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mc:AlternateContent xmlns:mc="http://schemas.openxmlformats.org/markup-compatibility/2006">
    <mc:Choice Requires="x15">
      <x15ac:absPath xmlns:x15ac="http://schemas.microsoft.com/office/spreadsheetml/2010/11/ac" url="D:\Saif Ullah\Data Is Life\Excel\Excel Project\Sales Dashboard in Excel\"/>
    </mc:Choice>
  </mc:AlternateContent>
  <xr:revisionPtr revIDLastSave="0" documentId="13_ncr:1_{F4F5ACD3-CFB0-4D24-8D64-D0A0220B5BB2}" xr6:coauthVersionLast="47" xr6:coauthVersionMax="47" xr10:uidLastSave="{00000000-0000-0000-0000-000000000000}"/>
  <bookViews>
    <workbookView xWindow="-110" yWindow="-110" windowWidth="19420" windowHeight="10420" activeTab="3" xr2:uid="{0A0D8D68-EFC2-4074-BDCA-85DAF874A3F1}"/>
  </bookViews>
  <sheets>
    <sheet name="Input Data" sheetId="2" r:id="rId1"/>
    <sheet name="Master Data" sheetId="1" r:id="rId2"/>
    <sheet name="Analysis" sheetId="3" r:id="rId3"/>
    <sheet name="Dashboard" sheetId="4" r:id="rId4"/>
  </sheets>
  <definedNames>
    <definedName name="_xlchart.v1.0" hidden="1">Analysis!$AH$5:$AH$9</definedName>
    <definedName name="_xlchart.v1.1" hidden="1">Analysis!$AI$5:$AI$9</definedName>
    <definedName name="_xlchart.v1.2" hidden="1">Analysis!$AH$5:$AH$9</definedName>
    <definedName name="_xlchart.v1.3" hidden="1">Analysis!$AI$5:$AI$9</definedName>
    <definedName name="Category">OFFSET(#REF!,1,0,COUNT(#REF!))</definedName>
    <definedName name="CategoryRange">OFFSET(#REF!,1,1,COUNT(#REF!))</definedName>
    <definedName name="Slicer_Month">#N/A</definedName>
    <definedName name="Slicer_PAYMENT_MODE">#N/A</definedName>
    <definedName name="Slicer_SALE_TYPE">#N/A</definedName>
    <definedName name="Slicer_Year">#N/A</definedName>
  </definedNames>
  <calcPr calcId="191029" iterate="1"/>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5" i="3" l="1" a="1"/>
  <c r="AI5" i="3" s="1"/>
  <c r="AG5" i="3" s="1" a="1"/>
  <c r="AG5" i="3" s="1"/>
  <c r="AI2" i="3" s="1"/>
  <c r="AH5" i="3" a="1"/>
  <c r="AH5" i="3" s="1"/>
  <c r="S5" i="3" a="1"/>
  <c r="S5" i="3" s="1"/>
  <c r="Y2" i="3"/>
  <c r="Z2" i="3" s="1"/>
  <c r="V5" i="3" a="1"/>
  <c r="V5" i="3" s="1"/>
  <c r="U5" i="3" a="1"/>
  <c r="U5" i="3" s="1"/>
  <c r="R5" i="3" s="1" a="1"/>
  <c r="R5" i="3" s="1"/>
  <c r="T5" i="3" a="1"/>
  <c r="T5" i="3" s="1"/>
  <c r="H6" i="3"/>
  <c r="J6" i="3" s="1"/>
  <c r="K6" i="3" s="1"/>
  <c r="H7" i="3"/>
  <c r="J7" i="3" s="1"/>
  <c r="K7" i="3" s="1"/>
  <c r="H8" i="3"/>
  <c r="J8" i="3" s="1"/>
  <c r="K8" i="3" s="1"/>
  <c r="H9" i="3"/>
  <c r="J9" i="3" s="1"/>
  <c r="K9" i="3" s="1"/>
  <c r="H10" i="3"/>
  <c r="J10" i="3" s="1"/>
  <c r="K10" i="3" s="1"/>
  <c r="H11" i="3"/>
  <c r="J11" i="3" s="1"/>
  <c r="K11" i="3" s="1"/>
  <c r="H12" i="3"/>
  <c r="J12" i="3" s="1"/>
  <c r="K12" i="3" s="1"/>
  <c r="H13" i="3"/>
  <c r="J13" i="3" s="1"/>
  <c r="K13" i="3" s="1"/>
  <c r="H14" i="3"/>
  <c r="J14" i="3" s="1"/>
  <c r="K14" i="3" s="1"/>
  <c r="H15" i="3"/>
  <c r="J15" i="3" s="1"/>
  <c r="K15" i="3" s="1"/>
  <c r="H16" i="3"/>
  <c r="J16" i="3" s="1"/>
  <c r="K16" i="3" s="1"/>
  <c r="H5" i="3"/>
  <c r="I5" i="3" s="1"/>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M60" i="2"/>
  <c r="M117" i="2"/>
  <c r="M160" i="2"/>
  <c r="M217" i="2"/>
  <c r="M273" i="2"/>
  <c r="M376" i="2"/>
  <c r="M452" i="2"/>
  <c r="M484" i="2"/>
  <c r="M516" i="2"/>
  <c r="L21" i="2"/>
  <c r="L53" i="2"/>
  <c r="L85" i="2"/>
  <c r="L117" i="2"/>
  <c r="L149" i="2"/>
  <c r="L181" i="2"/>
  <c r="L213" i="2"/>
  <c r="L245" i="2"/>
  <c r="L277" i="2"/>
  <c r="L309" i="2"/>
  <c r="L329" i="2"/>
  <c r="L337" i="2"/>
  <c r="L345" i="2"/>
  <c r="L353" i="2"/>
  <c r="L361" i="2"/>
  <c r="L369" i="2"/>
  <c r="L377" i="2"/>
  <c r="L385" i="2"/>
  <c r="L393" i="2"/>
  <c r="L401" i="2"/>
  <c r="L409" i="2"/>
  <c r="L417" i="2"/>
  <c r="L425" i="2"/>
  <c r="L433" i="2"/>
  <c r="L441" i="2"/>
  <c r="L449" i="2"/>
  <c r="L457" i="2"/>
  <c r="L465" i="2"/>
  <c r="L473" i="2"/>
  <c r="L481" i="2"/>
  <c r="L489" i="2"/>
  <c r="L497" i="2"/>
  <c r="L505" i="2"/>
  <c r="L513" i="2"/>
  <c r="L521"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J330" i="2"/>
  <c r="L330" i="2" s="1"/>
  <c r="J331" i="2"/>
  <c r="L331" i="2" s="1"/>
  <c r="J332" i="2"/>
  <c r="L332" i="2" s="1"/>
  <c r="J333" i="2"/>
  <c r="L333" i="2" s="1"/>
  <c r="J334" i="2"/>
  <c r="L334" i="2" s="1"/>
  <c r="J335" i="2"/>
  <c r="L335" i="2" s="1"/>
  <c r="J336" i="2"/>
  <c r="L336" i="2" s="1"/>
  <c r="J337" i="2"/>
  <c r="J338" i="2"/>
  <c r="L338" i="2" s="1"/>
  <c r="J339" i="2"/>
  <c r="L339" i="2" s="1"/>
  <c r="J340" i="2"/>
  <c r="L340" i="2" s="1"/>
  <c r="J341" i="2"/>
  <c r="L341" i="2" s="1"/>
  <c r="J342" i="2"/>
  <c r="L342" i="2" s="1"/>
  <c r="J343" i="2"/>
  <c r="L343" i="2" s="1"/>
  <c r="J344" i="2"/>
  <c r="L344" i="2" s="1"/>
  <c r="J345" i="2"/>
  <c r="J346" i="2"/>
  <c r="L346" i="2" s="1"/>
  <c r="J347" i="2"/>
  <c r="L347" i="2" s="1"/>
  <c r="J348" i="2"/>
  <c r="L348" i="2" s="1"/>
  <c r="J349" i="2"/>
  <c r="L349" i="2" s="1"/>
  <c r="J350" i="2"/>
  <c r="L350" i="2" s="1"/>
  <c r="J351" i="2"/>
  <c r="L351" i="2" s="1"/>
  <c r="J352" i="2"/>
  <c r="L352" i="2" s="1"/>
  <c r="J353" i="2"/>
  <c r="J354" i="2"/>
  <c r="L354" i="2" s="1"/>
  <c r="J355" i="2"/>
  <c r="L355" i="2" s="1"/>
  <c r="J356" i="2"/>
  <c r="L356" i="2" s="1"/>
  <c r="J357" i="2"/>
  <c r="L357" i="2" s="1"/>
  <c r="J358" i="2"/>
  <c r="L358" i="2" s="1"/>
  <c r="J359" i="2"/>
  <c r="L359" i="2" s="1"/>
  <c r="J360" i="2"/>
  <c r="L360" i="2" s="1"/>
  <c r="J361" i="2"/>
  <c r="J362" i="2"/>
  <c r="L362" i="2" s="1"/>
  <c r="J363" i="2"/>
  <c r="L363" i="2" s="1"/>
  <c r="J364" i="2"/>
  <c r="L364" i="2" s="1"/>
  <c r="J365" i="2"/>
  <c r="L365" i="2" s="1"/>
  <c r="J366" i="2"/>
  <c r="L366" i="2" s="1"/>
  <c r="J367" i="2"/>
  <c r="L367" i="2" s="1"/>
  <c r="J368" i="2"/>
  <c r="L368" i="2" s="1"/>
  <c r="J369" i="2"/>
  <c r="J370" i="2"/>
  <c r="L370" i="2" s="1"/>
  <c r="J371" i="2"/>
  <c r="L371" i="2" s="1"/>
  <c r="J372" i="2"/>
  <c r="L372" i="2" s="1"/>
  <c r="J373" i="2"/>
  <c r="L373" i="2" s="1"/>
  <c r="J374" i="2"/>
  <c r="L374" i="2" s="1"/>
  <c r="J375" i="2"/>
  <c r="L375" i="2" s="1"/>
  <c r="J376" i="2"/>
  <c r="L376" i="2" s="1"/>
  <c r="J377" i="2"/>
  <c r="J378" i="2"/>
  <c r="L378" i="2" s="1"/>
  <c r="J379" i="2"/>
  <c r="L379" i="2" s="1"/>
  <c r="J380" i="2"/>
  <c r="L380" i="2" s="1"/>
  <c r="J381" i="2"/>
  <c r="L381" i="2" s="1"/>
  <c r="J382" i="2"/>
  <c r="L382" i="2" s="1"/>
  <c r="J383" i="2"/>
  <c r="L383" i="2" s="1"/>
  <c r="J384" i="2"/>
  <c r="L384" i="2" s="1"/>
  <c r="J385" i="2"/>
  <c r="J386" i="2"/>
  <c r="L386" i="2" s="1"/>
  <c r="J387" i="2"/>
  <c r="L387" i="2" s="1"/>
  <c r="J388" i="2"/>
  <c r="L388" i="2" s="1"/>
  <c r="J389" i="2"/>
  <c r="L389" i="2" s="1"/>
  <c r="J390" i="2"/>
  <c r="L390" i="2" s="1"/>
  <c r="J391" i="2"/>
  <c r="L391" i="2" s="1"/>
  <c r="J392" i="2"/>
  <c r="L392" i="2" s="1"/>
  <c r="J393" i="2"/>
  <c r="J394" i="2"/>
  <c r="L394" i="2" s="1"/>
  <c r="J395" i="2"/>
  <c r="L395" i="2" s="1"/>
  <c r="J396" i="2"/>
  <c r="L396" i="2" s="1"/>
  <c r="J397" i="2"/>
  <c r="L397" i="2" s="1"/>
  <c r="J398" i="2"/>
  <c r="L398" i="2" s="1"/>
  <c r="J399" i="2"/>
  <c r="L399" i="2" s="1"/>
  <c r="J400" i="2"/>
  <c r="L400" i="2" s="1"/>
  <c r="J401" i="2"/>
  <c r="J402" i="2"/>
  <c r="L402" i="2" s="1"/>
  <c r="J403" i="2"/>
  <c r="L403" i="2" s="1"/>
  <c r="J404" i="2"/>
  <c r="L404" i="2" s="1"/>
  <c r="J405" i="2"/>
  <c r="L405" i="2" s="1"/>
  <c r="J406" i="2"/>
  <c r="L406" i="2" s="1"/>
  <c r="J407" i="2"/>
  <c r="L407" i="2" s="1"/>
  <c r="J408" i="2"/>
  <c r="L408" i="2" s="1"/>
  <c r="J409" i="2"/>
  <c r="J410" i="2"/>
  <c r="L410" i="2" s="1"/>
  <c r="J411" i="2"/>
  <c r="L411" i="2" s="1"/>
  <c r="J412" i="2"/>
  <c r="L412" i="2" s="1"/>
  <c r="J413" i="2"/>
  <c r="L413" i="2" s="1"/>
  <c r="J414" i="2"/>
  <c r="L414" i="2" s="1"/>
  <c r="J415" i="2"/>
  <c r="L415" i="2" s="1"/>
  <c r="J416" i="2"/>
  <c r="L416" i="2" s="1"/>
  <c r="J417" i="2"/>
  <c r="J418" i="2"/>
  <c r="L418" i="2" s="1"/>
  <c r="J419" i="2"/>
  <c r="L419" i="2" s="1"/>
  <c r="J420" i="2"/>
  <c r="L420" i="2" s="1"/>
  <c r="J421" i="2"/>
  <c r="L421" i="2" s="1"/>
  <c r="J422" i="2"/>
  <c r="L422" i="2" s="1"/>
  <c r="J423" i="2"/>
  <c r="L423" i="2" s="1"/>
  <c r="J424" i="2"/>
  <c r="L424" i="2" s="1"/>
  <c r="J425" i="2"/>
  <c r="J426" i="2"/>
  <c r="L426" i="2" s="1"/>
  <c r="J427" i="2"/>
  <c r="L427" i="2" s="1"/>
  <c r="J428" i="2"/>
  <c r="L428" i="2" s="1"/>
  <c r="J429" i="2"/>
  <c r="L429" i="2" s="1"/>
  <c r="J430" i="2"/>
  <c r="L430" i="2" s="1"/>
  <c r="J431" i="2"/>
  <c r="L431" i="2" s="1"/>
  <c r="J432" i="2"/>
  <c r="L432" i="2" s="1"/>
  <c r="J433" i="2"/>
  <c r="J434" i="2"/>
  <c r="L434" i="2" s="1"/>
  <c r="J435" i="2"/>
  <c r="L435" i="2" s="1"/>
  <c r="J436" i="2"/>
  <c r="L436" i="2" s="1"/>
  <c r="J437" i="2"/>
  <c r="L437" i="2" s="1"/>
  <c r="J438" i="2"/>
  <c r="L438" i="2" s="1"/>
  <c r="J439" i="2"/>
  <c r="L439" i="2" s="1"/>
  <c r="J440" i="2"/>
  <c r="L440" i="2" s="1"/>
  <c r="J441" i="2"/>
  <c r="J442" i="2"/>
  <c r="L442" i="2" s="1"/>
  <c r="J443" i="2"/>
  <c r="L443" i="2" s="1"/>
  <c r="J444" i="2"/>
  <c r="L444" i="2" s="1"/>
  <c r="J445" i="2"/>
  <c r="L445" i="2" s="1"/>
  <c r="J446" i="2"/>
  <c r="L446" i="2" s="1"/>
  <c r="J447" i="2"/>
  <c r="L447" i="2" s="1"/>
  <c r="J448" i="2"/>
  <c r="L448" i="2" s="1"/>
  <c r="J449" i="2"/>
  <c r="J450" i="2"/>
  <c r="L450" i="2" s="1"/>
  <c r="J451" i="2"/>
  <c r="L451" i="2" s="1"/>
  <c r="J452" i="2"/>
  <c r="L452" i="2" s="1"/>
  <c r="J453" i="2"/>
  <c r="L453" i="2" s="1"/>
  <c r="J454" i="2"/>
  <c r="L454" i="2" s="1"/>
  <c r="J455" i="2"/>
  <c r="L455" i="2" s="1"/>
  <c r="J456" i="2"/>
  <c r="L456" i="2" s="1"/>
  <c r="J457" i="2"/>
  <c r="J458" i="2"/>
  <c r="L458" i="2" s="1"/>
  <c r="J459" i="2"/>
  <c r="L459" i="2" s="1"/>
  <c r="J460" i="2"/>
  <c r="L460" i="2" s="1"/>
  <c r="J461" i="2"/>
  <c r="L461" i="2" s="1"/>
  <c r="J462" i="2"/>
  <c r="L462" i="2" s="1"/>
  <c r="J463" i="2"/>
  <c r="L463" i="2" s="1"/>
  <c r="J464" i="2"/>
  <c r="L464" i="2" s="1"/>
  <c r="J465" i="2"/>
  <c r="J466" i="2"/>
  <c r="L466" i="2" s="1"/>
  <c r="J467" i="2"/>
  <c r="L467" i="2" s="1"/>
  <c r="J468" i="2"/>
  <c r="L468" i="2" s="1"/>
  <c r="J469" i="2"/>
  <c r="L469" i="2" s="1"/>
  <c r="J470" i="2"/>
  <c r="L470" i="2" s="1"/>
  <c r="J471" i="2"/>
  <c r="L471" i="2" s="1"/>
  <c r="J472" i="2"/>
  <c r="L472" i="2" s="1"/>
  <c r="J473" i="2"/>
  <c r="J474" i="2"/>
  <c r="L474" i="2" s="1"/>
  <c r="J475" i="2"/>
  <c r="L475" i="2" s="1"/>
  <c r="J476" i="2"/>
  <c r="L476" i="2" s="1"/>
  <c r="J477" i="2"/>
  <c r="L477" i="2" s="1"/>
  <c r="J478" i="2"/>
  <c r="L478" i="2" s="1"/>
  <c r="J479" i="2"/>
  <c r="L479" i="2" s="1"/>
  <c r="J480" i="2"/>
  <c r="L480" i="2" s="1"/>
  <c r="J481" i="2"/>
  <c r="J482" i="2"/>
  <c r="L482" i="2" s="1"/>
  <c r="J483" i="2"/>
  <c r="L483" i="2" s="1"/>
  <c r="J484" i="2"/>
  <c r="L484" i="2" s="1"/>
  <c r="J485" i="2"/>
  <c r="L485" i="2" s="1"/>
  <c r="J486" i="2"/>
  <c r="L486" i="2" s="1"/>
  <c r="J487" i="2"/>
  <c r="L487" i="2" s="1"/>
  <c r="J488" i="2"/>
  <c r="L488" i="2" s="1"/>
  <c r="J489" i="2"/>
  <c r="J490" i="2"/>
  <c r="L490" i="2" s="1"/>
  <c r="J491" i="2"/>
  <c r="L491" i="2" s="1"/>
  <c r="J492" i="2"/>
  <c r="L492" i="2" s="1"/>
  <c r="J493" i="2"/>
  <c r="L493" i="2" s="1"/>
  <c r="J494" i="2"/>
  <c r="L494" i="2" s="1"/>
  <c r="J495" i="2"/>
  <c r="L495" i="2" s="1"/>
  <c r="J496" i="2"/>
  <c r="L496" i="2" s="1"/>
  <c r="J497" i="2"/>
  <c r="J498" i="2"/>
  <c r="L498" i="2" s="1"/>
  <c r="J499" i="2"/>
  <c r="L499" i="2" s="1"/>
  <c r="J500" i="2"/>
  <c r="L500" i="2" s="1"/>
  <c r="J501" i="2"/>
  <c r="L501" i="2" s="1"/>
  <c r="J502" i="2"/>
  <c r="L502" i="2" s="1"/>
  <c r="J503" i="2"/>
  <c r="L503" i="2" s="1"/>
  <c r="J504" i="2"/>
  <c r="L504" i="2" s="1"/>
  <c r="J505" i="2"/>
  <c r="J506" i="2"/>
  <c r="L506" i="2" s="1"/>
  <c r="J507" i="2"/>
  <c r="L507" i="2" s="1"/>
  <c r="J508" i="2"/>
  <c r="L508" i="2" s="1"/>
  <c r="J509" i="2"/>
  <c r="L509" i="2" s="1"/>
  <c r="J510" i="2"/>
  <c r="L510" i="2" s="1"/>
  <c r="J511" i="2"/>
  <c r="L511" i="2" s="1"/>
  <c r="J512" i="2"/>
  <c r="L512" i="2" s="1"/>
  <c r="J513" i="2"/>
  <c r="J514" i="2"/>
  <c r="L514" i="2" s="1"/>
  <c r="J515" i="2"/>
  <c r="L515" i="2" s="1"/>
  <c r="J516" i="2"/>
  <c r="L516" i="2" s="1"/>
  <c r="J517" i="2"/>
  <c r="L517" i="2" s="1"/>
  <c r="J518" i="2"/>
  <c r="L518" i="2" s="1"/>
  <c r="J519" i="2"/>
  <c r="L519" i="2" s="1"/>
  <c r="J520" i="2"/>
  <c r="L520" i="2" s="1"/>
  <c r="J521" i="2"/>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E18" i="3"/>
  <c r="E19" i="3"/>
  <c r="X5" i="3" l="1" a="1"/>
  <c r="X5" i="3" s="1"/>
  <c r="Y5" i="3" a="1"/>
  <c r="Y5" i="3" s="1"/>
  <c r="AH2" i="3"/>
  <c r="S2" i="3"/>
  <c r="V2" i="3"/>
  <c r="U2" i="3"/>
  <c r="T2" i="3"/>
  <c r="J5" i="3"/>
  <c r="K5" i="3" s="1"/>
  <c r="I16" i="3"/>
  <c r="I12" i="3"/>
  <c r="I8" i="3"/>
  <c r="I13" i="3"/>
  <c r="I15" i="3"/>
  <c r="I11" i="3"/>
  <c r="I7" i="3"/>
  <c r="I9" i="3"/>
  <c r="I14" i="3"/>
  <c r="I10" i="3"/>
  <c r="I6" i="3"/>
  <c r="E20"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<sst xmlns="http://schemas.openxmlformats.org/spreadsheetml/2006/main" count="1922" uniqueCount="145">
  <si>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</si>
  <si>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</si>
  <si>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</si>
  <si>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</si>
  <si>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</si>
  <si>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</si>
  <si>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</si>
  <si>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</si>
  <si>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</si>
  <si>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</si>
  <si>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</si>
  <si>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</si>
  <si>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</si>
  <si>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</si>
  <si>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</si>
  <si>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</si>
  <si>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</si>
  <si>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</si>
  <si>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</si>
  <si>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</si>
  <si>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</si>
  <si>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</si>
  <si>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</si>
  <si>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</si>
  <si>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</si>
  <si>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</si>
  <si>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</si>
  <si>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</si>
  <si>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</si>
  <si>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</si>
  <si>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</si>
  <si>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</si>
  <si>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</si>
  <si>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</si>
  <si>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</si>
  <si>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</si>
  <si>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</si>
  <si>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</si>
  <si>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</si>
  <si>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</si>
  <si>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</si>
  <si>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</si>
  <si>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</si>
  <si>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</si>
  <si>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</si>
  <si>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</si>
  <si>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</si>
  <si>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</si>
  <si>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</si>
  <si>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</si>
  <si>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</si>
  <si>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</si>
  <si>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</si>
  <si>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</si>
  <si>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</si>
  <si>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</si>
  <si>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</si>
  <si>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</si>
  <si>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</si>
  <si>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</si>
  <si>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</si>
  <si>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</si>
  <si>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</si>
  <si>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</si>
  <si>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</si>
  <si>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</si>
  <si>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</si>
  <si>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</si>
  <si>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</si>
  <si>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</si>
  <si>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</si>
  <si>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</si>
  <si>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</si>
  <si>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</si>
  <si>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</si>
  <si>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</si>
  <si>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</si>
  <si>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</si>
  <si>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</si>
  <si>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</si>
  <si>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</si>
  <si>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</si>
  <si>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</si>
  <si>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</si>
  <si>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</si>
  <si>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</si>
  <si>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</si>
  <si>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</si>
  <si>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</si>
  <si>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</si>
  <si>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</si>
  <si>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</si>
  <si>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</si>
  <si>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</si>
  <si>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</si>
  <si>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</si>
  <si>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</si>
  <si>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</si>
  <si>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</si>
  <si>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</si>
  <si>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</si>
  <si>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</si>
  <si>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</si>
  <si>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</si>
  <si>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</si>
  <si>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</si>
  <si>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</si>
  <si>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</si>
  <si>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</si>
  <si>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</si>
  <si>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</si>
  <si>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</si>
  <si>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</si>
  <si>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</si>
  <si>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Day</t>
  </si>
  <si>
    <t>Month</t>
  </si>
  <si>
    <t>Year</t>
  </si>
  <si>
    <t>Total_Buying _Value</t>
  </si>
  <si>
    <t>Total_Selling_Value</t>
  </si>
  <si>
    <t>Sum of Total_Selling_Value</t>
  </si>
  <si>
    <t>Row Labels</t>
  </si>
  <si>
    <t>Sum of Total_Buying _Value</t>
  </si>
  <si>
    <t>Jan</t>
  </si>
  <si>
    <t>Feb</t>
  </si>
  <si>
    <t>Mar</t>
  </si>
  <si>
    <t>Apr</t>
  </si>
  <si>
    <t>May</t>
  </si>
  <si>
    <t>Jun</t>
  </si>
  <si>
    <t>Jul</t>
  </si>
  <si>
    <t>Aug</t>
  </si>
  <si>
    <t>Sep</t>
  </si>
  <si>
    <t>Oct</t>
  </si>
  <si>
    <t>Nov</t>
  </si>
  <si>
    <t>Dec</t>
  </si>
  <si>
    <t>Sum of QUANTITY</t>
  </si>
  <si>
    <t>Total Profit</t>
  </si>
  <si>
    <t>Profit</t>
  </si>
  <si>
    <t>Total Sales</t>
  </si>
  <si>
    <t>Profit %</t>
  </si>
  <si>
    <t>Sales</t>
  </si>
  <si>
    <t>Rank</t>
  </si>
  <si>
    <t>Top Product</t>
  </si>
  <si>
    <t>Top 10 product</t>
  </si>
  <si>
    <t>rank</t>
  </si>
  <si>
    <t>Top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</si>
</sst>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quot;$&quot;#,##0.00"/>
    <numFmt numFmtId="166" formatCode="&quot;$&quot;#,##0"/>
  </numFmts>
  <fonts count="3" x14ac:knownFonts="1">
    <font>
      <sz val="11"/>
      <color theme="1"/>
      <name val="Calibri"/>
      <family val="2"/>
      <scheme val="minor"/>
    </font>
    <font>
      <b/>
      <sz val="11"/>
      <color rgb="FF7030A0"/>
      <name val="Calibri"/>
      <family val="2"/>
      <scheme val="minor"/>
    </font>
    <font>
      <sz val="11"/>
      <color theme="1"/>
      <name val="Calibri"/>
      <family val="2"/>
      <scheme val="minor"/>
    </font>
  </fonts>
  <fills count="8">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
      <patternFill patternType="solid">
        <fgColor rgb="FFFFFF00"/>
        <bgColor indexed="64"/>
      </patternFill>
    </fill>
    <fill>
      <patternFill patternType="solid">
        <fgColor theme="5"/>
        <bgColor indexed="64"/>
      </patternFill>
    </fill>
  </fills>
  <borders count="2">
    <border>
      <left/>
      <right/>
      <top/>
      <bottom/>
      <diagonal/>
    </border>
    <border>
      <left/>
      <right/>
      <top/>
      <bottom style="medium">
        <color rgb="FF7030A0"/>
      </bottom>
      <diagonal/>
    </border>
  </borders>
  <cellStyleXfs count="2">
    <xf numFmtId="0" fontId="0" fillId="0" borderId="0"/>
    <xf numFmtId="9" fontId="2" fillId="0" borderId="0" applyFont="0" applyFill="0" applyBorder="0" applyAlignment="0" applyProtection="0"/>
  </cellStyleXfs>
  <cellXfs count="15">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9" fontId="0" fillId="0" borderId="0" xfId="1" applyFont="1"/>
    <xf numFmtId="0" fontId="0" fillId="6" borderId="0" xfId="0" applyFill="1"/>
    <xf numFmtId="0" fontId="0" fillId="7" borderId="0" xfId="0" applyFill="1"/>
    <xf numFmtId="0" fontId="0" fillId="0" borderId="0" xfId="0" applyNumberFormat="1"/>
  </cellXfs>
  <cellStyles count="2">
    <cellStyle name="Normal" xfId="0" builtinId="0"/>
    <cellStyle name="Percent" xfId="1" builtinId="5"/>
  </cellStyles>
  <dxfs count="41">
    <dxf>
      <font>
        <b/>
        <i val="0"/>
        <sz val="14"/>
        <color theme="0"/>
        <name val="Poppins"/>
      </font>
      <fill>
        <patternFill>
          <bgColor theme="9"/>
        </patternFill>
      </fill>
      <border diagonalUp="0" diagonalDown="0">
        <left/>
        <right/>
        <top/>
        <bottom/>
        <vertical/>
        <horizontal/>
      </border>
    </dxf>
    <dxf>
      <font>
        <sz val="10"/>
        <color theme="0"/>
        <name val="Poppins"/>
      </font>
      <fill>
        <patternFill>
          <bgColor theme="9"/>
        </patternFill>
      </fill>
      <border diagonalUp="0" diagonalDown="0">
        <left/>
        <right/>
        <top/>
        <bottom/>
        <vertical/>
        <horizontal/>
      </border>
    </dxf>
    <dxf>
      <font>
        <b val="0"/>
        <i val="0"/>
        <sz val="9"/>
        <name val="Source Sans Pro"/>
        <family val="2"/>
        <scheme val="none"/>
      </font>
      <border diagonalUp="0" diagonalDown="0">
        <left/>
        <right/>
        <top/>
        <bottom/>
        <vertical/>
        <horizontal/>
      </border>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quot;$&quot;#,##0.00"/>
    </dxf>
    <dxf>
      <numFmt numFmtId="165" formatCode="&quot;$&quot;#,##0.00"/>
    </dxf>
    <dxf>
      <numFmt numFmtId="165" formatCode="&quot;$&quot;#,##0.00"/>
    </dxf>
    <dxf>
      <numFmt numFmtId="165" formatCode="&quot;$&quot;#,##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7"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s>
  <tableStyles count="2" defaultTableStyle="TableStyleMedium2" defaultPivotStyle="PivotStyleLight16">
    <tableStyle name="SLICER" pivot="0" table="0" count="10" xr9:uid="{C2F4C036-8D81-403F-996E-142D1BF5CBC0}">
      <tableStyleElement type="wholeTable" dxfId="1"/>
      <tableStyleElement type="headerRow" dxfId="0"/>
    </tableStyle>
    <tableStyle name="Slicer1" pivot="0" table="0" count="1" xr9:uid="{7A8F1EF0-83CC-499A-BBD8-62C44E06AB13}">
      <tableStyleElement type="wholeTable" dxfId="2"/>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[Sales-Dashboard-practice-file.xlsx]Analysis!Daily Sales</c:name>
    <c:fmtId val="7"/>
  </c:pivotSource>
  <c:chart>
    <c:autoTitleDeleted val="1"/>
    <c:pivotFmts>
      <c:pivotFmt>
        <c:idx val="0"/>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path path="circle">
              <a:fillToRect r="100000" b="100000"/>
            </a:path>
            <a:tileRect l="-100000" t="-100000"/>
          </a:gradFill>
          <a:ln>
            <a:noFill/>
          </a:ln>
          <a:effectLst/>
        </c:spPr>
        <c:marker>
          <c:symbol val="none"/>
        </c:marker>
      </c:pivotFmt>
    </c:pivotFmts>
    <c:plotArea>
      <c:layout/>
      <c:areaChart>
        <c:grouping val="standard"/>
        <c:varyColors val="0"/>
        <c:ser>
          <c:idx val="0"/>
          <c:order val="0"/>
          <c:tx>
            <c:strRef>
              <c:f>Analysis!$B$1</c:f>
              <c:strCache>
                <c:ptCount val="1"/>
                <c:pt idx="0">
                  <c:v>Total</c:v>
                </c:pt>
              </c:strCache>
            </c:strRef>
          </c:tx>
          <c:spPr>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path path="circle">
                <a:fillToRect r="100000" b="100000"/>
              </a:path>
              <a:tileRect l="-100000" t="-100000"/>
            </a:gradFill>
            <a:ln>
              <a:noFill/>
            </a:ln>
            <a:effectLst/>
          </c:spPr>
          <c:cat>
            <c:strRef>
              <c:f>Analysis!$A$2:$A$32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Analysis!$B$2:$B$32</c:f>
              <c:numCache>
                <c:formatCode>"$"#,##0.00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DFBB-482E-9C88-EF2C674BE797}"/>
            </c:ext>
          </c:extLst>
        </c:ser>
        <c:dLbls>
          <c:showLegendKey val="0"/>
          <c:showVal val="0"/>
          <c:showCatName val="0"/>
          <c:showSerName val="0"/>
          <c:showPercent val="0"/>
          <c:showBubbleSize val="0"/>
        </c:dLbls>
        <c:axId val="325310752"/>
        <c:axId val="325317472"/>
      </c:areaChart>
      <c:catAx>
        <c:axId val="3253107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5317472"/>
        <c:crosses val="autoZero"/>
        <c:auto val="1"/>
        <c:lblAlgn val="ctr"/>
        <c:lblOffset val="100"/>
        <c:noMultiLvlLbl val="0"/>
      </c:catAx>
      <c:valAx>
        <c:axId val="325317472"/>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531075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c:spPr>
          <c:invertIfNegative val="0"/>
          <c:dPt>
            <c:idx val="5"/>
            <c:invertIfNegative val="0"/>
            <c:bubble3D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c:spPr>
            <c:extLst>
              <c:ext xmlns:c16="http://schemas.microsoft.com/office/drawing/2014/chart" uri="{C3380CC4-5D6E-409C-BE32-E72D297353CC}">
                <c16:uniqueId val="{00000000-A0B6-4AEB-B592-6980722F71CD}"/>
              </c:ext>
            </c:extLst>
          </c:dPt>
          <c:dLbls>
            <c:delete val="1"/>
          </c:dLbls>
          <c:cat>
            <c:strRef>
              <c:f>Analysis!$H$5:$H$16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Analysis!$I$5:$I$16</c:f>
              <c:numCache>
                <c:formatCode>"$"#,##0.00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DA1E-468E-A7BA-37DCC75CFAF3}"/>
            </c:ext>
          </c:extLst>
        </c:ser>
        <c:ser>
          <c:idx val="1"/>
          <c:order val="1"/>
          <c:spPr>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a:effectLst/>
          </c:spPr>
          <c:invertIfNegative val="0"/>
          <c:dLbls>
            <c:delete val="1"/>
          </c:dLbls>
          <c:cat>
            <c:strRef>
              <c:f>Analysis!$H$5:$H$16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Analysis!$J$5:$J$16</c:f>
              <c:numCache>
                <c:formatCode>"$"#,##0.00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1-DA1E-468E-A7BA-37DCC75CFAF3}"/>
            </c:ext>
          </c:extLst>
        </c:ser>
        <c:ser>
          <c:idx val="2"/>
          <c:order val="2"/>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Poppins" panose="00000500000000000000" pitchFamily="2" charset="0"/>
                    <a:ea typeface="+mn-ea"/>
                    <a:cs typeface="Poppins" panose="00000500000000000000" pitchFamily="2"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Analysis!$H$5:$H$16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Analysis!$K$5:$K$16</c:f>
              <c:numCache>
                <c:formatCode>0%</c:formatCode>
                <c:ptCount val="12"/>
                <c:pt idx="0">
                  <c:v>0.20580227471566032</c:v>
                </c:pt>
                <c:pt idx="1">
                  <c:v>0.21768280651907987</c:v>
                </c:pt>
                <c:pt idx="2">
                  <c:v>0.22100311473311438</c:v>
                </c:pt>
                <c:pt idx="3">
                  <c:v>0.24890094915891367</c:v>
                </c:pt>
                <c:pt idx="4">
                  <c:v>0.16528877327904701</c:v>
                </c:pt>
                <c:pt idx="5">
                  <c:v>0.22728847622492876</c:v>
                </c:pt>
                <c:pt idx="6">
                  <c:v>0.1798577548698039</c:v>
                </c:pt>
                <c:pt idx="7">
                  <c:v>0.18502229224632147</c:v>
                </c:pt>
                <c:pt idx="8">
                  <c:v>0.22549586202100302</c:v>
                </c:pt>
                <c:pt idx="9">
                  <c:v>0.20324294231736259</c:v>
                </c:pt>
                <c:pt idx="10">
                  <c:v>0.2326509929707227</c:v>
                </c:pt>
                <c:pt idx="11">
                  <c:v>0.19155842487312894</c:v>
                </c:pt>
              </c:numCache>
            </c:numRef>
          </c:val>
          <c:extLst>
            <c:ext xmlns:c16="http://schemas.microsoft.com/office/drawing/2014/chart" uri="{C3380CC4-5D6E-409C-BE32-E72D297353CC}">
              <c16:uniqueId val="{00000002-DA1E-468E-A7BA-37DCC75CFAF3}"/>
            </c:ext>
          </c:extLst>
        </c:ser>
        <c:dLbls>
          <c:dLblPos val="ctr"/>
          <c:showLegendKey val="0"/>
          <c:showVal val="1"/>
          <c:showCatName val="0"/>
          <c:showSerName val="0"/>
          <c:showPercent val="0"/>
          <c:showBubbleSize val="0"/>
        </c:dLbls>
        <c:gapWidth val="50"/>
        <c:overlap val="100"/>
        <c:axId val="325315072"/>
        <c:axId val="325328512"/>
      </c:barChart>
      <c:catAx>
        <c:axId val="325315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oppins" panose="00000500000000000000" pitchFamily="2" charset="0"/>
                <a:ea typeface="+mn-ea"/>
                <a:cs typeface="Poppins" panose="00000500000000000000" pitchFamily="2" charset="0"/>
              </a:defRPr>
            </a:pPr>
            <a:endParaRPr lang="en-US"/>
          </a:p>
        </c:txPr>
        <c:crossAx val="325328512"/>
        <c:crosses val="autoZero"/>
        <c:auto val="1"/>
        <c:lblAlgn val="ctr"/>
        <c:lblOffset val="100"/>
        <c:noMultiLvlLbl val="0"/>
      </c:catAx>
      <c:valAx>
        <c:axId val="325328512"/>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oppins" panose="00000500000000000000" pitchFamily="2" charset="0"/>
                <a:ea typeface="+mn-ea"/>
                <a:cs typeface="Poppins" panose="00000500000000000000" pitchFamily="2" charset="0"/>
              </a:defRPr>
            </a:pPr>
            <a:endParaRPr lang="en-US"/>
          </a:p>
        </c:txPr>
        <c:crossAx val="325315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atin typeface="Poppins" panose="00000500000000000000" pitchFamily="2" charset="0"/>
          <a:cs typeface="Poppins" panose="00000500000000000000" pitchFamily="2"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1620874041034119"/>
          <c:y val="4.6666659317586456E-2"/>
          <c:w val="0.61789478450862079"/>
          <c:h val="0.89733334950130983"/>
        </c:manualLayout>
      </c:layout>
      <c:barChart>
        <c:barDir val="bar"/>
        <c:grouping val="clustered"/>
        <c:varyColors val="0"/>
        <c:ser>
          <c:idx val="0"/>
          <c:order val="0"/>
          <c:spPr>
            <a:gradFill flip="none" rotWithShape="1">
              <a:gsLst>
                <a:gs pos="0">
                  <a:schemeClr val="accent1">
                    <a:lumMod val="0"/>
                    <a:lumOff val="100000"/>
                  </a:schemeClr>
                </a:gs>
                <a:gs pos="35000">
                  <a:schemeClr val="accent1">
                    <a:lumMod val="0"/>
                    <a:lumOff val="100000"/>
                  </a:schemeClr>
                </a:gs>
                <a:gs pos="100000">
                  <a:schemeClr val="accent1">
                    <a:lumMod val="100000"/>
                  </a:schemeClr>
                </a:gs>
              </a:gsLst>
              <a:path path="circle">
                <a:fillToRect l="50000" t="-80000" r="50000" b="180000"/>
              </a:path>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Analysis!$X$5:$X$14</c:f>
              <c:strCache>
                <c:ptCount val="10"/>
                <c:pt idx="0">
                  <c:v>Product18</c:v>
                </c:pt>
                <c:pt idx="1">
                  <c:v>Product19</c:v>
                </c:pt>
                <c:pt idx="2">
                  <c:v>Product20</c:v>
                </c:pt>
                <c:pt idx="3">
                  <c:v>Product21</c:v>
                </c:pt>
                <c:pt idx="4">
                  <c:v>Product22</c:v>
                </c:pt>
                <c:pt idx="5">
                  <c:v>Product23</c:v>
                </c:pt>
                <c:pt idx="6">
                  <c:v>Product24</c:v>
                </c:pt>
                <c:pt idx="7">
                  <c:v>Product25</c:v>
                </c:pt>
                <c:pt idx="8">
                  <c:v>Product26</c:v>
                </c:pt>
                <c:pt idx="9">
                  <c:v>Product27</c:v>
                </c:pt>
              </c:strCache>
            </c:strRef>
          </c:cat>
          <c:val>
            <c:numRef>
              <c:f>Analysis!$Y$5:$Y$14</c:f>
              <c:numCache>
                <c:formatCode>"$"#,##0.00</c:formatCode>
                <c:ptCount val="10"/>
                <c:pt idx="0">
                  <c:v>4035.2200000000003</c:v>
                </c:pt>
                <c:pt idx="1">
                  <c:v>20160</c:v>
                </c:pt>
                <c:pt idx="2">
                  <c:v>8006.25</c:v>
                </c:pt>
                <c:pt idx="3">
                  <c:v>10727.64</c:v>
                </c:pt>
                <c:pt idx="4">
                  <c:v>9909.9</c:v>
                </c:pt>
                <c:pt idx="5">
                  <c:v>12853.560000000001</c:v>
                </c:pt>
                <c:pt idx="6">
                  <c:v>10202.400000000001</c:v>
                </c:pt>
                <c:pt idx="7">
                  <c:v>599.7600000000001</c:v>
                </c:pt>
                <c:pt idx="8">
                  <c:v>2761.9200000000005</c:v>
                </c:pt>
                <c:pt idx="9">
                  <c:v>6226.0800000000008</c:v>
                </c:pt>
              </c:numCache>
            </c:numRef>
          </c:val>
          <c:extLst>
            <c:ext xmlns:c16="http://schemas.microsoft.com/office/drawing/2014/chart" uri="{C3380CC4-5D6E-409C-BE32-E72D297353CC}">
              <c16:uniqueId val="{00000000-0E0E-4606-AF9B-BE424767D84C}"/>
            </c:ext>
          </c:extLst>
        </c:ser>
        <c:dLbls>
          <c:dLblPos val="outEnd"/>
          <c:showLegendKey val="0"/>
          <c:showVal val="1"/>
          <c:showCatName val="0"/>
          <c:showSerName val="0"/>
          <c:showPercent val="0"/>
          <c:showBubbleSize val="0"/>
        </c:dLbls>
        <c:gapWidth val="50"/>
        <c:axId val="325306432"/>
        <c:axId val="325331872"/>
      </c:barChart>
      <c:catAx>
        <c:axId val="32530643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325331872"/>
        <c:crosses val="autoZero"/>
        <c:auto val="1"/>
        <c:lblAlgn val="ctr"/>
        <c:lblOffset val="100"/>
        <c:noMultiLvlLbl val="0"/>
      </c:catAx>
      <c:valAx>
        <c:axId val="325331872"/>
        <c:scaling>
          <c:orientation val="minMax"/>
        </c:scaling>
        <c:delete val="1"/>
        <c:axPos val="b"/>
        <c:numFmt formatCode="&quot;$&quot;#,##0.00" sourceLinked="1"/>
        <c:majorTickMark val="out"/>
        <c:minorTickMark val="none"/>
        <c:tickLblPos val="nextTo"/>
        <c:crossAx val="325306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[Sales-Dashboard-practice-file.xlsx]Analysis!Sale by sale type</c:name>
    <c:fmtId val="1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3"/>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manualLayout>
          <c:layoutTarget val="inner"/>
          <c:xMode val="edge"/>
          <c:yMode val="edge"/>
          <c:x val="5.0497754411563178E-2"/>
          <c:y val="0.11083596780972546"/>
          <c:w val="0.89900449117687375"/>
          <c:h val="0.69485062267125286"/>
        </c:manualLayout>
      </c:layout>
      <c:pieChart>
        <c:varyColors val="1"/>
        <c:ser>
          <c:idx val="0"/>
          <c:order val="0"/>
          <c:tx>
            <c:strRef>
              <c:f>Analysis!$AM$1</c:f>
              <c:strCache>
                <c:ptCount val="1"/>
                <c:pt idx="0">
                  <c:v>Total</c:v>
                </c:pt>
              </c:strCache>
            </c:strRef>
          </c:tx>
          <c:explosion val="13"/>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D38-472F-931F-7FA7B969595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D38-472F-931F-7FA7B969595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D38-472F-931F-7FA7B9695957}"/>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Analysis!$AL$2:$AL$4</c:f>
              <c:strCache>
                <c:ptCount val="3"/>
                <c:pt idx="0">
                  <c:v>Direct Sales</c:v>
                </c:pt>
                <c:pt idx="1">
                  <c:v>Online</c:v>
                </c:pt>
                <c:pt idx="2">
                  <c:v>Wholesaler</c:v>
                </c:pt>
              </c:strCache>
            </c:strRef>
          </c:cat>
          <c:val>
            <c:numRef>
              <c:f>Analysis!$AM$2:$AM$4</c:f>
              <c:numCache>
                <c:formatCode>"$"#,##0.00</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8D38-472F-931F-7FA7B969595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r="9600000" algn="ctr" rotWithShape="0">
        <a:schemeClr val="bg1"/>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[Sales-Dashboard-practice-file.xlsx]Analysis!Sales bY Payment method</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effectLst>
                    <a:glow>
                      <a:schemeClr val="accent1">
                        <a:alpha val="40000"/>
                      </a:schemeClr>
                    </a:glow>
                  </a:effectLst>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effectLst>
                    <a:glow>
                      <a:schemeClr val="accent1">
                        <a:alpha val="40000"/>
                      </a:schemeClr>
                    </a:glow>
                  </a:effectLst>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chemeClr val="bg1"/>
                  </a:solidFill>
                  <a:effectLst>
                    <a:glow>
                      <a:schemeClr val="accent1">
                        <a:alpha val="40000"/>
                      </a:schemeClr>
                    </a:glow>
                  </a:effectLst>
                  <a:latin typeface="Poppins" panose="00000500000000000000" pitchFamily="2" charset="0"/>
                  <a:ea typeface="+mn-ea"/>
                  <a:cs typeface="Poppins" panose="00000500000000000000" pitchFamily="2" charset="0"/>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manualLayout>
          <c:layoutTarget val="inner"/>
          <c:xMode val="edge"/>
          <c:yMode val="edge"/>
          <c:x val="0.2827874963439882"/>
          <c:y val="0.17190800572517836"/>
          <c:w val="0.37373090988337082"/>
          <c:h val="0.51015866885688232"/>
        </c:manualLayout>
      </c:layout>
      <c:pieChart>
        <c:varyColors val="1"/>
        <c:ser>
          <c:idx val="0"/>
          <c:order val="0"/>
          <c:tx>
            <c:strRef>
              <c:f>Analysis!$AM$7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0BF-4724-9020-08CCF2C5316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0BF-4724-9020-08CCF2C53160}"/>
              </c:ext>
            </c:extLst>
          </c:dPt>
          <c:dLbls>
            <c:spPr>
              <a:noFill/>
              <a:ln>
                <a:noFill/>
              </a:ln>
              <a:effectLst/>
            </c:spPr>
            <c:txPr>
              <a:bodyPr rot="0" spcFirstLastPara="1" vertOverflow="ellipsis" vert="horz" wrap="square" anchor="ctr" anchorCtr="1"/>
              <a:lstStyle/>
              <a:p>
                <a:pPr>
                  <a:defRPr sz="1050" b="0" i="0" u="none" strike="noStrike" kern="1200" baseline="0">
                    <a:solidFill>
                      <a:schemeClr val="bg1"/>
                    </a:solidFill>
                    <a:effectLst>
                      <a:glow>
                        <a:schemeClr val="accent1">
                          <a:alpha val="40000"/>
                        </a:schemeClr>
                      </a:glow>
                    </a:effectLst>
                    <a:latin typeface="Poppins" panose="00000500000000000000" pitchFamily="2" charset="0"/>
                    <a:ea typeface="+mn-ea"/>
                    <a:cs typeface="Poppins" panose="00000500000000000000" pitchFamily="2" charset="0"/>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Analysis!$AL$8:$AL$9</c:f>
              <c:strCache>
                <c:ptCount val="2"/>
                <c:pt idx="0">
                  <c:v>Cash</c:v>
                </c:pt>
                <c:pt idx="1">
                  <c:v>Online</c:v>
                </c:pt>
              </c:strCache>
            </c:strRef>
          </c:cat>
          <c:val>
            <c:numRef>
              <c:f>Analysis!$AM$8:$AM$9</c:f>
              <c:numCache>
                <c:formatCode>"$"#,##0.00</c:formatCode>
                <c:ptCount val="2"/>
                <c:pt idx="0">
                  <c:v>199516.90000000008</c:v>
                </c:pt>
                <c:pt idx="1">
                  <c:v>201895.01999999993</c:v>
                </c:pt>
              </c:numCache>
            </c:numRef>
          </c:val>
          <c:extLst>
            <c:ext xmlns:c16="http://schemas.microsoft.com/office/drawing/2014/chart" uri="{C3380CC4-5D6E-409C-BE32-E72D297353CC}">
              <c16:uniqueId val="{00000004-B0BF-4724-9020-08CCF2C53160}"/>
            </c:ext>
          </c:extLst>
        </c:ser>
        <c:dLbls>
          <c:dLblPos val="bestFit"/>
          <c:showLegendKey val="0"/>
          <c:showVal val="1"/>
          <c:showCatName val="0"/>
          <c:showSerName val="0"/>
          <c:showPercent val="0"/>
          <c:showBubbleSize val="0"/>
          <c:showLeaderLines val="1"/>
        </c:dLbls>
        <c:firstSliceAng val="15"/>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effectLst>
                <a:glow>
                  <a:schemeClr val="accent1">
                    <a:alpha val="40000"/>
                  </a:schemeClr>
                </a:glo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nchor="t" anchorCtr="1"/>
    <a:lstStyle/>
    <a:p>
      <a:pPr>
        <a:defRPr>
          <a:effectLst>
            <a:glow>
              <a:schemeClr val="accent1">
                <a:alpha val="40000"/>
              </a:schemeClr>
            </a:glo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F54F4F46-9360-4738-AB66-3BE6D92108ED}">
          <cx:dataLabels>
            <cx:visibility seriesName="0" categoryName="1" value="1"/>
            <cx:separator>
</cx:separator>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I$3" lockText="1" noThreeD="1"/>
</file>

<file path=xl/ctrlProps/ctrlProp2.xml><?xml version="1.0" encoding="utf-8"?>
<formControlPr xmlns="http://schemas.microsoft.com/office/spreadsheetml/2009/9/main" objectType="CheckBox" checked="Checked" fmlaLink="$J$3" lockText="1" noThreeD="1"/>
</file>

<file path=xl/ctrlProps/ctrlProp3.xml><?xml version="1.0" encoding="utf-8"?>
<formControlPr xmlns="http://schemas.microsoft.com/office/spreadsheetml/2009/9/main" objectType="CheckBox" checked="Checked" fmlaLink="$K$3" lockText="1" noThreeD="1"/>
</file>

<file path=xl/ctrlProps/ctrlProp4.xml><?xml version="1.0" encoding="utf-8"?>
<formControlPr xmlns="http://schemas.microsoft.com/office/spreadsheetml/2009/9/main" objectType="Scroll" dx="31" fmlaLink="$X$2" max="100" min="1" page="10" val="15"/>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chart" Target="../charts/chart2.xml"/><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chart" Target="../charts/chart1.xm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chart" Target="../charts/chart4.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chart" Target="../charts/chart3.xml"/><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microsoft.com/office/2014/relationships/chartEx" Target="../charts/chartEx1.xml"/><Relationship Id="rId30"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25</xdr:col>
      <xdr:colOff>38750</xdr:colOff>
      <xdr:row>46</xdr:row>
      <xdr:rowOff>125968</xdr:rowOff>
    </xdr:to>
    <xdr:grpSp>
      <xdr:nvGrpSpPr>
        <xdr:cNvPr id="83" name="Group 82">
          <a:extLst>
            <a:ext uri="{FF2B5EF4-FFF2-40B4-BE49-F238E27FC236}">
              <a16:creationId xmlns:a16="http://schemas.microsoft.com/office/drawing/2014/main" id="{00000000-0008-0000-0300-000053000000}"/>
            </a:ext>
          </a:extLst>
        </xdr:cNvPr>
        <xdr:cNvGrpSpPr>
          <a:grpSpLocks noChangeAspect="1"/>
        </xdr:cNvGrpSpPr>
      </xdr:nvGrpSpPr>
      <xdr:grpSpPr>
        <a:xfrm>
          <a:off x="0" y="0"/>
          <a:ext cx="15336477" cy="8623423"/>
          <a:chOff x="0" y="36744"/>
          <a:chExt cx="12192000" cy="6858000"/>
        </a:xfrm>
      </xdr:grpSpPr>
      <xdr:sp macro="" textlink="">
        <xdr:nvSpPr>
          <xdr:cNvPr id="56" name="Sales DashBoard">
            <a:extLst>
              <a:ext uri="{FF2B5EF4-FFF2-40B4-BE49-F238E27FC236}">
                <a16:creationId xmlns:a16="http://schemas.microsoft.com/office/drawing/2014/main" id="{00000000-0008-0000-0300-000038000000}"/>
              </a:ext>
            </a:extLst>
          </xdr:cNvPr>
          <xdr:cNvSpPr/>
        </xdr:nvSpPr>
        <xdr:spPr>
          <a:xfrm>
            <a:off x="0" y="36744"/>
            <a:ext cx="12192000" cy="6858000"/>
          </a:xfrm>
          <a:prstGeom prst="roundRect">
            <a:avLst>
              <a:gd name="adj" fmla="val 0"/>
            </a:avLst>
          </a:prstGeom>
          <a:gradFill flip="none" rotWithShape="1">
            <a:gsLst>
              <a:gs pos="0">
                <a:schemeClr val="accent6">
                  <a:lumMod val="67000"/>
                  <a:alpha val="90000"/>
                </a:schemeClr>
              </a:gs>
              <a:gs pos="48000">
                <a:schemeClr val="accent6">
                  <a:lumMod val="97000"/>
                  <a:lumOff val="3000"/>
                  <a:alpha val="90000"/>
                </a:schemeClr>
              </a:gs>
              <a:gs pos="100000">
                <a:schemeClr val="accent6">
                  <a:lumMod val="60000"/>
                  <a:lumOff val="40000"/>
                  <a:alpha val="9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atin typeface="Poppins" panose="00000500000000000000" pitchFamily="2" charset="0"/>
              <a:cs typeface="Poppins" panose="00000500000000000000" pitchFamily="2" charset="0"/>
            </a:endParaRPr>
          </a:p>
        </xdr:txBody>
      </xdr:sp>
      <xdr:sp macro="" textlink="">
        <xdr:nvSpPr>
          <xdr:cNvPr id="57" name="Trapezoid 56">
            <a:extLst>
              <a:ext uri="{FF2B5EF4-FFF2-40B4-BE49-F238E27FC236}">
                <a16:creationId xmlns:a16="http://schemas.microsoft.com/office/drawing/2014/main" id="{00000000-0008-0000-0300-000039000000}"/>
              </a:ext>
            </a:extLst>
          </xdr:cNvPr>
          <xdr:cNvSpPr/>
        </xdr:nvSpPr>
        <xdr:spPr>
          <a:xfrm>
            <a:off x="9084960" y="1127530"/>
            <a:ext cx="1440000" cy="245093"/>
          </a:xfrm>
          <a:prstGeom prst="trapezoid">
            <a:avLst>
              <a:gd name="adj" fmla="val 66143"/>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atin typeface="Poppins" panose="00000500000000000000" pitchFamily="2" charset="0"/>
              <a:cs typeface="Poppins" panose="00000500000000000000" pitchFamily="2" charset="0"/>
            </a:endParaRPr>
          </a:p>
        </xdr:txBody>
      </xdr:sp>
      <xdr:sp macro="" textlink="">
        <xdr:nvSpPr>
          <xdr:cNvPr id="58" name="Rectangle: Rounded Corners 57">
            <a:extLst>
              <a:ext uri="{FF2B5EF4-FFF2-40B4-BE49-F238E27FC236}">
                <a16:creationId xmlns:a16="http://schemas.microsoft.com/office/drawing/2014/main" id="{00000000-0008-0000-0300-00003A000000}"/>
              </a:ext>
            </a:extLst>
          </xdr:cNvPr>
          <xdr:cNvSpPr/>
        </xdr:nvSpPr>
        <xdr:spPr>
          <a:xfrm>
            <a:off x="182880" y="179999"/>
            <a:ext cx="521208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atin typeface="Poppins" panose="00000500000000000000" pitchFamily="2" charset="0"/>
              <a:cs typeface="Poppins" panose="00000500000000000000" pitchFamily="2" charset="0"/>
            </a:endParaRPr>
          </a:p>
        </xdr:txBody>
      </xdr:sp>
      <xdr:sp macro="" textlink="">
        <xdr:nvSpPr>
          <xdr:cNvPr id="59" name="Rectangle: Rounded Corners 58">
            <a:extLst>
              <a:ext uri="{FF2B5EF4-FFF2-40B4-BE49-F238E27FC236}">
                <a16:creationId xmlns:a16="http://schemas.microsoft.com/office/drawing/2014/main" id="{00000000-0008-0000-0300-00003B000000}"/>
              </a:ext>
            </a:extLst>
          </xdr:cNvPr>
          <xdr:cNvSpPr/>
        </xdr:nvSpPr>
        <xdr:spPr>
          <a:xfrm>
            <a:off x="5594194" y="179999"/>
            <a:ext cx="6414925" cy="72000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atin typeface="Poppins" panose="00000500000000000000" pitchFamily="2" charset="0"/>
              <a:cs typeface="Poppins" panose="00000500000000000000" pitchFamily="2" charset="0"/>
            </a:endParaRPr>
          </a:p>
        </xdr:txBody>
      </xdr:sp>
      <xdr:sp macro="" textlink="">
        <xdr:nvSpPr>
          <xdr:cNvPr id="60" name="Rectangle: Rounded Corners 59">
            <a:extLst>
              <a:ext uri="{FF2B5EF4-FFF2-40B4-BE49-F238E27FC236}">
                <a16:creationId xmlns:a16="http://schemas.microsoft.com/office/drawing/2014/main" id="{00000000-0008-0000-0300-00003C000000}"/>
              </a:ext>
            </a:extLst>
          </xdr:cNvPr>
          <xdr:cNvSpPr/>
        </xdr:nvSpPr>
        <xdr:spPr>
          <a:xfrm>
            <a:off x="182880" y="1123301"/>
            <a:ext cx="1458120" cy="1292166"/>
          </a:xfrm>
          <a:prstGeom prst="roundRect">
            <a:avLst>
              <a:gd name="adj" fmla="val 11489"/>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atin typeface="Poppins" panose="00000500000000000000" pitchFamily="2" charset="0"/>
                <a:cs typeface="Poppins" panose="00000500000000000000" pitchFamily="2" charset="0"/>
              </a:rPr>
              <a:t> </a:t>
            </a:r>
          </a:p>
        </xdr:txBody>
      </xdr:sp>
      <xdr:sp macro="" textlink="">
        <xdr:nvSpPr>
          <xdr:cNvPr id="61" name="Rectangle: Rounded Corners 60">
            <a:extLst>
              <a:ext uri="{FF2B5EF4-FFF2-40B4-BE49-F238E27FC236}">
                <a16:creationId xmlns:a16="http://schemas.microsoft.com/office/drawing/2014/main" id="{00000000-0008-0000-0300-00003D000000}"/>
              </a:ext>
            </a:extLst>
          </xdr:cNvPr>
          <xdr:cNvSpPr/>
        </xdr:nvSpPr>
        <xdr:spPr>
          <a:xfrm>
            <a:off x="173982" y="2568614"/>
            <a:ext cx="1458120" cy="3166083"/>
          </a:xfrm>
          <a:prstGeom prst="roundRect">
            <a:avLst>
              <a:gd name="adj" fmla="val 4431"/>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atin typeface="Poppins" panose="00000500000000000000" pitchFamily="2" charset="0"/>
                <a:cs typeface="Poppins" panose="00000500000000000000" pitchFamily="2" charset="0"/>
              </a:rPr>
              <a:t> </a:t>
            </a:r>
          </a:p>
        </xdr:txBody>
      </xdr:sp>
      <xdr:sp macro="" textlink="">
        <xdr:nvSpPr>
          <xdr:cNvPr id="62" name="Rectangle: Rounded Corners 61">
            <a:extLst>
              <a:ext uri="{FF2B5EF4-FFF2-40B4-BE49-F238E27FC236}">
                <a16:creationId xmlns:a16="http://schemas.microsoft.com/office/drawing/2014/main" id="{00000000-0008-0000-0300-00003E000000}"/>
              </a:ext>
            </a:extLst>
          </xdr:cNvPr>
          <xdr:cNvSpPr/>
        </xdr:nvSpPr>
        <xdr:spPr>
          <a:xfrm>
            <a:off x="291000" y="5909312"/>
            <a:ext cx="1258610" cy="849687"/>
          </a:xfrm>
          <a:prstGeom prst="roundRect">
            <a:avLst>
              <a:gd name="adj" fmla="val 45728"/>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atin typeface="Poppins" panose="00000500000000000000" pitchFamily="2" charset="0"/>
                <a:cs typeface="Poppins" panose="00000500000000000000" pitchFamily="2" charset="0"/>
              </a:rPr>
              <a:t> </a:t>
            </a:r>
          </a:p>
        </xdr:txBody>
      </xdr:sp>
      <xdr:sp macro="" textlink="">
        <xdr:nvSpPr>
          <xdr:cNvPr id="63" name="Rectangle: Rounded Corners 62">
            <a:extLst>
              <a:ext uri="{FF2B5EF4-FFF2-40B4-BE49-F238E27FC236}">
                <a16:creationId xmlns:a16="http://schemas.microsoft.com/office/drawing/2014/main" id="{00000000-0008-0000-0300-00003F000000}"/>
              </a:ext>
            </a:extLst>
          </xdr:cNvPr>
          <xdr:cNvSpPr/>
        </xdr:nvSpPr>
        <xdr:spPr>
          <a:xfrm>
            <a:off x="6726000" y="1113906"/>
            <a:ext cx="225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atin typeface="Poppins" panose="00000500000000000000" pitchFamily="2" charset="0"/>
                <a:cs typeface="Poppins" panose="00000500000000000000" pitchFamily="2" charset="0"/>
              </a:rPr>
              <a:t> </a:t>
            </a:r>
          </a:p>
        </xdr:txBody>
      </xdr:sp>
      <xdr:sp macro="" textlink="">
        <xdr:nvSpPr>
          <xdr:cNvPr id="64" name="Rectangle: Rounded Corners 63">
            <a:extLst>
              <a:ext uri="{FF2B5EF4-FFF2-40B4-BE49-F238E27FC236}">
                <a16:creationId xmlns:a16="http://schemas.microsoft.com/office/drawing/2014/main" id="{00000000-0008-0000-0300-000040000000}"/>
              </a:ext>
            </a:extLst>
          </xdr:cNvPr>
          <xdr:cNvSpPr/>
        </xdr:nvSpPr>
        <xdr:spPr>
          <a:xfrm>
            <a:off x="1847040" y="1113906"/>
            <a:ext cx="225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atin typeface="Poppins" panose="00000500000000000000" pitchFamily="2" charset="0"/>
                <a:cs typeface="Poppins" panose="00000500000000000000" pitchFamily="2" charset="0"/>
              </a:rPr>
              <a:t> </a:t>
            </a:r>
          </a:p>
        </xdr:txBody>
      </xdr:sp>
      <xdr:sp macro="" textlink="">
        <xdr:nvSpPr>
          <xdr:cNvPr id="65" name="Rectangle: Rounded Corners 64">
            <a:extLst>
              <a:ext uri="{FF2B5EF4-FFF2-40B4-BE49-F238E27FC236}">
                <a16:creationId xmlns:a16="http://schemas.microsoft.com/office/drawing/2014/main" id="{00000000-0008-0000-0300-000041000000}"/>
              </a:ext>
            </a:extLst>
          </xdr:cNvPr>
          <xdr:cNvSpPr/>
        </xdr:nvSpPr>
        <xdr:spPr>
          <a:xfrm>
            <a:off x="4269960" y="1114696"/>
            <a:ext cx="225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atin typeface="Poppins" panose="00000500000000000000" pitchFamily="2" charset="0"/>
                <a:cs typeface="Poppins" panose="00000500000000000000" pitchFamily="2" charset="0"/>
              </a:rPr>
              <a:t> </a:t>
            </a:r>
          </a:p>
        </xdr:txBody>
      </xdr:sp>
      <xdr:sp macro="" textlink="">
        <xdr:nvSpPr>
          <xdr:cNvPr id="66" name="Rectangle: Rounded Corners 65">
            <a:extLst>
              <a:ext uri="{FF2B5EF4-FFF2-40B4-BE49-F238E27FC236}">
                <a16:creationId xmlns:a16="http://schemas.microsoft.com/office/drawing/2014/main" id="{00000000-0008-0000-0300-000042000000}"/>
              </a:ext>
            </a:extLst>
          </xdr:cNvPr>
          <xdr:cNvSpPr/>
        </xdr:nvSpPr>
        <xdr:spPr>
          <a:xfrm>
            <a:off x="1847040" y="2047813"/>
            <a:ext cx="2988960" cy="2776186"/>
          </a:xfrm>
          <a:prstGeom prst="roundRect">
            <a:avLst>
              <a:gd name="adj" fmla="val 542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atin typeface="Poppins" panose="00000500000000000000" pitchFamily="2" charset="0"/>
                <a:cs typeface="Poppins" panose="00000500000000000000" pitchFamily="2" charset="0"/>
              </a:rPr>
              <a:t> </a:t>
            </a:r>
          </a:p>
        </xdr:txBody>
      </xdr:sp>
      <xdr:sp macro="" textlink="">
        <xdr:nvSpPr>
          <xdr:cNvPr id="67" name="Rectangle: Rounded Corners 66">
            <a:extLst>
              <a:ext uri="{FF2B5EF4-FFF2-40B4-BE49-F238E27FC236}">
                <a16:creationId xmlns:a16="http://schemas.microsoft.com/office/drawing/2014/main" id="{00000000-0008-0000-0300-000043000000}"/>
              </a:ext>
            </a:extLst>
          </xdr:cNvPr>
          <xdr:cNvSpPr/>
        </xdr:nvSpPr>
        <xdr:spPr>
          <a:xfrm>
            <a:off x="4971260" y="2040906"/>
            <a:ext cx="2150520" cy="2776186"/>
          </a:xfrm>
          <a:prstGeom prst="roundRect">
            <a:avLst>
              <a:gd name="adj" fmla="val 542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atin typeface="Poppins" panose="00000500000000000000" pitchFamily="2" charset="0"/>
                <a:cs typeface="Poppins" panose="00000500000000000000" pitchFamily="2" charset="0"/>
              </a:rPr>
              <a:t> </a:t>
            </a:r>
          </a:p>
        </xdr:txBody>
      </xdr:sp>
      <xdr:sp macro="" textlink="">
        <xdr:nvSpPr>
          <xdr:cNvPr id="68" name="Rectangle: Rounded Corners 67">
            <a:extLst>
              <a:ext uri="{FF2B5EF4-FFF2-40B4-BE49-F238E27FC236}">
                <a16:creationId xmlns:a16="http://schemas.microsoft.com/office/drawing/2014/main" id="{00000000-0008-0000-0300-000044000000}"/>
              </a:ext>
            </a:extLst>
          </xdr:cNvPr>
          <xdr:cNvSpPr/>
        </xdr:nvSpPr>
        <xdr:spPr>
          <a:xfrm>
            <a:off x="7257040" y="2022599"/>
            <a:ext cx="1718960" cy="2776186"/>
          </a:xfrm>
          <a:prstGeom prst="roundRect">
            <a:avLst>
              <a:gd name="adj" fmla="val 542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atin typeface="Poppins" panose="00000500000000000000" pitchFamily="2" charset="0"/>
                <a:cs typeface="Poppins" panose="00000500000000000000" pitchFamily="2" charset="0"/>
              </a:rPr>
              <a:t> </a:t>
            </a:r>
          </a:p>
        </xdr:txBody>
      </xdr:sp>
      <xdr:sp macro="" textlink="">
        <xdr:nvSpPr>
          <xdr:cNvPr id="69" name="Rectangle: Rounded Corners 68">
            <a:extLst>
              <a:ext uri="{FF2B5EF4-FFF2-40B4-BE49-F238E27FC236}">
                <a16:creationId xmlns:a16="http://schemas.microsoft.com/office/drawing/2014/main" id="{00000000-0008-0000-0300-000045000000}"/>
              </a:ext>
            </a:extLst>
          </xdr:cNvPr>
          <xdr:cNvSpPr/>
        </xdr:nvSpPr>
        <xdr:spPr>
          <a:xfrm>
            <a:off x="7248142" y="4987478"/>
            <a:ext cx="1718960" cy="1807946"/>
          </a:xfrm>
          <a:prstGeom prst="roundRect">
            <a:avLst>
              <a:gd name="adj" fmla="val 542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atin typeface="Poppins" panose="00000500000000000000" pitchFamily="2" charset="0"/>
                <a:cs typeface="Poppins" panose="00000500000000000000" pitchFamily="2" charset="0"/>
              </a:rPr>
              <a:t> </a:t>
            </a:r>
          </a:p>
        </xdr:txBody>
      </xdr:sp>
      <xdr:sp macro="" textlink="">
        <xdr:nvSpPr>
          <xdr:cNvPr id="70" name="Rectangle: Rounded Corners 69">
            <a:extLst>
              <a:ext uri="{FF2B5EF4-FFF2-40B4-BE49-F238E27FC236}">
                <a16:creationId xmlns:a16="http://schemas.microsoft.com/office/drawing/2014/main" id="{00000000-0008-0000-0300-000046000000}"/>
              </a:ext>
            </a:extLst>
          </xdr:cNvPr>
          <xdr:cNvSpPr/>
        </xdr:nvSpPr>
        <xdr:spPr>
          <a:xfrm>
            <a:off x="1842686" y="5005339"/>
            <a:ext cx="5279093" cy="1807946"/>
          </a:xfrm>
          <a:prstGeom prst="roundRect">
            <a:avLst>
              <a:gd name="adj" fmla="val 542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atin typeface="Poppins" panose="00000500000000000000" pitchFamily="2" charset="0"/>
                <a:cs typeface="Poppins" panose="00000500000000000000" pitchFamily="2" charset="0"/>
              </a:rPr>
              <a:t> </a:t>
            </a:r>
          </a:p>
        </xdr:txBody>
      </xdr:sp>
      <xdr:sp macro="" textlink="">
        <xdr:nvSpPr>
          <xdr:cNvPr id="71" name="Flowchart: Off-page Connector 70">
            <a:extLst>
              <a:ext uri="{FF2B5EF4-FFF2-40B4-BE49-F238E27FC236}">
                <a16:creationId xmlns:a16="http://schemas.microsoft.com/office/drawing/2014/main" id="{00000000-0008-0000-0300-000047000000}"/>
              </a:ext>
            </a:extLst>
          </xdr:cNvPr>
          <xdr:cNvSpPr/>
        </xdr:nvSpPr>
        <xdr:spPr>
          <a:xfrm>
            <a:off x="9264960" y="1237623"/>
            <a:ext cx="1080000" cy="1800000"/>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atin typeface="Poppins" panose="00000500000000000000" pitchFamily="2" charset="0"/>
              <a:cs typeface="Poppins" panose="00000500000000000000" pitchFamily="2" charset="0"/>
            </a:endParaRPr>
          </a:p>
        </xdr:txBody>
      </xdr:sp>
      <xdr:sp macro="" textlink="">
        <xdr:nvSpPr>
          <xdr:cNvPr id="72" name="Trapezoid 71">
            <a:extLst>
              <a:ext uri="{FF2B5EF4-FFF2-40B4-BE49-F238E27FC236}">
                <a16:creationId xmlns:a16="http://schemas.microsoft.com/office/drawing/2014/main" id="{00000000-0008-0000-0300-000048000000}"/>
              </a:ext>
            </a:extLst>
          </xdr:cNvPr>
          <xdr:cNvSpPr/>
        </xdr:nvSpPr>
        <xdr:spPr>
          <a:xfrm>
            <a:off x="10630642" y="1127530"/>
            <a:ext cx="1440000" cy="245093"/>
          </a:xfrm>
          <a:prstGeom prst="trapezoid">
            <a:avLst>
              <a:gd name="adj" fmla="val 66143"/>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atin typeface="Poppins" panose="00000500000000000000" pitchFamily="2" charset="0"/>
              <a:cs typeface="Poppins" panose="00000500000000000000" pitchFamily="2" charset="0"/>
            </a:endParaRPr>
          </a:p>
        </xdr:txBody>
      </xdr:sp>
      <xdr:sp macro="" textlink="">
        <xdr:nvSpPr>
          <xdr:cNvPr id="73" name="Flowchart: Off-page Connector 72">
            <a:extLst>
              <a:ext uri="{FF2B5EF4-FFF2-40B4-BE49-F238E27FC236}">
                <a16:creationId xmlns:a16="http://schemas.microsoft.com/office/drawing/2014/main" id="{00000000-0008-0000-0300-000049000000}"/>
              </a:ext>
            </a:extLst>
          </xdr:cNvPr>
          <xdr:cNvSpPr/>
        </xdr:nvSpPr>
        <xdr:spPr>
          <a:xfrm>
            <a:off x="10810642" y="1237623"/>
            <a:ext cx="1080000" cy="1800000"/>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atin typeface="Poppins" panose="00000500000000000000" pitchFamily="2" charset="0"/>
              <a:cs typeface="Poppins" panose="00000500000000000000" pitchFamily="2" charset="0"/>
            </a:endParaRPr>
          </a:p>
        </xdr:txBody>
      </xdr:sp>
      <xdr:sp macro="" textlink="">
        <xdr:nvSpPr>
          <xdr:cNvPr id="74" name="Rectangle: Rounded Corners 73">
            <a:extLst>
              <a:ext uri="{FF2B5EF4-FFF2-40B4-BE49-F238E27FC236}">
                <a16:creationId xmlns:a16="http://schemas.microsoft.com/office/drawing/2014/main" id="{00000000-0008-0000-0300-00004A000000}"/>
              </a:ext>
            </a:extLst>
          </xdr:cNvPr>
          <xdr:cNvSpPr/>
        </xdr:nvSpPr>
        <xdr:spPr>
          <a:xfrm>
            <a:off x="9111260" y="3153803"/>
            <a:ext cx="2779382" cy="3641621"/>
          </a:xfrm>
          <a:prstGeom prst="roundRect">
            <a:avLst>
              <a:gd name="adj" fmla="val 542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atin typeface="Poppins" panose="00000500000000000000" pitchFamily="2" charset="0"/>
                <a:cs typeface="Poppins" panose="00000500000000000000" pitchFamily="2" charset="0"/>
              </a:rPr>
              <a:t> </a:t>
            </a:r>
          </a:p>
        </xdr:txBody>
      </xdr:sp>
      <xdr:sp macro="" textlink="">
        <xdr:nvSpPr>
          <xdr:cNvPr id="75" name="Flowchart: Off-page Connector 74">
            <a:extLst>
              <a:ext uri="{FF2B5EF4-FFF2-40B4-BE49-F238E27FC236}">
                <a16:creationId xmlns:a16="http://schemas.microsoft.com/office/drawing/2014/main" id="{00000000-0008-0000-0300-00004B000000}"/>
              </a:ext>
            </a:extLst>
          </xdr:cNvPr>
          <xdr:cNvSpPr/>
        </xdr:nvSpPr>
        <xdr:spPr>
          <a:xfrm>
            <a:off x="9381000" y="1372623"/>
            <a:ext cx="855000" cy="1516376"/>
          </a:xfrm>
          <a:prstGeom prst="flowChartOffpageConnector">
            <a:avLst/>
          </a:prstGeom>
          <a:noFill/>
          <a:ln>
            <a:solidFill>
              <a:schemeClr val="bg1"/>
            </a:solidFill>
            <a:prstDash val="lg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atin typeface="Poppins" panose="00000500000000000000" pitchFamily="2" charset="0"/>
              <a:cs typeface="Poppins" panose="00000500000000000000" pitchFamily="2" charset="0"/>
            </a:endParaRPr>
          </a:p>
        </xdr:txBody>
      </xdr:sp>
      <xdr:sp macro="" textlink="">
        <xdr:nvSpPr>
          <xdr:cNvPr id="76" name="Flowchart: Off-page Connector 75">
            <a:extLst>
              <a:ext uri="{FF2B5EF4-FFF2-40B4-BE49-F238E27FC236}">
                <a16:creationId xmlns:a16="http://schemas.microsoft.com/office/drawing/2014/main" id="{00000000-0008-0000-0300-00004C000000}"/>
              </a:ext>
            </a:extLst>
          </xdr:cNvPr>
          <xdr:cNvSpPr/>
        </xdr:nvSpPr>
        <xdr:spPr>
          <a:xfrm>
            <a:off x="10899963" y="1379435"/>
            <a:ext cx="855000" cy="1516376"/>
          </a:xfrm>
          <a:prstGeom prst="flowChartOffpageConnector">
            <a:avLst/>
          </a:prstGeom>
          <a:noFill/>
          <a:ln>
            <a:solidFill>
              <a:schemeClr val="bg1"/>
            </a:solidFill>
            <a:prstDash val="lg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atin typeface="Poppins" panose="00000500000000000000" pitchFamily="2" charset="0"/>
              <a:cs typeface="Poppins" panose="00000500000000000000" pitchFamily="2" charset="0"/>
            </a:endParaRPr>
          </a:p>
        </xdr:txBody>
      </xdr:sp>
      <xdr:cxnSp macro="">
        <xdr:nvCxnSpPr>
          <xdr:cNvPr id="77" name="Straight Connector 76">
            <a:extLst>
              <a:ext uri="{FF2B5EF4-FFF2-40B4-BE49-F238E27FC236}">
                <a16:creationId xmlns:a16="http://schemas.microsoft.com/office/drawing/2014/main" id="{00000000-0008-0000-0300-00004D000000}"/>
              </a:ext>
            </a:extLst>
          </xdr:cNvPr>
          <xdr:cNvCxnSpPr/>
        </xdr:nvCxnSpPr>
        <xdr:spPr>
          <a:xfrm flipV="1">
            <a:off x="1956000" y="2483999"/>
            <a:ext cx="2700000" cy="6907"/>
          </a:xfrm>
          <a:prstGeom prst="line">
            <a:avLst/>
          </a:prstGeom>
          <a:ln>
            <a:solidFill>
              <a:schemeClr val="accent6">
                <a:lumMod val="50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78" name="Straight Connector 77">
            <a:extLst>
              <a:ext uri="{FF2B5EF4-FFF2-40B4-BE49-F238E27FC236}">
                <a16:creationId xmlns:a16="http://schemas.microsoft.com/office/drawing/2014/main" id="{00000000-0008-0000-0300-00004E000000}"/>
              </a:ext>
            </a:extLst>
          </xdr:cNvPr>
          <xdr:cNvCxnSpPr/>
        </xdr:nvCxnSpPr>
        <xdr:spPr>
          <a:xfrm flipV="1">
            <a:off x="5042040" y="2483999"/>
            <a:ext cx="1944000" cy="6907"/>
          </a:xfrm>
          <a:prstGeom prst="line">
            <a:avLst/>
          </a:prstGeom>
          <a:ln>
            <a:solidFill>
              <a:schemeClr val="accent6">
                <a:lumMod val="50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79" name="Straight Connector 78">
            <a:extLst>
              <a:ext uri="{FF2B5EF4-FFF2-40B4-BE49-F238E27FC236}">
                <a16:creationId xmlns:a16="http://schemas.microsoft.com/office/drawing/2014/main" id="{00000000-0008-0000-0300-00004F000000}"/>
              </a:ext>
            </a:extLst>
          </xdr:cNvPr>
          <xdr:cNvCxnSpPr/>
        </xdr:nvCxnSpPr>
        <xdr:spPr>
          <a:xfrm>
            <a:off x="7342520" y="2483999"/>
            <a:ext cx="1548000" cy="0"/>
          </a:xfrm>
          <a:prstGeom prst="line">
            <a:avLst/>
          </a:prstGeom>
          <a:ln>
            <a:solidFill>
              <a:schemeClr val="accent6">
                <a:lumMod val="50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80" name="Straight Connector 79">
            <a:extLst>
              <a:ext uri="{FF2B5EF4-FFF2-40B4-BE49-F238E27FC236}">
                <a16:creationId xmlns:a16="http://schemas.microsoft.com/office/drawing/2014/main" id="{00000000-0008-0000-0300-000050000000}"/>
              </a:ext>
            </a:extLst>
          </xdr:cNvPr>
          <xdr:cNvCxnSpPr>
            <a:cxnSpLocks/>
          </xdr:cNvCxnSpPr>
        </xdr:nvCxnSpPr>
        <xdr:spPr>
          <a:xfrm>
            <a:off x="1982040" y="5408999"/>
            <a:ext cx="5004000" cy="0"/>
          </a:xfrm>
          <a:prstGeom prst="line">
            <a:avLst/>
          </a:prstGeom>
          <a:ln>
            <a:solidFill>
              <a:schemeClr val="accent6">
                <a:lumMod val="50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81" name="Straight Connector 80">
            <a:extLst>
              <a:ext uri="{FF2B5EF4-FFF2-40B4-BE49-F238E27FC236}">
                <a16:creationId xmlns:a16="http://schemas.microsoft.com/office/drawing/2014/main" id="{00000000-0008-0000-0300-000051000000}"/>
              </a:ext>
            </a:extLst>
          </xdr:cNvPr>
          <xdr:cNvCxnSpPr>
            <a:cxnSpLocks/>
          </xdr:cNvCxnSpPr>
        </xdr:nvCxnSpPr>
        <xdr:spPr>
          <a:xfrm>
            <a:off x="7351507" y="5408999"/>
            <a:ext cx="1476000" cy="0"/>
          </a:xfrm>
          <a:prstGeom prst="line">
            <a:avLst/>
          </a:prstGeom>
          <a:ln>
            <a:solidFill>
              <a:schemeClr val="accent6">
                <a:lumMod val="50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82" name="Straight Connector 81">
            <a:extLst>
              <a:ext uri="{FF2B5EF4-FFF2-40B4-BE49-F238E27FC236}">
                <a16:creationId xmlns:a16="http://schemas.microsoft.com/office/drawing/2014/main" id="{00000000-0008-0000-0300-000052000000}"/>
              </a:ext>
            </a:extLst>
          </xdr:cNvPr>
          <xdr:cNvCxnSpPr>
            <a:cxnSpLocks/>
          </xdr:cNvCxnSpPr>
        </xdr:nvCxnSpPr>
        <xdr:spPr>
          <a:xfrm>
            <a:off x="9204951" y="3599999"/>
            <a:ext cx="2592000" cy="0"/>
          </a:xfrm>
          <a:prstGeom prst="line">
            <a:avLst/>
          </a:prstGeom>
          <a:ln>
            <a:solidFill>
              <a:schemeClr val="accent6">
                <a:lumMod val="50000"/>
              </a:schemeClr>
            </a:solidFill>
          </a:ln>
        </xdr:spPr>
        <xdr:style>
          <a:lnRef idx="2">
            <a:schemeClr val="accent1"/>
          </a:lnRef>
          <a:fillRef idx="0">
            <a:schemeClr val="accent1"/>
          </a:fillRef>
          <a:effectRef idx="1">
            <a:schemeClr val="accent1"/>
          </a:effectRef>
          <a:fontRef idx="minor">
            <a:schemeClr val="tx1"/>
          </a:fontRef>
        </xdr:style>
      </xdr:cxnSp>
    </xdr:grpSp>
    <xdr:clientData/>
  </xdr:twoCellAnchor>
  <xdr:twoCellAnchor editAs="oneCell">
    <xdr:from>
      <xdr:col>0</xdr:col>
      <xdr:colOff>269875</xdr:colOff>
      <xdr:row>0</xdr:row>
      <xdr:rowOff>187325</xdr:rowOff>
    </xdr:from>
    <xdr:to>
      <xdr:col>1</xdr:col>
      <xdr:colOff>568325</xdr:colOff>
      <xdr:row>5</xdr:row>
      <xdr:rowOff>180975</xdr:rowOff>
    </xdr:to>
    <xdr:pic>
      <xdr:nvPicPr>
        <xdr:cNvPr id="85" name="Graphic 84" descr="Presentation with bar chart with solid fill">
          <a:extLst>
            <a:ext uri="{FF2B5EF4-FFF2-40B4-BE49-F238E27FC236}">
              <a16:creationId xmlns:a16="http://schemas.microsoft.com/office/drawing/2014/main" id="{00000000-0008-0000-0300-00005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69875" y="187325"/>
          <a:ext cx="901700" cy="946150"/>
        </a:xfrm>
        <a:prstGeom prst="rect">
          <a:avLst/>
        </a:prstGeom>
      </xdr:spPr>
    </xdr:pic>
    <xdr:clientData/>
  </xdr:twoCellAnchor>
  <xdr:twoCellAnchor editAs="oneCell">
    <xdr:from>
      <xdr:col>11</xdr:col>
      <xdr:colOff>508000</xdr:colOff>
      <xdr:row>7</xdr:row>
      <xdr:rowOff>114300</xdr:rowOff>
    </xdr:from>
    <xdr:to>
      <xdr:col>13</xdr:col>
      <xdr:colOff>209550</xdr:colOff>
      <xdr:row>12</xdr:row>
      <xdr:rowOff>107950</xdr:rowOff>
    </xdr:to>
    <xdr:pic>
      <xdr:nvPicPr>
        <xdr:cNvPr id="87" name="Graphic 86" descr="Bar graph with downward trend with solid fill">
          <a:extLst>
            <a:ext uri="{FF2B5EF4-FFF2-40B4-BE49-F238E27FC236}">
              <a16:creationId xmlns:a16="http://schemas.microsoft.com/office/drawing/2014/main" id="{00000000-0008-0000-0300-000057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143750" y="1447800"/>
          <a:ext cx="908050" cy="946150"/>
        </a:xfrm>
        <a:prstGeom prst="rect">
          <a:avLst/>
        </a:prstGeom>
      </xdr:spPr>
    </xdr:pic>
    <xdr:clientData/>
  </xdr:twoCellAnchor>
  <xdr:twoCellAnchor editAs="oneCell">
    <xdr:from>
      <xdr:col>10</xdr:col>
      <xdr:colOff>230415</xdr:colOff>
      <xdr:row>13</xdr:row>
      <xdr:rowOff>136071</xdr:rowOff>
    </xdr:from>
    <xdr:to>
      <xdr:col>11</xdr:col>
      <xdr:colOff>138339</xdr:colOff>
      <xdr:row>16</xdr:row>
      <xdr:rowOff>100945</xdr:rowOff>
    </xdr:to>
    <xdr:pic>
      <xdr:nvPicPr>
        <xdr:cNvPr id="89" name="Graphic 88" descr="Register outline">
          <a:extLst>
            <a:ext uri="{FF2B5EF4-FFF2-40B4-BE49-F238E27FC236}">
              <a16:creationId xmlns:a16="http://schemas.microsoft.com/office/drawing/2014/main" id="{00000000-0008-0000-0300-000059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308272" y="2494642"/>
          <a:ext cx="515710" cy="509160"/>
        </a:xfrm>
        <a:prstGeom prst="rect">
          <a:avLst/>
        </a:prstGeom>
      </xdr:spPr>
    </xdr:pic>
    <xdr:clientData/>
  </xdr:twoCellAnchor>
  <xdr:twoCellAnchor editAs="oneCell">
    <xdr:from>
      <xdr:col>6</xdr:col>
      <xdr:colOff>483375</xdr:colOff>
      <xdr:row>7</xdr:row>
      <xdr:rowOff>64275</xdr:rowOff>
    </xdr:from>
    <xdr:to>
      <xdr:col>8</xdr:col>
      <xdr:colOff>178575</xdr:colOff>
      <xdr:row>12</xdr:row>
      <xdr:rowOff>57925</xdr:rowOff>
    </xdr:to>
    <xdr:pic>
      <xdr:nvPicPr>
        <xdr:cNvPr id="91" name="Graphic 90" descr="Money with solid fill">
          <a:extLst>
            <a:ext uri="{FF2B5EF4-FFF2-40B4-BE49-F238E27FC236}">
              <a16:creationId xmlns:a16="http://schemas.microsoft.com/office/drawing/2014/main" id="{00000000-0008-0000-0300-00005B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4102875" y="1397775"/>
          <a:ext cx="901700" cy="946150"/>
        </a:xfrm>
        <a:prstGeom prst="rect">
          <a:avLst/>
        </a:prstGeom>
      </xdr:spPr>
    </xdr:pic>
    <xdr:clientData/>
  </xdr:twoCellAnchor>
  <xdr:twoCellAnchor editAs="oneCell">
    <xdr:from>
      <xdr:col>16</xdr:col>
      <xdr:colOff>531775</xdr:colOff>
      <xdr:row>7</xdr:row>
      <xdr:rowOff>65050</xdr:rowOff>
    </xdr:from>
    <xdr:to>
      <xdr:col>18</xdr:col>
      <xdr:colOff>226975</xdr:colOff>
      <xdr:row>12</xdr:row>
      <xdr:rowOff>58700</xdr:rowOff>
    </xdr:to>
    <xdr:pic>
      <xdr:nvPicPr>
        <xdr:cNvPr id="93" name="Graphic 92" descr="Piggy Bank with solid fill">
          <a:extLst>
            <a:ext uri="{FF2B5EF4-FFF2-40B4-BE49-F238E27FC236}">
              <a16:creationId xmlns:a16="http://schemas.microsoft.com/office/drawing/2014/main" id="{00000000-0008-0000-0300-00005D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0183775" y="1398550"/>
          <a:ext cx="901700" cy="946150"/>
        </a:xfrm>
        <a:prstGeom prst="rect">
          <a:avLst/>
        </a:prstGeom>
      </xdr:spPr>
    </xdr:pic>
    <xdr:clientData/>
  </xdr:twoCellAnchor>
  <xdr:twoCellAnchor editAs="oneCell">
    <xdr:from>
      <xdr:col>22</xdr:col>
      <xdr:colOff>481693</xdr:colOff>
      <xdr:row>15</xdr:row>
      <xdr:rowOff>173928</xdr:rowOff>
    </xdr:from>
    <xdr:to>
      <xdr:col>23</xdr:col>
      <xdr:colOff>471715</xdr:colOff>
      <xdr:row>19</xdr:row>
      <xdr:rowOff>35378</xdr:rowOff>
    </xdr:to>
    <xdr:pic>
      <xdr:nvPicPr>
        <xdr:cNvPr id="95" name="Graphic 94" descr="Ribbon with solid fill">
          <a:extLst>
            <a:ext uri="{FF2B5EF4-FFF2-40B4-BE49-F238E27FC236}">
              <a16:creationId xmlns:a16="http://schemas.microsoft.com/office/drawing/2014/main" id="{00000000-0008-0000-0300-00005F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3852979" y="2895357"/>
          <a:ext cx="597807" cy="587164"/>
        </a:xfrm>
        <a:prstGeom prst="rect">
          <a:avLst/>
        </a:prstGeom>
      </xdr:spPr>
    </xdr:pic>
    <xdr:clientData/>
  </xdr:twoCellAnchor>
  <xdr:twoCellAnchor editAs="oneCell">
    <xdr:from>
      <xdr:col>14</xdr:col>
      <xdr:colOff>522835</xdr:colOff>
      <xdr:row>13</xdr:row>
      <xdr:rowOff>76523</xdr:rowOff>
    </xdr:from>
    <xdr:to>
      <xdr:col>15</xdr:col>
      <xdr:colOff>517071</xdr:colOff>
      <xdr:row>16</xdr:row>
      <xdr:rowOff>127663</xdr:rowOff>
    </xdr:to>
    <xdr:pic>
      <xdr:nvPicPr>
        <xdr:cNvPr id="97" name="Graphic 96" descr="Medal with solid fill">
          <a:extLst>
            <a:ext uri="{FF2B5EF4-FFF2-40B4-BE49-F238E27FC236}">
              <a16:creationId xmlns:a16="http://schemas.microsoft.com/office/drawing/2014/main" id="{00000000-0008-0000-0300-000061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9031835" y="2435094"/>
          <a:ext cx="602022" cy="595426"/>
        </a:xfrm>
        <a:prstGeom prst="rect">
          <a:avLst/>
        </a:prstGeom>
      </xdr:spPr>
    </xdr:pic>
    <xdr:clientData/>
  </xdr:twoCellAnchor>
  <xdr:twoCellAnchor editAs="oneCell">
    <xdr:from>
      <xdr:col>19</xdr:col>
      <xdr:colOff>419290</xdr:colOff>
      <xdr:row>15</xdr:row>
      <xdr:rowOff>149028</xdr:rowOff>
    </xdr:from>
    <xdr:to>
      <xdr:col>20</xdr:col>
      <xdr:colOff>408215</xdr:colOff>
      <xdr:row>19</xdr:row>
      <xdr:rowOff>22413</xdr:rowOff>
    </xdr:to>
    <xdr:pic>
      <xdr:nvPicPr>
        <xdr:cNvPr id="99" name="Graphic 98" descr="Trophy with solid fill">
          <a:extLst>
            <a:ext uri="{FF2B5EF4-FFF2-40B4-BE49-F238E27FC236}">
              <a16:creationId xmlns:a16="http://schemas.microsoft.com/office/drawing/2014/main" id="{00000000-0008-0000-0300-000063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1967219" y="2870457"/>
          <a:ext cx="596710" cy="599099"/>
        </a:xfrm>
        <a:prstGeom prst="rect">
          <a:avLst/>
        </a:prstGeom>
      </xdr:spPr>
    </xdr:pic>
    <xdr:clientData/>
  </xdr:twoCellAnchor>
  <xdr:twoCellAnchor editAs="oneCell">
    <xdr:from>
      <xdr:col>3</xdr:col>
      <xdr:colOff>555625</xdr:colOff>
      <xdr:row>33</xdr:row>
      <xdr:rowOff>142875</xdr:rowOff>
    </xdr:from>
    <xdr:to>
      <xdr:col>4</xdr:col>
      <xdr:colOff>492531</xdr:colOff>
      <xdr:row>36</xdr:row>
      <xdr:rowOff>138158</xdr:rowOff>
    </xdr:to>
    <xdr:pic>
      <xdr:nvPicPr>
        <xdr:cNvPr id="101" name="Graphic 100" descr="Daily calendar with solid fill">
          <a:extLst>
            <a:ext uri="{FF2B5EF4-FFF2-40B4-BE49-F238E27FC236}">
              <a16:creationId xmlns:a16="http://schemas.microsoft.com/office/drawing/2014/main" id="{00000000-0008-0000-0300-000065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2365375" y="6429375"/>
          <a:ext cx="540156" cy="566783"/>
        </a:xfrm>
        <a:prstGeom prst="rect">
          <a:avLst/>
        </a:prstGeom>
      </xdr:spPr>
    </xdr:pic>
    <xdr:clientData/>
  </xdr:twoCellAnchor>
  <xdr:twoCellAnchor editAs="oneCell">
    <xdr:from>
      <xdr:col>18</xdr:col>
      <xdr:colOff>438150</xdr:colOff>
      <xdr:row>20</xdr:row>
      <xdr:rowOff>177800</xdr:rowOff>
    </xdr:from>
    <xdr:to>
      <xdr:col>19</xdr:col>
      <xdr:colOff>502036</xdr:colOff>
      <xdr:row>24</xdr:row>
      <xdr:rowOff>111125</xdr:rowOff>
    </xdr:to>
    <xdr:pic>
      <xdr:nvPicPr>
        <xdr:cNvPr id="103" name="Graphic 102" descr="Pyramid with levels with solid fill">
          <a:extLst>
            <a:ext uri="{FF2B5EF4-FFF2-40B4-BE49-F238E27FC236}">
              <a16:creationId xmlns:a16="http://schemas.microsoft.com/office/drawing/2014/main" id="{00000000-0008-0000-0300-000067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1296650" y="3987800"/>
          <a:ext cx="667136" cy="695325"/>
        </a:xfrm>
        <a:prstGeom prst="rect">
          <a:avLst/>
        </a:prstGeom>
      </xdr:spPr>
    </xdr:pic>
    <xdr:clientData/>
  </xdr:twoCellAnchor>
  <xdr:twoCellAnchor editAs="oneCell">
    <xdr:from>
      <xdr:col>14</xdr:col>
      <xdr:colOff>581800</xdr:colOff>
      <xdr:row>33</xdr:row>
      <xdr:rowOff>121425</xdr:rowOff>
    </xdr:from>
    <xdr:to>
      <xdr:col>15</xdr:col>
      <xdr:colOff>508000</xdr:colOff>
      <xdr:row>36</xdr:row>
      <xdr:rowOff>105475</xdr:rowOff>
    </xdr:to>
    <xdr:pic>
      <xdr:nvPicPr>
        <xdr:cNvPr id="105" name="Graphic 104" descr="Coins with solid fill">
          <a:extLst>
            <a:ext uri="{FF2B5EF4-FFF2-40B4-BE49-F238E27FC236}">
              <a16:creationId xmlns:a16="http://schemas.microsoft.com/office/drawing/2014/main" id="{00000000-0008-0000-0300-00006900000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9027300" y="6407925"/>
          <a:ext cx="529450" cy="555550"/>
        </a:xfrm>
        <a:prstGeom prst="rect">
          <a:avLst/>
        </a:prstGeom>
      </xdr:spPr>
    </xdr:pic>
    <xdr:clientData/>
  </xdr:twoCellAnchor>
  <xdr:twoCellAnchor editAs="oneCell">
    <xdr:from>
      <xdr:col>1</xdr:col>
      <xdr:colOff>33300</xdr:colOff>
      <xdr:row>40</xdr:row>
      <xdr:rowOff>68225</xdr:rowOff>
    </xdr:from>
    <xdr:to>
      <xdr:col>2</xdr:col>
      <xdr:colOff>331750</xdr:colOff>
      <xdr:row>45</xdr:row>
      <xdr:rowOff>61875</xdr:rowOff>
    </xdr:to>
    <xdr:pic>
      <xdr:nvPicPr>
        <xdr:cNvPr id="107" name="Graphic 106" descr="Shopping cart with solid fill">
          <a:extLst>
            <a:ext uri="{FF2B5EF4-FFF2-40B4-BE49-F238E27FC236}">
              <a16:creationId xmlns:a16="http://schemas.microsoft.com/office/drawing/2014/main" id="{00000000-0008-0000-0300-00006B000000}"/>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636550" y="7688225"/>
          <a:ext cx="901700" cy="946150"/>
        </a:xfrm>
        <a:prstGeom prst="rect">
          <a:avLst/>
        </a:prstGeom>
      </xdr:spPr>
    </xdr:pic>
    <xdr:clientData/>
  </xdr:twoCellAnchor>
  <xdr:twoCellAnchor editAs="oneCell">
    <xdr:from>
      <xdr:col>3</xdr:col>
      <xdr:colOff>567475</xdr:colOff>
      <xdr:row>13</xdr:row>
      <xdr:rowOff>91405</xdr:rowOff>
    </xdr:from>
    <xdr:to>
      <xdr:col>4</xdr:col>
      <xdr:colOff>587375</xdr:colOff>
      <xdr:row>16</xdr:row>
      <xdr:rowOff>173774</xdr:rowOff>
    </xdr:to>
    <xdr:pic>
      <xdr:nvPicPr>
        <xdr:cNvPr id="109" name="Graphic 108" descr="Daily calendar with solid fill">
          <a:extLst>
            <a:ext uri="{FF2B5EF4-FFF2-40B4-BE49-F238E27FC236}">
              <a16:creationId xmlns:a16="http://schemas.microsoft.com/office/drawing/2014/main" id="{00000000-0008-0000-0300-00006D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2377225" y="2567905"/>
          <a:ext cx="623150" cy="653869"/>
        </a:xfrm>
        <a:prstGeom prst="rect">
          <a:avLst/>
        </a:prstGeom>
      </xdr:spPr>
    </xdr:pic>
    <xdr:clientData/>
  </xdr:twoCellAnchor>
  <xdr:twoCellAnchor>
    <xdr:from>
      <xdr:col>3</xdr:col>
      <xdr:colOff>569686</xdr:colOff>
      <xdr:row>7</xdr:row>
      <xdr:rowOff>46182</xdr:rowOff>
    </xdr:from>
    <xdr:to>
      <xdr:col>6</xdr:col>
      <xdr:colOff>79829</xdr:colOff>
      <xdr:row>9</xdr:row>
      <xdr:rowOff>34471</xdr:rowOff>
    </xdr:to>
    <xdr:sp macro="" textlink="">
      <xdr:nvSpPr>
        <xdr:cNvPr id="10" name="TextBox 9">
          <a:extLst>
            <a:ext uri="{FF2B5EF4-FFF2-40B4-BE49-F238E27FC236}">
              <a16:creationId xmlns:a16="http://schemas.microsoft.com/office/drawing/2014/main" id="{00000000-0008-0000-0300-00000A000000}"/>
            </a:ext>
          </a:extLst>
        </xdr:cNvPr>
        <xdr:cNvSpPr txBox="1"/>
      </xdr:nvSpPr>
      <xdr:spPr>
        <a:xfrm>
          <a:off x="2405413" y="1339273"/>
          <a:ext cx="1345871" cy="3577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b="1">
              <a:solidFill>
                <a:srgbClr val="FFC000"/>
              </a:solidFill>
              <a:latin typeface="Poppins" panose="00000500000000000000" pitchFamily="2" charset="0"/>
              <a:ea typeface="Source Sans Pro" panose="020B0503030403020204" pitchFamily="34" charset="0"/>
              <a:cs typeface="Poppins" panose="00000500000000000000" pitchFamily="2" charset="0"/>
            </a:rPr>
            <a:t>Total Sales</a:t>
          </a:r>
        </a:p>
      </xdr:txBody>
    </xdr:sp>
    <xdr:clientData/>
  </xdr:twoCellAnchor>
  <xdr:twoCellAnchor>
    <xdr:from>
      <xdr:col>8</xdr:col>
      <xdr:colOff>586014</xdr:colOff>
      <xdr:row>7</xdr:row>
      <xdr:rowOff>68942</xdr:rowOff>
    </xdr:from>
    <xdr:to>
      <xdr:col>11</xdr:col>
      <xdr:colOff>96157</xdr:colOff>
      <xdr:row>9</xdr:row>
      <xdr:rowOff>57728</xdr:rowOff>
    </xdr:to>
    <xdr:sp macro="" textlink="">
      <xdr:nvSpPr>
        <xdr:cNvPr id="11" name="TextBox 10">
          <a:extLst>
            <a:ext uri="{FF2B5EF4-FFF2-40B4-BE49-F238E27FC236}">
              <a16:creationId xmlns:a16="http://schemas.microsoft.com/office/drawing/2014/main" id="{00000000-0008-0000-0300-00000B000000}"/>
            </a:ext>
          </a:extLst>
        </xdr:cNvPr>
        <xdr:cNvSpPr txBox="1"/>
      </xdr:nvSpPr>
      <xdr:spPr>
        <a:xfrm>
          <a:off x="5481287" y="1362033"/>
          <a:ext cx="1345870" cy="358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b="1">
              <a:solidFill>
                <a:srgbClr val="FFC000"/>
              </a:solidFill>
              <a:latin typeface="Poppins" panose="00000500000000000000" pitchFamily="2" charset="0"/>
              <a:ea typeface="Source Sans Pro" panose="020B0503030403020204" pitchFamily="34" charset="0"/>
              <a:cs typeface="Poppins" panose="00000500000000000000" pitchFamily="2" charset="0"/>
            </a:rPr>
            <a:t>Total Profit</a:t>
          </a:r>
        </a:p>
      </xdr:txBody>
    </xdr:sp>
    <xdr:clientData/>
  </xdr:twoCellAnchor>
  <xdr:twoCellAnchor>
    <xdr:from>
      <xdr:col>14</xdr:col>
      <xdr:colOff>21772</xdr:colOff>
      <xdr:row>7</xdr:row>
      <xdr:rowOff>103414</xdr:rowOff>
    </xdr:from>
    <xdr:to>
      <xdr:col>16</xdr:col>
      <xdr:colOff>139701</xdr:colOff>
      <xdr:row>9</xdr:row>
      <xdr:rowOff>92364</xdr:rowOff>
    </xdr:to>
    <xdr:sp macro="" textlink="">
      <xdr:nvSpPr>
        <xdr:cNvPr id="12" name="TextBox 11">
          <a:extLst>
            <a:ext uri="{FF2B5EF4-FFF2-40B4-BE49-F238E27FC236}">
              <a16:creationId xmlns:a16="http://schemas.microsoft.com/office/drawing/2014/main" id="{00000000-0008-0000-0300-00000C000000}"/>
            </a:ext>
          </a:extLst>
        </xdr:cNvPr>
        <xdr:cNvSpPr txBox="1"/>
      </xdr:nvSpPr>
      <xdr:spPr>
        <a:xfrm>
          <a:off x="8588499" y="1396505"/>
          <a:ext cx="1341747" cy="3584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b="1">
              <a:solidFill>
                <a:srgbClr val="FFC000"/>
              </a:solidFill>
              <a:latin typeface="Poppins" panose="00000500000000000000" pitchFamily="2" charset="0"/>
              <a:ea typeface="Source Sans Pro" panose="020B0503030403020204" pitchFamily="34" charset="0"/>
              <a:cs typeface="Poppins" panose="00000500000000000000" pitchFamily="2" charset="0"/>
            </a:rPr>
            <a:t>Profit %</a:t>
          </a:r>
        </a:p>
      </xdr:txBody>
    </xdr:sp>
    <xdr:clientData/>
  </xdr:twoCellAnchor>
  <xdr:twoCellAnchor>
    <xdr:from>
      <xdr:col>4</xdr:col>
      <xdr:colOff>461159</xdr:colOff>
      <xdr:row>14</xdr:row>
      <xdr:rowOff>34636</xdr:rowOff>
    </xdr:from>
    <xdr:to>
      <xdr:col>6</xdr:col>
      <xdr:colOff>583211</xdr:colOff>
      <xdr:row>16</xdr:row>
      <xdr:rowOff>33976</xdr:rowOff>
    </xdr:to>
    <xdr:sp macro="" textlink="">
      <xdr:nvSpPr>
        <xdr:cNvPr id="13" name="TextBox 12">
          <a:extLst>
            <a:ext uri="{FF2B5EF4-FFF2-40B4-BE49-F238E27FC236}">
              <a16:creationId xmlns:a16="http://schemas.microsoft.com/office/drawing/2014/main" id="{00000000-0008-0000-0300-00000D000000}"/>
            </a:ext>
          </a:extLst>
        </xdr:cNvPr>
        <xdr:cNvSpPr txBox="1"/>
      </xdr:nvSpPr>
      <xdr:spPr>
        <a:xfrm>
          <a:off x="2908795" y="2620818"/>
          <a:ext cx="1345871" cy="3687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bg1"/>
              </a:solidFill>
              <a:latin typeface="Poppins" panose="00000500000000000000" pitchFamily="2" charset="0"/>
              <a:ea typeface="Source Sans Pro" panose="020B0503030403020204" pitchFamily="34" charset="0"/>
              <a:cs typeface="Poppins" panose="00000500000000000000" pitchFamily="2" charset="0"/>
            </a:rPr>
            <a:t>Monthly</a:t>
          </a:r>
          <a:endParaRPr lang="en-US" sz="1100" b="1">
            <a:solidFill>
              <a:schemeClr val="bg1"/>
            </a:solidFill>
            <a:latin typeface="Poppins" panose="00000500000000000000" pitchFamily="2" charset="0"/>
            <a:ea typeface="Source Sans Pro" panose="020B0503030403020204" pitchFamily="34" charset="0"/>
            <a:cs typeface="Poppins" panose="00000500000000000000" pitchFamily="2" charset="0"/>
          </a:endParaRPr>
        </a:p>
      </xdr:txBody>
    </xdr:sp>
    <xdr:clientData/>
  </xdr:twoCellAnchor>
  <xdr:twoCellAnchor>
    <xdr:from>
      <xdr:col>15</xdr:col>
      <xdr:colOff>368629</xdr:colOff>
      <xdr:row>14</xdr:row>
      <xdr:rowOff>30512</xdr:rowOff>
    </xdr:from>
    <xdr:to>
      <xdr:col>17</xdr:col>
      <xdr:colOff>486558</xdr:colOff>
      <xdr:row>16</xdr:row>
      <xdr:rowOff>0</xdr:rowOff>
    </xdr:to>
    <xdr:sp macro="" textlink="">
      <xdr:nvSpPr>
        <xdr:cNvPr id="14" name="TextBox 13">
          <a:extLst>
            <a:ext uri="{FF2B5EF4-FFF2-40B4-BE49-F238E27FC236}">
              <a16:creationId xmlns:a16="http://schemas.microsoft.com/office/drawing/2014/main" id="{00000000-0008-0000-0300-00000E000000}"/>
            </a:ext>
          </a:extLst>
        </xdr:cNvPr>
        <xdr:cNvSpPr txBox="1"/>
      </xdr:nvSpPr>
      <xdr:spPr>
        <a:xfrm>
          <a:off x="9547265" y="2616694"/>
          <a:ext cx="1341748" cy="3389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bg1"/>
              </a:solidFill>
              <a:latin typeface="Poppins" panose="00000500000000000000" pitchFamily="2" charset="0"/>
              <a:ea typeface="Source Sans Pro" panose="020B0503030403020204" pitchFamily="34" charset="0"/>
              <a:cs typeface="Poppins" panose="00000500000000000000" pitchFamily="2" charset="0"/>
            </a:rPr>
            <a:t>Sales Type</a:t>
          </a:r>
        </a:p>
      </xdr:txBody>
    </xdr:sp>
    <xdr:clientData/>
  </xdr:twoCellAnchor>
  <xdr:twoCellAnchor>
    <xdr:from>
      <xdr:col>11</xdr:col>
      <xdr:colOff>197757</xdr:colOff>
      <xdr:row>14</xdr:row>
      <xdr:rowOff>58387</xdr:rowOff>
    </xdr:from>
    <xdr:to>
      <xdr:col>13</xdr:col>
      <xdr:colOff>315686</xdr:colOff>
      <xdr:row>16</xdr:row>
      <xdr:rowOff>46182</xdr:rowOff>
    </xdr:to>
    <xdr:sp macro="" textlink="">
      <xdr:nvSpPr>
        <xdr:cNvPr id="15" name="TextBox 14">
          <a:extLst>
            <a:ext uri="{FF2B5EF4-FFF2-40B4-BE49-F238E27FC236}">
              <a16:creationId xmlns:a16="http://schemas.microsoft.com/office/drawing/2014/main" id="{00000000-0008-0000-0300-00000F000000}"/>
            </a:ext>
          </a:extLst>
        </xdr:cNvPr>
        <xdr:cNvSpPr txBox="1"/>
      </xdr:nvSpPr>
      <xdr:spPr>
        <a:xfrm>
          <a:off x="6928757" y="2644569"/>
          <a:ext cx="1341747" cy="357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bg1"/>
              </a:solidFill>
              <a:latin typeface="Poppins" panose="00000500000000000000" pitchFamily="2" charset="0"/>
              <a:ea typeface="Source Sans Pro" panose="020B0503030403020204" pitchFamily="34" charset="0"/>
              <a:cs typeface="Poppins" panose="00000500000000000000" pitchFamily="2" charset="0"/>
            </a:rPr>
            <a:t>Product</a:t>
          </a:r>
          <a:r>
            <a:rPr lang="en-US" sz="1400" b="1">
              <a:solidFill>
                <a:srgbClr val="FFC000"/>
              </a:solidFill>
              <a:latin typeface="Poppins" panose="00000500000000000000" pitchFamily="2" charset="0"/>
              <a:ea typeface="Source Sans Pro" panose="020B0503030403020204" pitchFamily="34" charset="0"/>
              <a:cs typeface="Poppins" panose="00000500000000000000" pitchFamily="2" charset="0"/>
            </a:rPr>
            <a:t> </a:t>
          </a:r>
        </a:p>
      </xdr:txBody>
    </xdr:sp>
    <xdr:clientData/>
  </xdr:twoCellAnchor>
  <xdr:twoCellAnchor>
    <xdr:from>
      <xdr:col>19</xdr:col>
      <xdr:colOff>513442</xdr:colOff>
      <xdr:row>22</xdr:row>
      <xdr:rowOff>32656</xdr:rowOff>
    </xdr:from>
    <xdr:to>
      <xdr:col>22</xdr:col>
      <xdr:colOff>23585</xdr:colOff>
      <xdr:row>23</xdr:row>
      <xdr:rowOff>87085</xdr:rowOff>
    </xdr:to>
    <xdr:sp macro="" textlink="">
      <xdr:nvSpPr>
        <xdr:cNvPr id="16" name="TextBox 15">
          <a:extLst>
            <a:ext uri="{FF2B5EF4-FFF2-40B4-BE49-F238E27FC236}">
              <a16:creationId xmlns:a16="http://schemas.microsoft.com/office/drawing/2014/main" id="{00000000-0008-0000-0300-000010000000}"/>
            </a:ext>
          </a:extLst>
        </xdr:cNvPr>
        <xdr:cNvSpPr txBox="1"/>
      </xdr:nvSpPr>
      <xdr:spPr>
        <a:xfrm>
          <a:off x="12061371" y="4024085"/>
          <a:ext cx="1333500" cy="2358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1">
              <a:solidFill>
                <a:srgbClr val="FFC000"/>
              </a:solidFill>
              <a:latin typeface="Poppins" panose="00000500000000000000" pitchFamily="2" charset="0"/>
              <a:ea typeface="Source Sans Pro" panose="020B0503030403020204" pitchFamily="34" charset="0"/>
              <a:cs typeface="Poppins" panose="00000500000000000000" pitchFamily="2" charset="0"/>
            </a:rPr>
            <a:t>Category</a:t>
          </a:r>
        </a:p>
      </xdr:txBody>
    </xdr:sp>
    <xdr:clientData/>
  </xdr:twoCellAnchor>
  <xdr:twoCellAnchor>
    <xdr:from>
      <xdr:col>1</xdr:col>
      <xdr:colOff>531585</xdr:colOff>
      <xdr:row>0</xdr:row>
      <xdr:rowOff>132442</xdr:rowOff>
    </xdr:from>
    <xdr:to>
      <xdr:col>9</xdr:col>
      <xdr:colOff>72571</xdr:colOff>
      <xdr:row>3</xdr:row>
      <xdr:rowOff>136071</xdr:rowOff>
    </xdr:to>
    <xdr:sp macro="" textlink="">
      <xdr:nvSpPr>
        <xdr:cNvPr id="17" name="TextBox 16">
          <a:extLst>
            <a:ext uri="{FF2B5EF4-FFF2-40B4-BE49-F238E27FC236}">
              <a16:creationId xmlns:a16="http://schemas.microsoft.com/office/drawing/2014/main" id="{00000000-0008-0000-0300-000011000000}"/>
            </a:ext>
          </a:extLst>
        </xdr:cNvPr>
        <xdr:cNvSpPr txBox="1"/>
      </xdr:nvSpPr>
      <xdr:spPr>
        <a:xfrm>
          <a:off x="1139371" y="132442"/>
          <a:ext cx="4403271" cy="5479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1"/>
              </a:solidFill>
              <a:latin typeface="Poppins" panose="00000500000000000000" pitchFamily="2" charset="0"/>
              <a:ea typeface="Source Sans Pro" panose="020B0503030403020204" pitchFamily="34" charset="0"/>
              <a:cs typeface="Poppins" panose="00000500000000000000" pitchFamily="2" charset="0"/>
            </a:rPr>
            <a:t>Sales</a:t>
          </a:r>
          <a:r>
            <a:rPr lang="en-US" sz="2800" baseline="0">
              <a:solidFill>
                <a:schemeClr val="bg1"/>
              </a:solidFill>
              <a:latin typeface="Poppins" panose="00000500000000000000" pitchFamily="2" charset="0"/>
              <a:ea typeface="Source Sans Pro" panose="020B0503030403020204" pitchFamily="34" charset="0"/>
              <a:cs typeface="Poppins" panose="00000500000000000000" pitchFamily="2" charset="0"/>
            </a:rPr>
            <a:t> </a:t>
          </a:r>
          <a:r>
            <a:rPr lang="en-US" sz="2800" b="1" baseline="0">
              <a:solidFill>
                <a:schemeClr val="bg1"/>
              </a:solidFill>
              <a:latin typeface="Poppins" panose="00000500000000000000" pitchFamily="2" charset="0"/>
              <a:ea typeface="Source Sans Pro" panose="020B0503030403020204" pitchFamily="34" charset="0"/>
              <a:cs typeface="Poppins" panose="00000500000000000000" pitchFamily="2" charset="0"/>
            </a:rPr>
            <a:t>Dashboard</a:t>
          </a:r>
          <a:endParaRPr lang="en-US" sz="2800" b="1">
            <a:solidFill>
              <a:schemeClr val="bg1"/>
            </a:solidFill>
            <a:latin typeface="Poppins" panose="00000500000000000000" pitchFamily="2" charset="0"/>
            <a:ea typeface="Source Sans Pro" panose="020B0503030403020204" pitchFamily="34" charset="0"/>
            <a:cs typeface="Poppins" panose="00000500000000000000" pitchFamily="2" charset="0"/>
          </a:endParaRPr>
        </a:p>
      </xdr:txBody>
    </xdr:sp>
    <xdr:clientData/>
  </xdr:twoCellAnchor>
  <xdr:twoCellAnchor>
    <xdr:from>
      <xdr:col>4</xdr:col>
      <xdr:colOff>426357</xdr:colOff>
      <xdr:row>34</xdr:row>
      <xdr:rowOff>108857</xdr:rowOff>
    </xdr:from>
    <xdr:to>
      <xdr:col>6</xdr:col>
      <xdr:colOff>544286</xdr:colOff>
      <xdr:row>35</xdr:row>
      <xdr:rowOff>163285</xdr:rowOff>
    </xdr:to>
    <xdr:sp macro="" textlink="">
      <xdr:nvSpPr>
        <xdr:cNvPr id="18" name="TextBox 17">
          <a:extLst>
            <a:ext uri="{FF2B5EF4-FFF2-40B4-BE49-F238E27FC236}">
              <a16:creationId xmlns:a16="http://schemas.microsoft.com/office/drawing/2014/main" id="{00000000-0008-0000-0300-000012000000}"/>
            </a:ext>
          </a:extLst>
        </xdr:cNvPr>
        <xdr:cNvSpPr txBox="1"/>
      </xdr:nvSpPr>
      <xdr:spPr>
        <a:xfrm>
          <a:off x="2857500" y="6277428"/>
          <a:ext cx="1333500" cy="2358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1">
              <a:solidFill>
                <a:srgbClr val="FFC000"/>
              </a:solidFill>
              <a:latin typeface="Poppins" panose="00000500000000000000" pitchFamily="2" charset="0"/>
              <a:ea typeface="Source Sans Pro" panose="020B0503030403020204" pitchFamily="34" charset="0"/>
              <a:cs typeface="Poppins" panose="00000500000000000000" pitchFamily="2" charset="0"/>
            </a:rPr>
            <a:t>Daily</a:t>
          </a:r>
        </a:p>
      </xdr:txBody>
    </xdr:sp>
    <xdr:clientData/>
  </xdr:twoCellAnchor>
  <xdr:twoCellAnchor>
    <xdr:from>
      <xdr:col>15</xdr:col>
      <xdr:colOff>480785</xdr:colOff>
      <xdr:row>34</xdr:row>
      <xdr:rowOff>117929</xdr:rowOff>
    </xdr:from>
    <xdr:to>
      <xdr:col>17</xdr:col>
      <xdr:colOff>598714</xdr:colOff>
      <xdr:row>35</xdr:row>
      <xdr:rowOff>172357</xdr:rowOff>
    </xdr:to>
    <xdr:sp macro="" textlink="">
      <xdr:nvSpPr>
        <xdr:cNvPr id="19" name="TextBox 18">
          <a:extLst>
            <a:ext uri="{FF2B5EF4-FFF2-40B4-BE49-F238E27FC236}">
              <a16:creationId xmlns:a16="http://schemas.microsoft.com/office/drawing/2014/main" id="{00000000-0008-0000-0300-000013000000}"/>
            </a:ext>
          </a:extLst>
        </xdr:cNvPr>
        <xdr:cNvSpPr txBox="1"/>
      </xdr:nvSpPr>
      <xdr:spPr>
        <a:xfrm>
          <a:off x="9597571" y="6286500"/>
          <a:ext cx="1333500" cy="2358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1">
              <a:solidFill>
                <a:srgbClr val="FFC000"/>
              </a:solidFill>
              <a:latin typeface="Poppins" panose="00000500000000000000" pitchFamily="2" charset="0"/>
              <a:ea typeface="Source Sans Pro" panose="020B0503030403020204" pitchFamily="34" charset="0"/>
              <a:cs typeface="Poppins" panose="00000500000000000000" pitchFamily="2" charset="0"/>
            </a:rPr>
            <a:t>Payment Method</a:t>
          </a:r>
        </a:p>
      </xdr:txBody>
    </xdr:sp>
    <xdr:clientData/>
  </xdr:twoCellAnchor>
  <xdr:twoCellAnchor>
    <xdr:from>
      <xdr:col>2</xdr:col>
      <xdr:colOff>0</xdr:colOff>
      <xdr:row>3</xdr:row>
      <xdr:rowOff>108857</xdr:rowOff>
    </xdr:from>
    <xdr:to>
      <xdr:col>4</xdr:col>
      <xdr:colOff>508000</xdr:colOff>
      <xdr:row>5</xdr:row>
      <xdr:rowOff>9071</xdr:rowOff>
    </xdr:to>
    <xdr:sp macro="" textlink="">
      <xdr:nvSpPr>
        <xdr:cNvPr id="20" name="TextBox 19">
          <a:extLst>
            <a:ext uri="{FF2B5EF4-FFF2-40B4-BE49-F238E27FC236}">
              <a16:creationId xmlns:a16="http://schemas.microsoft.com/office/drawing/2014/main" id="{00000000-0008-0000-0300-000014000000}"/>
            </a:ext>
          </a:extLst>
        </xdr:cNvPr>
        <xdr:cNvSpPr txBox="1"/>
      </xdr:nvSpPr>
      <xdr:spPr>
        <a:xfrm>
          <a:off x="1215571" y="653143"/>
          <a:ext cx="1723572" cy="263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FFC000"/>
              </a:solidFill>
              <a:latin typeface="Poppins" panose="00000500000000000000" pitchFamily="2" charset="0"/>
              <a:ea typeface="Source Sans Pro" panose="020B0503030403020204" pitchFamily="34" charset="0"/>
              <a:cs typeface="Poppins" panose="00000500000000000000" pitchFamily="2" charset="0"/>
            </a:rPr>
            <a:t>Super Market Shop</a:t>
          </a:r>
        </a:p>
      </xdr:txBody>
    </xdr:sp>
    <xdr:clientData/>
  </xdr:twoCellAnchor>
  <xdr:twoCellAnchor>
    <xdr:from>
      <xdr:col>19</xdr:col>
      <xdr:colOff>244928</xdr:colOff>
      <xdr:row>9</xdr:row>
      <xdr:rowOff>36287</xdr:rowOff>
    </xdr:from>
    <xdr:to>
      <xdr:col>21</xdr:col>
      <xdr:colOff>362857</xdr:colOff>
      <xdr:row>10</xdr:row>
      <xdr:rowOff>90715</xdr:rowOff>
    </xdr:to>
    <xdr:sp macro="" textlink="">
      <xdr:nvSpPr>
        <xdr:cNvPr id="21" name="TextBox 20">
          <a:extLst>
            <a:ext uri="{FF2B5EF4-FFF2-40B4-BE49-F238E27FC236}">
              <a16:creationId xmlns:a16="http://schemas.microsoft.com/office/drawing/2014/main" id="{00000000-0008-0000-0300-000015000000}"/>
            </a:ext>
          </a:extLst>
        </xdr:cNvPr>
        <xdr:cNvSpPr txBox="1"/>
      </xdr:nvSpPr>
      <xdr:spPr>
        <a:xfrm>
          <a:off x="11792857" y="1669144"/>
          <a:ext cx="1333500" cy="2358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1">
              <a:solidFill>
                <a:srgbClr val="FFC000"/>
              </a:solidFill>
              <a:latin typeface="Poppins" panose="00000500000000000000" pitchFamily="2" charset="0"/>
              <a:ea typeface="Source Sans Pro" panose="020B0503030403020204" pitchFamily="34" charset="0"/>
              <a:cs typeface="Poppins" panose="00000500000000000000" pitchFamily="2" charset="0"/>
            </a:rPr>
            <a:t>Top Product</a:t>
          </a:r>
        </a:p>
      </xdr:txBody>
    </xdr:sp>
    <xdr:clientData/>
  </xdr:twoCellAnchor>
  <xdr:twoCellAnchor>
    <xdr:from>
      <xdr:col>22</xdr:col>
      <xdr:colOff>206350</xdr:colOff>
      <xdr:row>9</xdr:row>
      <xdr:rowOff>34473</xdr:rowOff>
    </xdr:from>
    <xdr:to>
      <xdr:col>24</xdr:col>
      <xdr:colOff>324279</xdr:colOff>
      <xdr:row>10</xdr:row>
      <xdr:rowOff>88901</xdr:rowOff>
    </xdr:to>
    <xdr:sp macro="" textlink="">
      <xdr:nvSpPr>
        <xdr:cNvPr id="22" name="TextBox 21">
          <a:extLst>
            <a:ext uri="{FF2B5EF4-FFF2-40B4-BE49-F238E27FC236}">
              <a16:creationId xmlns:a16="http://schemas.microsoft.com/office/drawing/2014/main" id="{00000000-0008-0000-0300-000016000000}"/>
            </a:ext>
          </a:extLst>
        </xdr:cNvPr>
        <xdr:cNvSpPr txBox="1"/>
      </xdr:nvSpPr>
      <xdr:spPr>
        <a:xfrm>
          <a:off x="13441087" y="1688815"/>
          <a:ext cx="1321087" cy="2382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1">
              <a:solidFill>
                <a:srgbClr val="FFC000"/>
              </a:solidFill>
              <a:latin typeface="Poppins" panose="00000500000000000000" pitchFamily="2" charset="0"/>
              <a:ea typeface="Source Sans Pro" panose="020B0503030403020204" pitchFamily="34" charset="0"/>
              <a:cs typeface="Poppins" panose="00000500000000000000" pitchFamily="2" charset="0"/>
            </a:rPr>
            <a:t>Top Category</a:t>
          </a:r>
        </a:p>
      </xdr:txBody>
    </xdr:sp>
    <xdr:clientData/>
  </xdr:twoCellAnchor>
  <xdr:twoCellAnchor>
    <xdr:from>
      <xdr:col>3</xdr:col>
      <xdr:colOff>549729</xdr:colOff>
      <xdr:row>8</xdr:row>
      <xdr:rowOff>168728</xdr:rowOff>
    </xdr:from>
    <xdr:to>
      <xdr:col>6</xdr:col>
      <xdr:colOff>417286</xdr:colOff>
      <xdr:row>12</xdr:row>
      <xdr:rowOff>0</xdr:rowOff>
    </xdr:to>
    <xdr:sp macro="" textlink="Analysis!E18">
      <xdr:nvSpPr>
        <xdr:cNvPr id="2" name="TextBox 1">
          <a:extLst>
            <a:ext uri="{FF2B5EF4-FFF2-40B4-BE49-F238E27FC236}">
              <a16:creationId xmlns:a16="http://schemas.microsoft.com/office/drawing/2014/main" id="{00000000-0008-0000-0300-000002000000}"/>
            </a:ext>
          </a:extLst>
        </xdr:cNvPr>
        <xdr:cNvSpPr txBox="1"/>
      </xdr:nvSpPr>
      <xdr:spPr>
        <a:xfrm>
          <a:off x="2373086" y="1620157"/>
          <a:ext cx="1690914" cy="556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C81789A3-3462-400B-85DC-BF6776CE3EB3}" type="TxLink">
            <a:rPr lang="en-US" sz="2800" b="1">
              <a:solidFill>
                <a:schemeClr val="bg1"/>
              </a:solidFill>
              <a:latin typeface="Poppins" panose="00000500000000000000" pitchFamily="2" charset="0"/>
              <a:ea typeface="Source Sans Pro" panose="020B0503030403020204" pitchFamily="34" charset="0"/>
              <a:cs typeface="Poppins" panose="00000500000000000000" pitchFamily="2" charset="0"/>
            </a:rPr>
            <a:pPr marL="0" indent="0"/>
            <a:t>$401,412</a:t>
          </a:fld>
          <a:endParaRPr lang="en-US" sz="2800" b="1">
            <a:solidFill>
              <a:schemeClr val="bg1"/>
            </a:solidFill>
            <a:latin typeface="Poppins" panose="00000500000000000000" pitchFamily="2" charset="0"/>
            <a:ea typeface="Source Sans Pro" panose="020B0503030403020204" pitchFamily="34" charset="0"/>
            <a:cs typeface="Poppins" panose="00000500000000000000" pitchFamily="2" charset="0"/>
          </a:endParaRPr>
        </a:p>
      </xdr:txBody>
    </xdr:sp>
    <xdr:clientData/>
  </xdr:twoCellAnchor>
  <xdr:twoCellAnchor>
    <xdr:from>
      <xdr:col>8</xdr:col>
      <xdr:colOff>489856</xdr:colOff>
      <xdr:row>8</xdr:row>
      <xdr:rowOff>154215</xdr:rowOff>
    </xdr:from>
    <xdr:to>
      <xdr:col>11</xdr:col>
      <xdr:colOff>553357</xdr:colOff>
      <xdr:row>11</xdr:row>
      <xdr:rowOff>163286</xdr:rowOff>
    </xdr:to>
    <xdr:sp macro="" textlink="Analysis!E19">
      <xdr:nvSpPr>
        <xdr:cNvPr id="3" name="TextBox 2">
          <a:extLst>
            <a:ext uri="{FF2B5EF4-FFF2-40B4-BE49-F238E27FC236}">
              <a16:creationId xmlns:a16="http://schemas.microsoft.com/office/drawing/2014/main" id="{00000000-0008-0000-0300-000003000000}"/>
            </a:ext>
          </a:extLst>
        </xdr:cNvPr>
        <xdr:cNvSpPr txBox="1"/>
      </xdr:nvSpPr>
      <xdr:spPr>
        <a:xfrm>
          <a:off x="5352142" y="1605644"/>
          <a:ext cx="1886858" cy="553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8D770A07-798C-468F-84BE-3F507873A8B4}" type="TxLink">
            <a:rPr lang="en-US" sz="2800" b="1">
              <a:solidFill>
                <a:schemeClr val="bg1"/>
              </a:solidFill>
              <a:latin typeface="Poppins" panose="00000500000000000000" pitchFamily="2" charset="0"/>
              <a:ea typeface="Source Sans Pro" panose="020B0503030403020204" pitchFamily="34" charset="0"/>
              <a:cs typeface="Poppins" panose="00000500000000000000" pitchFamily="2" charset="0"/>
            </a:rPr>
            <a:pPr marL="0" indent="0"/>
            <a:t>$68,908</a:t>
          </a:fld>
          <a:endParaRPr lang="en-US" sz="2800" b="1">
            <a:solidFill>
              <a:schemeClr val="bg1"/>
            </a:solidFill>
            <a:latin typeface="Poppins" panose="00000500000000000000" pitchFamily="2" charset="0"/>
            <a:ea typeface="Source Sans Pro" panose="020B0503030403020204" pitchFamily="34" charset="0"/>
            <a:cs typeface="Poppins" panose="00000500000000000000" pitchFamily="2" charset="0"/>
          </a:endParaRPr>
        </a:p>
      </xdr:txBody>
    </xdr:sp>
    <xdr:clientData/>
  </xdr:twoCellAnchor>
  <xdr:twoCellAnchor>
    <xdr:from>
      <xdr:col>14</xdr:col>
      <xdr:colOff>10886</xdr:colOff>
      <xdr:row>8</xdr:row>
      <xdr:rowOff>108857</xdr:rowOff>
    </xdr:from>
    <xdr:to>
      <xdr:col>16</xdr:col>
      <xdr:colOff>562429</xdr:colOff>
      <xdr:row>12</xdr:row>
      <xdr:rowOff>9071</xdr:rowOff>
    </xdr:to>
    <xdr:sp macro="" textlink="Analysis!E20">
      <xdr:nvSpPr>
        <xdr:cNvPr id="4" name="TextBox 3">
          <a:extLst>
            <a:ext uri="{FF2B5EF4-FFF2-40B4-BE49-F238E27FC236}">
              <a16:creationId xmlns:a16="http://schemas.microsoft.com/office/drawing/2014/main" id="{00000000-0008-0000-0300-000004000000}"/>
            </a:ext>
          </a:extLst>
        </xdr:cNvPr>
        <xdr:cNvSpPr txBox="1"/>
      </xdr:nvSpPr>
      <xdr:spPr>
        <a:xfrm>
          <a:off x="8519886" y="1560286"/>
          <a:ext cx="1767114" cy="625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0542E48F-BDA2-4719-A295-58702412CF62}" type="TxLink">
            <a:rPr lang="en-US" sz="2800" b="1">
              <a:solidFill>
                <a:schemeClr val="bg1"/>
              </a:solidFill>
              <a:latin typeface="Poppins" panose="00000500000000000000" pitchFamily="2" charset="0"/>
              <a:ea typeface="Source Sans Pro" panose="020B0503030403020204" pitchFamily="34" charset="0"/>
              <a:cs typeface="Poppins" panose="00000500000000000000" pitchFamily="2" charset="0"/>
            </a:rPr>
            <a:pPr marL="0" indent="0"/>
            <a:t>21%</a:t>
          </a:fld>
          <a:endParaRPr lang="en-US" sz="2800" b="1">
            <a:solidFill>
              <a:schemeClr val="bg1"/>
            </a:solidFill>
            <a:latin typeface="Poppins" panose="00000500000000000000" pitchFamily="2" charset="0"/>
            <a:ea typeface="Source Sans Pro" panose="020B0503030403020204" pitchFamily="34" charset="0"/>
            <a:cs typeface="Poppins" panose="00000500000000000000" pitchFamily="2" charset="0"/>
          </a:endParaRPr>
        </a:p>
      </xdr:txBody>
    </xdr:sp>
    <xdr:clientData/>
  </xdr:twoCellAnchor>
  <xdr:twoCellAnchor>
    <xdr:from>
      <xdr:col>19</xdr:col>
      <xdr:colOff>160395</xdr:colOff>
      <xdr:row>10</xdr:row>
      <xdr:rowOff>125187</xdr:rowOff>
    </xdr:from>
    <xdr:to>
      <xdr:col>21</xdr:col>
      <xdr:colOff>278324</xdr:colOff>
      <xdr:row>11</xdr:row>
      <xdr:rowOff>179616</xdr:rowOff>
    </xdr:to>
    <xdr:sp macro="" textlink="Analysis!S2">
      <xdr:nvSpPr>
        <xdr:cNvPr id="5" name="TextBox 4">
          <a:extLst>
            <a:ext uri="{FF2B5EF4-FFF2-40B4-BE49-F238E27FC236}">
              <a16:creationId xmlns:a16="http://schemas.microsoft.com/office/drawing/2014/main" id="{00000000-0008-0000-0300-000005000000}"/>
            </a:ext>
          </a:extLst>
        </xdr:cNvPr>
        <xdr:cNvSpPr txBox="1"/>
      </xdr:nvSpPr>
      <xdr:spPr>
        <a:xfrm>
          <a:off x="11816412" y="1954848"/>
          <a:ext cx="1344878" cy="2373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E8AE468E-E79B-4F1E-923B-2DD802ECFA68}" type="TxLink">
            <a:rPr lang="en-US" sz="1400" b="1">
              <a:solidFill>
                <a:schemeClr val="bg1"/>
              </a:solidFill>
              <a:latin typeface="Poppins" panose="00000500000000000000" pitchFamily="2" charset="0"/>
              <a:ea typeface="Source Sans Pro" panose="020B0503030403020204" pitchFamily="34" charset="0"/>
              <a:cs typeface="Poppins" panose="00000500000000000000" pitchFamily="2" charset="0"/>
            </a:rPr>
            <a:pPr marL="0" indent="0"/>
            <a:t>Product41</a:t>
          </a:fld>
          <a:endParaRPr lang="en-US" sz="1400" b="1">
            <a:solidFill>
              <a:schemeClr val="bg1"/>
            </a:solidFill>
            <a:latin typeface="Poppins" panose="00000500000000000000" pitchFamily="2" charset="0"/>
            <a:ea typeface="Source Sans Pro" panose="020B0503030403020204" pitchFamily="34" charset="0"/>
            <a:cs typeface="Poppins" panose="00000500000000000000" pitchFamily="2" charset="0"/>
          </a:endParaRPr>
        </a:p>
      </xdr:txBody>
    </xdr:sp>
    <xdr:clientData/>
  </xdr:twoCellAnchor>
  <xdr:twoCellAnchor>
    <xdr:from>
      <xdr:col>19</xdr:col>
      <xdr:colOff>156521</xdr:colOff>
      <xdr:row>14</xdr:row>
      <xdr:rowOff>52491</xdr:rowOff>
    </xdr:from>
    <xdr:to>
      <xdr:col>21</xdr:col>
      <xdr:colOff>334321</xdr:colOff>
      <xdr:row>15</xdr:row>
      <xdr:rowOff>128689</xdr:rowOff>
    </xdr:to>
    <xdr:sp macro="" textlink="Analysis!U2">
      <xdr:nvSpPr>
        <xdr:cNvPr id="6" name="TextBox 5">
          <a:extLst>
            <a:ext uri="{FF2B5EF4-FFF2-40B4-BE49-F238E27FC236}">
              <a16:creationId xmlns:a16="http://schemas.microsoft.com/office/drawing/2014/main" id="{00000000-0008-0000-0300-000006000000}"/>
            </a:ext>
          </a:extLst>
        </xdr:cNvPr>
        <xdr:cNvSpPr txBox="1"/>
      </xdr:nvSpPr>
      <xdr:spPr>
        <a:xfrm>
          <a:off x="11812538" y="2614016"/>
          <a:ext cx="1404749" cy="2591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68C5FB2A-3FE5-41BF-9023-868BD9CD92FA}" type="TxLink">
            <a:rPr lang="en-US" sz="1400" b="1">
              <a:solidFill>
                <a:schemeClr val="bg1"/>
              </a:solidFill>
              <a:latin typeface="Poppins" panose="00000500000000000000" pitchFamily="2" charset="0"/>
              <a:ea typeface="Source Sans Pro" panose="020B0503030403020204" pitchFamily="34" charset="0"/>
              <a:cs typeface="Poppins" panose="00000500000000000000" pitchFamily="2" charset="0"/>
            </a:rPr>
            <a:pPr marL="0" indent="0"/>
            <a:t>$22,952.16</a:t>
          </a:fld>
          <a:endParaRPr lang="en-US" sz="1400" b="1">
            <a:solidFill>
              <a:schemeClr val="bg1"/>
            </a:solidFill>
            <a:latin typeface="Poppins" panose="00000500000000000000" pitchFamily="2" charset="0"/>
            <a:ea typeface="Source Sans Pro" panose="020B0503030403020204" pitchFamily="34" charset="0"/>
            <a:cs typeface="Poppins" panose="00000500000000000000" pitchFamily="2" charset="0"/>
          </a:endParaRPr>
        </a:p>
      </xdr:txBody>
    </xdr:sp>
    <xdr:clientData/>
  </xdr:twoCellAnchor>
  <xdr:twoCellAnchor>
    <xdr:from>
      <xdr:col>19</xdr:col>
      <xdr:colOff>185057</xdr:colOff>
      <xdr:row>12</xdr:row>
      <xdr:rowOff>103416</xdr:rowOff>
    </xdr:from>
    <xdr:to>
      <xdr:col>21</xdr:col>
      <xdr:colOff>302986</xdr:colOff>
      <xdr:row>13</xdr:row>
      <xdr:rowOff>157845</xdr:rowOff>
    </xdr:to>
    <xdr:sp macro="" textlink="Analysis!T2">
      <xdr:nvSpPr>
        <xdr:cNvPr id="7" name="TextBox 6">
          <a:extLst>
            <a:ext uri="{FF2B5EF4-FFF2-40B4-BE49-F238E27FC236}">
              <a16:creationId xmlns:a16="http://schemas.microsoft.com/office/drawing/2014/main" id="{00000000-0008-0000-0300-000007000000}"/>
            </a:ext>
          </a:extLst>
        </xdr:cNvPr>
        <xdr:cNvSpPr txBox="1"/>
      </xdr:nvSpPr>
      <xdr:spPr>
        <a:xfrm>
          <a:off x="11732986" y="2280559"/>
          <a:ext cx="1333500" cy="2358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629B6B05-1BAA-407E-A79A-0F94561E852E}" type="TxLink">
            <a:rPr lang="en-US" sz="1400" b="1">
              <a:solidFill>
                <a:schemeClr val="bg1"/>
              </a:solidFill>
              <a:latin typeface="Poppins" panose="00000500000000000000" pitchFamily="2" charset="0"/>
              <a:ea typeface="Source Sans Pro" panose="020B0503030403020204" pitchFamily="34" charset="0"/>
              <a:cs typeface="Poppins" panose="00000500000000000000" pitchFamily="2" charset="0"/>
            </a:rPr>
            <a:pPr marL="0" indent="0"/>
            <a:t>Ft</a:t>
          </a:fld>
          <a:endParaRPr lang="en-US" sz="1400" b="1">
            <a:solidFill>
              <a:schemeClr val="bg1"/>
            </a:solidFill>
            <a:latin typeface="Poppins" panose="00000500000000000000" pitchFamily="2" charset="0"/>
            <a:ea typeface="Source Sans Pro" panose="020B0503030403020204" pitchFamily="34" charset="0"/>
            <a:cs typeface="Poppins" panose="00000500000000000000" pitchFamily="2" charset="0"/>
          </a:endParaRPr>
        </a:p>
      </xdr:txBody>
    </xdr:sp>
    <xdr:clientData/>
  </xdr:twoCellAnchor>
  <xdr:twoCellAnchor>
    <xdr:from>
      <xdr:col>20</xdr:col>
      <xdr:colOff>128814</xdr:colOff>
      <xdr:row>12</xdr:row>
      <xdr:rowOff>101600</xdr:rowOff>
    </xdr:from>
    <xdr:to>
      <xdr:col>22</xdr:col>
      <xdr:colOff>246742</xdr:colOff>
      <xdr:row>13</xdr:row>
      <xdr:rowOff>156029</xdr:rowOff>
    </xdr:to>
    <xdr:sp macro="" textlink="Analysis!V2">
      <xdr:nvSpPr>
        <xdr:cNvPr id="8" name="TextBox 7">
          <a:extLst>
            <a:ext uri="{FF2B5EF4-FFF2-40B4-BE49-F238E27FC236}">
              <a16:creationId xmlns:a16="http://schemas.microsoft.com/office/drawing/2014/main" id="{00000000-0008-0000-0300-000008000000}"/>
            </a:ext>
          </a:extLst>
        </xdr:cNvPr>
        <xdr:cNvSpPr txBox="1"/>
      </xdr:nvSpPr>
      <xdr:spPr>
        <a:xfrm>
          <a:off x="12284528" y="2278743"/>
          <a:ext cx="1333500" cy="2358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352E2887-D066-463D-8B15-D8648B51B6A4}" type="TxLink">
            <a:rPr lang="en-US" sz="1400" b="1">
              <a:solidFill>
                <a:schemeClr val="bg1"/>
              </a:solidFill>
              <a:latin typeface="Poppins" panose="00000500000000000000" pitchFamily="2" charset="0"/>
              <a:ea typeface="Source Sans Pro" panose="020B0503030403020204" pitchFamily="34" charset="0"/>
              <a:cs typeface="Poppins" panose="00000500000000000000" pitchFamily="2" charset="0"/>
            </a:rPr>
            <a:pPr marL="0" indent="0"/>
            <a:t>132</a:t>
          </a:fld>
          <a:endParaRPr lang="en-US" sz="1400" b="1">
            <a:solidFill>
              <a:schemeClr val="bg1"/>
            </a:solidFill>
            <a:latin typeface="Poppins" panose="00000500000000000000" pitchFamily="2" charset="0"/>
            <a:ea typeface="Source Sans Pro" panose="020B0503030403020204" pitchFamily="34" charset="0"/>
            <a:cs typeface="Poppins" panose="00000500000000000000" pitchFamily="2" charset="0"/>
          </a:endParaRPr>
        </a:p>
      </xdr:txBody>
    </xdr:sp>
    <xdr:clientData/>
  </xdr:twoCellAnchor>
  <xdr:twoCellAnchor>
    <xdr:from>
      <xdr:col>22</xdr:col>
      <xdr:colOff>250371</xdr:colOff>
      <xdr:row>10</xdr:row>
      <xdr:rowOff>177801</xdr:rowOff>
    </xdr:from>
    <xdr:to>
      <xdr:col>24</xdr:col>
      <xdr:colOff>368300</xdr:colOff>
      <xdr:row>12</xdr:row>
      <xdr:rowOff>96865</xdr:rowOff>
    </xdr:to>
    <xdr:sp macro="" textlink="Analysis!AH2">
      <xdr:nvSpPr>
        <xdr:cNvPr id="25" name="TextBox 24">
          <a:extLst>
            <a:ext uri="{FF2B5EF4-FFF2-40B4-BE49-F238E27FC236}">
              <a16:creationId xmlns:a16="http://schemas.microsoft.com/office/drawing/2014/main" id="{00000000-0008-0000-0300-000019000000}"/>
            </a:ext>
          </a:extLst>
        </xdr:cNvPr>
        <xdr:cNvSpPr txBox="1"/>
      </xdr:nvSpPr>
      <xdr:spPr>
        <a:xfrm>
          <a:off x="13746812" y="2007462"/>
          <a:ext cx="1344878" cy="2849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D796DC78-13CF-4E5F-BAD5-8DB5FF8C56D0}" type="TxLink">
            <a:rPr lang="en-US" sz="1200" b="1">
              <a:solidFill>
                <a:schemeClr val="bg1"/>
              </a:solidFill>
              <a:latin typeface="Poppins" panose="00000500000000000000" pitchFamily="2" charset="0"/>
              <a:ea typeface="Source Sans Pro" panose="020B0503030403020204" pitchFamily="34" charset="0"/>
              <a:cs typeface="Poppins" panose="00000500000000000000" pitchFamily="2" charset="0"/>
            </a:rPr>
            <a:pPr marL="0" indent="0"/>
            <a:t>Category04</a:t>
          </a:fld>
          <a:endParaRPr lang="en-US" sz="1200" b="1">
            <a:solidFill>
              <a:schemeClr val="bg1"/>
            </a:solidFill>
            <a:latin typeface="Poppins" panose="00000500000000000000" pitchFamily="2" charset="0"/>
            <a:ea typeface="Source Sans Pro" panose="020B0503030403020204" pitchFamily="34" charset="0"/>
            <a:cs typeface="Poppins" panose="00000500000000000000" pitchFamily="2" charset="0"/>
          </a:endParaRPr>
        </a:p>
      </xdr:txBody>
    </xdr:sp>
    <xdr:clientData/>
  </xdr:twoCellAnchor>
  <xdr:twoCellAnchor>
    <xdr:from>
      <xdr:col>22</xdr:col>
      <xdr:colOff>211196</xdr:colOff>
      <xdr:row>13</xdr:row>
      <xdr:rowOff>12702</xdr:rowOff>
    </xdr:from>
    <xdr:to>
      <xdr:col>24</xdr:col>
      <xdr:colOff>329125</xdr:colOff>
      <xdr:row>14</xdr:row>
      <xdr:rowOff>163286</xdr:rowOff>
    </xdr:to>
    <xdr:sp macro="" textlink="Analysis!AI2">
      <xdr:nvSpPr>
        <xdr:cNvPr id="26" name="TextBox 25">
          <a:extLst>
            <a:ext uri="{FF2B5EF4-FFF2-40B4-BE49-F238E27FC236}">
              <a16:creationId xmlns:a16="http://schemas.microsoft.com/office/drawing/2014/main" id="{00000000-0008-0000-0300-00001A000000}"/>
            </a:ext>
          </a:extLst>
        </xdr:cNvPr>
        <xdr:cNvSpPr txBox="1"/>
      </xdr:nvSpPr>
      <xdr:spPr>
        <a:xfrm>
          <a:off x="13707637" y="2391261"/>
          <a:ext cx="1344878" cy="333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21169D21-75A2-44B9-8421-027D7FBABB2E}" type="TxLink">
            <a:rPr lang="en-US" sz="1400" b="1">
              <a:solidFill>
                <a:schemeClr val="bg1"/>
              </a:solidFill>
              <a:latin typeface="Poppins" panose="00000500000000000000" pitchFamily="2" charset="0"/>
              <a:ea typeface="Source Sans Pro" panose="020B0503030403020204" pitchFamily="34" charset="0"/>
              <a:cs typeface="Poppins" panose="00000500000000000000" pitchFamily="2" charset="0"/>
            </a:rPr>
            <a:pPr marL="0" indent="0"/>
            <a:t>$95,269.40</a:t>
          </a:fld>
          <a:endParaRPr lang="en-US" sz="1400" b="1">
            <a:solidFill>
              <a:schemeClr val="bg1"/>
            </a:solidFill>
            <a:latin typeface="Poppins" panose="00000500000000000000" pitchFamily="2" charset="0"/>
            <a:ea typeface="Source Sans Pro" panose="020B0503030403020204" pitchFamily="34" charset="0"/>
            <a:cs typeface="Poppins" panose="00000500000000000000" pitchFamily="2" charset="0"/>
          </a:endParaRPr>
        </a:p>
      </xdr:txBody>
    </xdr:sp>
    <xdr:clientData/>
  </xdr:twoCellAnchor>
  <xdr:twoCellAnchor editAs="oneCell">
    <xdr:from>
      <xdr:col>11</xdr:col>
      <xdr:colOff>454477</xdr:colOff>
      <xdr:row>1</xdr:row>
      <xdr:rowOff>34017</xdr:rowOff>
    </xdr:from>
    <xdr:to>
      <xdr:col>18</xdr:col>
      <xdr:colOff>301624</xdr:colOff>
      <xdr:row>5</xdr:row>
      <xdr:rowOff>111125</xdr:rowOff>
    </xdr:to>
    <mc:AlternateContent xmlns:mc="http://schemas.openxmlformats.org/markup-compatibility/2006">
      <mc:Choice xmlns:a14="http://schemas.microsoft.com/office/drawing/2010/main" Requires="a14">
        <xdr:graphicFrame macro="">
          <xdr:nvGraphicFramePr>
            <xdr:cNvPr id="27" name="SALE TYPE">
              <a:extLst>
                <a:ext uri="{FF2B5EF4-FFF2-40B4-BE49-F238E27FC236}">
                  <a16:creationId xmlns:a16="http://schemas.microsoft.com/office/drawing/2014/main" id="{00000000-0008-0000-0300-00001B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dr:sp macro="" textlink="">
          <xdr:nvSpPr>
            <xdr:cNvPr id="0" name=""/>
            <xdr:cNvSpPr>
              <a:spLocks noTextEdit="1"/>
            </xdr:cNvSpPr>
          </xdr:nvSpPr>
          <xdr:spPr>
            <a:xfrm>
              <a:off x="7185477" y="218744"/>
              <a:ext cx="4130511" cy="8160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113392</xdr:colOff>
      <xdr:row>37</xdr:row>
      <xdr:rowOff>26307</xdr:rowOff>
    </xdr:from>
    <xdr:to>
      <xdr:col>14</xdr:col>
      <xdr:colOff>192768</xdr:colOff>
      <xdr:row>45</xdr:row>
      <xdr:rowOff>83456</xdr:rowOff>
    </xdr:to>
    <xdr:graphicFrame macro="">
      <xdr:nvGraphicFramePr>
        <xdr:cNvPr id="28" name="Chart 27">
          <a:extLst>
            <a:ext uri="{FF2B5EF4-FFF2-40B4-BE49-F238E27FC236}">
              <a16:creationId xmlns:a16="http://schemas.microsoft.com/office/drawing/2014/main" id="{00000000-0008-0000-03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editAs="oneCell">
    <xdr:from>
      <xdr:col>18</xdr:col>
      <xdr:colOff>399144</xdr:colOff>
      <xdr:row>1</xdr:row>
      <xdr:rowOff>43089</xdr:rowOff>
    </xdr:from>
    <xdr:to>
      <xdr:col>24</xdr:col>
      <xdr:colOff>317500</xdr:colOff>
      <xdr:row>5</xdr:row>
      <xdr:rowOff>142875</xdr:rowOff>
    </xdr:to>
    <mc:AlternateContent xmlns:mc="http://schemas.openxmlformats.org/markup-compatibility/2006">
      <mc:Choice xmlns:a14="http://schemas.microsoft.com/office/drawing/2010/main" Requires="a14">
        <xdr:graphicFrame macro="">
          <xdr:nvGraphicFramePr>
            <xdr:cNvPr id="29" name="PAYMENT MODE">
              <a:extLst>
                <a:ext uri="{FF2B5EF4-FFF2-40B4-BE49-F238E27FC236}">
                  <a16:creationId xmlns:a16="http://schemas.microsoft.com/office/drawing/2014/main" id="{00000000-0008-0000-0300-00001D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dr:sp macro="" textlink="">
          <xdr:nvSpPr>
            <xdr:cNvPr id="0" name=""/>
            <xdr:cNvSpPr>
              <a:spLocks noTextEdit="1"/>
            </xdr:cNvSpPr>
          </xdr:nvSpPr>
          <xdr:spPr>
            <a:xfrm>
              <a:off x="11413508" y="227816"/>
              <a:ext cx="3589810" cy="8386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205014</xdr:colOff>
      <xdr:row>17</xdr:row>
      <xdr:rowOff>127001</xdr:rowOff>
    </xdr:from>
    <xdr:to>
      <xdr:col>3</xdr:col>
      <xdr:colOff>196850</xdr:colOff>
      <xdr:row>38</xdr:row>
      <xdr:rowOff>63501</xdr:rowOff>
    </xdr:to>
    <mc:AlternateContent xmlns:mc="http://schemas.openxmlformats.org/markup-compatibility/2006">
      <mc:Choice xmlns:a14="http://schemas.microsoft.com/office/drawing/2010/main" Requires="a14">
        <xdr:graphicFrame macro="">
          <xdr:nvGraphicFramePr>
            <xdr:cNvPr id="30" name="Month">
              <a:extLst>
                <a:ext uri="{FF2B5EF4-FFF2-40B4-BE49-F238E27FC236}">
                  <a16:creationId xmlns:a16="http://schemas.microsoft.com/office/drawing/2014/main" id="{00000000-0008-0000-0300-00001E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205014" y="3267365"/>
              <a:ext cx="1827563" cy="38157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247196</xdr:colOff>
      <xdr:row>7</xdr:row>
      <xdr:rowOff>165101</xdr:rowOff>
    </xdr:from>
    <xdr:to>
      <xdr:col>3</xdr:col>
      <xdr:colOff>242661</xdr:colOff>
      <xdr:row>15</xdr:row>
      <xdr:rowOff>90714</xdr:rowOff>
    </xdr:to>
    <mc:AlternateContent xmlns:mc="http://schemas.openxmlformats.org/markup-compatibility/2006">
      <mc:Choice xmlns:a14="http://schemas.microsoft.com/office/drawing/2010/main" Requires="a14">
        <xdr:graphicFrame macro="">
          <xdr:nvGraphicFramePr>
            <xdr:cNvPr id="31" name="Year">
              <a:extLst>
                <a:ext uri="{FF2B5EF4-FFF2-40B4-BE49-F238E27FC236}">
                  <a16:creationId xmlns:a16="http://schemas.microsoft.com/office/drawing/2014/main" id="{00000000-0008-0000-0300-00001F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247196" y="1458192"/>
              <a:ext cx="1831192" cy="140343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6</xdr:col>
          <xdr:colOff>522432</xdr:colOff>
          <xdr:row>14</xdr:row>
          <xdr:rowOff>39255</xdr:rowOff>
        </xdr:from>
        <xdr:to>
          <xdr:col>7</xdr:col>
          <xdr:colOff>135082</xdr:colOff>
          <xdr:row>16</xdr:row>
          <xdr:rowOff>13855</xdr:rowOff>
        </xdr:to>
        <xdr:sp macro="" textlink="">
          <xdr:nvSpPr>
            <xdr:cNvPr id="5121" name="Check Box 1" hidden="1">
              <a:extLst>
                <a:ext uri="{63B3BB69-23CF-44E3-9099-C40C66FF867C}">
                  <a14:compatExt spid="_x0000_s5121"/>
                </a:ext>
                <a:ext uri="{FF2B5EF4-FFF2-40B4-BE49-F238E27FC236}">
                  <a16:creationId xmlns:a16="http://schemas.microsoft.com/office/drawing/2014/main" id="{00000000-0008-0000-03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152400</xdr:colOff>
          <xdr:row>14</xdr:row>
          <xdr:rowOff>44450</xdr:rowOff>
        </xdr:from>
        <xdr:to>
          <xdr:col>9</xdr:col>
          <xdr:colOff>387350</xdr:colOff>
          <xdr:row>16</xdr:row>
          <xdr:rowOff>19050</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3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577850</xdr:colOff>
          <xdr:row>14</xdr:row>
          <xdr:rowOff>50800</xdr:rowOff>
        </xdr:from>
        <xdr:to>
          <xdr:col>8</xdr:col>
          <xdr:colOff>190500</xdr:colOff>
          <xdr:row>16</xdr:row>
          <xdr:rowOff>25400</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3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3</xdr:col>
      <xdr:colOff>468597</xdr:colOff>
      <xdr:row>18</xdr:row>
      <xdr:rowOff>0</xdr:rowOff>
    </xdr:from>
    <xdr:to>
      <xdr:col>9</xdr:col>
      <xdr:colOff>468597</xdr:colOff>
      <xdr:row>31</xdr:row>
      <xdr:rowOff>78468</xdr:rowOff>
    </xdr:to>
    <xdr:graphicFrame macro="">
      <xdr:nvGraphicFramePr>
        <xdr:cNvPr id="32" name="Chart 31">
          <a:extLst>
            <a:ext uri="{FF2B5EF4-FFF2-40B4-BE49-F238E27FC236}">
              <a16:creationId xmlns:a16="http://schemas.microsoft.com/office/drawing/2014/main" id="{00000000-0008-0000-0300-00002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6</xdr:col>
      <xdr:colOff>45357</xdr:colOff>
      <xdr:row>14</xdr:row>
      <xdr:rowOff>81644</xdr:rowOff>
    </xdr:from>
    <xdr:to>
      <xdr:col>7</xdr:col>
      <xdr:colOff>9071</xdr:colOff>
      <xdr:row>15</xdr:row>
      <xdr:rowOff>136071</xdr:rowOff>
    </xdr:to>
    <xdr:sp macro="" textlink="">
      <xdr:nvSpPr>
        <xdr:cNvPr id="33" name="TextBox 32">
          <a:extLst>
            <a:ext uri="{FF2B5EF4-FFF2-40B4-BE49-F238E27FC236}">
              <a16:creationId xmlns:a16="http://schemas.microsoft.com/office/drawing/2014/main" id="{00000000-0008-0000-0300-000021000000}"/>
            </a:ext>
          </a:extLst>
        </xdr:cNvPr>
        <xdr:cNvSpPr txBox="1"/>
      </xdr:nvSpPr>
      <xdr:spPr>
        <a:xfrm>
          <a:off x="3692071" y="2621644"/>
          <a:ext cx="571500" cy="2358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US" sz="1100" b="0">
              <a:solidFill>
                <a:schemeClr val="bg1"/>
              </a:solidFill>
              <a:latin typeface="Poppins" panose="00000500000000000000" pitchFamily="2" charset="0"/>
              <a:ea typeface="Source Sans Pro" panose="020B0503030403020204" pitchFamily="34" charset="0"/>
              <a:cs typeface="Poppins" panose="00000500000000000000" pitchFamily="2" charset="0"/>
            </a:rPr>
            <a:t>Sales</a:t>
          </a:r>
          <a:endParaRPr lang="en-US" sz="1400" b="0">
            <a:solidFill>
              <a:schemeClr val="bg1"/>
            </a:solidFill>
            <a:latin typeface="Poppins" panose="00000500000000000000" pitchFamily="2" charset="0"/>
            <a:ea typeface="Source Sans Pro" panose="020B0503030403020204" pitchFamily="34" charset="0"/>
            <a:cs typeface="Poppins" panose="00000500000000000000" pitchFamily="2" charset="0"/>
          </a:endParaRPr>
        </a:p>
      </xdr:txBody>
    </xdr:sp>
    <xdr:clientData/>
  </xdr:twoCellAnchor>
  <xdr:twoCellAnchor>
    <xdr:from>
      <xdr:col>8</xdr:col>
      <xdr:colOff>179614</xdr:colOff>
      <xdr:row>14</xdr:row>
      <xdr:rowOff>81643</xdr:rowOff>
    </xdr:from>
    <xdr:to>
      <xdr:col>9</xdr:col>
      <xdr:colOff>272143</xdr:colOff>
      <xdr:row>15</xdr:row>
      <xdr:rowOff>125184</xdr:rowOff>
    </xdr:to>
    <xdr:sp macro="" textlink="">
      <xdr:nvSpPr>
        <xdr:cNvPr id="34" name="TextBox 33">
          <a:extLst>
            <a:ext uri="{FF2B5EF4-FFF2-40B4-BE49-F238E27FC236}">
              <a16:creationId xmlns:a16="http://schemas.microsoft.com/office/drawing/2014/main" id="{00000000-0008-0000-0300-000022000000}"/>
            </a:ext>
          </a:extLst>
        </xdr:cNvPr>
        <xdr:cNvSpPr txBox="1"/>
      </xdr:nvSpPr>
      <xdr:spPr>
        <a:xfrm>
          <a:off x="5041900" y="2621643"/>
          <a:ext cx="700314" cy="224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US" sz="1100" b="0">
              <a:solidFill>
                <a:schemeClr val="bg1"/>
              </a:solidFill>
              <a:latin typeface="Poppins" panose="00000500000000000000" pitchFamily="2" charset="0"/>
              <a:ea typeface="Source Sans Pro" panose="020B0503030403020204" pitchFamily="34" charset="0"/>
              <a:cs typeface="Poppins" panose="00000500000000000000" pitchFamily="2" charset="0"/>
            </a:rPr>
            <a:t>Profit</a:t>
          </a:r>
          <a:r>
            <a:rPr lang="en-US" sz="1100" b="1">
              <a:solidFill>
                <a:schemeClr val="bg1"/>
              </a:solidFill>
              <a:latin typeface="Poppins" panose="00000500000000000000" pitchFamily="2" charset="0"/>
              <a:ea typeface="Source Sans Pro" panose="020B0503030403020204" pitchFamily="34" charset="0"/>
              <a:cs typeface="Poppins" panose="00000500000000000000" pitchFamily="2" charset="0"/>
            </a:rPr>
            <a:t> %</a:t>
          </a:r>
        </a:p>
      </xdr:txBody>
    </xdr:sp>
    <xdr:clientData/>
  </xdr:twoCellAnchor>
  <xdr:twoCellAnchor>
    <xdr:from>
      <xdr:col>7</xdr:col>
      <xdr:colOff>78016</xdr:colOff>
      <xdr:row>14</xdr:row>
      <xdr:rowOff>87084</xdr:rowOff>
    </xdr:from>
    <xdr:to>
      <xdr:col>8</xdr:col>
      <xdr:colOff>181430</xdr:colOff>
      <xdr:row>15</xdr:row>
      <xdr:rowOff>154213</xdr:rowOff>
    </xdr:to>
    <xdr:sp macro="" textlink="">
      <xdr:nvSpPr>
        <xdr:cNvPr id="35" name="TextBox 34">
          <a:extLst>
            <a:ext uri="{FF2B5EF4-FFF2-40B4-BE49-F238E27FC236}">
              <a16:creationId xmlns:a16="http://schemas.microsoft.com/office/drawing/2014/main" id="{00000000-0008-0000-0300-000023000000}"/>
            </a:ext>
          </a:extLst>
        </xdr:cNvPr>
        <xdr:cNvSpPr txBox="1"/>
      </xdr:nvSpPr>
      <xdr:spPr>
        <a:xfrm>
          <a:off x="4332516" y="2627084"/>
          <a:ext cx="711200" cy="2485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US" sz="1100" b="0">
              <a:solidFill>
                <a:schemeClr val="bg1"/>
              </a:solidFill>
              <a:latin typeface="Poppins" panose="00000500000000000000" pitchFamily="2" charset="0"/>
              <a:ea typeface="Source Sans Pro" panose="020B0503030403020204" pitchFamily="34" charset="0"/>
              <a:cs typeface="Poppins" panose="00000500000000000000" pitchFamily="2" charset="0"/>
            </a:rPr>
            <a:t>Profit</a:t>
          </a:r>
          <a:r>
            <a:rPr lang="en-US" sz="1100" b="1">
              <a:solidFill>
                <a:schemeClr val="bg1"/>
              </a:solidFill>
              <a:latin typeface="Poppins" panose="00000500000000000000" pitchFamily="2" charset="0"/>
              <a:ea typeface="Source Sans Pro" panose="020B0503030403020204" pitchFamily="34" charset="0"/>
              <a:cs typeface="Poppins" panose="00000500000000000000" pitchFamily="2" charset="0"/>
            </a:rPr>
            <a:t> </a:t>
          </a:r>
        </a:p>
      </xdr:txBody>
    </xdr:sp>
    <xdr:clientData/>
  </xdr:twoCellAnchor>
  <xdr:twoCellAnchor>
    <xdr:from>
      <xdr:col>18</xdr:col>
      <xdr:colOff>535215</xdr:colOff>
      <xdr:row>25</xdr:row>
      <xdr:rowOff>10762</xdr:rowOff>
    </xdr:from>
    <xdr:to>
      <xdr:col>24</xdr:col>
      <xdr:colOff>236779</xdr:colOff>
      <xdr:row>45</xdr:row>
      <xdr:rowOff>36285</xdr:rowOff>
    </xdr:to>
    <mc:AlternateContent xmlns:mc="http://schemas.openxmlformats.org/markup-compatibility/2006">
      <mc:Choice xmlns:cx1="http://schemas.microsoft.com/office/drawing/2015/9/8/chartex" Requires="cx1">
        <xdr:graphicFrame macro="">
          <xdr:nvGraphicFramePr>
            <xdr:cNvPr id="36" name="Chart 35">
              <a:extLst>
                <a:ext uri="{FF2B5EF4-FFF2-40B4-BE49-F238E27FC236}">
                  <a16:creationId xmlns:a16="http://schemas.microsoft.com/office/drawing/2014/main" id="{00000000-0008-0000-0300-000024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7"/>
            </a:graphicData>
          </a:graphic>
        </xdr:graphicFrame>
      </mc:Choice>
      <mc:Fallback>
        <xdr:sp macro="" textlink="">
          <xdr:nvSpPr>
            <xdr:cNvPr id="0" name=""/>
            <xdr:cNvSpPr>
              <a:spLocks noTextEdit="1"/>
            </xdr:cNvSpPr>
          </xdr:nvSpPr>
          <xdr:spPr>
            <a:xfrm>
              <a:off x="11577757" y="4584915"/>
              <a:ext cx="3382412" cy="368484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574223</xdr:colOff>
      <xdr:row>17</xdr:row>
      <xdr:rowOff>18142</xdr:rowOff>
    </xdr:from>
    <xdr:to>
      <xdr:col>14</xdr:col>
      <xdr:colOff>263072</xdr:colOff>
      <xdr:row>32</xdr:row>
      <xdr:rowOff>18143</xdr:rowOff>
    </xdr:to>
    <xdr:graphicFrame macro="">
      <xdr:nvGraphicFramePr>
        <xdr:cNvPr id="37" name="Chart 36">
          <a:extLst>
            <a:ext uri="{FF2B5EF4-FFF2-40B4-BE49-F238E27FC236}">
              <a16:creationId xmlns:a16="http://schemas.microsoft.com/office/drawing/2014/main" id="{00000000-0008-0000-03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mc:AlternateContent xmlns:mc="http://schemas.openxmlformats.org/markup-compatibility/2006">
    <mc:Choice xmlns:a14="http://schemas.microsoft.com/office/drawing/2010/main" Requires="a14">
      <xdr:twoCellAnchor editAs="oneCell">
        <xdr:from>
          <xdr:col>10</xdr:col>
          <xdr:colOff>234950</xdr:colOff>
          <xdr:row>17</xdr:row>
          <xdr:rowOff>50800</xdr:rowOff>
        </xdr:from>
        <xdr:to>
          <xdr:col>10</xdr:col>
          <xdr:colOff>488950</xdr:colOff>
          <xdr:row>32</xdr:row>
          <xdr:rowOff>6350</xdr:rowOff>
        </xdr:to>
        <xdr:sp macro="" textlink="">
          <xdr:nvSpPr>
            <xdr:cNvPr id="5124" name="Scroll Bar 4" hidden="1">
              <a:extLst>
                <a:ext uri="{63B3BB69-23CF-44E3-9099-C40C66FF867C}">
                  <a14:compatExt spid="_x0000_s5124"/>
                </a:ext>
                <a:ext uri="{FF2B5EF4-FFF2-40B4-BE49-F238E27FC236}">
                  <a16:creationId xmlns:a16="http://schemas.microsoft.com/office/drawing/2014/main" id="{00000000-0008-0000-0300-0000041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15</xdr:col>
      <xdr:colOff>0</xdr:colOff>
      <xdr:row>17</xdr:row>
      <xdr:rowOff>49893</xdr:rowOff>
    </xdr:from>
    <xdr:to>
      <xdr:col>18</xdr:col>
      <xdr:colOff>236780</xdr:colOff>
      <xdr:row>31</xdr:row>
      <xdr:rowOff>145143</xdr:rowOff>
    </xdr:to>
    <xdr:graphicFrame macro="">
      <xdr:nvGraphicFramePr>
        <xdr:cNvPr id="38" name="Chart 37">
          <a:extLst>
            <a:ext uri="{FF2B5EF4-FFF2-40B4-BE49-F238E27FC236}">
              <a16:creationId xmlns:a16="http://schemas.microsoft.com/office/drawing/2014/main" id="{00000000-0008-0000-0300-00002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14</xdr:col>
      <xdr:colOff>588818</xdr:colOff>
      <xdr:row>36</xdr:row>
      <xdr:rowOff>115455</xdr:rowOff>
    </xdr:from>
    <xdr:to>
      <xdr:col>18</xdr:col>
      <xdr:colOff>230909</xdr:colOff>
      <xdr:row>44</xdr:row>
      <xdr:rowOff>154215</xdr:rowOff>
    </xdr:to>
    <xdr:graphicFrame macro="">
      <xdr:nvGraphicFramePr>
        <xdr:cNvPr id="39" name="Chart 38">
          <a:extLst>
            <a:ext uri="{FF2B5EF4-FFF2-40B4-BE49-F238E27FC236}">
              <a16:creationId xmlns:a16="http://schemas.microsoft.com/office/drawing/2014/main" id="{00000000-0008-0000-0300-00002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467.318983449077" createdVersion="8" refreshedVersion="8" minRefreshableVersion="3" recordCount="527" xr:uid="{E82D79CD-D938-43FB-B3B8-AE8E4A6857AB}">
  <cacheSource type="worksheet">
    <worksheetSource name="InputData"/>
  </cacheSource>
  <cacheFields count="19">
    <cacheField name="DATE" numFmtId="14">
      <sharedItems containsSemiMixedTypes="0" containsNonDate="0" containsDate="1" containsString="0" minDate="2021-01-01T00:00:00" maxDate="2023-01-01T00:00:00" count="374">
        <d v="2021-01-01T00:00:00"/>
        <d v="2021-01-02T00:00:00"/>
        <d v="2021-01-03T00:00:00"/>
        <d v="2021-01-04T00:00:00"/>
        <d v="2021-01-09T00:00:00"/>
        <d v="2021-01-11T00:00:00"/>
        <d v="2021-01-12T00:00:00"/>
        <d v="2021-01-18T00:00:00"/>
        <d v="2021-01-19T00:00:00"/>
        <d v="2021-01-20T00:00:00"/>
        <d v="2021-01-21T00:00:00"/>
        <d v="2021-01-25T00:00:00"/>
        <d v="2021-01-26T00:00:00"/>
        <d v="2021-01-27T00:00:00"/>
        <d v="2021-01-28T00:00:00"/>
        <d v="2021-02-02T00:00:00"/>
        <d v="2021-02-03T00:00:00"/>
        <d v="2021-02-04T00:00:00"/>
        <d v="2021-02-05T00:00:00"/>
        <d v="2021-02-06T00:00:00"/>
        <d v="2021-02-09T00:00:00"/>
        <d v="2021-02-12T00:00:00"/>
        <d v="2021-02-15T00:00:00"/>
        <d v="2021-02-18T00:00:00"/>
        <d v="2021-02-20T00:00:00"/>
        <d v="2021-02-22T00:00:00"/>
        <d v="2021-02-23T00:00:00"/>
        <d v="2021-02-25T00:00:00"/>
        <d v="2021-02-27T00:00:00"/>
        <d v="2021-03-03T00:00:00"/>
        <d v="2021-03-07T00:00:00"/>
        <d v="2021-03-08T00:00:00"/>
        <d v="2021-03-09T00:00:00"/>
        <d v="2021-03-11T00:00:00"/>
        <d v="2021-03-13T00:00:00"/>
        <d v="2021-03-15T00:00:00"/>
        <d v="2021-03-16T00:00:00"/>
        <d v="2021-03-18T00:00:00"/>
        <d v="2021-03-19T00:00:00"/>
        <d v="2021-03-21T00:00:00"/>
        <d v="2021-03-22T00:00:00"/>
        <d v="2021-03-25T00:00:00"/>
        <d v="2021-03-26T00:00:00"/>
        <d v="2021-03-27T00:00:00"/>
        <d v="2021-03-28T00:00:00"/>
        <d v="2021-03-30T00:00:00"/>
        <d v="2021-03-31T00:00:00"/>
        <d v="2021-04-04T00:00:00"/>
        <d v="2021-04-05T00:00:00"/>
        <d v="2021-04-09T00:00:00"/>
        <d v="2021-04-10T00:00:00"/>
        <d v="2021-04-12T00:00:00"/>
        <d v="2021-04-15T00:00:00"/>
        <d v="2021-04-16T00:00:00"/>
        <d v="2021-04-18T00:00:00"/>
        <d v="2021-04-23T00:00:00"/>
        <d v="2021-04-24T00:00:00"/>
        <d v="2021-04-26T00:00:00"/>
        <d v="2021-04-29T00:00:00"/>
        <d v="2021-04-30T00:00:00"/>
        <d v="2021-05-01T00:00:00"/>
        <d v="2021-05-03T00:00:00"/>
        <d v="2021-05-04T00:00:00"/>
        <d v="2021-05-05T00:00:00"/>
        <d v="2021-05-06T00:00:00"/>
        <d v="2021-05-07T00:00:00"/>
        <d v="2021-05-09T00:00:00"/>
        <d v="2021-05-12T00:00:00"/>
        <d v="2021-05-13T00:00:00"/>
        <d v="2021-05-20T00:00:00"/>
        <d v="2021-05-23T00:00:00"/>
        <d v="2021-05-30T00:00:00"/>
        <d v="2021-06-03T00:00:00"/>
        <d v="2021-06-04T00:00:00"/>
        <d v="2021-06-05T00:00:00"/>
        <d v="2021-06-06T00:00:00"/>
        <d v="2021-06-08T00:00:00"/>
        <d v="2021-06-09T00:00:00"/>
        <d v="2021-06-11T00:00:00"/>
        <d v="2021-06-12T00:00:00"/>
        <d v="2021-06-14T00:00:00"/>
        <d v="2021-06-16T00:00:00"/>
        <d v="2021-06-18T00:00:00"/>
        <d v="2021-06-19T00:00:00"/>
        <d v="2021-06-20T00:00:00"/>
        <d v="2021-06-23T00:00:00"/>
        <d v="2021-06-24T00:00:00"/>
        <d v="2021-06-26T00:00:00"/>
        <d v="2021-06-27T00:00:00"/>
        <d v="2021-06-28T00:00:00"/>
        <d v="2021-06-29T00:00:00"/>
        <d v="2021-07-01T00:00:00"/>
        <d v="2021-07-02T00:00:00"/>
        <d v="2021-07-03T00:00:00"/>
        <d v="2021-07-05T00:00:00"/>
        <d v="2021-07-06T00:00:00"/>
        <d v="2021-07-08T00:00:00"/>
        <d v="2021-07-10T00:00:00"/>
        <d v="2021-07-11T00:00:00"/>
        <d v="2021-07-13T00:00:00"/>
        <d v="2021-07-16T00:00:00"/>
        <d v="2021-07-18T00:00:00"/>
        <d v="2021-07-20T00:00:00"/>
        <d v="2021-07-21T00:00:00"/>
        <d v="2021-07-22T00:00:00"/>
        <d v="2021-07-23T00:00:00"/>
        <d v="2021-07-24T00:00:00"/>
        <d v="2021-07-29T00:00:00"/>
        <d v="2021-08-01T00:00:00"/>
        <d v="2021-08-02T00:00:00"/>
        <d v="2021-08-03T00:00:00"/>
        <d v="2021-08-05T00:00:00"/>
        <d v="2021-08-06T00:00:00"/>
        <d v="2021-08-10T00:00:00"/>
        <d v="2021-08-11T00:00:00"/>
        <d v="2021-08-13T00:00:00"/>
        <d v="2021-08-16T00:00:00"/>
        <d v="2021-08-18T00:00:00"/>
        <d v="2021-08-20T00:00:00"/>
        <d v="2021-08-26T00:00:00"/>
        <d v="2021-08-29T00:00:00"/>
        <d v="2021-08-30T00:00:00"/>
        <d v="2021-08-31T00:00:00"/>
        <d v="2021-09-01T00:00:00"/>
        <d v="2021-09-03T00:00:00"/>
        <d v="2021-09-04T00:00:00"/>
        <d v="2021-09-05T00:00:00"/>
        <d v="2021-09-07T00:00:00"/>
        <d v="2021-09-09T00:00:00"/>
        <d v="2021-09-10T00:00:00"/>
        <d v="2021-09-11T00:00:00"/>
        <d v="2021-09-13T00:00:00"/>
        <d v="2021-09-15T00:00:00"/>
        <d v="2021-09-21T00:00:00"/>
        <d v="2021-09-22T00:00:00"/>
        <d v="2021-09-23T00:00:00"/>
        <d v="2021-09-27T00:00:00"/>
        <d v="2021-09-30T00:00:00"/>
        <d v="2021-10-01T00:00:00"/>
        <d v="2021-10-02T00:00:00"/>
        <d v="2021-10-03T00:00:00"/>
        <d v="2021-10-06T00:00:00"/>
        <d v="2021-10-07T00:00:00"/>
        <d v="2021-10-09T00:00:00"/>
        <d v="2021-10-10T00:00:00"/>
        <d v="2021-10-11T00:00:00"/>
        <d v="2021-10-12T00:00:00"/>
        <d v="2021-10-17T00:00:00"/>
        <d v="2021-10-18T00:00:00"/>
        <d v="2021-10-22T00:00:00"/>
        <d v="2021-10-24T00:00:00"/>
        <d v="2021-10-25T00:00:00"/>
        <d v="2021-10-26T00:00:00"/>
        <d v="2021-10-28T00:00:00"/>
        <d v="2021-10-29T00:00:00"/>
        <d v="2021-10-31T00:00:00"/>
        <d v="2021-11-03T00:00:00"/>
        <d v="2021-11-06T00:00:00"/>
        <d v="2021-11-08T00:00:00"/>
        <d v="2021-11-10T00:00:00"/>
        <d v="2021-11-11T00:00:00"/>
        <d v="2021-11-12T00:00:00"/>
        <d v="2021-11-20T00:00:00"/>
        <d v="2021-11-21T00:00:00"/>
        <d v="2021-11-27T00:00:00"/>
        <d v="2021-11-28T00:00:00"/>
        <d v="2021-11-30T00:00:00"/>
        <d v="2021-12-02T00:00:00"/>
        <d v="2021-12-03T00:00:00"/>
        <d v="2021-12-05T00:00:00"/>
        <d v="2021-12-07T00:00:00"/>
        <d v="2021-12-08T00:00:00"/>
        <d v="2021-12-14T00:00:00"/>
        <d v="2021-12-18T00:00:00"/>
        <d v="2021-12-19T00:00:00"/>
        <d v="2021-12-20T00:00:00"/>
        <d v="2021-12-21T00:00:00"/>
        <d v="2021-12-24T00:00:00"/>
        <d v="2021-12-26T00:00:00"/>
        <d v="2021-12-27T00:00:00"/>
        <d v="2021-12-28T00:00:00"/>
        <d v="2021-12-30T00:00:00"/>
        <d v="2022-01-01T00:00:00"/>
        <d v="2022-01-02T00:00:00"/>
        <d v="2022-01-03T00:00:00"/>
        <d v="2022-01-04T00:00:00"/>
        <d v="2022-01-09T00:00:00"/>
        <d v="2022-01-10T00:00:00"/>
        <d v="2022-01-11T00:00:00"/>
        <d v="2022-01-13T00:00:00"/>
        <d v="2022-01-14T00:00:00"/>
        <d v="2022-01-15T00:00:00"/>
        <d v="2022-01-16T00:00:00"/>
        <d v="2022-01-17T00:00:00"/>
        <d v="2022-01-18T00:00:00"/>
        <d v="2022-01-20T00:00:00"/>
        <d v="2022-01-22T00:00:00"/>
        <d v="2022-01-23T00:00:00"/>
        <d v="2022-01-24T00:00:00"/>
        <d v="2022-01-25T00:00:00"/>
        <d v="2022-01-28T00:00:00"/>
        <d v="2022-01-31T00:00:00"/>
        <d v="2022-02-01T00:00:00"/>
        <d v="2022-02-03T00:00:00"/>
        <d v="2022-02-05T00:00:00"/>
        <d v="2022-02-06T00:00:00"/>
        <d v="2022-02-08T00:00:00"/>
        <d v="2022-02-09T00:00:00"/>
        <d v="2022-02-12T00:00:00"/>
        <d v="2022-02-14T00:00:00"/>
        <d v="2022-02-16T00:00:00"/>
        <d v="2022-02-19T00:00:00"/>
        <d v="2022-02-20T00:00:00"/>
        <d v="2022-02-23T00:00:00"/>
        <d v="2022-02-27T00:00:00"/>
        <d v="2022-02-28T00:00:00"/>
        <d v="2022-03-04T00:00:00"/>
        <d v="2022-03-06T00:00:00"/>
        <d v="2022-03-07T00:00:00"/>
        <d v="2022-03-08T00:00:00"/>
        <d v="2022-03-09T00:00:00"/>
        <d v="2022-03-10T00:00:00"/>
        <d v="2022-03-14T00:00:00"/>
        <d v="2022-03-18T00:00:00"/>
        <d v="2022-03-19T00:00:00"/>
        <d v="2022-03-23T00:00:00"/>
        <d v="2022-03-25T00:00:00"/>
        <d v="2022-03-29T00:00:00"/>
        <d v="2022-03-30T00:00:00"/>
        <d v="2022-04-01T00:00:00"/>
        <d v="2022-04-02T00:00:00"/>
        <d v="2022-04-06T00:00:00"/>
        <d v="2022-04-07T00:00:00"/>
        <d v="2022-04-09T00:00:00"/>
        <d v="2022-04-13T00:00:00"/>
        <d v="2022-04-18T00:00:00"/>
        <d v="2022-04-20T00:00:00"/>
        <d v="2022-04-21T00:00:00"/>
        <d v="2022-04-23T00:00:00"/>
        <d v="2022-04-24T00:00:00"/>
        <d v="2022-04-25T00:00:00"/>
        <d v="2022-04-26T00:00:00"/>
        <d v="2022-04-28T00:00:00"/>
        <d v="2022-04-30T00:00:00"/>
        <d v="2022-05-01T00:00:00"/>
        <d v="2022-05-02T00:00:00"/>
        <d v="2022-05-04T00:00:00"/>
        <d v="2022-05-06T00:00:00"/>
        <d v="2022-05-07T00:00:00"/>
        <d v="2022-05-08T00:00:00"/>
        <d v="2022-05-09T00:00:00"/>
        <d v="2022-05-10T00:00:00"/>
        <d v="2022-05-12T00:00:00"/>
        <d v="2022-05-13T00:00:00"/>
        <d v="2022-05-14T00:00:00"/>
        <d v="2022-05-15T00:00:00"/>
        <d v="2022-05-16T00:00:00"/>
        <d v="2022-05-17T00:00:00"/>
        <d v="2022-05-18T00:00:00"/>
        <d v="2022-05-20T00:00:00"/>
        <d v="2022-05-22T00:00:00"/>
        <d v="2022-05-25T00:00:00"/>
        <d v="2022-05-26T00:00:00"/>
        <d v="2022-05-28T00:00:00"/>
        <d v="2022-05-30T00:00:00"/>
        <d v="2022-06-03T00:00:00"/>
        <d v="2022-06-10T00:00:00"/>
        <d v="2022-06-11T00:00:00"/>
        <d v="2022-06-13T00:00:00"/>
        <d v="2022-06-15T00:00:00"/>
        <d v="2022-06-16T00:00:00"/>
        <d v="2022-06-19T00:00:00"/>
        <d v="2022-06-21T00:00:00"/>
        <d v="2022-06-22T00:00:00"/>
        <d v="2022-06-23T00:00:00"/>
        <d v="2022-06-24T00:00:00"/>
        <d v="2022-06-25T00:00:00"/>
        <d v="2022-06-26T00:00:00"/>
        <d v="2022-07-03T00:00:00"/>
        <d v="2022-07-04T00:00:00"/>
        <d v="2022-07-05T00:00:00"/>
        <d v="2022-07-06T00:00:00"/>
        <d v="2022-07-08T00:00:00"/>
        <d v="2022-07-10T00:00:00"/>
        <d v="2022-07-12T00:00:00"/>
        <d v="2022-07-13T00:00:00"/>
        <d v="2022-07-14T00:00:00"/>
        <d v="2022-07-15T00:00:00"/>
        <d v="2022-07-17T00:00:00"/>
        <d v="2022-07-18T00:00:00"/>
        <d v="2022-07-20T00:00:00"/>
        <d v="2022-07-22T00:00:00"/>
        <d v="2022-07-23T00:00:00"/>
        <d v="2022-07-24T00:00:00"/>
        <d v="2022-07-25T00:00:00"/>
        <d v="2022-07-26T00:00:00"/>
        <d v="2022-08-03T00:00:00"/>
        <d v="2022-08-06T00:00:00"/>
        <d v="2022-08-08T00:00:00"/>
        <d v="2022-08-14T00:00:00"/>
        <d v="2022-08-15T00:00:00"/>
        <d v="2022-08-18T00:00:00"/>
        <d v="2022-08-19T00:00:00"/>
        <d v="2022-08-20T00:00:00"/>
        <d v="2022-08-21T00:00:00"/>
        <d v="2022-08-23T00:00:00"/>
        <d v="2022-08-24T00:00:00"/>
        <d v="2022-08-26T00:00:00"/>
        <d v="2022-08-27T00:00:00"/>
        <d v="2022-08-28T00:00:00"/>
        <d v="2022-08-30T00:00:00"/>
        <d v="2022-08-31T00:00:00"/>
        <d v="2022-09-04T00:00:00"/>
        <d v="2022-09-06T00:00:00"/>
        <d v="2022-09-09T00:00:00"/>
        <d v="2022-09-10T00:00:00"/>
        <d v="2022-09-14T00:00:00"/>
        <d v="2022-09-15T00:00:00"/>
        <d v="2022-09-18T00:00:00"/>
        <d v="2022-09-19T00:00:00"/>
        <d v="2022-09-20T00:00:00"/>
        <d v="2022-09-21T00:00:00"/>
        <d v="2022-09-22T00:00:00"/>
        <d v="2022-09-23T00:00:00"/>
        <d v="2022-09-24T00:00:00"/>
        <d v="2022-09-27T00:00:00"/>
        <d v="2022-09-29T00:00:00"/>
        <d v="2022-10-03T00:00:00"/>
        <d v="2022-10-04T00:00:00"/>
        <d v="2022-10-06T00:00:00"/>
        <d v="2022-10-09T00:00:00"/>
        <d v="2022-10-10T00:00:00"/>
        <d v="2022-10-11T00:00:00"/>
        <d v="2022-10-13T00:00:00"/>
        <d v="2022-10-14T00:00:00"/>
        <d v="2022-10-15T00:00:00"/>
        <d v="2022-10-16T00:00:00"/>
        <d v="2022-10-23T00:00:00"/>
        <d v="2022-10-30T00:00:00"/>
        <d v="2022-10-31T00:00:00"/>
        <d v="2022-11-01T00:00:00"/>
        <d v="2022-11-02T00:00:00"/>
        <d v="2022-11-03T00:00:00"/>
        <d v="2022-11-04T00:00:00"/>
        <d v="2022-11-05T00:00:00"/>
        <d v="2022-11-06T00:00:00"/>
        <d v="2022-11-07T00:00:00"/>
        <d v="2022-11-08T00:00:00"/>
        <d v="2022-11-09T00:00:00"/>
        <d v="2022-11-10T00:00:00"/>
        <d v="2022-11-13T00:00:00"/>
        <d v="2022-11-14T00:00:00"/>
        <d v="2022-11-15T00:00:00"/>
        <d v="2022-11-16T00:00:00"/>
        <d v="2022-11-18T00:00:00"/>
        <d v="2022-11-21T00:00:00"/>
        <d v="2022-11-23T00:00:00"/>
        <d v="2022-11-25T00:00:00"/>
        <d v="2022-11-26T00:00:00"/>
        <d v="2022-11-27T00:00:00"/>
        <d v="2022-11-28T00:00:00"/>
        <d v="2022-11-30T00:00:00"/>
        <d v="2022-12-03T00:00:00"/>
        <d v="2022-12-04T00:00:00"/>
        <d v="2022-12-07T00:00:00"/>
        <d v="2022-12-11T00:00:00"/>
        <d v="2022-12-12T00:00:00"/>
        <d v="2022-12-14T00:00:00"/>
        <d v="2022-12-15T00:00:00"/>
        <d v="2022-12-19T00:00:00"/>
        <d v="2022-12-21T00:00:00"/>
        <d v="2022-12-29T00:00:00"/>
        <d v="2022-12-30T00:00:00"/>
        <d v="2022-12-31T00:00:00"/>
      </sharedItems>
      <fieldGroup par="18"/>
    </cacheField>
    <cacheField name="PRODUCT ID" numFmtId="0">
      <sharedItems count="44">
        <s v="P0024"/>
        <s v="P0038"/>
        <s v="P0013"/>
        <s v="P0004"/>
        <s v="P0035"/>
        <s v="P0031"/>
        <s v="P0003"/>
        <s v="P0025"/>
        <s v="P0037"/>
        <s v="P0014"/>
        <s v="P0042"/>
        <s v="P0044"/>
        <s v="P0023"/>
        <s v="P0034"/>
        <s v="P0020"/>
        <s v="P0006"/>
        <s v="P0001"/>
        <s v="P0040"/>
        <s v="P0032"/>
        <s v="P0029"/>
        <s v="P0010"/>
        <s v="P0016"/>
        <s v="P0022"/>
        <s v="P0043"/>
        <s v="P0005"/>
        <s v="P0008"/>
        <s v="P0027"/>
        <s v="P0015"/>
        <s v="P0030"/>
        <s v="P0002"/>
        <s v="P0018"/>
        <s v="P0011"/>
        <s v="P0021"/>
        <s v="P0028"/>
        <s v="P0039"/>
        <s v="P0012"/>
        <s v="P0007"/>
        <s v="P0009"/>
        <s v="P0033"/>
        <s v="P0017"/>
        <s v="P0019"/>
        <s v="P0041"/>
        <s v="P0026"/>
        <s v="P0036"/>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_Buying _Value" numFmtId="165">
      <sharedItems containsSemiMixedTypes="0" containsString="0" containsNumber="1" containsInteger="1" minValue="5" maxValue="2250"/>
    </cacheField>
    <cacheField name="Total_Selling_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 name="Months (DATE)" numFmtId="0" databaseField="0">
      <fieldGroup base="0">
        <rangePr groupBy="months" startDate="2021-01-01T00:00:00" endDate="2023-01-01T00:00:00"/>
        <groupItems count="14">
          <s v="&lt;1/1/2021"/>
          <s v="Jan"/>
          <s v="Feb"/>
          <s v="Mar"/>
          <s v="Apr"/>
          <s v="May"/>
          <s v="Jun"/>
          <s v="Jul"/>
          <s v="Aug"/>
          <s v="Sep"/>
          <s v="Oct"/>
          <s v="Nov"/>
          <s v="Dec"/>
          <s v="&gt;1/1/2023"/>
        </groupItems>
      </fieldGroup>
    </cacheField>
    <cacheField name="Quarters (DATE)" numFmtId="0" databaseField="0">
      <fieldGroup base="0">
        <rangePr groupBy="quarters" startDate="2021-01-01T00:00:00" endDate="2023-01-01T00:00:00"/>
        <groupItems count="6">
          <s v="&lt;1/1/2021"/>
          <s v="Qtr1"/>
          <s v="Qtr2"/>
          <s v="Qtr3"/>
          <s v="Qtr4"/>
          <s v="&gt;1/1/2023"/>
        </groupItems>
      </fieldGroup>
    </cacheField>
    <cacheField name="Years (DATE)" numFmtId="0" databaseField="0">
      <fieldGroup base="0">
        <rangePr groupBy="years" startDate="2021-01-01T00:00:00" endDate="2023-01-01T00:00:00"/>
        <groupItems count="5">
          <s v="&lt;1/1/2021"/>
          <s v="2021"/>
          <s v="2022"/>
          <s v="2023"/>
          <s v="&gt;1/1/2023"/>
        </groupItems>
      </fieldGroup>
    </cacheField>
  </cacheFields>
  <extLst>
    <ext xmlns:x14="http://schemas.microsoft.com/office/spreadsheetml/2009/9/main" uri="{725AE2AE-9491-48be-B2B4-4EB974FC3084}">
      <x14:pivotCacheDefinition pivotCacheId="20081530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x v="0"/>
    <x v="0"/>
    <n v="9"/>
    <x v="0"/>
    <x v="0"/>
    <n v="0"/>
    <x v="0"/>
    <x v="0"/>
    <x v="0"/>
    <n v="144"/>
    <n v="156.96"/>
    <n v="1296"/>
    <n v="1412.64"/>
    <x v="0"/>
    <x v="0"/>
    <x v="0"/>
  </r>
  <r>
    <x v="1"/>
    <x v="1"/>
    <n v="15"/>
    <x v="1"/>
    <x v="1"/>
    <n v="0"/>
    <x v="1"/>
    <x v="1"/>
    <x v="1"/>
    <n v="72"/>
    <n v="79.92"/>
    <n v="1080"/>
    <n v="1198.8"/>
    <x v="1"/>
    <x v="0"/>
    <x v="0"/>
  </r>
  <r>
    <x v="1"/>
    <x v="2"/>
    <n v="6"/>
    <x v="2"/>
    <x v="1"/>
    <n v="0"/>
    <x v="2"/>
    <x v="2"/>
    <x v="1"/>
    <n v="112"/>
    <n v="122.08"/>
    <n v="672"/>
    <n v="732.48"/>
    <x v="1"/>
    <x v="0"/>
    <x v="0"/>
  </r>
  <r>
    <x v="2"/>
    <x v="3"/>
    <n v="5"/>
    <x v="2"/>
    <x v="0"/>
    <n v="0"/>
    <x v="3"/>
    <x v="3"/>
    <x v="2"/>
    <n v="44"/>
    <n v="48.84"/>
    <n v="220"/>
    <n v="244.20000000000002"/>
    <x v="2"/>
    <x v="0"/>
    <x v="0"/>
  </r>
  <r>
    <x v="3"/>
    <x v="4"/>
    <n v="12"/>
    <x v="1"/>
    <x v="0"/>
    <n v="0"/>
    <x v="4"/>
    <x v="4"/>
    <x v="3"/>
    <n v="5"/>
    <n v="6.7"/>
    <n v="60"/>
    <n v="80.400000000000006"/>
    <x v="3"/>
    <x v="0"/>
    <x v="0"/>
  </r>
  <r>
    <x v="4"/>
    <x v="5"/>
    <n v="1"/>
    <x v="2"/>
    <x v="1"/>
    <n v="0"/>
    <x v="5"/>
    <x v="4"/>
    <x v="1"/>
    <n v="93"/>
    <n v="104.16"/>
    <n v="93"/>
    <n v="104.16"/>
    <x v="4"/>
    <x v="0"/>
    <x v="0"/>
  </r>
  <r>
    <x v="4"/>
    <x v="6"/>
    <n v="8"/>
    <x v="2"/>
    <x v="1"/>
    <n v="0"/>
    <x v="6"/>
    <x v="3"/>
    <x v="1"/>
    <n v="71"/>
    <n v="80.94"/>
    <n v="568"/>
    <n v="647.52"/>
    <x v="4"/>
    <x v="0"/>
    <x v="0"/>
  </r>
  <r>
    <x v="4"/>
    <x v="7"/>
    <n v="4"/>
    <x v="2"/>
    <x v="0"/>
    <n v="0"/>
    <x v="7"/>
    <x v="0"/>
    <x v="3"/>
    <n v="7"/>
    <n v="8.33"/>
    <n v="28"/>
    <n v="33.32"/>
    <x v="4"/>
    <x v="0"/>
    <x v="0"/>
  </r>
  <r>
    <x v="5"/>
    <x v="8"/>
    <n v="3"/>
    <x v="2"/>
    <x v="1"/>
    <n v="0"/>
    <x v="8"/>
    <x v="1"/>
    <x v="1"/>
    <n v="67"/>
    <n v="85.76"/>
    <n v="201"/>
    <n v="257.28000000000003"/>
    <x v="5"/>
    <x v="0"/>
    <x v="0"/>
  </r>
  <r>
    <x v="5"/>
    <x v="9"/>
    <n v="4"/>
    <x v="0"/>
    <x v="0"/>
    <n v="0"/>
    <x v="9"/>
    <x v="2"/>
    <x v="1"/>
    <n v="112"/>
    <n v="146.72"/>
    <n v="448"/>
    <n v="586.88"/>
    <x v="5"/>
    <x v="0"/>
    <x v="0"/>
  </r>
  <r>
    <x v="5"/>
    <x v="10"/>
    <n v="4"/>
    <x v="2"/>
    <x v="0"/>
    <n v="0"/>
    <x v="10"/>
    <x v="1"/>
    <x v="0"/>
    <n v="120"/>
    <n v="162"/>
    <n v="480"/>
    <n v="648"/>
    <x v="5"/>
    <x v="0"/>
    <x v="0"/>
  </r>
  <r>
    <x v="6"/>
    <x v="10"/>
    <n v="10"/>
    <x v="1"/>
    <x v="1"/>
    <n v="0"/>
    <x v="10"/>
    <x v="1"/>
    <x v="0"/>
    <n v="120"/>
    <n v="162"/>
    <n v="1200"/>
    <n v="1620"/>
    <x v="6"/>
    <x v="0"/>
    <x v="0"/>
  </r>
  <r>
    <x v="7"/>
    <x v="11"/>
    <n v="13"/>
    <x v="2"/>
    <x v="0"/>
    <n v="0"/>
    <x v="11"/>
    <x v="1"/>
    <x v="1"/>
    <n v="76"/>
    <n v="82.08"/>
    <n v="988"/>
    <n v="1067.04"/>
    <x v="7"/>
    <x v="0"/>
    <x v="0"/>
  </r>
  <r>
    <x v="7"/>
    <x v="12"/>
    <n v="3"/>
    <x v="1"/>
    <x v="1"/>
    <n v="0"/>
    <x v="12"/>
    <x v="0"/>
    <x v="0"/>
    <n v="141"/>
    <n v="149.46"/>
    <n v="423"/>
    <n v="448.38"/>
    <x v="7"/>
    <x v="0"/>
    <x v="0"/>
  </r>
  <r>
    <x v="8"/>
    <x v="4"/>
    <n v="6"/>
    <x v="2"/>
    <x v="1"/>
    <n v="0"/>
    <x v="4"/>
    <x v="4"/>
    <x v="3"/>
    <n v="5"/>
    <n v="6.7"/>
    <n v="30"/>
    <n v="40.200000000000003"/>
    <x v="8"/>
    <x v="0"/>
    <x v="0"/>
  </r>
  <r>
    <x v="9"/>
    <x v="13"/>
    <n v="4"/>
    <x v="2"/>
    <x v="1"/>
    <n v="0"/>
    <x v="13"/>
    <x v="4"/>
    <x v="2"/>
    <n v="55"/>
    <n v="58.3"/>
    <n v="220"/>
    <n v="233.2"/>
    <x v="9"/>
    <x v="0"/>
    <x v="0"/>
  </r>
  <r>
    <x v="9"/>
    <x v="14"/>
    <n v="4"/>
    <x v="2"/>
    <x v="1"/>
    <n v="0"/>
    <x v="14"/>
    <x v="0"/>
    <x v="2"/>
    <n v="61"/>
    <n v="76.25"/>
    <n v="244"/>
    <n v="305"/>
    <x v="9"/>
    <x v="0"/>
    <x v="0"/>
  </r>
  <r>
    <x v="10"/>
    <x v="3"/>
    <n v="15"/>
    <x v="0"/>
    <x v="1"/>
    <n v="0"/>
    <x v="3"/>
    <x v="3"/>
    <x v="2"/>
    <n v="44"/>
    <n v="48.84"/>
    <n v="660"/>
    <n v="732.6"/>
    <x v="10"/>
    <x v="0"/>
    <x v="0"/>
  </r>
  <r>
    <x v="10"/>
    <x v="6"/>
    <n v="9"/>
    <x v="2"/>
    <x v="0"/>
    <n v="0"/>
    <x v="6"/>
    <x v="3"/>
    <x v="1"/>
    <n v="71"/>
    <n v="80.94"/>
    <n v="639"/>
    <n v="728.46"/>
    <x v="10"/>
    <x v="0"/>
    <x v="0"/>
  </r>
  <r>
    <x v="10"/>
    <x v="10"/>
    <n v="6"/>
    <x v="2"/>
    <x v="0"/>
    <n v="0"/>
    <x v="10"/>
    <x v="1"/>
    <x v="0"/>
    <n v="120"/>
    <n v="162"/>
    <n v="720"/>
    <n v="972"/>
    <x v="10"/>
    <x v="0"/>
    <x v="0"/>
  </r>
  <r>
    <x v="11"/>
    <x v="13"/>
    <n v="6"/>
    <x v="2"/>
    <x v="1"/>
    <n v="0"/>
    <x v="13"/>
    <x v="4"/>
    <x v="2"/>
    <n v="55"/>
    <n v="58.3"/>
    <n v="330"/>
    <n v="349.79999999999995"/>
    <x v="11"/>
    <x v="0"/>
    <x v="0"/>
  </r>
  <r>
    <x v="11"/>
    <x v="4"/>
    <n v="7"/>
    <x v="2"/>
    <x v="0"/>
    <n v="0"/>
    <x v="4"/>
    <x v="4"/>
    <x v="3"/>
    <n v="5"/>
    <n v="6.7"/>
    <n v="35"/>
    <n v="46.9"/>
    <x v="11"/>
    <x v="0"/>
    <x v="0"/>
  </r>
  <r>
    <x v="11"/>
    <x v="5"/>
    <n v="14"/>
    <x v="2"/>
    <x v="0"/>
    <n v="0"/>
    <x v="5"/>
    <x v="4"/>
    <x v="1"/>
    <n v="93"/>
    <n v="104.16"/>
    <n v="1302"/>
    <n v="1458.24"/>
    <x v="11"/>
    <x v="0"/>
    <x v="0"/>
  </r>
  <r>
    <x v="12"/>
    <x v="11"/>
    <n v="9"/>
    <x v="0"/>
    <x v="1"/>
    <n v="0"/>
    <x v="11"/>
    <x v="1"/>
    <x v="1"/>
    <n v="76"/>
    <n v="82.08"/>
    <n v="684"/>
    <n v="738.72"/>
    <x v="12"/>
    <x v="0"/>
    <x v="0"/>
  </r>
  <r>
    <x v="12"/>
    <x v="15"/>
    <n v="7"/>
    <x v="1"/>
    <x v="1"/>
    <n v="0"/>
    <x v="15"/>
    <x v="3"/>
    <x v="1"/>
    <n v="75"/>
    <n v="85.5"/>
    <n v="525"/>
    <n v="598.5"/>
    <x v="12"/>
    <x v="0"/>
    <x v="0"/>
  </r>
  <r>
    <x v="12"/>
    <x v="16"/>
    <n v="7"/>
    <x v="1"/>
    <x v="0"/>
    <n v="0"/>
    <x v="16"/>
    <x v="3"/>
    <x v="1"/>
    <n v="98"/>
    <n v="103.88"/>
    <n v="686"/>
    <n v="727.16"/>
    <x v="12"/>
    <x v="0"/>
    <x v="0"/>
  </r>
  <r>
    <x v="13"/>
    <x v="17"/>
    <n v="7"/>
    <x v="0"/>
    <x v="0"/>
    <n v="0"/>
    <x v="17"/>
    <x v="1"/>
    <x v="1"/>
    <n v="90"/>
    <n v="115.2"/>
    <n v="630"/>
    <n v="806.4"/>
    <x v="13"/>
    <x v="0"/>
    <x v="0"/>
  </r>
  <r>
    <x v="13"/>
    <x v="18"/>
    <n v="3"/>
    <x v="0"/>
    <x v="0"/>
    <n v="0"/>
    <x v="18"/>
    <x v="4"/>
    <x v="1"/>
    <n v="89"/>
    <n v="117.48"/>
    <n v="267"/>
    <n v="352.44"/>
    <x v="13"/>
    <x v="0"/>
    <x v="0"/>
  </r>
  <r>
    <x v="14"/>
    <x v="3"/>
    <n v="10"/>
    <x v="1"/>
    <x v="1"/>
    <n v="0"/>
    <x v="3"/>
    <x v="3"/>
    <x v="2"/>
    <n v="44"/>
    <n v="48.84"/>
    <n v="440"/>
    <n v="488.40000000000003"/>
    <x v="14"/>
    <x v="0"/>
    <x v="0"/>
  </r>
  <r>
    <x v="14"/>
    <x v="19"/>
    <n v="2"/>
    <x v="2"/>
    <x v="1"/>
    <n v="0"/>
    <x v="19"/>
    <x v="4"/>
    <x v="2"/>
    <n v="47"/>
    <n v="53.11"/>
    <n v="94"/>
    <n v="106.22"/>
    <x v="14"/>
    <x v="0"/>
    <x v="0"/>
  </r>
  <r>
    <x v="15"/>
    <x v="20"/>
    <n v="7"/>
    <x v="1"/>
    <x v="0"/>
    <n v="0"/>
    <x v="20"/>
    <x v="2"/>
    <x v="0"/>
    <n v="148"/>
    <n v="164.28"/>
    <n v="1036"/>
    <n v="1149.96"/>
    <x v="1"/>
    <x v="1"/>
    <x v="0"/>
  </r>
  <r>
    <x v="16"/>
    <x v="21"/>
    <n v="13"/>
    <x v="2"/>
    <x v="0"/>
    <n v="0"/>
    <x v="21"/>
    <x v="2"/>
    <x v="3"/>
    <n v="13"/>
    <n v="16.64"/>
    <n v="169"/>
    <n v="216.32"/>
    <x v="2"/>
    <x v="1"/>
    <x v="0"/>
  </r>
  <r>
    <x v="16"/>
    <x v="22"/>
    <n v="2"/>
    <x v="0"/>
    <x v="1"/>
    <n v="0"/>
    <x v="22"/>
    <x v="0"/>
    <x v="0"/>
    <n v="121"/>
    <n v="141.57"/>
    <n v="242"/>
    <n v="283.14"/>
    <x v="2"/>
    <x v="1"/>
    <x v="0"/>
  </r>
  <r>
    <x v="17"/>
    <x v="8"/>
    <n v="4"/>
    <x v="1"/>
    <x v="0"/>
    <n v="0"/>
    <x v="8"/>
    <x v="1"/>
    <x v="1"/>
    <n v="67"/>
    <n v="85.76"/>
    <n v="268"/>
    <n v="343.04"/>
    <x v="3"/>
    <x v="1"/>
    <x v="0"/>
  </r>
  <r>
    <x v="18"/>
    <x v="23"/>
    <n v="7"/>
    <x v="1"/>
    <x v="1"/>
    <n v="0"/>
    <x v="23"/>
    <x v="1"/>
    <x v="1"/>
    <n v="67"/>
    <n v="83.08"/>
    <n v="469"/>
    <n v="581.55999999999995"/>
    <x v="15"/>
    <x v="1"/>
    <x v="0"/>
  </r>
  <r>
    <x v="18"/>
    <x v="24"/>
    <n v="1"/>
    <x v="2"/>
    <x v="1"/>
    <n v="0"/>
    <x v="24"/>
    <x v="3"/>
    <x v="0"/>
    <n v="133"/>
    <n v="155.61000000000001"/>
    <n v="133"/>
    <n v="155.61000000000001"/>
    <x v="15"/>
    <x v="1"/>
    <x v="0"/>
  </r>
  <r>
    <x v="18"/>
    <x v="23"/>
    <n v="9"/>
    <x v="2"/>
    <x v="1"/>
    <n v="0"/>
    <x v="23"/>
    <x v="1"/>
    <x v="1"/>
    <n v="67"/>
    <n v="83.08"/>
    <n v="603"/>
    <n v="747.72"/>
    <x v="15"/>
    <x v="1"/>
    <x v="0"/>
  </r>
  <r>
    <x v="19"/>
    <x v="4"/>
    <n v="1"/>
    <x v="2"/>
    <x v="1"/>
    <n v="0"/>
    <x v="4"/>
    <x v="4"/>
    <x v="3"/>
    <n v="5"/>
    <n v="6.7"/>
    <n v="5"/>
    <n v="6.7"/>
    <x v="16"/>
    <x v="1"/>
    <x v="0"/>
  </r>
  <r>
    <x v="20"/>
    <x v="13"/>
    <n v="14"/>
    <x v="2"/>
    <x v="0"/>
    <n v="0"/>
    <x v="13"/>
    <x v="4"/>
    <x v="2"/>
    <n v="55"/>
    <n v="58.3"/>
    <n v="770"/>
    <n v="816.19999999999993"/>
    <x v="4"/>
    <x v="1"/>
    <x v="0"/>
  </r>
  <r>
    <x v="21"/>
    <x v="25"/>
    <n v="7"/>
    <x v="2"/>
    <x v="1"/>
    <n v="0"/>
    <x v="25"/>
    <x v="3"/>
    <x v="1"/>
    <n v="83"/>
    <n v="94.62"/>
    <n v="581"/>
    <n v="662.34"/>
    <x v="6"/>
    <x v="1"/>
    <x v="0"/>
  </r>
  <r>
    <x v="21"/>
    <x v="12"/>
    <n v="9"/>
    <x v="1"/>
    <x v="1"/>
    <n v="0"/>
    <x v="12"/>
    <x v="0"/>
    <x v="0"/>
    <n v="141"/>
    <n v="149.46"/>
    <n v="1269"/>
    <n v="1345.14"/>
    <x v="6"/>
    <x v="1"/>
    <x v="0"/>
  </r>
  <r>
    <x v="22"/>
    <x v="26"/>
    <n v="4"/>
    <x v="2"/>
    <x v="0"/>
    <n v="0"/>
    <x v="26"/>
    <x v="4"/>
    <x v="2"/>
    <n v="48"/>
    <n v="57.120000000000005"/>
    <n v="192"/>
    <n v="228.48000000000002"/>
    <x v="17"/>
    <x v="1"/>
    <x v="0"/>
  </r>
  <r>
    <x v="23"/>
    <x v="27"/>
    <n v="6"/>
    <x v="1"/>
    <x v="1"/>
    <n v="0"/>
    <x v="27"/>
    <x v="2"/>
    <x v="3"/>
    <n v="12"/>
    <n v="15.719999999999999"/>
    <n v="72"/>
    <n v="94.32"/>
    <x v="7"/>
    <x v="1"/>
    <x v="0"/>
  </r>
  <r>
    <x v="24"/>
    <x v="28"/>
    <n v="11"/>
    <x v="1"/>
    <x v="1"/>
    <n v="0"/>
    <x v="28"/>
    <x v="4"/>
    <x v="0"/>
    <n v="148"/>
    <n v="201.28"/>
    <n v="1628"/>
    <n v="2214.08"/>
    <x v="9"/>
    <x v="1"/>
    <x v="0"/>
  </r>
  <r>
    <x v="25"/>
    <x v="2"/>
    <n v="5"/>
    <x v="1"/>
    <x v="1"/>
    <n v="0"/>
    <x v="2"/>
    <x v="2"/>
    <x v="1"/>
    <n v="112"/>
    <n v="122.08"/>
    <n v="560"/>
    <n v="610.4"/>
    <x v="18"/>
    <x v="1"/>
    <x v="0"/>
  </r>
  <r>
    <x v="26"/>
    <x v="7"/>
    <n v="3"/>
    <x v="2"/>
    <x v="1"/>
    <n v="0"/>
    <x v="7"/>
    <x v="0"/>
    <x v="3"/>
    <n v="7"/>
    <n v="8.33"/>
    <n v="21"/>
    <n v="24.990000000000002"/>
    <x v="19"/>
    <x v="1"/>
    <x v="0"/>
  </r>
  <r>
    <x v="26"/>
    <x v="24"/>
    <n v="2"/>
    <x v="2"/>
    <x v="0"/>
    <n v="0"/>
    <x v="24"/>
    <x v="3"/>
    <x v="0"/>
    <n v="133"/>
    <n v="155.61000000000001"/>
    <n v="266"/>
    <n v="311.22000000000003"/>
    <x v="19"/>
    <x v="1"/>
    <x v="0"/>
  </r>
  <r>
    <x v="27"/>
    <x v="29"/>
    <n v="4"/>
    <x v="0"/>
    <x v="0"/>
    <n v="0"/>
    <x v="29"/>
    <x v="3"/>
    <x v="1"/>
    <n v="105"/>
    <n v="142.80000000000001"/>
    <n v="420"/>
    <n v="571.20000000000005"/>
    <x v="11"/>
    <x v="1"/>
    <x v="0"/>
  </r>
  <r>
    <x v="27"/>
    <x v="18"/>
    <n v="11"/>
    <x v="1"/>
    <x v="1"/>
    <n v="0"/>
    <x v="18"/>
    <x v="4"/>
    <x v="1"/>
    <n v="89"/>
    <n v="117.48"/>
    <n v="979"/>
    <n v="1292.28"/>
    <x v="11"/>
    <x v="1"/>
    <x v="0"/>
  </r>
  <r>
    <x v="27"/>
    <x v="28"/>
    <n v="2"/>
    <x v="2"/>
    <x v="0"/>
    <n v="0"/>
    <x v="28"/>
    <x v="4"/>
    <x v="0"/>
    <n v="148"/>
    <n v="201.28"/>
    <n v="296"/>
    <n v="402.56"/>
    <x v="11"/>
    <x v="1"/>
    <x v="0"/>
  </r>
  <r>
    <x v="28"/>
    <x v="30"/>
    <n v="11"/>
    <x v="0"/>
    <x v="0"/>
    <n v="0"/>
    <x v="30"/>
    <x v="2"/>
    <x v="3"/>
    <n v="37"/>
    <n v="49.21"/>
    <n v="407"/>
    <n v="541.31000000000006"/>
    <x v="13"/>
    <x v="1"/>
    <x v="0"/>
  </r>
  <r>
    <x v="29"/>
    <x v="31"/>
    <n v="1"/>
    <x v="2"/>
    <x v="0"/>
    <n v="0"/>
    <x v="31"/>
    <x v="2"/>
    <x v="2"/>
    <n v="44"/>
    <n v="48.4"/>
    <n v="44"/>
    <n v="48.4"/>
    <x v="2"/>
    <x v="2"/>
    <x v="0"/>
  </r>
  <r>
    <x v="30"/>
    <x v="32"/>
    <n v="9"/>
    <x v="2"/>
    <x v="1"/>
    <n v="0"/>
    <x v="32"/>
    <x v="0"/>
    <x v="0"/>
    <n v="126"/>
    <n v="162.54"/>
    <n v="1134"/>
    <n v="1462.86"/>
    <x v="20"/>
    <x v="2"/>
    <x v="0"/>
  </r>
  <r>
    <x v="31"/>
    <x v="26"/>
    <n v="6"/>
    <x v="1"/>
    <x v="1"/>
    <n v="0"/>
    <x v="26"/>
    <x v="4"/>
    <x v="2"/>
    <n v="48"/>
    <n v="57.120000000000005"/>
    <n v="288"/>
    <n v="342.72"/>
    <x v="21"/>
    <x v="2"/>
    <x v="0"/>
  </r>
  <r>
    <x v="31"/>
    <x v="11"/>
    <n v="9"/>
    <x v="1"/>
    <x v="0"/>
    <n v="0"/>
    <x v="11"/>
    <x v="1"/>
    <x v="1"/>
    <n v="76"/>
    <n v="82.08"/>
    <n v="684"/>
    <n v="738.72"/>
    <x v="21"/>
    <x v="2"/>
    <x v="0"/>
  </r>
  <r>
    <x v="32"/>
    <x v="19"/>
    <n v="6"/>
    <x v="0"/>
    <x v="0"/>
    <n v="0"/>
    <x v="19"/>
    <x v="4"/>
    <x v="2"/>
    <n v="47"/>
    <n v="53.11"/>
    <n v="282"/>
    <n v="318.65999999999997"/>
    <x v="4"/>
    <x v="2"/>
    <x v="0"/>
  </r>
  <r>
    <x v="33"/>
    <x v="7"/>
    <n v="11"/>
    <x v="2"/>
    <x v="1"/>
    <n v="0"/>
    <x v="7"/>
    <x v="0"/>
    <x v="3"/>
    <n v="7"/>
    <n v="8.33"/>
    <n v="77"/>
    <n v="91.63"/>
    <x v="5"/>
    <x v="2"/>
    <x v="0"/>
  </r>
  <r>
    <x v="34"/>
    <x v="33"/>
    <n v="10"/>
    <x v="0"/>
    <x v="1"/>
    <n v="0"/>
    <x v="33"/>
    <x v="4"/>
    <x v="3"/>
    <n v="37"/>
    <n v="41.81"/>
    <n v="370"/>
    <n v="418.1"/>
    <x v="22"/>
    <x v="2"/>
    <x v="0"/>
  </r>
  <r>
    <x v="35"/>
    <x v="34"/>
    <n v="11"/>
    <x v="1"/>
    <x v="1"/>
    <n v="0"/>
    <x v="34"/>
    <x v="1"/>
    <x v="3"/>
    <n v="37"/>
    <n v="42.55"/>
    <n v="407"/>
    <n v="468.04999999999995"/>
    <x v="17"/>
    <x v="2"/>
    <x v="0"/>
  </r>
  <r>
    <x v="36"/>
    <x v="35"/>
    <n v="14"/>
    <x v="2"/>
    <x v="1"/>
    <n v="0"/>
    <x v="35"/>
    <x v="2"/>
    <x v="1"/>
    <n v="73"/>
    <n v="94.17"/>
    <n v="1022"/>
    <n v="1318.38"/>
    <x v="23"/>
    <x v="2"/>
    <x v="0"/>
  </r>
  <r>
    <x v="37"/>
    <x v="10"/>
    <n v="8"/>
    <x v="0"/>
    <x v="1"/>
    <n v="0"/>
    <x v="10"/>
    <x v="1"/>
    <x v="0"/>
    <n v="120"/>
    <n v="162"/>
    <n v="960"/>
    <n v="1296"/>
    <x v="7"/>
    <x v="2"/>
    <x v="0"/>
  </r>
  <r>
    <x v="38"/>
    <x v="33"/>
    <n v="9"/>
    <x v="1"/>
    <x v="1"/>
    <n v="0"/>
    <x v="33"/>
    <x v="4"/>
    <x v="3"/>
    <n v="37"/>
    <n v="41.81"/>
    <n v="333"/>
    <n v="376.29"/>
    <x v="8"/>
    <x v="2"/>
    <x v="0"/>
  </r>
  <r>
    <x v="39"/>
    <x v="14"/>
    <n v="13"/>
    <x v="1"/>
    <x v="0"/>
    <n v="0"/>
    <x v="14"/>
    <x v="0"/>
    <x v="2"/>
    <n v="61"/>
    <n v="76.25"/>
    <n v="793"/>
    <n v="991.25"/>
    <x v="10"/>
    <x v="2"/>
    <x v="0"/>
  </r>
  <r>
    <x v="39"/>
    <x v="34"/>
    <n v="7"/>
    <x v="2"/>
    <x v="0"/>
    <n v="0"/>
    <x v="34"/>
    <x v="1"/>
    <x v="3"/>
    <n v="37"/>
    <n v="42.55"/>
    <n v="259"/>
    <n v="297.84999999999997"/>
    <x v="10"/>
    <x v="2"/>
    <x v="0"/>
  </r>
  <r>
    <x v="40"/>
    <x v="29"/>
    <n v="8"/>
    <x v="1"/>
    <x v="0"/>
    <n v="0"/>
    <x v="29"/>
    <x v="3"/>
    <x v="1"/>
    <n v="105"/>
    <n v="142.80000000000001"/>
    <n v="840"/>
    <n v="1142.4000000000001"/>
    <x v="18"/>
    <x v="2"/>
    <x v="0"/>
  </r>
  <r>
    <x v="40"/>
    <x v="35"/>
    <n v="4"/>
    <x v="1"/>
    <x v="0"/>
    <n v="0"/>
    <x v="35"/>
    <x v="2"/>
    <x v="1"/>
    <n v="73"/>
    <n v="94.17"/>
    <n v="292"/>
    <n v="376.68"/>
    <x v="18"/>
    <x v="2"/>
    <x v="0"/>
  </r>
  <r>
    <x v="41"/>
    <x v="0"/>
    <n v="14"/>
    <x v="1"/>
    <x v="1"/>
    <n v="0"/>
    <x v="0"/>
    <x v="0"/>
    <x v="0"/>
    <n v="144"/>
    <n v="156.96"/>
    <n v="2016"/>
    <n v="2197.44"/>
    <x v="11"/>
    <x v="2"/>
    <x v="0"/>
  </r>
  <r>
    <x v="41"/>
    <x v="15"/>
    <n v="4"/>
    <x v="2"/>
    <x v="1"/>
    <n v="0"/>
    <x v="15"/>
    <x v="3"/>
    <x v="1"/>
    <n v="75"/>
    <n v="85.5"/>
    <n v="300"/>
    <n v="342"/>
    <x v="11"/>
    <x v="2"/>
    <x v="0"/>
  </r>
  <r>
    <x v="41"/>
    <x v="19"/>
    <n v="8"/>
    <x v="2"/>
    <x v="1"/>
    <n v="0"/>
    <x v="19"/>
    <x v="4"/>
    <x v="2"/>
    <n v="47"/>
    <n v="53.11"/>
    <n v="376"/>
    <n v="424.88"/>
    <x v="11"/>
    <x v="2"/>
    <x v="0"/>
  </r>
  <r>
    <x v="41"/>
    <x v="1"/>
    <n v="2"/>
    <x v="2"/>
    <x v="0"/>
    <n v="0"/>
    <x v="1"/>
    <x v="1"/>
    <x v="1"/>
    <n v="72"/>
    <n v="79.92"/>
    <n v="144"/>
    <n v="159.84"/>
    <x v="11"/>
    <x v="2"/>
    <x v="0"/>
  </r>
  <r>
    <x v="42"/>
    <x v="16"/>
    <n v="4"/>
    <x v="2"/>
    <x v="1"/>
    <n v="0"/>
    <x v="16"/>
    <x v="3"/>
    <x v="1"/>
    <n v="98"/>
    <n v="103.88"/>
    <n v="392"/>
    <n v="415.52"/>
    <x v="12"/>
    <x v="2"/>
    <x v="0"/>
  </r>
  <r>
    <x v="42"/>
    <x v="10"/>
    <n v="1"/>
    <x v="2"/>
    <x v="1"/>
    <n v="0"/>
    <x v="10"/>
    <x v="1"/>
    <x v="0"/>
    <n v="120"/>
    <n v="162"/>
    <n v="120"/>
    <n v="162"/>
    <x v="12"/>
    <x v="2"/>
    <x v="0"/>
  </r>
  <r>
    <x v="42"/>
    <x v="20"/>
    <n v="9"/>
    <x v="2"/>
    <x v="0"/>
    <n v="0"/>
    <x v="20"/>
    <x v="2"/>
    <x v="0"/>
    <n v="148"/>
    <n v="164.28"/>
    <n v="1332"/>
    <n v="1478.52"/>
    <x v="12"/>
    <x v="2"/>
    <x v="0"/>
  </r>
  <r>
    <x v="43"/>
    <x v="28"/>
    <n v="3"/>
    <x v="2"/>
    <x v="0"/>
    <n v="0"/>
    <x v="28"/>
    <x v="4"/>
    <x v="0"/>
    <n v="148"/>
    <n v="201.28"/>
    <n v="444"/>
    <n v="603.84"/>
    <x v="13"/>
    <x v="2"/>
    <x v="0"/>
  </r>
  <r>
    <x v="44"/>
    <x v="36"/>
    <n v="8"/>
    <x v="1"/>
    <x v="1"/>
    <n v="0"/>
    <x v="36"/>
    <x v="3"/>
    <x v="2"/>
    <n v="43"/>
    <n v="47.730000000000004"/>
    <n v="344"/>
    <n v="381.84000000000003"/>
    <x v="14"/>
    <x v="2"/>
    <x v="0"/>
  </r>
  <r>
    <x v="45"/>
    <x v="1"/>
    <n v="1"/>
    <x v="1"/>
    <x v="1"/>
    <n v="0"/>
    <x v="1"/>
    <x v="1"/>
    <x v="1"/>
    <n v="72"/>
    <n v="79.92"/>
    <n v="72"/>
    <n v="79.92"/>
    <x v="24"/>
    <x v="2"/>
    <x v="0"/>
  </r>
  <r>
    <x v="46"/>
    <x v="10"/>
    <n v="3"/>
    <x v="2"/>
    <x v="1"/>
    <n v="0"/>
    <x v="10"/>
    <x v="1"/>
    <x v="0"/>
    <n v="120"/>
    <n v="162"/>
    <n v="360"/>
    <n v="486"/>
    <x v="25"/>
    <x v="2"/>
    <x v="0"/>
  </r>
  <r>
    <x v="47"/>
    <x v="17"/>
    <n v="4"/>
    <x v="2"/>
    <x v="1"/>
    <n v="0"/>
    <x v="17"/>
    <x v="1"/>
    <x v="1"/>
    <n v="90"/>
    <n v="115.2"/>
    <n v="360"/>
    <n v="460.8"/>
    <x v="3"/>
    <x v="3"/>
    <x v="0"/>
  </r>
  <r>
    <x v="47"/>
    <x v="37"/>
    <n v="9"/>
    <x v="1"/>
    <x v="1"/>
    <n v="0"/>
    <x v="37"/>
    <x v="3"/>
    <x v="3"/>
    <n v="6"/>
    <n v="7.8599999999999994"/>
    <n v="54"/>
    <n v="70.739999999999995"/>
    <x v="3"/>
    <x v="3"/>
    <x v="0"/>
  </r>
  <r>
    <x v="48"/>
    <x v="5"/>
    <n v="15"/>
    <x v="1"/>
    <x v="0"/>
    <n v="0"/>
    <x v="5"/>
    <x v="4"/>
    <x v="1"/>
    <n v="93"/>
    <n v="104.16"/>
    <n v="1395"/>
    <n v="1562.3999999999999"/>
    <x v="15"/>
    <x v="3"/>
    <x v="0"/>
  </r>
  <r>
    <x v="49"/>
    <x v="24"/>
    <n v="3"/>
    <x v="1"/>
    <x v="0"/>
    <n v="0"/>
    <x v="24"/>
    <x v="3"/>
    <x v="0"/>
    <n v="133"/>
    <n v="155.61000000000001"/>
    <n v="399"/>
    <n v="466.83000000000004"/>
    <x v="4"/>
    <x v="3"/>
    <x v="0"/>
  </r>
  <r>
    <x v="50"/>
    <x v="22"/>
    <n v="14"/>
    <x v="2"/>
    <x v="0"/>
    <n v="0"/>
    <x v="22"/>
    <x v="0"/>
    <x v="0"/>
    <n v="121"/>
    <n v="141.57"/>
    <n v="1694"/>
    <n v="1981.98"/>
    <x v="26"/>
    <x v="3"/>
    <x v="0"/>
  </r>
  <r>
    <x v="51"/>
    <x v="8"/>
    <n v="3"/>
    <x v="2"/>
    <x v="1"/>
    <n v="0"/>
    <x v="8"/>
    <x v="1"/>
    <x v="1"/>
    <n v="67"/>
    <n v="85.76"/>
    <n v="201"/>
    <n v="257.28000000000003"/>
    <x v="6"/>
    <x v="3"/>
    <x v="0"/>
  </r>
  <r>
    <x v="51"/>
    <x v="19"/>
    <n v="4"/>
    <x v="2"/>
    <x v="0"/>
    <n v="0"/>
    <x v="19"/>
    <x v="4"/>
    <x v="2"/>
    <n v="47"/>
    <n v="53.11"/>
    <n v="188"/>
    <n v="212.44"/>
    <x v="6"/>
    <x v="3"/>
    <x v="0"/>
  </r>
  <r>
    <x v="51"/>
    <x v="26"/>
    <n v="9"/>
    <x v="2"/>
    <x v="0"/>
    <n v="0"/>
    <x v="26"/>
    <x v="4"/>
    <x v="2"/>
    <n v="48"/>
    <n v="57.120000000000005"/>
    <n v="432"/>
    <n v="514.08000000000004"/>
    <x v="6"/>
    <x v="3"/>
    <x v="0"/>
  </r>
  <r>
    <x v="51"/>
    <x v="38"/>
    <n v="13"/>
    <x v="2"/>
    <x v="1"/>
    <n v="0"/>
    <x v="38"/>
    <x v="4"/>
    <x v="1"/>
    <n v="95"/>
    <n v="119.7"/>
    <n v="1235"/>
    <n v="1556.1000000000001"/>
    <x v="6"/>
    <x v="3"/>
    <x v="0"/>
  </r>
  <r>
    <x v="52"/>
    <x v="39"/>
    <n v="3"/>
    <x v="2"/>
    <x v="0"/>
    <n v="0"/>
    <x v="39"/>
    <x v="2"/>
    <x v="0"/>
    <n v="134"/>
    <n v="156.78"/>
    <n v="402"/>
    <n v="470.34000000000003"/>
    <x v="17"/>
    <x v="3"/>
    <x v="0"/>
  </r>
  <r>
    <x v="53"/>
    <x v="30"/>
    <n v="15"/>
    <x v="2"/>
    <x v="1"/>
    <n v="0"/>
    <x v="30"/>
    <x v="2"/>
    <x v="3"/>
    <n v="37"/>
    <n v="49.21"/>
    <n v="555"/>
    <n v="738.15"/>
    <x v="23"/>
    <x v="3"/>
    <x v="0"/>
  </r>
  <r>
    <x v="54"/>
    <x v="1"/>
    <n v="9"/>
    <x v="0"/>
    <x v="0"/>
    <n v="0"/>
    <x v="1"/>
    <x v="1"/>
    <x v="1"/>
    <n v="72"/>
    <n v="79.92"/>
    <n v="648"/>
    <n v="719.28"/>
    <x v="7"/>
    <x v="3"/>
    <x v="0"/>
  </r>
  <r>
    <x v="54"/>
    <x v="40"/>
    <n v="13"/>
    <x v="2"/>
    <x v="1"/>
    <n v="0"/>
    <x v="40"/>
    <x v="2"/>
    <x v="0"/>
    <n v="150"/>
    <n v="210"/>
    <n v="1950"/>
    <n v="2730"/>
    <x v="7"/>
    <x v="3"/>
    <x v="0"/>
  </r>
  <r>
    <x v="55"/>
    <x v="10"/>
    <n v="6"/>
    <x v="2"/>
    <x v="0"/>
    <n v="0"/>
    <x v="10"/>
    <x v="1"/>
    <x v="0"/>
    <n v="120"/>
    <n v="162"/>
    <n v="720"/>
    <n v="972"/>
    <x v="19"/>
    <x v="3"/>
    <x v="0"/>
  </r>
  <r>
    <x v="55"/>
    <x v="33"/>
    <n v="10"/>
    <x v="2"/>
    <x v="0"/>
    <n v="0"/>
    <x v="33"/>
    <x v="4"/>
    <x v="3"/>
    <n v="37"/>
    <n v="41.81"/>
    <n v="370"/>
    <n v="418.1"/>
    <x v="19"/>
    <x v="3"/>
    <x v="0"/>
  </r>
  <r>
    <x v="56"/>
    <x v="28"/>
    <n v="2"/>
    <x v="1"/>
    <x v="0"/>
    <n v="0"/>
    <x v="28"/>
    <x v="4"/>
    <x v="0"/>
    <n v="148"/>
    <n v="201.28"/>
    <n v="296"/>
    <n v="402.56"/>
    <x v="27"/>
    <x v="3"/>
    <x v="0"/>
  </r>
  <r>
    <x v="57"/>
    <x v="8"/>
    <n v="3"/>
    <x v="2"/>
    <x v="0"/>
    <n v="0"/>
    <x v="8"/>
    <x v="1"/>
    <x v="1"/>
    <n v="67"/>
    <n v="85.76"/>
    <n v="201"/>
    <n v="257.28000000000003"/>
    <x v="12"/>
    <x v="3"/>
    <x v="0"/>
  </r>
  <r>
    <x v="58"/>
    <x v="28"/>
    <n v="7"/>
    <x v="2"/>
    <x v="0"/>
    <n v="0"/>
    <x v="28"/>
    <x v="4"/>
    <x v="0"/>
    <n v="148"/>
    <n v="201.28"/>
    <n v="1036"/>
    <n v="1408.96"/>
    <x v="28"/>
    <x v="3"/>
    <x v="0"/>
  </r>
  <r>
    <x v="59"/>
    <x v="19"/>
    <n v="1"/>
    <x v="2"/>
    <x v="0"/>
    <n v="0"/>
    <x v="19"/>
    <x v="4"/>
    <x v="2"/>
    <n v="47"/>
    <n v="53.11"/>
    <n v="47"/>
    <n v="53.11"/>
    <x v="24"/>
    <x v="3"/>
    <x v="0"/>
  </r>
  <r>
    <x v="60"/>
    <x v="30"/>
    <n v="3"/>
    <x v="1"/>
    <x v="1"/>
    <n v="0"/>
    <x v="30"/>
    <x v="2"/>
    <x v="3"/>
    <n v="37"/>
    <n v="49.21"/>
    <n v="111"/>
    <n v="147.63"/>
    <x v="0"/>
    <x v="4"/>
    <x v="0"/>
  </r>
  <r>
    <x v="60"/>
    <x v="10"/>
    <n v="1"/>
    <x v="1"/>
    <x v="1"/>
    <n v="0"/>
    <x v="10"/>
    <x v="1"/>
    <x v="0"/>
    <n v="120"/>
    <n v="162"/>
    <n v="120"/>
    <n v="162"/>
    <x v="0"/>
    <x v="4"/>
    <x v="0"/>
  </r>
  <r>
    <x v="61"/>
    <x v="13"/>
    <n v="3"/>
    <x v="1"/>
    <x v="0"/>
    <n v="0"/>
    <x v="13"/>
    <x v="4"/>
    <x v="2"/>
    <n v="55"/>
    <n v="58.3"/>
    <n v="165"/>
    <n v="174.89999999999998"/>
    <x v="2"/>
    <x v="4"/>
    <x v="0"/>
  </r>
  <r>
    <x v="62"/>
    <x v="27"/>
    <n v="13"/>
    <x v="1"/>
    <x v="0"/>
    <n v="0"/>
    <x v="27"/>
    <x v="2"/>
    <x v="3"/>
    <n v="12"/>
    <n v="15.719999999999999"/>
    <n v="156"/>
    <n v="204.35999999999999"/>
    <x v="3"/>
    <x v="4"/>
    <x v="0"/>
  </r>
  <r>
    <x v="62"/>
    <x v="9"/>
    <n v="4"/>
    <x v="2"/>
    <x v="1"/>
    <n v="0"/>
    <x v="9"/>
    <x v="2"/>
    <x v="1"/>
    <n v="112"/>
    <n v="146.72"/>
    <n v="448"/>
    <n v="586.88"/>
    <x v="3"/>
    <x v="4"/>
    <x v="0"/>
  </r>
  <r>
    <x v="63"/>
    <x v="37"/>
    <n v="13"/>
    <x v="2"/>
    <x v="1"/>
    <n v="0"/>
    <x v="37"/>
    <x v="3"/>
    <x v="3"/>
    <n v="6"/>
    <n v="7.8599999999999994"/>
    <n v="78"/>
    <n v="102.17999999999999"/>
    <x v="15"/>
    <x v="4"/>
    <x v="0"/>
  </r>
  <r>
    <x v="64"/>
    <x v="25"/>
    <n v="15"/>
    <x v="2"/>
    <x v="0"/>
    <n v="0"/>
    <x v="25"/>
    <x v="3"/>
    <x v="1"/>
    <n v="83"/>
    <n v="94.62"/>
    <n v="1245"/>
    <n v="1419.3000000000002"/>
    <x v="16"/>
    <x v="4"/>
    <x v="0"/>
  </r>
  <r>
    <x v="64"/>
    <x v="37"/>
    <n v="6"/>
    <x v="1"/>
    <x v="0"/>
    <n v="0"/>
    <x v="37"/>
    <x v="3"/>
    <x v="3"/>
    <n v="6"/>
    <n v="7.8599999999999994"/>
    <n v="36"/>
    <n v="47.16"/>
    <x v="16"/>
    <x v="4"/>
    <x v="0"/>
  </r>
  <r>
    <x v="65"/>
    <x v="30"/>
    <n v="1"/>
    <x v="2"/>
    <x v="1"/>
    <n v="0"/>
    <x v="30"/>
    <x v="2"/>
    <x v="3"/>
    <n v="37"/>
    <n v="49.21"/>
    <n v="37"/>
    <n v="49.21"/>
    <x v="20"/>
    <x v="4"/>
    <x v="0"/>
  </r>
  <r>
    <x v="66"/>
    <x v="21"/>
    <n v="6"/>
    <x v="1"/>
    <x v="0"/>
    <n v="0"/>
    <x v="21"/>
    <x v="2"/>
    <x v="3"/>
    <n v="13"/>
    <n v="16.64"/>
    <n v="78"/>
    <n v="99.84"/>
    <x v="4"/>
    <x v="4"/>
    <x v="0"/>
  </r>
  <r>
    <x v="66"/>
    <x v="33"/>
    <n v="8"/>
    <x v="2"/>
    <x v="1"/>
    <n v="0"/>
    <x v="33"/>
    <x v="4"/>
    <x v="3"/>
    <n v="37"/>
    <n v="41.81"/>
    <n v="296"/>
    <n v="334.48"/>
    <x v="4"/>
    <x v="4"/>
    <x v="0"/>
  </r>
  <r>
    <x v="67"/>
    <x v="21"/>
    <n v="3"/>
    <x v="2"/>
    <x v="0"/>
    <n v="0"/>
    <x v="21"/>
    <x v="2"/>
    <x v="3"/>
    <n v="13"/>
    <n v="16.64"/>
    <n v="39"/>
    <n v="49.92"/>
    <x v="6"/>
    <x v="4"/>
    <x v="0"/>
  </r>
  <r>
    <x v="67"/>
    <x v="4"/>
    <n v="15"/>
    <x v="2"/>
    <x v="0"/>
    <n v="0"/>
    <x v="4"/>
    <x v="4"/>
    <x v="3"/>
    <n v="5"/>
    <n v="6.7"/>
    <n v="75"/>
    <n v="100.5"/>
    <x v="6"/>
    <x v="4"/>
    <x v="0"/>
  </r>
  <r>
    <x v="68"/>
    <x v="19"/>
    <n v="4"/>
    <x v="2"/>
    <x v="0"/>
    <n v="0"/>
    <x v="19"/>
    <x v="4"/>
    <x v="2"/>
    <n v="47"/>
    <n v="53.11"/>
    <n v="188"/>
    <n v="212.44"/>
    <x v="22"/>
    <x v="4"/>
    <x v="0"/>
  </r>
  <r>
    <x v="69"/>
    <x v="10"/>
    <n v="2"/>
    <x v="1"/>
    <x v="1"/>
    <n v="0"/>
    <x v="10"/>
    <x v="1"/>
    <x v="0"/>
    <n v="120"/>
    <n v="162"/>
    <n v="240"/>
    <n v="324"/>
    <x v="9"/>
    <x v="4"/>
    <x v="0"/>
  </r>
  <r>
    <x v="70"/>
    <x v="17"/>
    <n v="11"/>
    <x v="2"/>
    <x v="0"/>
    <n v="0"/>
    <x v="17"/>
    <x v="1"/>
    <x v="1"/>
    <n v="90"/>
    <n v="115.2"/>
    <n v="990"/>
    <n v="1267.2"/>
    <x v="19"/>
    <x v="4"/>
    <x v="0"/>
  </r>
  <r>
    <x v="71"/>
    <x v="12"/>
    <n v="13"/>
    <x v="1"/>
    <x v="0"/>
    <n v="0"/>
    <x v="12"/>
    <x v="0"/>
    <x v="0"/>
    <n v="141"/>
    <n v="149.46"/>
    <n v="1833"/>
    <n v="1942.98"/>
    <x v="24"/>
    <x v="4"/>
    <x v="0"/>
  </r>
  <r>
    <x v="71"/>
    <x v="2"/>
    <n v="6"/>
    <x v="1"/>
    <x v="1"/>
    <n v="0"/>
    <x v="2"/>
    <x v="2"/>
    <x v="1"/>
    <n v="112"/>
    <n v="122.08"/>
    <n v="672"/>
    <n v="732.48"/>
    <x v="24"/>
    <x v="4"/>
    <x v="0"/>
  </r>
  <r>
    <x v="72"/>
    <x v="32"/>
    <n v="10"/>
    <x v="2"/>
    <x v="1"/>
    <n v="0"/>
    <x v="32"/>
    <x v="0"/>
    <x v="0"/>
    <n v="126"/>
    <n v="162.54"/>
    <n v="1260"/>
    <n v="1625.3999999999999"/>
    <x v="2"/>
    <x v="5"/>
    <x v="0"/>
  </r>
  <r>
    <x v="73"/>
    <x v="14"/>
    <n v="8"/>
    <x v="0"/>
    <x v="0"/>
    <n v="0"/>
    <x v="14"/>
    <x v="0"/>
    <x v="2"/>
    <n v="61"/>
    <n v="76.25"/>
    <n v="488"/>
    <n v="610"/>
    <x v="3"/>
    <x v="5"/>
    <x v="0"/>
  </r>
  <r>
    <x v="73"/>
    <x v="14"/>
    <n v="12"/>
    <x v="1"/>
    <x v="1"/>
    <n v="0"/>
    <x v="14"/>
    <x v="0"/>
    <x v="2"/>
    <n v="61"/>
    <n v="76.25"/>
    <n v="732"/>
    <n v="915"/>
    <x v="3"/>
    <x v="5"/>
    <x v="0"/>
  </r>
  <r>
    <x v="74"/>
    <x v="22"/>
    <n v="15"/>
    <x v="0"/>
    <x v="0"/>
    <n v="0"/>
    <x v="22"/>
    <x v="0"/>
    <x v="0"/>
    <n v="121"/>
    <n v="141.57"/>
    <n v="1815"/>
    <n v="2123.5499999999997"/>
    <x v="15"/>
    <x v="5"/>
    <x v="0"/>
  </r>
  <r>
    <x v="74"/>
    <x v="4"/>
    <n v="10"/>
    <x v="2"/>
    <x v="0"/>
    <n v="0"/>
    <x v="4"/>
    <x v="4"/>
    <x v="3"/>
    <n v="5"/>
    <n v="6.7"/>
    <n v="50"/>
    <n v="67"/>
    <x v="15"/>
    <x v="5"/>
    <x v="0"/>
  </r>
  <r>
    <x v="75"/>
    <x v="38"/>
    <n v="6"/>
    <x v="2"/>
    <x v="0"/>
    <n v="0"/>
    <x v="38"/>
    <x v="4"/>
    <x v="1"/>
    <n v="95"/>
    <n v="119.7"/>
    <n v="570"/>
    <n v="718.2"/>
    <x v="16"/>
    <x v="5"/>
    <x v="0"/>
  </r>
  <r>
    <x v="76"/>
    <x v="33"/>
    <n v="11"/>
    <x v="2"/>
    <x v="0"/>
    <n v="0"/>
    <x v="33"/>
    <x v="4"/>
    <x v="3"/>
    <n v="37"/>
    <n v="41.81"/>
    <n v="407"/>
    <n v="459.91"/>
    <x v="21"/>
    <x v="5"/>
    <x v="0"/>
  </r>
  <r>
    <x v="76"/>
    <x v="3"/>
    <n v="11"/>
    <x v="0"/>
    <x v="1"/>
    <n v="0"/>
    <x v="3"/>
    <x v="3"/>
    <x v="2"/>
    <n v="44"/>
    <n v="48.84"/>
    <n v="484"/>
    <n v="537.24"/>
    <x v="21"/>
    <x v="5"/>
    <x v="0"/>
  </r>
  <r>
    <x v="77"/>
    <x v="16"/>
    <n v="7"/>
    <x v="2"/>
    <x v="0"/>
    <n v="0"/>
    <x v="16"/>
    <x v="3"/>
    <x v="1"/>
    <n v="98"/>
    <n v="103.88"/>
    <n v="686"/>
    <n v="727.16"/>
    <x v="4"/>
    <x v="5"/>
    <x v="0"/>
  </r>
  <r>
    <x v="78"/>
    <x v="18"/>
    <n v="12"/>
    <x v="0"/>
    <x v="1"/>
    <n v="0"/>
    <x v="18"/>
    <x v="4"/>
    <x v="1"/>
    <n v="89"/>
    <n v="117.48"/>
    <n v="1068"/>
    <n v="1409.76"/>
    <x v="5"/>
    <x v="5"/>
    <x v="0"/>
  </r>
  <r>
    <x v="79"/>
    <x v="41"/>
    <n v="6"/>
    <x v="2"/>
    <x v="0"/>
    <n v="0"/>
    <x v="41"/>
    <x v="1"/>
    <x v="0"/>
    <n v="138"/>
    <n v="173.88"/>
    <n v="828"/>
    <n v="1043.28"/>
    <x v="6"/>
    <x v="5"/>
    <x v="0"/>
  </r>
  <r>
    <x v="80"/>
    <x v="7"/>
    <n v="10"/>
    <x v="1"/>
    <x v="1"/>
    <n v="0"/>
    <x v="7"/>
    <x v="0"/>
    <x v="3"/>
    <n v="7"/>
    <n v="8.33"/>
    <n v="70"/>
    <n v="83.3"/>
    <x v="29"/>
    <x v="5"/>
    <x v="0"/>
  </r>
  <r>
    <x v="81"/>
    <x v="40"/>
    <n v="5"/>
    <x v="0"/>
    <x v="1"/>
    <n v="0"/>
    <x v="40"/>
    <x v="2"/>
    <x v="0"/>
    <n v="150"/>
    <n v="210"/>
    <n v="750"/>
    <n v="1050"/>
    <x v="23"/>
    <x v="5"/>
    <x v="0"/>
  </r>
  <r>
    <x v="81"/>
    <x v="27"/>
    <n v="12"/>
    <x v="1"/>
    <x v="1"/>
    <n v="0"/>
    <x v="27"/>
    <x v="2"/>
    <x v="3"/>
    <n v="12"/>
    <n v="15.719999999999999"/>
    <n v="144"/>
    <n v="188.64"/>
    <x v="23"/>
    <x v="5"/>
    <x v="0"/>
  </r>
  <r>
    <x v="81"/>
    <x v="34"/>
    <n v="11"/>
    <x v="2"/>
    <x v="1"/>
    <n v="0"/>
    <x v="34"/>
    <x v="1"/>
    <x v="3"/>
    <n v="37"/>
    <n v="42.55"/>
    <n v="407"/>
    <n v="468.04999999999995"/>
    <x v="23"/>
    <x v="5"/>
    <x v="0"/>
  </r>
  <r>
    <x v="82"/>
    <x v="7"/>
    <n v="13"/>
    <x v="2"/>
    <x v="1"/>
    <n v="0"/>
    <x v="7"/>
    <x v="0"/>
    <x v="3"/>
    <n v="7"/>
    <n v="8.33"/>
    <n v="91"/>
    <n v="108.29"/>
    <x v="7"/>
    <x v="5"/>
    <x v="0"/>
  </r>
  <r>
    <x v="83"/>
    <x v="41"/>
    <n v="5"/>
    <x v="2"/>
    <x v="0"/>
    <n v="0"/>
    <x v="41"/>
    <x v="1"/>
    <x v="0"/>
    <n v="138"/>
    <n v="173.88"/>
    <n v="690"/>
    <n v="869.4"/>
    <x v="8"/>
    <x v="5"/>
    <x v="0"/>
  </r>
  <r>
    <x v="84"/>
    <x v="21"/>
    <n v="1"/>
    <x v="0"/>
    <x v="1"/>
    <n v="0"/>
    <x v="21"/>
    <x v="2"/>
    <x v="3"/>
    <n v="13"/>
    <n v="16.64"/>
    <n v="13"/>
    <n v="16.64"/>
    <x v="9"/>
    <x v="5"/>
    <x v="0"/>
  </r>
  <r>
    <x v="85"/>
    <x v="21"/>
    <n v="4"/>
    <x v="2"/>
    <x v="0"/>
    <n v="0"/>
    <x v="21"/>
    <x v="2"/>
    <x v="3"/>
    <n v="13"/>
    <n v="16.64"/>
    <n v="52"/>
    <n v="66.56"/>
    <x v="19"/>
    <x v="5"/>
    <x v="0"/>
  </r>
  <r>
    <x v="86"/>
    <x v="31"/>
    <n v="13"/>
    <x v="2"/>
    <x v="0"/>
    <n v="0"/>
    <x v="31"/>
    <x v="2"/>
    <x v="2"/>
    <n v="44"/>
    <n v="48.4"/>
    <n v="572"/>
    <n v="629.19999999999993"/>
    <x v="27"/>
    <x v="5"/>
    <x v="0"/>
  </r>
  <r>
    <x v="87"/>
    <x v="37"/>
    <n v="7"/>
    <x v="1"/>
    <x v="0"/>
    <n v="0"/>
    <x v="37"/>
    <x v="3"/>
    <x v="3"/>
    <n v="6"/>
    <n v="7.8599999999999994"/>
    <n v="42"/>
    <n v="55.019999999999996"/>
    <x v="12"/>
    <x v="5"/>
    <x v="0"/>
  </r>
  <r>
    <x v="88"/>
    <x v="24"/>
    <n v="11"/>
    <x v="2"/>
    <x v="1"/>
    <n v="0"/>
    <x v="24"/>
    <x v="3"/>
    <x v="0"/>
    <n v="133"/>
    <n v="155.61000000000001"/>
    <n v="1463"/>
    <n v="1711.71"/>
    <x v="13"/>
    <x v="5"/>
    <x v="0"/>
  </r>
  <r>
    <x v="89"/>
    <x v="32"/>
    <n v="2"/>
    <x v="1"/>
    <x v="1"/>
    <n v="0"/>
    <x v="32"/>
    <x v="0"/>
    <x v="0"/>
    <n v="126"/>
    <n v="162.54"/>
    <n v="252"/>
    <n v="325.08"/>
    <x v="14"/>
    <x v="5"/>
    <x v="0"/>
  </r>
  <r>
    <x v="89"/>
    <x v="4"/>
    <n v="7"/>
    <x v="1"/>
    <x v="0"/>
    <n v="0"/>
    <x v="4"/>
    <x v="4"/>
    <x v="3"/>
    <n v="5"/>
    <n v="6.7"/>
    <n v="35"/>
    <n v="46.9"/>
    <x v="14"/>
    <x v="5"/>
    <x v="0"/>
  </r>
  <r>
    <x v="90"/>
    <x v="9"/>
    <n v="4"/>
    <x v="2"/>
    <x v="0"/>
    <n v="0"/>
    <x v="9"/>
    <x v="2"/>
    <x v="1"/>
    <n v="112"/>
    <n v="146.72"/>
    <n v="448"/>
    <n v="586.88"/>
    <x v="28"/>
    <x v="5"/>
    <x v="0"/>
  </r>
  <r>
    <x v="91"/>
    <x v="24"/>
    <n v="11"/>
    <x v="2"/>
    <x v="1"/>
    <n v="0"/>
    <x v="24"/>
    <x v="3"/>
    <x v="0"/>
    <n v="133"/>
    <n v="155.61000000000001"/>
    <n v="1463"/>
    <n v="1711.71"/>
    <x v="0"/>
    <x v="6"/>
    <x v="0"/>
  </r>
  <r>
    <x v="92"/>
    <x v="20"/>
    <n v="11"/>
    <x v="2"/>
    <x v="1"/>
    <n v="0"/>
    <x v="20"/>
    <x v="2"/>
    <x v="0"/>
    <n v="148"/>
    <n v="164.28"/>
    <n v="1628"/>
    <n v="1807.08"/>
    <x v="1"/>
    <x v="6"/>
    <x v="0"/>
  </r>
  <r>
    <x v="93"/>
    <x v="38"/>
    <n v="9"/>
    <x v="1"/>
    <x v="1"/>
    <n v="0"/>
    <x v="38"/>
    <x v="4"/>
    <x v="1"/>
    <n v="95"/>
    <n v="119.7"/>
    <n v="855"/>
    <n v="1077.3"/>
    <x v="2"/>
    <x v="6"/>
    <x v="0"/>
  </r>
  <r>
    <x v="93"/>
    <x v="6"/>
    <n v="8"/>
    <x v="1"/>
    <x v="1"/>
    <n v="0"/>
    <x v="6"/>
    <x v="3"/>
    <x v="1"/>
    <n v="71"/>
    <n v="80.94"/>
    <n v="568"/>
    <n v="647.52"/>
    <x v="2"/>
    <x v="6"/>
    <x v="0"/>
  </r>
  <r>
    <x v="94"/>
    <x v="29"/>
    <n v="8"/>
    <x v="2"/>
    <x v="0"/>
    <n v="0"/>
    <x v="29"/>
    <x v="3"/>
    <x v="1"/>
    <n v="105"/>
    <n v="142.80000000000001"/>
    <n v="840"/>
    <n v="1142.4000000000001"/>
    <x v="15"/>
    <x v="6"/>
    <x v="0"/>
  </r>
  <r>
    <x v="95"/>
    <x v="41"/>
    <n v="15"/>
    <x v="2"/>
    <x v="1"/>
    <n v="0"/>
    <x v="41"/>
    <x v="1"/>
    <x v="0"/>
    <n v="138"/>
    <n v="173.88"/>
    <n v="2070"/>
    <n v="2608.1999999999998"/>
    <x v="16"/>
    <x v="6"/>
    <x v="0"/>
  </r>
  <r>
    <x v="96"/>
    <x v="3"/>
    <n v="10"/>
    <x v="2"/>
    <x v="0"/>
    <n v="0"/>
    <x v="3"/>
    <x v="3"/>
    <x v="2"/>
    <n v="44"/>
    <n v="48.84"/>
    <n v="440"/>
    <n v="488.40000000000003"/>
    <x v="21"/>
    <x v="6"/>
    <x v="0"/>
  </r>
  <r>
    <x v="97"/>
    <x v="13"/>
    <n v="6"/>
    <x v="0"/>
    <x v="1"/>
    <n v="0"/>
    <x v="13"/>
    <x v="4"/>
    <x v="2"/>
    <n v="55"/>
    <n v="58.3"/>
    <n v="330"/>
    <n v="349.79999999999995"/>
    <x v="26"/>
    <x v="6"/>
    <x v="0"/>
  </r>
  <r>
    <x v="98"/>
    <x v="37"/>
    <n v="4"/>
    <x v="0"/>
    <x v="0"/>
    <n v="0"/>
    <x v="37"/>
    <x v="3"/>
    <x v="3"/>
    <n v="6"/>
    <n v="7.8599999999999994"/>
    <n v="24"/>
    <n v="31.439999999999998"/>
    <x v="5"/>
    <x v="6"/>
    <x v="0"/>
  </r>
  <r>
    <x v="99"/>
    <x v="40"/>
    <n v="1"/>
    <x v="2"/>
    <x v="1"/>
    <n v="0"/>
    <x v="40"/>
    <x v="2"/>
    <x v="0"/>
    <n v="150"/>
    <n v="210"/>
    <n v="150"/>
    <n v="210"/>
    <x v="22"/>
    <x v="6"/>
    <x v="0"/>
  </r>
  <r>
    <x v="100"/>
    <x v="12"/>
    <n v="8"/>
    <x v="0"/>
    <x v="1"/>
    <n v="0"/>
    <x v="12"/>
    <x v="0"/>
    <x v="0"/>
    <n v="141"/>
    <n v="149.46"/>
    <n v="1128"/>
    <n v="1195.68"/>
    <x v="23"/>
    <x v="6"/>
    <x v="0"/>
  </r>
  <r>
    <x v="101"/>
    <x v="26"/>
    <n v="14"/>
    <x v="1"/>
    <x v="0"/>
    <n v="0"/>
    <x v="26"/>
    <x v="4"/>
    <x v="2"/>
    <n v="48"/>
    <n v="57.120000000000005"/>
    <n v="672"/>
    <n v="799.68000000000006"/>
    <x v="7"/>
    <x v="6"/>
    <x v="0"/>
  </r>
  <r>
    <x v="102"/>
    <x v="1"/>
    <n v="11"/>
    <x v="1"/>
    <x v="0"/>
    <n v="0"/>
    <x v="1"/>
    <x v="1"/>
    <x v="1"/>
    <n v="72"/>
    <n v="79.92"/>
    <n v="792"/>
    <n v="879.12"/>
    <x v="9"/>
    <x v="6"/>
    <x v="0"/>
  </r>
  <r>
    <x v="102"/>
    <x v="23"/>
    <n v="5"/>
    <x v="2"/>
    <x v="0"/>
    <n v="0"/>
    <x v="23"/>
    <x v="1"/>
    <x v="1"/>
    <n v="67"/>
    <n v="83.08"/>
    <n v="335"/>
    <n v="415.4"/>
    <x v="9"/>
    <x v="6"/>
    <x v="0"/>
  </r>
  <r>
    <x v="103"/>
    <x v="19"/>
    <n v="15"/>
    <x v="2"/>
    <x v="0"/>
    <n v="0"/>
    <x v="19"/>
    <x v="4"/>
    <x v="2"/>
    <n v="47"/>
    <n v="53.11"/>
    <n v="705"/>
    <n v="796.65"/>
    <x v="10"/>
    <x v="6"/>
    <x v="0"/>
  </r>
  <r>
    <x v="104"/>
    <x v="42"/>
    <n v="3"/>
    <x v="0"/>
    <x v="1"/>
    <n v="0"/>
    <x v="42"/>
    <x v="4"/>
    <x v="3"/>
    <n v="18"/>
    <n v="24.66"/>
    <n v="54"/>
    <n v="73.98"/>
    <x v="18"/>
    <x v="6"/>
    <x v="0"/>
  </r>
  <r>
    <x v="104"/>
    <x v="0"/>
    <n v="14"/>
    <x v="1"/>
    <x v="1"/>
    <n v="0"/>
    <x v="0"/>
    <x v="0"/>
    <x v="0"/>
    <n v="144"/>
    <n v="156.96"/>
    <n v="2016"/>
    <n v="2197.44"/>
    <x v="18"/>
    <x v="6"/>
    <x v="0"/>
  </r>
  <r>
    <x v="105"/>
    <x v="43"/>
    <n v="7"/>
    <x v="0"/>
    <x v="0"/>
    <n v="0"/>
    <x v="43"/>
    <x v="4"/>
    <x v="1"/>
    <n v="90"/>
    <n v="96.3"/>
    <n v="630"/>
    <n v="674.1"/>
    <x v="19"/>
    <x v="6"/>
    <x v="0"/>
  </r>
  <r>
    <x v="105"/>
    <x v="8"/>
    <n v="8"/>
    <x v="2"/>
    <x v="0"/>
    <n v="0"/>
    <x v="8"/>
    <x v="1"/>
    <x v="1"/>
    <n v="67"/>
    <n v="85.76"/>
    <n v="536"/>
    <n v="686.08"/>
    <x v="19"/>
    <x v="6"/>
    <x v="0"/>
  </r>
  <r>
    <x v="106"/>
    <x v="37"/>
    <n v="4"/>
    <x v="1"/>
    <x v="1"/>
    <n v="0"/>
    <x v="37"/>
    <x v="3"/>
    <x v="3"/>
    <n v="6"/>
    <n v="7.8599999999999994"/>
    <n v="24"/>
    <n v="31.439999999999998"/>
    <x v="27"/>
    <x v="6"/>
    <x v="0"/>
  </r>
  <r>
    <x v="107"/>
    <x v="11"/>
    <n v="15"/>
    <x v="1"/>
    <x v="1"/>
    <n v="0"/>
    <x v="11"/>
    <x v="1"/>
    <x v="1"/>
    <n v="76"/>
    <n v="82.08"/>
    <n v="1140"/>
    <n v="1231.2"/>
    <x v="28"/>
    <x v="6"/>
    <x v="0"/>
  </r>
  <r>
    <x v="108"/>
    <x v="16"/>
    <n v="11"/>
    <x v="2"/>
    <x v="1"/>
    <n v="0"/>
    <x v="16"/>
    <x v="3"/>
    <x v="1"/>
    <n v="98"/>
    <n v="103.88"/>
    <n v="1078"/>
    <n v="1142.6799999999998"/>
    <x v="0"/>
    <x v="7"/>
    <x v="0"/>
  </r>
  <r>
    <x v="109"/>
    <x v="12"/>
    <n v="3"/>
    <x v="2"/>
    <x v="0"/>
    <n v="0"/>
    <x v="12"/>
    <x v="0"/>
    <x v="0"/>
    <n v="141"/>
    <n v="149.46"/>
    <n v="423"/>
    <n v="448.38"/>
    <x v="1"/>
    <x v="7"/>
    <x v="0"/>
  </r>
  <r>
    <x v="110"/>
    <x v="22"/>
    <n v="13"/>
    <x v="1"/>
    <x v="0"/>
    <n v="0"/>
    <x v="22"/>
    <x v="0"/>
    <x v="0"/>
    <n v="121"/>
    <n v="141.57"/>
    <n v="1573"/>
    <n v="1840.4099999999999"/>
    <x v="2"/>
    <x v="7"/>
    <x v="0"/>
  </r>
  <r>
    <x v="110"/>
    <x v="13"/>
    <n v="12"/>
    <x v="1"/>
    <x v="0"/>
    <n v="0"/>
    <x v="13"/>
    <x v="4"/>
    <x v="2"/>
    <n v="55"/>
    <n v="58.3"/>
    <n v="660"/>
    <n v="699.59999999999991"/>
    <x v="2"/>
    <x v="7"/>
    <x v="0"/>
  </r>
  <r>
    <x v="111"/>
    <x v="33"/>
    <n v="14"/>
    <x v="2"/>
    <x v="1"/>
    <n v="0"/>
    <x v="33"/>
    <x v="4"/>
    <x v="3"/>
    <n v="37"/>
    <n v="41.81"/>
    <n v="518"/>
    <n v="585.34"/>
    <x v="15"/>
    <x v="7"/>
    <x v="0"/>
  </r>
  <r>
    <x v="112"/>
    <x v="8"/>
    <n v="1"/>
    <x v="0"/>
    <x v="1"/>
    <n v="0"/>
    <x v="8"/>
    <x v="1"/>
    <x v="1"/>
    <n v="67"/>
    <n v="85.76"/>
    <n v="67"/>
    <n v="85.76"/>
    <x v="16"/>
    <x v="7"/>
    <x v="0"/>
  </r>
  <r>
    <x v="113"/>
    <x v="24"/>
    <n v="4"/>
    <x v="0"/>
    <x v="1"/>
    <n v="0"/>
    <x v="24"/>
    <x v="3"/>
    <x v="0"/>
    <n v="133"/>
    <n v="155.61000000000001"/>
    <n v="532"/>
    <n v="622.44000000000005"/>
    <x v="26"/>
    <x v="7"/>
    <x v="0"/>
  </r>
  <r>
    <x v="113"/>
    <x v="11"/>
    <n v="10"/>
    <x v="1"/>
    <x v="1"/>
    <n v="0"/>
    <x v="11"/>
    <x v="1"/>
    <x v="1"/>
    <n v="76"/>
    <n v="82.08"/>
    <n v="760"/>
    <n v="820.8"/>
    <x v="26"/>
    <x v="7"/>
    <x v="0"/>
  </r>
  <r>
    <x v="113"/>
    <x v="15"/>
    <n v="6"/>
    <x v="2"/>
    <x v="1"/>
    <n v="0"/>
    <x v="15"/>
    <x v="3"/>
    <x v="1"/>
    <n v="75"/>
    <n v="85.5"/>
    <n v="450"/>
    <n v="513"/>
    <x v="26"/>
    <x v="7"/>
    <x v="0"/>
  </r>
  <r>
    <x v="114"/>
    <x v="12"/>
    <n v="4"/>
    <x v="2"/>
    <x v="0"/>
    <n v="0"/>
    <x v="12"/>
    <x v="0"/>
    <x v="0"/>
    <n v="141"/>
    <n v="149.46"/>
    <n v="564"/>
    <n v="597.84"/>
    <x v="5"/>
    <x v="7"/>
    <x v="0"/>
  </r>
  <r>
    <x v="115"/>
    <x v="31"/>
    <n v="13"/>
    <x v="2"/>
    <x v="0"/>
    <n v="0"/>
    <x v="31"/>
    <x v="2"/>
    <x v="2"/>
    <n v="44"/>
    <n v="48.4"/>
    <n v="572"/>
    <n v="629.19999999999993"/>
    <x v="22"/>
    <x v="7"/>
    <x v="0"/>
  </r>
  <r>
    <x v="115"/>
    <x v="26"/>
    <n v="9"/>
    <x v="2"/>
    <x v="0"/>
    <n v="0"/>
    <x v="26"/>
    <x v="4"/>
    <x v="2"/>
    <n v="48"/>
    <n v="57.120000000000005"/>
    <n v="432"/>
    <n v="514.08000000000004"/>
    <x v="22"/>
    <x v="7"/>
    <x v="0"/>
  </r>
  <r>
    <x v="116"/>
    <x v="6"/>
    <n v="3"/>
    <x v="1"/>
    <x v="0"/>
    <n v="0"/>
    <x v="6"/>
    <x v="3"/>
    <x v="1"/>
    <n v="71"/>
    <n v="80.94"/>
    <n v="213"/>
    <n v="242.82"/>
    <x v="23"/>
    <x v="7"/>
    <x v="0"/>
  </r>
  <r>
    <x v="117"/>
    <x v="7"/>
    <n v="6"/>
    <x v="2"/>
    <x v="0"/>
    <n v="0"/>
    <x v="7"/>
    <x v="0"/>
    <x v="3"/>
    <n v="7"/>
    <n v="8.33"/>
    <n v="42"/>
    <n v="49.980000000000004"/>
    <x v="7"/>
    <x v="7"/>
    <x v="0"/>
  </r>
  <r>
    <x v="118"/>
    <x v="14"/>
    <n v="15"/>
    <x v="2"/>
    <x v="1"/>
    <n v="0"/>
    <x v="14"/>
    <x v="0"/>
    <x v="2"/>
    <n v="61"/>
    <n v="76.25"/>
    <n v="915"/>
    <n v="1143.75"/>
    <x v="9"/>
    <x v="7"/>
    <x v="0"/>
  </r>
  <r>
    <x v="118"/>
    <x v="5"/>
    <n v="9"/>
    <x v="2"/>
    <x v="0"/>
    <n v="0"/>
    <x v="5"/>
    <x v="4"/>
    <x v="1"/>
    <n v="93"/>
    <n v="104.16"/>
    <n v="837"/>
    <n v="937.43999999999994"/>
    <x v="9"/>
    <x v="7"/>
    <x v="0"/>
  </r>
  <r>
    <x v="118"/>
    <x v="33"/>
    <n v="13"/>
    <x v="2"/>
    <x v="0"/>
    <n v="0"/>
    <x v="33"/>
    <x v="4"/>
    <x v="3"/>
    <n v="37"/>
    <n v="41.81"/>
    <n v="481"/>
    <n v="543.53"/>
    <x v="9"/>
    <x v="7"/>
    <x v="0"/>
  </r>
  <r>
    <x v="119"/>
    <x v="34"/>
    <n v="4"/>
    <x v="2"/>
    <x v="0"/>
    <n v="0"/>
    <x v="34"/>
    <x v="1"/>
    <x v="3"/>
    <n v="37"/>
    <n v="42.55"/>
    <n v="148"/>
    <n v="170.2"/>
    <x v="12"/>
    <x v="7"/>
    <x v="0"/>
  </r>
  <r>
    <x v="120"/>
    <x v="13"/>
    <n v="12"/>
    <x v="0"/>
    <x v="0"/>
    <n v="0"/>
    <x v="13"/>
    <x v="4"/>
    <x v="2"/>
    <n v="55"/>
    <n v="58.3"/>
    <n v="660"/>
    <n v="699.59999999999991"/>
    <x v="28"/>
    <x v="7"/>
    <x v="0"/>
  </r>
  <r>
    <x v="121"/>
    <x v="2"/>
    <n v="13"/>
    <x v="2"/>
    <x v="0"/>
    <n v="0"/>
    <x v="2"/>
    <x v="2"/>
    <x v="1"/>
    <n v="112"/>
    <n v="122.08"/>
    <n v="1456"/>
    <n v="1587.04"/>
    <x v="24"/>
    <x v="7"/>
    <x v="0"/>
  </r>
  <r>
    <x v="122"/>
    <x v="16"/>
    <n v="2"/>
    <x v="2"/>
    <x v="0"/>
    <n v="0"/>
    <x v="16"/>
    <x v="3"/>
    <x v="1"/>
    <n v="98"/>
    <n v="103.88"/>
    <n v="196"/>
    <n v="207.76"/>
    <x v="25"/>
    <x v="7"/>
    <x v="0"/>
  </r>
  <r>
    <x v="122"/>
    <x v="4"/>
    <n v="11"/>
    <x v="2"/>
    <x v="0"/>
    <n v="0"/>
    <x v="4"/>
    <x v="4"/>
    <x v="3"/>
    <n v="5"/>
    <n v="6.7"/>
    <n v="55"/>
    <n v="73.7"/>
    <x v="25"/>
    <x v="7"/>
    <x v="0"/>
  </r>
  <r>
    <x v="123"/>
    <x v="0"/>
    <n v="1"/>
    <x v="0"/>
    <x v="1"/>
    <n v="0"/>
    <x v="0"/>
    <x v="0"/>
    <x v="0"/>
    <n v="144"/>
    <n v="156.96"/>
    <n v="144"/>
    <n v="156.96"/>
    <x v="0"/>
    <x v="8"/>
    <x v="0"/>
  </r>
  <r>
    <x v="123"/>
    <x v="6"/>
    <n v="14"/>
    <x v="1"/>
    <x v="0"/>
    <n v="0"/>
    <x v="6"/>
    <x v="3"/>
    <x v="1"/>
    <n v="71"/>
    <n v="80.94"/>
    <n v="994"/>
    <n v="1133.1599999999999"/>
    <x v="0"/>
    <x v="8"/>
    <x v="0"/>
  </r>
  <r>
    <x v="124"/>
    <x v="41"/>
    <n v="8"/>
    <x v="2"/>
    <x v="0"/>
    <n v="0"/>
    <x v="41"/>
    <x v="1"/>
    <x v="0"/>
    <n v="138"/>
    <n v="173.88"/>
    <n v="1104"/>
    <n v="1391.04"/>
    <x v="2"/>
    <x v="8"/>
    <x v="0"/>
  </r>
  <r>
    <x v="125"/>
    <x v="33"/>
    <n v="7"/>
    <x v="2"/>
    <x v="0"/>
    <n v="0"/>
    <x v="33"/>
    <x v="4"/>
    <x v="3"/>
    <n v="37"/>
    <n v="41.81"/>
    <n v="259"/>
    <n v="292.67"/>
    <x v="3"/>
    <x v="8"/>
    <x v="0"/>
  </r>
  <r>
    <x v="125"/>
    <x v="12"/>
    <n v="15"/>
    <x v="2"/>
    <x v="0"/>
    <n v="0"/>
    <x v="12"/>
    <x v="0"/>
    <x v="0"/>
    <n v="141"/>
    <n v="149.46"/>
    <n v="2115"/>
    <n v="2241.9"/>
    <x v="3"/>
    <x v="8"/>
    <x v="0"/>
  </r>
  <r>
    <x v="126"/>
    <x v="18"/>
    <n v="1"/>
    <x v="2"/>
    <x v="1"/>
    <n v="0"/>
    <x v="18"/>
    <x v="4"/>
    <x v="1"/>
    <n v="89"/>
    <n v="117.48"/>
    <n v="89"/>
    <n v="117.48"/>
    <x v="15"/>
    <x v="8"/>
    <x v="0"/>
  </r>
  <r>
    <x v="127"/>
    <x v="40"/>
    <n v="5"/>
    <x v="2"/>
    <x v="0"/>
    <n v="0"/>
    <x v="40"/>
    <x v="2"/>
    <x v="0"/>
    <n v="150"/>
    <n v="210"/>
    <n v="750"/>
    <n v="1050"/>
    <x v="20"/>
    <x v="8"/>
    <x v="0"/>
  </r>
  <r>
    <x v="128"/>
    <x v="11"/>
    <n v="4"/>
    <x v="2"/>
    <x v="0"/>
    <n v="0"/>
    <x v="11"/>
    <x v="1"/>
    <x v="1"/>
    <n v="76"/>
    <n v="82.08"/>
    <n v="304"/>
    <n v="328.32"/>
    <x v="4"/>
    <x v="8"/>
    <x v="0"/>
  </r>
  <r>
    <x v="129"/>
    <x v="28"/>
    <n v="6"/>
    <x v="2"/>
    <x v="0"/>
    <n v="0"/>
    <x v="28"/>
    <x v="4"/>
    <x v="0"/>
    <n v="148"/>
    <n v="201.28"/>
    <n v="888"/>
    <n v="1207.68"/>
    <x v="26"/>
    <x v="8"/>
    <x v="0"/>
  </r>
  <r>
    <x v="129"/>
    <x v="16"/>
    <n v="9"/>
    <x v="0"/>
    <x v="0"/>
    <n v="0"/>
    <x v="16"/>
    <x v="3"/>
    <x v="1"/>
    <n v="98"/>
    <n v="103.88"/>
    <n v="882"/>
    <n v="934.92"/>
    <x v="26"/>
    <x v="8"/>
    <x v="0"/>
  </r>
  <r>
    <x v="129"/>
    <x v="42"/>
    <n v="2"/>
    <x v="2"/>
    <x v="0"/>
    <n v="0"/>
    <x v="42"/>
    <x v="4"/>
    <x v="3"/>
    <n v="18"/>
    <n v="24.66"/>
    <n v="36"/>
    <n v="49.32"/>
    <x v="26"/>
    <x v="8"/>
    <x v="0"/>
  </r>
  <r>
    <x v="130"/>
    <x v="16"/>
    <n v="6"/>
    <x v="0"/>
    <x v="0"/>
    <n v="0"/>
    <x v="16"/>
    <x v="3"/>
    <x v="1"/>
    <n v="98"/>
    <n v="103.88"/>
    <n v="588"/>
    <n v="623.28"/>
    <x v="5"/>
    <x v="8"/>
    <x v="0"/>
  </r>
  <r>
    <x v="131"/>
    <x v="41"/>
    <n v="7"/>
    <x v="2"/>
    <x v="1"/>
    <n v="0"/>
    <x v="41"/>
    <x v="1"/>
    <x v="0"/>
    <n v="138"/>
    <n v="173.88"/>
    <n v="966"/>
    <n v="1217.1599999999999"/>
    <x v="22"/>
    <x v="8"/>
    <x v="0"/>
  </r>
  <r>
    <x v="132"/>
    <x v="10"/>
    <n v="6"/>
    <x v="2"/>
    <x v="0"/>
    <n v="0"/>
    <x v="10"/>
    <x v="1"/>
    <x v="0"/>
    <n v="120"/>
    <n v="162"/>
    <n v="720"/>
    <n v="972"/>
    <x v="17"/>
    <x v="8"/>
    <x v="0"/>
  </r>
  <r>
    <x v="132"/>
    <x v="10"/>
    <n v="14"/>
    <x v="2"/>
    <x v="0"/>
    <n v="0"/>
    <x v="10"/>
    <x v="1"/>
    <x v="0"/>
    <n v="120"/>
    <n v="162"/>
    <n v="1680"/>
    <n v="2268"/>
    <x v="17"/>
    <x v="8"/>
    <x v="0"/>
  </r>
  <r>
    <x v="133"/>
    <x v="14"/>
    <n v="7"/>
    <x v="0"/>
    <x v="1"/>
    <n v="0"/>
    <x v="14"/>
    <x v="0"/>
    <x v="2"/>
    <n v="61"/>
    <n v="76.25"/>
    <n v="427"/>
    <n v="533.75"/>
    <x v="10"/>
    <x v="8"/>
    <x v="0"/>
  </r>
  <r>
    <x v="134"/>
    <x v="17"/>
    <n v="2"/>
    <x v="1"/>
    <x v="1"/>
    <n v="0"/>
    <x v="17"/>
    <x v="1"/>
    <x v="1"/>
    <n v="90"/>
    <n v="115.2"/>
    <n v="180"/>
    <n v="230.4"/>
    <x v="18"/>
    <x v="8"/>
    <x v="0"/>
  </r>
  <r>
    <x v="134"/>
    <x v="29"/>
    <n v="4"/>
    <x v="2"/>
    <x v="1"/>
    <n v="0"/>
    <x v="29"/>
    <x v="3"/>
    <x v="1"/>
    <n v="105"/>
    <n v="142.80000000000001"/>
    <n v="420"/>
    <n v="571.20000000000005"/>
    <x v="18"/>
    <x v="8"/>
    <x v="0"/>
  </r>
  <r>
    <x v="135"/>
    <x v="30"/>
    <n v="12"/>
    <x v="2"/>
    <x v="1"/>
    <n v="0"/>
    <x v="30"/>
    <x v="2"/>
    <x v="3"/>
    <n v="37"/>
    <n v="49.21"/>
    <n v="444"/>
    <n v="590.52"/>
    <x v="19"/>
    <x v="8"/>
    <x v="0"/>
  </r>
  <r>
    <x v="135"/>
    <x v="32"/>
    <n v="7"/>
    <x v="1"/>
    <x v="0"/>
    <n v="0"/>
    <x v="32"/>
    <x v="0"/>
    <x v="0"/>
    <n v="126"/>
    <n v="162.54"/>
    <n v="882"/>
    <n v="1137.78"/>
    <x v="19"/>
    <x v="8"/>
    <x v="0"/>
  </r>
  <r>
    <x v="136"/>
    <x v="13"/>
    <n v="1"/>
    <x v="2"/>
    <x v="1"/>
    <n v="0"/>
    <x v="13"/>
    <x v="4"/>
    <x v="2"/>
    <n v="55"/>
    <n v="58.3"/>
    <n v="55"/>
    <n v="58.3"/>
    <x v="13"/>
    <x v="8"/>
    <x v="0"/>
  </r>
  <r>
    <x v="137"/>
    <x v="9"/>
    <n v="9"/>
    <x v="1"/>
    <x v="0"/>
    <n v="0"/>
    <x v="9"/>
    <x v="2"/>
    <x v="1"/>
    <n v="112"/>
    <n v="146.72"/>
    <n v="1008"/>
    <n v="1320.48"/>
    <x v="24"/>
    <x v="8"/>
    <x v="0"/>
  </r>
  <r>
    <x v="137"/>
    <x v="15"/>
    <n v="5"/>
    <x v="1"/>
    <x v="0"/>
    <n v="0"/>
    <x v="15"/>
    <x v="3"/>
    <x v="1"/>
    <n v="75"/>
    <n v="85.5"/>
    <n v="375"/>
    <n v="427.5"/>
    <x v="24"/>
    <x v="8"/>
    <x v="0"/>
  </r>
  <r>
    <x v="138"/>
    <x v="28"/>
    <n v="14"/>
    <x v="1"/>
    <x v="1"/>
    <n v="0"/>
    <x v="28"/>
    <x v="4"/>
    <x v="0"/>
    <n v="148"/>
    <n v="201.28"/>
    <n v="2072"/>
    <n v="2817.92"/>
    <x v="0"/>
    <x v="9"/>
    <x v="0"/>
  </r>
  <r>
    <x v="139"/>
    <x v="9"/>
    <n v="15"/>
    <x v="2"/>
    <x v="0"/>
    <n v="0"/>
    <x v="9"/>
    <x v="2"/>
    <x v="1"/>
    <n v="112"/>
    <n v="146.72"/>
    <n v="1680"/>
    <n v="2200.8000000000002"/>
    <x v="1"/>
    <x v="9"/>
    <x v="0"/>
  </r>
  <r>
    <x v="140"/>
    <x v="40"/>
    <n v="9"/>
    <x v="2"/>
    <x v="0"/>
    <n v="0"/>
    <x v="40"/>
    <x v="2"/>
    <x v="0"/>
    <n v="150"/>
    <n v="210"/>
    <n v="1350"/>
    <n v="1890"/>
    <x v="2"/>
    <x v="9"/>
    <x v="0"/>
  </r>
  <r>
    <x v="141"/>
    <x v="4"/>
    <n v="1"/>
    <x v="2"/>
    <x v="0"/>
    <n v="0"/>
    <x v="4"/>
    <x v="4"/>
    <x v="3"/>
    <n v="5"/>
    <n v="6.7"/>
    <n v="5"/>
    <n v="6.7"/>
    <x v="16"/>
    <x v="9"/>
    <x v="0"/>
  </r>
  <r>
    <x v="141"/>
    <x v="43"/>
    <n v="12"/>
    <x v="1"/>
    <x v="0"/>
    <n v="0"/>
    <x v="43"/>
    <x v="4"/>
    <x v="1"/>
    <n v="90"/>
    <n v="96.3"/>
    <n v="1080"/>
    <n v="1155.5999999999999"/>
    <x v="16"/>
    <x v="9"/>
    <x v="0"/>
  </r>
  <r>
    <x v="142"/>
    <x v="42"/>
    <n v="6"/>
    <x v="2"/>
    <x v="1"/>
    <n v="0"/>
    <x v="42"/>
    <x v="4"/>
    <x v="3"/>
    <n v="18"/>
    <n v="24.66"/>
    <n v="108"/>
    <n v="147.96"/>
    <x v="20"/>
    <x v="9"/>
    <x v="0"/>
  </r>
  <r>
    <x v="143"/>
    <x v="1"/>
    <n v="5"/>
    <x v="2"/>
    <x v="1"/>
    <n v="0"/>
    <x v="1"/>
    <x v="1"/>
    <x v="1"/>
    <n v="72"/>
    <n v="79.92"/>
    <n v="360"/>
    <n v="399.6"/>
    <x v="4"/>
    <x v="9"/>
    <x v="0"/>
  </r>
  <r>
    <x v="143"/>
    <x v="18"/>
    <n v="11"/>
    <x v="1"/>
    <x v="1"/>
    <n v="0"/>
    <x v="18"/>
    <x v="4"/>
    <x v="1"/>
    <n v="89"/>
    <n v="117.48"/>
    <n v="979"/>
    <n v="1292.28"/>
    <x v="4"/>
    <x v="9"/>
    <x v="0"/>
  </r>
  <r>
    <x v="144"/>
    <x v="4"/>
    <n v="14"/>
    <x v="2"/>
    <x v="1"/>
    <n v="0"/>
    <x v="4"/>
    <x v="4"/>
    <x v="3"/>
    <n v="5"/>
    <n v="6.7"/>
    <n v="70"/>
    <n v="93.8"/>
    <x v="26"/>
    <x v="9"/>
    <x v="0"/>
  </r>
  <r>
    <x v="145"/>
    <x v="31"/>
    <n v="15"/>
    <x v="2"/>
    <x v="1"/>
    <n v="0"/>
    <x v="31"/>
    <x v="2"/>
    <x v="2"/>
    <n v="44"/>
    <n v="48.4"/>
    <n v="660"/>
    <n v="726"/>
    <x v="5"/>
    <x v="9"/>
    <x v="0"/>
  </r>
  <r>
    <x v="146"/>
    <x v="26"/>
    <n v="8"/>
    <x v="1"/>
    <x v="0"/>
    <n v="0"/>
    <x v="26"/>
    <x v="4"/>
    <x v="2"/>
    <n v="48"/>
    <n v="57.120000000000005"/>
    <n v="384"/>
    <n v="456.96000000000004"/>
    <x v="6"/>
    <x v="9"/>
    <x v="0"/>
  </r>
  <r>
    <x v="147"/>
    <x v="16"/>
    <n v="13"/>
    <x v="2"/>
    <x v="0"/>
    <n v="0"/>
    <x v="16"/>
    <x v="3"/>
    <x v="1"/>
    <n v="98"/>
    <n v="103.88"/>
    <n v="1274"/>
    <n v="1350.44"/>
    <x v="30"/>
    <x v="9"/>
    <x v="0"/>
  </r>
  <r>
    <x v="148"/>
    <x v="7"/>
    <n v="6"/>
    <x v="1"/>
    <x v="1"/>
    <n v="0"/>
    <x v="7"/>
    <x v="0"/>
    <x v="3"/>
    <n v="7"/>
    <n v="8.33"/>
    <n v="42"/>
    <n v="49.980000000000004"/>
    <x v="7"/>
    <x v="9"/>
    <x v="0"/>
  </r>
  <r>
    <x v="148"/>
    <x v="32"/>
    <n v="13"/>
    <x v="1"/>
    <x v="1"/>
    <n v="0"/>
    <x v="32"/>
    <x v="0"/>
    <x v="0"/>
    <n v="126"/>
    <n v="162.54"/>
    <n v="1638"/>
    <n v="2113.02"/>
    <x v="7"/>
    <x v="9"/>
    <x v="0"/>
  </r>
  <r>
    <x v="149"/>
    <x v="31"/>
    <n v="7"/>
    <x v="2"/>
    <x v="1"/>
    <n v="0"/>
    <x v="31"/>
    <x v="2"/>
    <x v="2"/>
    <n v="44"/>
    <n v="48.4"/>
    <n v="308"/>
    <n v="338.8"/>
    <x v="18"/>
    <x v="9"/>
    <x v="0"/>
  </r>
  <r>
    <x v="149"/>
    <x v="0"/>
    <n v="13"/>
    <x v="1"/>
    <x v="1"/>
    <n v="0"/>
    <x v="0"/>
    <x v="0"/>
    <x v="0"/>
    <n v="144"/>
    <n v="156.96"/>
    <n v="1872"/>
    <n v="2040.48"/>
    <x v="18"/>
    <x v="9"/>
    <x v="0"/>
  </r>
  <r>
    <x v="149"/>
    <x v="37"/>
    <n v="1"/>
    <x v="2"/>
    <x v="1"/>
    <n v="0"/>
    <x v="37"/>
    <x v="3"/>
    <x v="3"/>
    <n v="6"/>
    <n v="7.8599999999999994"/>
    <n v="6"/>
    <n v="7.8599999999999994"/>
    <x v="18"/>
    <x v="9"/>
    <x v="0"/>
  </r>
  <r>
    <x v="150"/>
    <x v="31"/>
    <n v="3"/>
    <x v="0"/>
    <x v="1"/>
    <n v="0"/>
    <x v="31"/>
    <x v="2"/>
    <x v="2"/>
    <n v="44"/>
    <n v="48.4"/>
    <n v="132"/>
    <n v="145.19999999999999"/>
    <x v="27"/>
    <x v="9"/>
    <x v="0"/>
  </r>
  <r>
    <x v="151"/>
    <x v="11"/>
    <n v="9"/>
    <x v="1"/>
    <x v="1"/>
    <n v="0"/>
    <x v="11"/>
    <x v="1"/>
    <x v="1"/>
    <n v="76"/>
    <n v="82.08"/>
    <n v="684"/>
    <n v="738.72"/>
    <x v="11"/>
    <x v="9"/>
    <x v="0"/>
  </r>
  <r>
    <x v="152"/>
    <x v="3"/>
    <n v="6"/>
    <x v="0"/>
    <x v="1"/>
    <n v="0"/>
    <x v="3"/>
    <x v="3"/>
    <x v="2"/>
    <n v="44"/>
    <n v="48.84"/>
    <n v="264"/>
    <n v="293.04000000000002"/>
    <x v="12"/>
    <x v="9"/>
    <x v="0"/>
  </r>
  <r>
    <x v="153"/>
    <x v="25"/>
    <n v="1"/>
    <x v="2"/>
    <x v="1"/>
    <n v="0"/>
    <x v="25"/>
    <x v="3"/>
    <x v="1"/>
    <n v="83"/>
    <n v="94.62"/>
    <n v="83"/>
    <n v="94.62"/>
    <x v="14"/>
    <x v="9"/>
    <x v="0"/>
  </r>
  <r>
    <x v="154"/>
    <x v="1"/>
    <n v="14"/>
    <x v="1"/>
    <x v="0"/>
    <n v="0"/>
    <x v="1"/>
    <x v="1"/>
    <x v="1"/>
    <n v="72"/>
    <n v="79.92"/>
    <n v="1008"/>
    <n v="1118.8800000000001"/>
    <x v="28"/>
    <x v="9"/>
    <x v="0"/>
  </r>
  <r>
    <x v="155"/>
    <x v="32"/>
    <n v="6"/>
    <x v="1"/>
    <x v="1"/>
    <n v="0"/>
    <x v="32"/>
    <x v="0"/>
    <x v="0"/>
    <n v="126"/>
    <n v="162.54"/>
    <n v="756"/>
    <n v="975.24"/>
    <x v="25"/>
    <x v="9"/>
    <x v="0"/>
  </r>
  <r>
    <x v="156"/>
    <x v="2"/>
    <n v="12"/>
    <x v="2"/>
    <x v="1"/>
    <n v="0"/>
    <x v="2"/>
    <x v="2"/>
    <x v="1"/>
    <n v="112"/>
    <n v="122.08"/>
    <n v="1344"/>
    <n v="1464.96"/>
    <x v="2"/>
    <x v="10"/>
    <x v="0"/>
  </r>
  <r>
    <x v="157"/>
    <x v="43"/>
    <n v="10"/>
    <x v="2"/>
    <x v="0"/>
    <n v="0"/>
    <x v="43"/>
    <x v="4"/>
    <x v="1"/>
    <n v="90"/>
    <n v="96.3"/>
    <n v="900"/>
    <n v="963"/>
    <x v="16"/>
    <x v="10"/>
    <x v="0"/>
  </r>
  <r>
    <x v="158"/>
    <x v="36"/>
    <n v="15"/>
    <x v="2"/>
    <x v="0"/>
    <n v="0"/>
    <x v="36"/>
    <x v="3"/>
    <x v="2"/>
    <n v="43"/>
    <n v="47.730000000000004"/>
    <n v="645"/>
    <n v="715.95"/>
    <x v="21"/>
    <x v="10"/>
    <x v="0"/>
  </r>
  <r>
    <x v="159"/>
    <x v="10"/>
    <n v="6"/>
    <x v="1"/>
    <x v="1"/>
    <n v="0"/>
    <x v="10"/>
    <x v="1"/>
    <x v="0"/>
    <n v="120"/>
    <n v="162"/>
    <n v="720"/>
    <n v="972"/>
    <x v="26"/>
    <x v="10"/>
    <x v="0"/>
  </r>
  <r>
    <x v="160"/>
    <x v="17"/>
    <n v="12"/>
    <x v="0"/>
    <x v="0"/>
    <n v="0"/>
    <x v="17"/>
    <x v="1"/>
    <x v="1"/>
    <n v="90"/>
    <n v="115.2"/>
    <n v="1080"/>
    <n v="1382.4"/>
    <x v="5"/>
    <x v="10"/>
    <x v="0"/>
  </r>
  <r>
    <x v="161"/>
    <x v="20"/>
    <n v="3"/>
    <x v="1"/>
    <x v="1"/>
    <n v="0"/>
    <x v="20"/>
    <x v="2"/>
    <x v="0"/>
    <n v="148"/>
    <n v="164.28"/>
    <n v="444"/>
    <n v="492.84000000000003"/>
    <x v="6"/>
    <x v="10"/>
    <x v="0"/>
  </r>
  <r>
    <x v="162"/>
    <x v="13"/>
    <n v="14"/>
    <x v="1"/>
    <x v="0"/>
    <n v="0"/>
    <x v="13"/>
    <x v="4"/>
    <x v="2"/>
    <n v="55"/>
    <n v="58.3"/>
    <n v="770"/>
    <n v="816.19999999999993"/>
    <x v="9"/>
    <x v="10"/>
    <x v="0"/>
  </r>
  <r>
    <x v="162"/>
    <x v="25"/>
    <n v="11"/>
    <x v="1"/>
    <x v="1"/>
    <n v="0"/>
    <x v="25"/>
    <x v="3"/>
    <x v="1"/>
    <n v="83"/>
    <n v="94.62"/>
    <n v="913"/>
    <n v="1040.8200000000002"/>
    <x v="9"/>
    <x v="10"/>
    <x v="0"/>
  </r>
  <r>
    <x v="163"/>
    <x v="9"/>
    <n v="1"/>
    <x v="0"/>
    <x v="0"/>
    <n v="0"/>
    <x v="9"/>
    <x v="2"/>
    <x v="1"/>
    <n v="112"/>
    <n v="146.72"/>
    <n v="112"/>
    <n v="146.72"/>
    <x v="10"/>
    <x v="10"/>
    <x v="0"/>
  </r>
  <r>
    <x v="163"/>
    <x v="15"/>
    <n v="1"/>
    <x v="1"/>
    <x v="1"/>
    <n v="0"/>
    <x v="15"/>
    <x v="3"/>
    <x v="1"/>
    <n v="75"/>
    <n v="85.5"/>
    <n v="75"/>
    <n v="85.5"/>
    <x v="10"/>
    <x v="10"/>
    <x v="0"/>
  </r>
  <r>
    <x v="164"/>
    <x v="35"/>
    <n v="8"/>
    <x v="1"/>
    <x v="0"/>
    <n v="0"/>
    <x v="35"/>
    <x v="2"/>
    <x v="1"/>
    <n v="73"/>
    <n v="94.17"/>
    <n v="584"/>
    <n v="753.36"/>
    <x v="13"/>
    <x v="10"/>
    <x v="0"/>
  </r>
  <r>
    <x v="165"/>
    <x v="17"/>
    <n v="2"/>
    <x v="2"/>
    <x v="1"/>
    <n v="0"/>
    <x v="17"/>
    <x v="1"/>
    <x v="1"/>
    <n v="90"/>
    <n v="115.2"/>
    <n v="180"/>
    <n v="230.4"/>
    <x v="14"/>
    <x v="10"/>
    <x v="0"/>
  </r>
  <r>
    <x v="166"/>
    <x v="34"/>
    <n v="15"/>
    <x v="2"/>
    <x v="0"/>
    <n v="0"/>
    <x v="34"/>
    <x v="1"/>
    <x v="3"/>
    <n v="37"/>
    <n v="42.55"/>
    <n v="555"/>
    <n v="638.25"/>
    <x v="24"/>
    <x v="10"/>
    <x v="0"/>
  </r>
  <r>
    <x v="167"/>
    <x v="21"/>
    <n v="10"/>
    <x v="2"/>
    <x v="1"/>
    <n v="0"/>
    <x v="21"/>
    <x v="2"/>
    <x v="3"/>
    <n v="13"/>
    <n v="16.64"/>
    <n v="130"/>
    <n v="166.4"/>
    <x v="1"/>
    <x v="11"/>
    <x v="0"/>
  </r>
  <r>
    <x v="168"/>
    <x v="13"/>
    <n v="2"/>
    <x v="1"/>
    <x v="1"/>
    <n v="0"/>
    <x v="13"/>
    <x v="4"/>
    <x v="2"/>
    <n v="55"/>
    <n v="58.3"/>
    <n v="110"/>
    <n v="116.6"/>
    <x v="2"/>
    <x v="11"/>
    <x v="0"/>
  </r>
  <r>
    <x v="168"/>
    <x v="40"/>
    <n v="8"/>
    <x v="1"/>
    <x v="0"/>
    <n v="0"/>
    <x v="40"/>
    <x v="2"/>
    <x v="0"/>
    <n v="150"/>
    <n v="210"/>
    <n v="1200"/>
    <n v="1680"/>
    <x v="2"/>
    <x v="11"/>
    <x v="0"/>
  </r>
  <r>
    <x v="169"/>
    <x v="3"/>
    <n v="15"/>
    <x v="2"/>
    <x v="1"/>
    <n v="0"/>
    <x v="3"/>
    <x v="3"/>
    <x v="2"/>
    <n v="44"/>
    <n v="48.84"/>
    <n v="660"/>
    <n v="732.6"/>
    <x v="15"/>
    <x v="11"/>
    <x v="0"/>
  </r>
  <r>
    <x v="169"/>
    <x v="20"/>
    <n v="1"/>
    <x v="2"/>
    <x v="0"/>
    <n v="0"/>
    <x v="20"/>
    <x v="2"/>
    <x v="0"/>
    <n v="148"/>
    <n v="164.28"/>
    <n v="148"/>
    <n v="164.28"/>
    <x v="15"/>
    <x v="11"/>
    <x v="0"/>
  </r>
  <r>
    <x v="170"/>
    <x v="2"/>
    <n v="8"/>
    <x v="2"/>
    <x v="0"/>
    <n v="0"/>
    <x v="2"/>
    <x v="2"/>
    <x v="1"/>
    <n v="112"/>
    <n v="122.08"/>
    <n v="896"/>
    <n v="976.64"/>
    <x v="20"/>
    <x v="11"/>
    <x v="0"/>
  </r>
  <r>
    <x v="171"/>
    <x v="11"/>
    <n v="14"/>
    <x v="2"/>
    <x v="0"/>
    <n v="0"/>
    <x v="11"/>
    <x v="1"/>
    <x v="1"/>
    <n v="76"/>
    <n v="82.08"/>
    <n v="1064"/>
    <n v="1149.1199999999999"/>
    <x v="21"/>
    <x v="11"/>
    <x v="0"/>
  </r>
  <r>
    <x v="172"/>
    <x v="10"/>
    <n v="4"/>
    <x v="2"/>
    <x v="0"/>
    <n v="0"/>
    <x v="10"/>
    <x v="1"/>
    <x v="0"/>
    <n v="120"/>
    <n v="162"/>
    <n v="480"/>
    <n v="648"/>
    <x v="29"/>
    <x v="11"/>
    <x v="0"/>
  </r>
  <r>
    <x v="173"/>
    <x v="6"/>
    <n v="2"/>
    <x v="2"/>
    <x v="1"/>
    <n v="0"/>
    <x v="6"/>
    <x v="3"/>
    <x v="1"/>
    <n v="71"/>
    <n v="80.94"/>
    <n v="142"/>
    <n v="161.88"/>
    <x v="7"/>
    <x v="11"/>
    <x v="0"/>
  </r>
  <r>
    <x v="173"/>
    <x v="22"/>
    <n v="8"/>
    <x v="1"/>
    <x v="1"/>
    <n v="0"/>
    <x v="22"/>
    <x v="0"/>
    <x v="0"/>
    <n v="121"/>
    <n v="141.57"/>
    <n v="968"/>
    <n v="1132.56"/>
    <x v="7"/>
    <x v="11"/>
    <x v="0"/>
  </r>
  <r>
    <x v="174"/>
    <x v="12"/>
    <n v="12"/>
    <x v="2"/>
    <x v="0"/>
    <n v="0"/>
    <x v="12"/>
    <x v="0"/>
    <x v="0"/>
    <n v="141"/>
    <n v="149.46"/>
    <n v="1692"/>
    <n v="1793.52"/>
    <x v="8"/>
    <x v="11"/>
    <x v="0"/>
  </r>
  <r>
    <x v="174"/>
    <x v="19"/>
    <n v="3"/>
    <x v="0"/>
    <x v="0"/>
    <n v="0"/>
    <x v="19"/>
    <x v="4"/>
    <x v="2"/>
    <n v="47"/>
    <n v="53.11"/>
    <n v="141"/>
    <n v="159.32999999999998"/>
    <x v="8"/>
    <x v="11"/>
    <x v="0"/>
  </r>
  <r>
    <x v="174"/>
    <x v="31"/>
    <n v="10"/>
    <x v="1"/>
    <x v="0"/>
    <n v="0"/>
    <x v="31"/>
    <x v="2"/>
    <x v="2"/>
    <n v="44"/>
    <n v="48.4"/>
    <n v="440"/>
    <n v="484"/>
    <x v="8"/>
    <x v="11"/>
    <x v="0"/>
  </r>
  <r>
    <x v="175"/>
    <x v="35"/>
    <n v="14"/>
    <x v="2"/>
    <x v="0"/>
    <n v="0"/>
    <x v="35"/>
    <x v="2"/>
    <x v="1"/>
    <n v="73"/>
    <n v="94.17"/>
    <n v="1022"/>
    <n v="1318.38"/>
    <x v="9"/>
    <x v="11"/>
    <x v="0"/>
  </r>
  <r>
    <x v="176"/>
    <x v="42"/>
    <n v="10"/>
    <x v="1"/>
    <x v="1"/>
    <n v="0"/>
    <x v="42"/>
    <x v="4"/>
    <x v="3"/>
    <n v="18"/>
    <n v="24.66"/>
    <n v="180"/>
    <n v="246.6"/>
    <x v="10"/>
    <x v="11"/>
    <x v="0"/>
  </r>
  <r>
    <x v="177"/>
    <x v="10"/>
    <n v="8"/>
    <x v="0"/>
    <x v="1"/>
    <n v="0"/>
    <x v="10"/>
    <x v="1"/>
    <x v="0"/>
    <n v="120"/>
    <n v="162"/>
    <n v="960"/>
    <n v="1296"/>
    <x v="27"/>
    <x v="11"/>
    <x v="0"/>
  </r>
  <r>
    <x v="177"/>
    <x v="43"/>
    <n v="8"/>
    <x v="0"/>
    <x v="0"/>
    <n v="0"/>
    <x v="43"/>
    <x v="4"/>
    <x v="1"/>
    <n v="90"/>
    <n v="96.3"/>
    <n v="720"/>
    <n v="770.4"/>
    <x v="27"/>
    <x v="11"/>
    <x v="0"/>
  </r>
  <r>
    <x v="178"/>
    <x v="41"/>
    <n v="14"/>
    <x v="1"/>
    <x v="1"/>
    <n v="0"/>
    <x v="41"/>
    <x v="1"/>
    <x v="0"/>
    <n v="138"/>
    <n v="173.88"/>
    <n v="1932"/>
    <n v="2434.3199999999997"/>
    <x v="12"/>
    <x v="11"/>
    <x v="0"/>
  </r>
  <r>
    <x v="179"/>
    <x v="19"/>
    <n v="14"/>
    <x v="2"/>
    <x v="1"/>
    <n v="0"/>
    <x v="19"/>
    <x v="4"/>
    <x v="2"/>
    <n v="47"/>
    <n v="53.11"/>
    <n v="658"/>
    <n v="743.54"/>
    <x v="13"/>
    <x v="11"/>
    <x v="0"/>
  </r>
  <r>
    <x v="180"/>
    <x v="19"/>
    <n v="6"/>
    <x v="2"/>
    <x v="1"/>
    <n v="0"/>
    <x v="19"/>
    <x v="4"/>
    <x v="2"/>
    <n v="47"/>
    <n v="53.11"/>
    <n v="282"/>
    <n v="318.65999999999997"/>
    <x v="14"/>
    <x v="11"/>
    <x v="0"/>
  </r>
  <r>
    <x v="181"/>
    <x v="20"/>
    <n v="13"/>
    <x v="1"/>
    <x v="0"/>
    <n v="0"/>
    <x v="20"/>
    <x v="2"/>
    <x v="0"/>
    <n v="148"/>
    <n v="164.28"/>
    <n v="1924"/>
    <n v="2135.64"/>
    <x v="24"/>
    <x v="11"/>
    <x v="0"/>
  </r>
  <r>
    <x v="182"/>
    <x v="22"/>
    <n v="1"/>
    <x v="0"/>
    <x v="1"/>
    <n v="0"/>
    <x v="22"/>
    <x v="0"/>
    <x v="0"/>
    <n v="121"/>
    <n v="141.57"/>
    <n v="121"/>
    <n v="141.57"/>
    <x v="0"/>
    <x v="0"/>
    <x v="1"/>
  </r>
  <r>
    <x v="183"/>
    <x v="20"/>
    <n v="7"/>
    <x v="2"/>
    <x v="1"/>
    <n v="0"/>
    <x v="20"/>
    <x v="2"/>
    <x v="0"/>
    <n v="148"/>
    <n v="164.28"/>
    <n v="1036"/>
    <n v="1149.96"/>
    <x v="1"/>
    <x v="0"/>
    <x v="1"/>
  </r>
  <r>
    <x v="183"/>
    <x v="27"/>
    <n v="2"/>
    <x v="1"/>
    <x v="1"/>
    <n v="0"/>
    <x v="27"/>
    <x v="2"/>
    <x v="3"/>
    <n v="12"/>
    <n v="15.719999999999999"/>
    <n v="24"/>
    <n v="31.439999999999998"/>
    <x v="1"/>
    <x v="0"/>
    <x v="1"/>
  </r>
  <r>
    <x v="183"/>
    <x v="38"/>
    <n v="1"/>
    <x v="2"/>
    <x v="1"/>
    <n v="0"/>
    <x v="38"/>
    <x v="4"/>
    <x v="1"/>
    <n v="95"/>
    <n v="119.7"/>
    <n v="95"/>
    <n v="119.7"/>
    <x v="1"/>
    <x v="0"/>
    <x v="1"/>
  </r>
  <r>
    <x v="184"/>
    <x v="23"/>
    <n v="9"/>
    <x v="2"/>
    <x v="1"/>
    <n v="0"/>
    <x v="23"/>
    <x v="1"/>
    <x v="1"/>
    <n v="67"/>
    <n v="83.08"/>
    <n v="603"/>
    <n v="747.72"/>
    <x v="2"/>
    <x v="0"/>
    <x v="1"/>
  </r>
  <r>
    <x v="185"/>
    <x v="35"/>
    <n v="8"/>
    <x v="2"/>
    <x v="0"/>
    <n v="0"/>
    <x v="35"/>
    <x v="2"/>
    <x v="1"/>
    <n v="73"/>
    <n v="94.17"/>
    <n v="584"/>
    <n v="753.36"/>
    <x v="3"/>
    <x v="0"/>
    <x v="1"/>
  </r>
  <r>
    <x v="185"/>
    <x v="19"/>
    <n v="1"/>
    <x v="1"/>
    <x v="0"/>
    <n v="0"/>
    <x v="19"/>
    <x v="4"/>
    <x v="2"/>
    <n v="47"/>
    <n v="53.11"/>
    <n v="47"/>
    <n v="53.11"/>
    <x v="3"/>
    <x v="0"/>
    <x v="1"/>
  </r>
  <r>
    <x v="186"/>
    <x v="18"/>
    <n v="12"/>
    <x v="2"/>
    <x v="0"/>
    <n v="0"/>
    <x v="18"/>
    <x v="4"/>
    <x v="1"/>
    <n v="89"/>
    <n v="117.48"/>
    <n v="1068"/>
    <n v="1409.76"/>
    <x v="4"/>
    <x v="0"/>
    <x v="1"/>
  </r>
  <r>
    <x v="187"/>
    <x v="13"/>
    <n v="14"/>
    <x v="1"/>
    <x v="0"/>
    <n v="0"/>
    <x v="13"/>
    <x v="4"/>
    <x v="2"/>
    <n v="55"/>
    <n v="58.3"/>
    <n v="770"/>
    <n v="816.19999999999993"/>
    <x v="26"/>
    <x v="0"/>
    <x v="1"/>
  </r>
  <r>
    <x v="188"/>
    <x v="18"/>
    <n v="2"/>
    <x v="2"/>
    <x v="0"/>
    <n v="0"/>
    <x v="18"/>
    <x v="4"/>
    <x v="1"/>
    <n v="89"/>
    <n v="117.48"/>
    <n v="178"/>
    <n v="234.96"/>
    <x v="5"/>
    <x v="0"/>
    <x v="1"/>
  </r>
  <r>
    <x v="189"/>
    <x v="40"/>
    <n v="6"/>
    <x v="1"/>
    <x v="0"/>
    <n v="0"/>
    <x v="40"/>
    <x v="2"/>
    <x v="0"/>
    <n v="150"/>
    <n v="210"/>
    <n v="900"/>
    <n v="1260"/>
    <x v="22"/>
    <x v="0"/>
    <x v="1"/>
  </r>
  <r>
    <x v="190"/>
    <x v="31"/>
    <n v="14"/>
    <x v="2"/>
    <x v="0"/>
    <n v="0"/>
    <x v="31"/>
    <x v="2"/>
    <x v="2"/>
    <n v="44"/>
    <n v="48.4"/>
    <n v="616"/>
    <n v="677.6"/>
    <x v="29"/>
    <x v="0"/>
    <x v="1"/>
  </r>
  <r>
    <x v="191"/>
    <x v="22"/>
    <n v="10"/>
    <x v="2"/>
    <x v="1"/>
    <n v="0"/>
    <x v="22"/>
    <x v="0"/>
    <x v="0"/>
    <n v="121"/>
    <n v="141.57"/>
    <n v="1210"/>
    <n v="1415.6999999999998"/>
    <x v="17"/>
    <x v="0"/>
    <x v="1"/>
  </r>
  <r>
    <x v="192"/>
    <x v="9"/>
    <n v="11"/>
    <x v="1"/>
    <x v="1"/>
    <n v="0"/>
    <x v="9"/>
    <x v="2"/>
    <x v="1"/>
    <n v="112"/>
    <n v="146.72"/>
    <n v="1232"/>
    <n v="1613.92"/>
    <x v="23"/>
    <x v="0"/>
    <x v="1"/>
  </r>
  <r>
    <x v="193"/>
    <x v="17"/>
    <n v="4"/>
    <x v="1"/>
    <x v="0"/>
    <n v="0"/>
    <x v="17"/>
    <x v="1"/>
    <x v="1"/>
    <n v="90"/>
    <n v="115.2"/>
    <n v="360"/>
    <n v="460.8"/>
    <x v="30"/>
    <x v="0"/>
    <x v="1"/>
  </r>
  <r>
    <x v="194"/>
    <x v="25"/>
    <n v="9"/>
    <x v="0"/>
    <x v="1"/>
    <n v="0"/>
    <x v="25"/>
    <x v="3"/>
    <x v="1"/>
    <n v="83"/>
    <n v="94.62"/>
    <n v="747"/>
    <n v="851.58"/>
    <x v="7"/>
    <x v="0"/>
    <x v="1"/>
  </r>
  <r>
    <x v="195"/>
    <x v="32"/>
    <n v="2"/>
    <x v="2"/>
    <x v="1"/>
    <n v="0"/>
    <x v="32"/>
    <x v="0"/>
    <x v="0"/>
    <n v="126"/>
    <n v="162.54"/>
    <n v="252"/>
    <n v="325.08"/>
    <x v="9"/>
    <x v="0"/>
    <x v="1"/>
  </r>
  <r>
    <x v="195"/>
    <x v="9"/>
    <n v="7"/>
    <x v="1"/>
    <x v="0"/>
    <n v="0"/>
    <x v="9"/>
    <x v="2"/>
    <x v="1"/>
    <n v="112"/>
    <n v="146.72"/>
    <n v="784"/>
    <n v="1027.04"/>
    <x v="9"/>
    <x v="0"/>
    <x v="1"/>
  </r>
  <r>
    <x v="196"/>
    <x v="16"/>
    <n v="6"/>
    <x v="1"/>
    <x v="1"/>
    <n v="0"/>
    <x v="16"/>
    <x v="3"/>
    <x v="1"/>
    <n v="98"/>
    <n v="103.88"/>
    <n v="588"/>
    <n v="623.28"/>
    <x v="18"/>
    <x v="0"/>
    <x v="1"/>
  </r>
  <r>
    <x v="197"/>
    <x v="29"/>
    <n v="5"/>
    <x v="0"/>
    <x v="1"/>
    <n v="0"/>
    <x v="29"/>
    <x v="3"/>
    <x v="1"/>
    <n v="105"/>
    <n v="142.80000000000001"/>
    <n v="525"/>
    <n v="714"/>
    <x v="19"/>
    <x v="0"/>
    <x v="1"/>
  </r>
  <r>
    <x v="197"/>
    <x v="10"/>
    <n v="8"/>
    <x v="2"/>
    <x v="0"/>
    <n v="0"/>
    <x v="10"/>
    <x v="1"/>
    <x v="0"/>
    <n v="120"/>
    <n v="162"/>
    <n v="960"/>
    <n v="1296"/>
    <x v="19"/>
    <x v="0"/>
    <x v="1"/>
  </r>
  <r>
    <x v="198"/>
    <x v="28"/>
    <n v="15"/>
    <x v="1"/>
    <x v="0"/>
    <n v="0"/>
    <x v="28"/>
    <x v="4"/>
    <x v="0"/>
    <n v="148"/>
    <n v="201.28"/>
    <n v="2220"/>
    <n v="3019.2"/>
    <x v="27"/>
    <x v="0"/>
    <x v="1"/>
  </r>
  <r>
    <x v="199"/>
    <x v="39"/>
    <n v="14"/>
    <x v="2"/>
    <x v="1"/>
    <n v="0"/>
    <x v="39"/>
    <x v="2"/>
    <x v="0"/>
    <n v="134"/>
    <n v="156.78"/>
    <n v="1876"/>
    <n v="2194.92"/>
    <x v="11"/>
    <x v="0"/>
    <x v="1"/>
  </r>
  <r>
    <x v="200"/>
    <x v="21"/>
    <n v="11"/>
    <x v="2"/>
    <x v="0"/>
    <n v="0"/>
    <x v="21"/>
    <x v="2"/>
    <x v="3"/>
    <n v="13"/>
    <n v="16.64"/>
    <n v="143"/>
    <n v="183.04000000000002"/>
    <x v="14"/>
    <x v="0"/>
    <x v="1"/>
  </r>
  <r>
    <x v="201"/>
    <x v="12"/>
    <n v="6"/>
    <x v="1"/>
    <x v="1"/>
    <n v="0"/>
    <x v="12"/>
    <x v="0"/>
    <x v="0"/>
    <n v="141"/>
    <n v="149.46"/>
    <n v="846"/>
    <n v="896.76"/>
    <x v="25"/>
    <x v="0"/>
    <x v="1"/>
  </r>
  <r>
    <x v="201"/>
    <x v="41"/>
    <n v="9"/>
    <x v="2"/>
    <x v="1"/>
    <n v="0"/>
    <x v="41"/>
    <x v="1"/>
    <x v="0"/>
    <n v="138"/>
    <n v="173.88"/>
    <n v="1242"/>
    <n v="1564.92"/>
    <x v="25"/>
    <x v="0"/>
    <x v="1"/>
  </r>
  <r>
    <x v="202"/>
    <x v="24"/>
    <n v="9"/>
    <x v="2"/>
    <x v="1"/>
    <n v="0"/>
    <x v="24"/>
    <x v="3"/>
    <x v="0"/>
    <n v="133"/>
    <n v="155.61000000000001"/>
    <n v="1197"/>
    <n v="1400.4900000000002"/>
    <x v="0"/>
    <x v="1"/>
    <x v="1"/>
  </r>
  <r>
    <x v="203"/>
    <x v="9"/>
    <n v="8"/>
    <x v="2"/>
    <x v="0"/>
    <n v="0"/>
    <x v="9"/>
    <x v="2"/>
    <x v="1"/>
    <n v="112"/>
    <n v="146.72"/>
    <n v="896"/>
    <n v="1173.76"/>
    <x v="2"/>
    <x v="1"/>
    <x v="1"/>
  </r>
  <r>
    <x v="204"/>
    <x v="30"/>
    <n v="6"/>
    <x v="2"/>
    <x v="1"/>
    <n v="0"/>
    <x v="30"/>
    <x v="2"/>
    <x v="3"/>
    <n v="37"/>
    <n v="49.21"/>
    <n v="222"/>
    <n v="295.26"/>
    <x v="15"/>
    <x v="1"/>
    <x v="1"/>
  </r>
  <r>
    <x v="205"/>
    <x v="29"/>
    <n v="6"/>
    <x v="2"/>
    <x v="1"/>
    <n v="0"/>
    <x v="29"/>
    <x v="3"/>
    <x v="1"/>
    <n v="105"/>
    <n v="142.80000000000001"/>
    <n v="630"/>
    <n v="856.80000000000007"/>
    <x v="16"/>
    <x v="1"/>
    <x v="1"/>
  </r>
  <r>
    <x v="206"/>
    <x v="24"/>
    <n v="11"/>
    <x v="1"/>
    <x v="1"/>
    <n v="0"/>
    <x v="24"/>
    <x v="3"/>
    <x v="0"/>
    <n v="133"/>
    <n v="155.61000000000001"/>
    <n v="1463"/>
    <n v="1711.71"/>
    <x v="21"/>
    <x v="1"/>
    <x v="1"/>
  </r>
  <r>
    <x v="206"/>
    <x v="3"/>
    <n v="3"/>
    <x v="1"/>
    <x v="1"/>
    <n v="0"/>
    <x v="3"/>
    <x v="3"/>
    <x v="2"/>
    <n v="44"/>
    <n v="48.84"/>
    <n v="132"/>
    <n v="146.52000000000001"/>
    <x v="21"/>
    <x v="1"/>
    <x v="1"/>
  </r>
  <r>
    <x v="207"/>
    <x v="18"/>
    <n v="14"/>
    <x v="1"/>
    <x v="0"/>
    <n v="0"/>
    <x v="18"/>
    <x v="4"/>
    <x v="1"/>
    <n v="89"/>
    <n v="117.48"/>
    <n v="1246"/>
    <n v="1644.72"/>
    <x v="4"/>
    <x v="1"/>
    <x v="1"/>
  </r>
  <r>
    <x v="208"/>
    <x v="20"/>
    <n v="13"/>
    <x v="2"/>
    <x v="1"/>
    <n v="0"/>
    <x v="20"/>
    <x v="2"/>
    <x v="0"/>
    <n v="148"/>
    <n v="164.28"/>
    <n v="1924"/>
    <n v="2135.64"/>
    <x v="6"/>
    <x v="1"/>
    <x v="1"/>
  </r>
  <r>
    <x v="209"/>
    <x v="42"/>
    <n v="8"/>
    <x v="1"/>
    <x v="1"/>
    <n v="0"/>
    <x v="42"/>
    <x v="4"/>
    <x v="3"/>
    <n v="18"/>
    <n v="24.66"/>
    <n v="144"/>
    <n v="197.28"/>
    <x v="29"/>
    <x v="1"/>
    <x v="1"/>
  </r>
  <r>
    <x v="209"/>
    <x v="33"/>
    <n v="3"/>
    <x v="2"/>
    <x v="1"/>
    <n v="0"/>
    <x v="33"/>
    <x v="4"/>
    <x v="3"/>
    <n v="37"/>
    <n v="41.81"/>
    <n v="111"/>
    <n v="125.43"/>
    <x v="29"/>
    <x v="1"/>
    <x v="1"/>
  </r>
  <r>
    <x v="210"/>
    <x v="18"/>
    <n v="1"/>
    <x v="1"/>
    <x v="1"/>
    <n v="0"/>
    <x v="18"/>
    <x v="4"/>
    <x v="1"/>
    <n v="89"/>
    <n v="117.48"/>
    <n v="89"/>
    <n v="117.48"/>
    <x v="23"/>
    <x v="1"/>
    <x v="1"/>
  </r>
  <r>
    <x v="211"/>
    <x v="29"/>
    <n v="13"/>
    <x v="1"/>
    <x v="1"/>
    <n v="0"/>
    <x v="29"/>
    <x v="3"/>
    <x v="1"/>
    <n v="105"/>
    <n v="142.80000000000001"/>
    <n v="1365"/>
    <n v="1856.4"/>
    <x v="8"/>
    <x v="1"/>
    <x v="1"/>
  </r>
  <r>
    <x v="212"/>
    <x v="35"/>
    <n v="6"/>
    <x v="2"/>
    <x v="1"/>
    <n v="0"/>
    <x v="35"/>
    <x v="2"/>
    <x v="1"/>
    <n v="73"/>
    <n v="94.17"/>
    <n v="438"/>
    <n v="565.02"/>
    <x v="9"/>
    <x v="1"/>
    <x v="1"/>
  </r>
  <r>
    <x v="213"/>
    <x v="2"/>
    <n v="6"/>
    <x v="1"/>
    <x v="0"/>
    <n v="0"/>
    <x v="2"/>
    <x v="2"/>
    <x v="1"/>
    <n v="112"/>
    <n v="122.08"/>
    <n v="672"/>
    <n v="732.48"/>
    <x v="19"/>
    <x v="1"/>
    <x v="1"/>
  </r>
  <r>
    <x v="213"/>
    <x v="21"/>
    <n v="15"/>
    <x v="1"/>
    <x v="1"/>
    <n v="0"/>
    <x v="21"/>
    <x v="2"/>
    <x v="3"/>
    <n v="13"/>
    <n v="16.64"/>
    <n v="195"/>
    <n v="249.60000000000002"/>
    <x v="19"/>
    <x v="1"/>
    <x v="1"/>
  </r>
  <r>
    <x v="213"/>
    <x v="43"/>
    <n v="8"/>
    <x v="2"/>
    <x v="0"/>
    <n v="0"/>
    <x v="43"/>
    <x v="4"/>
    <x v="1"/>
    <n v="90"/>
    <n v="96.3"/>
    <n v="720"/>
    <n v="770.4"/>
    <x v="19"/>
    <x v="1"/>
    <x v="1"/>
  </r>
  <r>
    <x v="214"/>
    <x v="35"/>
    <n v="7"/>
    <x v="2"/>
    <x v="1"/>
    <n v="0"/>
    <x v="35"/>
    <x v="2"/>
    <x v="1"/>
    <n v="73"/>
    <n v="94.17"/>
    <n v="511"/>
    <n v="659.19"/>
    <x v="13"/>
    <x v="1"/>
    <x v="1"/>
  </r>
  <r>
    <x v="214"/>
    <x v="24"/>
    <n v="15"/>
    <x v="2"/>
    <x v="0"/>
    <n v="0"/>
    <x v="24"/>
    <x v="3"/>
    <x v="0"/>
    <n v="133"/>
    <n v="155.61000000000001"/>
    <n v="1995"/>
    <n v="2334.15"/>
    <x v="13"/>
    <x v="1"/>
    <x v="1"/>
  </r>
  <r>
    <x v="215"/>
    <x v="8"/>
    <n v="15"/>
    <x v="2"/>
    <x v="1"/>
    <n v="0"/>
    <x v="8"/>
    <x v="1"/>
    <x v="1"/>
    <n v="67"/>
    <n v="85.76"/>
    <n v="1005"/>
    <n v="1286.4000000000001"/>
    <x v="14"/>
    <x v="1"/>
    <x v="1"/>
  </r>
  <r>
    <x v="216"/>
    <x v="42"/>
    <n v="13"/>
    <x v="0"/>
    <x v="0"/>
    <n v="0"/>
    <x v="42"/>
    <x v="4"/>
    <x v="3"/>
    <n v="18"/>
    <n v="24.66"/>
    <n v="234"/>
    <n v="320.58"/>
    <x v="3"/>
    <x v="2"/>
    <x v="1"/>
  </r>
  <r>
    <x v="217"/>
    <x v="3"/>
    <n v="2"/>
    <x v="2"/>
    <x v="1"/>
    <n v="0"/>
    <x v="3"/>
    <x v="3"/>
    <x v="2"/>
    <n v="44"/>
    <n v="48.84"/>
    <n v="88"/>
    <n v="97.68"/>
    <x v="16"/>
    <x v="2"/>
    <x v="1"/>
  </r>
  <r>
    <x v="218"/>
    <x v="6"/>
    <n v="1"/>
    <x v="2"/>
    <x v="1"/>
    <n v="0"/>
    <x v="6"/>
    <x v="3"/>
    <x v="1"/>
    <n v="71"/>
    <n v="80.94"/>
    <n v="71"/>
    <n v="80.94"/>
    <x v="20"/>
    <x v="2"/>
    <x v="1"/>
  </r>
  <r>
    <x v="219"/>
    <x v="11"/>
    <n v="6"/>
    <x v="2"/>
    <x v="0"/>
    <n v="0"/>
    <x v="11"/>
    <x v="1"/>
    <x v="1"/>
    <n v="76"/>
    <n v="82.08"/>
    <n v="456"/>
    <n v="492.48"/>
    <x v="21"/>
    <x v="2"/>
    <x v="1"/>
  </r>
  <r>
    <x v="220"/>
    <x v="28"/>
    <n v="3"/>
    <x v="2"/>
    <x v="0"/>
    <n v="0"/>
    <x v="28"/>
    <x v="4"/>
    <x v="0"/>
    <n v="148"/>
    <n v="201.28"/>
    <n v="444"/>
    <n v="603.84"/>
    <x v="4"/>
    <x v="2"/>
    <x v="1"/>
  </r>
  <r>
    <x v="220"/>
    <x v="3"/>
    <n v="11"/>
    <x v="1"/>
    <x v="1"/>
    <n v="0"/>
    <x v="3"/>
    <x v="3"/>
    <x v="2"/>
    <n v="44"/>
    <n v="48.84"/>
    <n v="484"/>
    <n v="537.24"/>
    <x v="4"/>
    <x v="2"/>
    <x v="1"/>
  </r>
  <r>
    <x v="221"/>
    <x v="38"/>
    <n v="12"/>
    <x v="0"/>
    <x v="0"/>
    <n v="0"/>
    <x v="38"/>
    <x v="4"/>
    <x v="1"/>
    <n v="95"/>
    <n v="119.7"/>
    <n v="1140"/>
    <n v="1436.4"/>
    <x v="26"/>
    <x v="2"/>
    <x v="1"/>
  </r>
  <r>
    <x v="222"/>
    <x v="21"/>
    <n v="2"/>
    <x v="2"/>
    <x v="1"/>
    <n v="0"/>
    <x v="21"/>
    <x v="2"/>
    <x v="3"/>
    <n v="13"/>
    <n v="16.64"/>
    <n v="26"/>
    <n v="33.28"/>
    <x v="29"/>
    <x v="2"/>
    <x v="1"/>
  </r>
  <r>
    <x v="222"/>
    <x v="42"/>
    <n v="13"/>
    <x v="2"/>
    <x v="0"/>
    <n v="0"/>
    <x v="42"/>
    <x v="4"/>
    <x v="3"/>
    <n v="18"/>
    <n v="24.66"/>
    <n v="234"/>
    <n v="320.58"/>
    <x v="29"/>
    <x v="2"/>
    <x v="1"/>
  </r>
  <r>
    <x v="223"/>
    <x v="40"/>
    <n v="2"/>
    <x v="1"/>
    <x v="1"/>
    <n v="0"/>
    <x v="40"/>
    <x v="2"/>
    <x v="0"/>
    <n v="150"/>
    <n v="210"/>
    <n v="300"/>
    <n v="420"/>
    <x v="7"/>
    <x v="2"/>
    <x v="1"/>
  </r>
  <r>
    <x v="223"/>
    <x v="26"/>
    <n v="10"/>
    <x v="2"/>
    <x v="1"/>
    <n v="0"/>
    <x v="26"/>
    <x v="4"/>
    <x v="2"/>
    <n v="48"/>
    <n v="57.120000000000005"/>
    <n v="480"/>
    <n v="571.20000000000005"/>
    <x v="7"/>
    <x v="2"/>
    <x v="1"/>
  </r>
  <r>
    <x v="224"/>
    <x v="41"/>
    <n v="6"/>
    <x v="0"/>
    <x v="1"/>
    <n v="0"/>
    <x v="41"/>
    <x v="1"/>
    <x v="0"/>
    <n v="138"/>
    <n v="173.88"/>
    <n v="828"/>
    <n v="1043.28"/>
    <x v="8"/>
    <x v="2"/>
    <x v="1"/>
  </r>
  <r>
    <x v="225"/>
    <x v="18"/>
    <n v="9"/>
    <x v="2"/>
    <x v="1"/>
    <n v="0"/>
    <x v="18"/>
    <x v="4"/>
    <x v="1"/>
    <n v="89"/>
    <n v="117.48"/>
    <n v="801"/>
    <n v="1057.32"/>
    <x v="19"/>
    <x v="2"/>
    <x v="1"/>
  </r>
  <r>
    <x v="226"/>
    <x v="16"/>
    <n v="2"/>
    <x v="0"/>
    <x v="0"/>
    <n v="0"/>
    <x v="16"/>
    <x v="3"/>
    <x v="1"/>
    <n v="98"/>
    <n v="103.88"/>
    <n v="196"/>
    <n v="207.76"/>
    <x v="11"/>
    <x v="2"/>
    <x v="1"/>
  </r>
  <r>
    <x v="226"/>
    <x v="28"/>
    <n v="11"/>
    <x v="2"/>
    <x v="0"/>
    <n v="0"/>
    <x v="28"/>
    <x v="4"/>
    <x v="0"/>
    <n v="148"/>
    <n v="201.28"/>
    <n v="1628"/>
    <n v="2214.08"/>
    <x v="11"/>
    <x v="2"/>
    <x v="1"/>
  </r>
  <r>
    <x v="227"/>
    <x v="18"/>
    <n v="12"/>
    <x v="1"/>
    <x v="0"/>
    <n v="0"/>
    <x v="18"/>
    <x v="4"/>
    <x v="1"/>
    <n v="89"/>
    <n v="117.48"/>
    <n v="1068"/>
    <n v="1409.76"/>
    <x v="28"/>
    <x v="2"/>
    <x v="1"/>
  </r>
  <r>
    <x v="228"/>
    <x v="16"/>
    <n v="13"/>
    <x v="1"/>
    <x v="1"/>
    <n v="0"/>
    <x v="16"/>
    <x v="3"/>
    <x v="1"/>
    <n v="98"/>
    <n v="103.88"/>
    <n v="1274"/>
    <n v="1350.44"/>
    <x v="24"/>
    <x v="2"/>
    <x v="1"/>
  </r>
  <r>
    <x v="229"/>
    <x v="29"/>
    <n v="2"/>
    <x v="1"/>
    <x v="1"/>
    <n v="0"/>
    <x v="29"/>
    <x v="3"/>
    <x v="1"/>
    <n v="105"/>
    <n v="142.80000000000001"/>
    <n v="210"/>
    <n v="285.60000000000002"/>
    <x v="0"/>
    <x v="3"/>
    <x v="1"/>
  </r>
  <r>
    <x v="230"/>
    <x v="29"/>
    <n v="3"/>
    <x v="2"/>
    <x v="1"/>
    <n v="0"/>
    <x v="29"/>
    <x v="3"/>
    <x v="1"/>
    <n v="105"/>
    <n v="142.80000000000001"/>
    <n v="315"/>
    <n v="428.40000000000003"/>
    <x v="1"/>
    <x v="3"/>
    <x v="1"/>
  </r>
  <r>
    <x v="231"/>
    <x v="17"/>
    <n v="2"/>
    <x v="0"/>
    <x v="1"/>
    <n v="0"/>
    <x v="17"/>
    <x v="1"/>
    <x v="1"/>
    <n v="90"/>
    <n v="115.2"/>
    <n v="180"/>
    <n v="230.4"/>
    <x v="16"/>
    <x v="3"/>
    <x v="1"/>
  </r>
  <r>
    <x v="232"/>
    <x v="42"/>
    <n v="7"/>
    <x v="2"/>
    <x v="0"/>
    <n v="0"/>
    <x v="42"/>
    <x v="4"/>
    <x v="3"/>
    <n v="18"/>
    <n v="24.66"/>
    <n v="126"/>
    <n v="172.62"/>
    <x v="20"/>
    <x v="3"/>
    <x v="1"/>
  </r>
  <r>
    <x v="233"/>
    <x v="34"/>
    <n v="12"/>
    <x v="0"/>
    <x v="1"/>
    <n v="0"/>
    <x v="34"/>
    <x v="1"/>
    <x v="3"/>
    <n v="37"/>
    <n v="42.55"/>
    <n v="444"/>
    <n v="510.59999999999997"/>
    <x v="4"/>
    <x v="3"/>
    <x v="1"/>
  </r>
  <r>
    <x v="233"/>
    <x v="29"/>
    <n v="9"/>
    <x v="1"/>
    <x v="0"/>
    <n v="0"/>
    <x v="29"/>
    <x v="3"/>
    <x v="1"/>
    <n v="105"/>
    <n v="142.80000000000001"/>
    <n v="945"/>
    <n v="1285.2"/>
    <x v="4"/>
    <x v="3"/>
    <x v="1"/>
  </r>
  <r>
    <x v="234"/>
    <x v="21"/>
    <n v="14"/>
    <x v="0"/>
    <x v="0"/>
    <n v="0"/>
    <x v="21"/>
    <x v="2"/>
    <x v="3"/>
    <n v="13"/>
    <n v="16.64"/>
    <n v="182"/>
    <n v="232.96"/>
    <x v="22"/>
    <x v="3"/>
    <x v="1"/>
  </r>
  <r>
    <x v="235"/>
    <x v="41"/>
    <n v="9"/>
    <x v="2"/>
    <x v="1"/>
    <n v="0"/>
    <x v="41"/>
    <x v="1"/>
    <x v="0"/>
    <n v="138"/>
    <n v="173.88"/>
    <n v="1242"/>
    <n v="1564.92"/>
    <x v="7"/>
    <x v="3"/>
    <x v="1"/>
  </r>
  <r>
    <x v="236"/>
    <x v="30"/>
    <n v="2"/>
    <x v="0"/>
    <x v="0"/>
    <n v="0"/>
    <x v="30"/>
    <x v="2"/>
    <x v="3"/>
    <n v="37"/>
    <n v="49.21"/>
    <n v="74"/>
    <n v="98.42"/>
    <x v="9"/>
    <x v="3"/>
    <x v="1"/>
  </r>
  <r>
    <x v="236"/>
    <x v="35"/>
    <n v="4"/>
    <x v="2"/>
    <x v="0"/>
    <n v="0"/>
    <x v="35"/>
    <x v="2"/>
    <x v="1"/>
    <n v="73"/>
    <n v="94.17"/>
    <n v="292"/>
    <n v="376.68"/>
    <x v="9"/>
    <x v="3"/>
    <x v="1"/>
  </r>
  <r>
    <x v="237"/>
    <x v="28"/>
    <n v="2"/>
    <x v="2"/>
    <x v="1"/>
    <n v="0"/>
    <x v="28"/>
    <x v="4"/>
    <x v="0"/>
    <n v="148"/>
    <n v="201.28"/>
    <n v="296"/>
    <n v="402.56"/>
    <x v="10"/>
    <x v="3"/>
    <x v="1"/>
  </r>
  <r>
    <x v="237"/>
    <x v="42"/>
    <n v="14"/>
    <x v="1"/>
    <x v="0"/>
    <n v="0"/>
    <x v="42"/>
    <x v="4"/>
    <x v="3"/>
    <n v="18"/>
    <n v="24.66"/>
    <n v="252"/>
    <n v="345.24"/>
    <x v="10"/>
    <x v="3"/>
    <x v="1"/>
  </r>
  <r>
    <x v="238"/>
    <x v="11"/>
    <n v="15"/>
    <x v="1"/>
    <x v="0"/>
    <n v="0"/>
    <x v="11"/>
    <x v="1"/>
    <x v="1"/>
    <n v="76"/>
    <n v="82.08"/>
    <n v="1140"/>
    <n v="1231.2"/>
    <x v="19"/>
    <x v="3"/>
    <x v="1"/>
  </r>
  <r>
    <x v="239"/>
    <x v="13"/>
    <n v="4"/>
    <x v="2"/>
    <x v="0"/>
    <n v="0"/>
    <x v="13"/>
    <x v="4"/>
    <x v="2"/>
    <n v="55"/>
    <n v="58.3"/>
    <n v="220"/>
    <n v="233.2"/>
    <x v="27"/>
    <x v="3"/>
    <x v="1"/>
  </r>
  <r>
    <x v="240"/>
    <x v="3"/>
    <n v="9"/>
    <x v="2"/>
    <x v="1"/>
    <n v="0"/>
    <x v="3"/>
    <x v="3"/>
    <x v="2"/>
    <n v="44"/>
    <n v="48.84"/>
    <n v="396"/>
    <n v="439.56000000000006"/>
    <x v="11"/>
    <x v="3"/>
    <x v="1"/>
  </r>
  <r>
    <x v="240"/>
    <x v="6"/>
    <n v="8"/>
    <x v="1"/>
    <x v="0"/>
    <n v="0"/>
    <x v="6"/>
    <x v="3"/>
    <x v="1"/>
    <n v="71"/>
    <n v="80.94"/>
    <n v="568"/>
    <n v="647.52"/>
    <x v="11"/>
    <x v="3"/>
    <x v="1"/>
  </r>
  <r>
    <x v="241"/>
    <x v="26"/>
    <n v="2"/>
    <x v="2"/>
    <x v="1"/>
    <n v="0"/>
    <x v="26"/>
    <x v="4"/>
    <x v="2"/>
    <n v="48"/>
    <n v="57.120000000000005"/>
    <n v="96"/>
    <n v="114.24000000000001"/>
    <x v="12"/>
    <x v="3"/>
    <x v="1"/>
  </r>
  <r>
    <x v="242"/>
    <x v="9"/>
    <n v="14"/>
    <x v="2"/>
    <x v="1"/>
    <n v="0"/>
    <x v="9"/>
    <x v="2"/>
    <x v="1"/>
    <n v="112"/>
    <n v="146.72"/>
    <n v="1568"/>
    <n v="2054.08"/>
    <x v="14"/>
    <x v="3"/>
    <x v="1"/>
  </r>
  <r>
    <x v="243"/>
    <x v="21"/>
    <n v="13"/>
    <x v="1"/>
    <x v="0"/>
    <n v="0"/>
    <x v="21"/>
    <x v="2"/>
    <x v="3"/>
    <n v="13"/>
    <n v="16.64"/>
    <n v="169"/>
    <n v="216.32"/>
    <x v="24"/>
    <x v="3"/>
    <x v="1"/>
  </r>
  <r>
    <x v="243"/>
    <x v="26"/>
    <n v="8"/>
    <x v="2"/>
    <x v="0"/>
    <n v="0"/>
    <x v="26"/>
    <x v="4"/>
    <x v="2"/>
    <n v="48"/>
    <n v="57.120000000000005"/>
    <n v="384"/>
    <n v="456.96000000000004"/>
    <x v="24"/>
    <x v="3"/>
    <x v="1"/>
  </r>
  <r>
    <x v="244"/>
    <x v="13"/>
    <n v="9"/>
    <x v="0"/>
    <x v="0"/>
    <n v="0"/>
    <x v="13"/>
    <x v="4"/>
    <x v="2"/>
    <n v="55"/>
    <n v="58.3"/>
    <n v="495"/>
    <n v="524.69999999999993"/>
    <x v="0"/>
    <x v="4"/>
    <x v="1"/>
  </r>
  <r>
    <x v="244"/>
    <x v="38"/>
    <n v="6"/>
    <x v="1"/>
    <x v="0"/>
    <n v="0"/>
    <x v="38"/>
    <x v="4"/>
    <x v="1"/>
    <n v="95"/>
    <n v="119.7"/>
    <n v="570"/>
    <n v="718.2"/>
    <x v="0"/>
    <x v="4"/>
    <x v="1"/>
  </r>
  <r>
    <x v="245"/>
    <x v="2"/>
    <n v="4"/>
    <x v="1"/>
    <x v="1"/>
    <n v="0"/>
    <x v="2"/>
    <x v="2"/>
    <x v="1"/>
    <n v="112"/>
    <n v="122.08"/>
    <n v="448"/>
    <n v="488.32"/>
    <x v="1"/>
    <x v="4"/>
    <x v="1"/>
  </r>
  <r>
    <x v="246"/>
    <x v="14"/>
    <n v="10"/>
    <x v="2"/>
    <x v="0"/>
    <n v="0"/>
    <x v="14"/>
    <x v="0"/>
    <x v="2"/>
    <n v="61"/>
    <n v="76.25"/>
    <n v="610"/>
    <n v="762.5"/>
    <x v="3"/>
    <x v="4"/>
    <x v="1"/>
  </r>
  <r>
    <x v="247"/>
    <x v="13"/>
    <n v="7"/>
    <x v="2"/>
    <x v="0"/>
    <n v="0"/>
    <x v="13"/>
    <x v="4"/>
    <x v="2"/>
    <n v="55"/>
    <n v="58.3"/>
    <n v="385"/>
    <n v="408.09999999999997"/>
    <x v="16"/>
    <x v="4"/>
    <x v="1"/>
  </r>
  <r>
    <x v="248"/>
    <x v="27"/>
    <n v="4"/>
    <x v="1"/>
    <x v="1"/>
    <n v="0"/>
    <x v="27"/>
    <x v="2"/>
    <x v="3"/>
    <n v="12"/>
    <n v="15.719999999999999"/>
    <n v="48"/>
    <n v="62.879999999999995"/>
    <x v="20"/>
    <x v="4"/>
    <x v="1"/>
  </r>
  <r>
    <x v="248"/>
    <x v="26"/>
    <n v="1"/>
    <x v="1"/>
    <x v="0"/>
    <n v="0"/>
    <x v="26"/>
    <x v="4"/>
    <x v="2"/>
    <n v="48"/>
    <n v="57.120000000000005"/>
    <n v="48"/>
    <n v="57.120000000000005"/>
    <x v="20"/>
    <x v="4"/>
    <x v="1"/>
  </r>
  <r>
    <x v="249"/>
    <x v="22"/>
    <n v="7"/>
    <x v="1"/>
    <x v="0"/>
    <n v="0"/>
    <x v="22"/>
    <x v="0"/>
    <x v="0"/>
    <n v="121"/>
    <n v="141.57"/>
    <n v="847"/>
    <n v="990.99"/>
    <x v="21"/>
    <x v="4"/>
    <x v="1"/>
  </r>
  <r>
    <x v="250"/>
    <x v="39"/>
    <n v="12"/>
    <x v="0"/>
    <x v="1"/>
    <n v="0"/>
    <x v="39"/>
    <x v="2"/>
    <x v="0"/>
    <n v="134"/>
    <n v="156.78"/>
    <n v="1608"/>
    <n v="1881.3600000000001"/>
    <x v="4"/>
    <x v="4"/>
    <x v="1"/>
  </r>
  <r>
    <x v="251"/>
    <x v="37"/>
    <n v="6"/>
    <x v="2"/>
    <x v="0"/>
    <n v="0"/>
    <x v="37"/>
    <x v="3"/>
    <x v="3"/>
    <n v="6"/>
    <n v="7.8599999999999994"/>
    <n v="36"/>
    <n v="47.16"/>
    <x v="26"/>
    <x v="4"/>
    <x v="1"/>
  </r>
  <r>
    <x v="252"/>
    <x v="31"/>
    <n v="7"/>
    <x v="1"/>
    <x v="1"/>
    <n v="0"/>
    <x v="31"/>
    <x v="2"/>
    <x v="2"/>
    <n v="44"/>
    <n v="48.4"/>
    <n v="308"/>
    <n v="338.8"/>
    <x v="6"/>
    <x v="4"/>
    <x v="1"/>
  </r>
  <r>
    <x v="253"/>
    <x v="35"/>
    <n v="5"/>
    <x v="2"/>
    <x v="0"/>
    <n v="0"/>
    <x v="35"/>
    <x v="2"/>
    <x v="1"/>
    <n v="73"/>
    <n v="94.17"/>
    <n v="365"/>
    <n v="470.85"/>
    <x v="22"/>
    <x v="4"/>
    <x v="1"/>
  </r>
  <r>
    <x v="254"/>
    <x v="25"/>
    <n v="14"/>
    <x v="2"/>
    <x v="1"/>
    <n v="0"/>
    <x v="25"/>
    <x v="3"/>
    <x v="1"/>
    <n v="83"/>
    <n v="94.62"/>
    <n v="1162"/>
    <n v="1324.68"/>
    <x v="29"/>
    <x v="4"/>
    <x v="1"/>
  </r>
  <r>
    <x v="255"/>
    <x v="14"/>
    <n v="5"/>
    <x v="1"/>
    <x v="0"/>
    <n v="0"/>
    <x v="14"/>
    <x v="0"/>
    <x v="2"/>
    <n v="61"/>
    <n v="76.25"/>
    <n v="305"/>
    <n v="381.25"/>
    <x v="17"/>
    <x v="4"/>
    <x v="1"/>
  </r>
  <r>
    <x v="256"/>
    <x v="20"/>
    <n v="13"/>
    <x v="2"/>
    <x v="1"/>
    <n v="0"/>
    <x v="20"/>
    <x v="2"/>
    <x v="0"/>
    <n v="148"/>
    <n v="164.28"/>
    <n v="1924"/>
    <n v="2135.64"/>
    <x v="23"/>
    <x v="4"/>
    <x v="1"/>
  </r>
  <r>
    <x v="256"/>
    <x v="5"/>
    <n v="13"/>
    <x v="1"/>
    <x v="0"/>
    <n v="0"/>
    <x v="5"/>
    <x v="4"/>
    <x v="1"/>
    <n v="93"/>
    <n v="104.16"/>
    <n v="1209"/>
    <n v="1354.08"/>
    <x v="23"/>
    <x v="4"/>
    <x v="1"/>
  </r>
  <r>
    <x v="257"/>
    <x v="26"/>
    <n v="8"/>
    <x v="2"/>
    <x v="1"/>
    <n v="0"/>
    <x v="26"/>
    <x v="4"/>
    <x v="2"/>
    <n v="48"/>
    <n v="57.120000000000005"/>
    <n v="384"/>
    <n v="456.96000000000004"/>
    <x v="30"/>
    <x v="4"/>
    <x v="1"/>
  </r>
  <r>
    <x v="258"/>
    <x v="26"/>
    <n v="4"/>
    <x v="0"/>
    <x v="0"/>
    <n v="0"/>
    <x v="26"/>
    <x v="4"/>
    <x v="2"/>
    <n v="48"/>
    <n v="57.120000000000005"/>
    <n v="192"/>
    <n v="228.48000000000002"/>
    <x v="7"/>
    <x v="4"/>
    <x v="1"/>
  </r>
  <r>
    <x v="258"/>
    <x v="1"/>
    <n v="8"/>
    <x v="0"/>
    <x v="0"/>
    <n v="0"/>
    <x v="1"/>
    <x v="1"/>
    <x v="1"/>
    <n v="72"/>
    <n v="79.92"/>
    <n v="576"/>
    <n v="639.36"/>
    <x v="7"/>
    <x v="4"/>
    <x v="1"/>
  </r>
  <r>
    <x v="259"/>
    <x v="11"/>
    <n v="15"/>
    <x v="1"/>
    <x v="1"/>
    <n v="0"/>
    <x v="11"/>
    <x v="1"/>
    <x v="1"/>
    <n v="76"/>
    <n v="82.08"/>
    <n v="1140"/>
    <n v="1231.2"/>
    <x v="9"/>
    <x v="4"/>
    <x v="1"/>
  </r>
  <r>
    <x v="260"/>
    <x v="27"/>
    <n v="12"/>
    <x v="2"/>
    <x v="0"/>
    <n v="0"/>
    <x v="27"/>
    <x v="2"/>
    <x v="3"/>
    <n v="12"/>
    <n v="15.719999999999999"/>
    <n v="144"/>
    <n v="188.64"/>
    <x v="18"/>
    <x v="4"/>
    <x v="1"/>
  </r>
  <r>
    <x v="261"/>
    <x v="29"/>
    <n v="7"/>
    <x v="1"/>
    <x v="0"/>
    <n v="0"/>
    <x v="29"/>
    <x v="3"/>
    <x v="1"/>
    <n v="105"/>
    <n v="142.80000000000001"/>
    <n v="735"/>
    <n v="999.60000000000014"/>
    <x v="11"/>
    <x v="4"/>
    <x v="1"/>
  </r>
  <r>
    <x v="262"/>
    <x v="33"/>
    <n v="2"/>
    <x v="2"/>
    <x v="0"/>
    <n v="0"/>
    <x v="33"/>
    <x v="4"/>
    <x v="3"/>
    <n v="37"/>
    <n v="41.81"/>
    <n v="74"/>
    <n v="83.62"/>
    <x v="12"/>
    <x v="4"/>
    <x v="1"/>
  </r>
  <r>
    <x v="262"/>
    <x v="26"/>
    <n v="2"/>
    <x v="1"/>
    <x v="0"/>
    <n v="0"/>
    <x v="26"/>
    <x v="4"/>
    <x v="2"/>
    <n v="48"/>
    <n v="57.120000000000005"/>
    <n v="96"/>
    <n v="114.24000000000001"/>
    <x v="12"/>
    <x v="4"/>
    <x v="1"/>
  </r>
  <r>
    <x v="263"/>
    <x v="41"/>
    <n v="10"/>
    <x v="0"/>
    <x v="1"/>
    <n v="0"/>
    <x v="41"/>
    <x v="1"/>
    <x v="0"/>
    <n v="138"/>
    <n v="173.88"/>
    <n v="1380"/>
    <n v="1738.8"/>
    <x v="14"/>
    <x v="4"/>
    <x v="1"/>
  </r>
  <r>
    <x v="263"/>
    <x v="25"/>
    <n v="5"/>
    <x v="0"/>
    <x v="0"/>
    <n v="0"/>
    <x v="25"/>
    <x v="3"/>
    <x v="1"/>
    <n v="83"/>
    <n v="94.62"/>
    <n v="415"/>
    <n v="473.1"/>
    <x v="14"/>
    <x v="4"/>
    <x v="1"/>
  </r>
  <r>
    <x v="263"/>
    <x v="20"/>
    <n v="9"/>
    <x v="1"/>
    <x v="1"/>
    <n v="0"/>
    <x v="20"/>
    <x v="2"/>
    <x v="0"/>
    <n v="148"/>
    <n v="164.28"/>
    <n v="1332"/>
    <n v="1478.52"/>
    <x v="14"/>
    <x v="4"/>
    <x v="1"/>
  </r>
  <r>
    <x v="263"/>
    <x v="3"/>
    <n v="12"/>
    <x v="1"/>
    <x v="0"/>
    <n v="0"/>
    <x v="3"/>
    <x v="3"/>
    <x v="2"/>
    <n v="44"/>
    <n v="48.84"/>
    <n v="528"/>
    <n v="586.08000000000004"/>
    <x v="14"/>
    <x v="4"/>
    <x v="1"/>
  </r>
  <r>
    <x v="263"/>
    <x v="14"/>
    <n v="14"/>
    <x v="2"/>
    <x v="1"/>
    <n v="0"/>
    <x v="14"/>
    <x v="0"/>
    <x v="2"/>
    <n v="61"/>
    <n v="76.25"/>
    <n v="854"/>
    <n v="1067.5"/>
    <x v="14"/>
    <x v="4"/>
    <x v="1"/>
  </r>
  <r>
    <x v="264"/>
    <x v="11"/>
    <n v="9"/>
    <x v="2"/>
    <x v="0"/>
    <n v="0"/>
    <x v="11"/>
    <x v="1"/>
    <x v="1"/>
    <n v="76"/>
    <n v="82.08"/>
    <n v="684"/>
    <n v="738.72"/>
    <x v="24"/>
    <x v="4"/>
    <x v="1"/>
  </r>
  <r>
    <x v="264"/>
    <x v="24"/>
    <n v="4"/>
    <x v="0"/>
    <x v="1"/>
    <n v="0"/>
    <x v="24"/>
    <x v="3"/>
    <x v="0"/>
    <n v="133"/>
    <n v="155.61000000000001"/>
    <n v="532"/>
    <n v="622.44000000000005"/>
    <x v="24"/>
    <x v="4"/>
    <x v="1"/>
  </r>
  <r>
    <x v="264"/>
    <x v="38"/>
    <n v="3"/>
    <x v="1"/>
    <x v="1"/>
    <n v="0"/>
    <x v="38"/>
    <x v="4"/>
    <x v="1"/>
    <n v="95"/>
    <n v="119.7"/>
    <n v="285"/>
    <n v="359.1"/>
    <x v="24"/>
    <x v="4"/>
    <x v="1"/>
  </r>
  <r>
    <x v="265"/>
    <x v="25"/>
    <n v="14"/>
    <x v="1"/>
    <x v="0"/>
    <n v="0"/>
    <x v="25"/>
    <x v="3"/>
    <x v="1"/>
    <n v="83"/>
    <n v="94.62"/>
    <n v="1162"/>
    <n v="1324.68"/>
    <x v="2"/>
    <x v="5"/>
    <x v="1"/>
  </r>
  <r>
    <x v="266"/>
    <x v="33"/>
    <n v="8"/>
    <x v="0"/>
    <x v="0"/>
    <n v="0"/>
    <x v="33"/>
    <x v="4"/>
    <x v="3"/>
    <n v="37"/>
    <n v="41.81"/>
    <n v="296"/>
    <n v="334.48"/>
    <x v="26"/>
    <x v="5"/>
    <x v="1"/>
  </r>
  <r>
    <x v="267"/>
    <x v="34"/>
    <n v="13"/>
    <x v="1"/>
    <x v="1"/>
    <n v="0"/>
    <x v="34"/>
    <x v="1"/>
    <x v="3"/>
    <n v="37"/>
    <n v="42.55"/>
    <n v="481"/>
    <n v="553.15"/>
    <x v="5"/>
    <x v="5"/>
    <x v="1"/>
  </r>
  <r>
    <x v="267"/>
    <x v="32"/>
    <n v="6"/>
    <x v="2"/>
    <x v="0"/>
    <n v="0"/>
    <x v="32"/>
    <x v="0"/>
    <x v="0"/>
    <n v="126"/>
    <n v="162.54"/>
    <n v="756"/>
    <n v="975.24"/>
    <x v="5"/>
    <x v="5"/>
    <x v="1"/>
  </r>
  <r>
    <x v="268"/>
    <x v="42"/>
    <n v="6"/>
    <x v="2"/>
    <x v="1"/>
    <n v="0"/>
    <x v="42"/>
    <x v="4"/>
    <x v="3"/>
    <n v="18"/>
    <n v="24.66"/>
    <n v="108"/>
    <n v="147.96"/>
    <x v="22"/>
    <x v="5"/>
    <x v="1"/>
  </r>
  <r>
    <x v="269"/>
    <x v="10"/>
    <n v="15"/>
    <x v="0"/>
    <x v="0"/>
    <n v="0"/>
    <x v="10"/>
    <x v="1"/>
    <x v="0"/>
    <n v="120"/>
    <n v="162"/>
    <n v="1800"/>
    <n v="2430"/>
    <x v="17"/>
    <x v="5"/>
    <x v="1"/>
  </r>
  <r>
    <x v="270"/>
    <x v="19"/>
    <n v="15"/>
    <x v="1"/>
    <x v="1"/>
    <n v="0"/>
    <x v="19"/>
    <x v="4"/>
    <x v="2"/>
    <n v="47"/>
    <n v="53.11"/>
    <n v="705"/>
    <n v="796.65"/>
    <x v="23"/>
    <x v="5"/>
    <x v="1"/>
  </r>
  <r>
    <x v="271"/>
    <x v="29"/>
    <n v="8"/>
    <x v="2"/>
    <x v="1"/>
    <n v="0"/>
    <x v="29"/>
    <x v="3"/>
    <x v="1"/>
    <n v="105"/>
    <n v="142.80000000000001"/>
    <n v="840"/>
    <n v="1142.4000000000001"/>
    <x v="8"/>
    <x v="5"/>
    <x v="1"/>
  </r>
  <r>
    <x v="272"/>
    <x v="39"/>
    <n v="14"/>
    <x v="2"/>
    <x v="1"/>
    <n v="0"/>
    <x v="39"/>
    <x v="2"/>
    <x v="0"/>
    <n v="134"/>
    <n v="156.78"/>
    <n v="1876"/>
    <n v="2194.92"/>
    <x v="10"/>
    <x v="5"/>
    <x v="1"/>
  </r>
  <r>
    <x v="273"/>
    <x v="17"/>
    <n v="10"/>
    <x v="1"/>
    <x v="1"/>
    <n v="0"/>
    <x v="17"/>
    <x v="1"/>
    <x v="1"/>
    <n v="90"/>
    <n v="115.2"/>
    <n v="900"/>
    <n v="1152"/>
    <x v="18"/>
    <x v="5"/>
    <x v="1"/>
  </r>
  <r>
    <x v="273"/>
    <x v="16"/>
    <n v="4"/>
    <x v="2"/>
    <x v="1"/>
    <n v="0"/>
    <x v="16"/>
    <x v="3"/>
    <x v="1"/>
    <n v="98"/>
    <n v="103.88"/>
    <n v="392"/>
    <n v="415.52"/>
    <x v="18"/>
    <x v="5"/>
    <x v="1"/>
  </r>
  <r>
    <x v="274"/>
    <x v="3"/>
    <n v="8"/>
    <x v="2"/>
    <x v="0"/>
    <n v="0"/>
    <x v="3"/>
    <x v="3"/>
    <x v="2"/>
    <n v="44"/>
    <n v="48.84"/>
    <n v="352"/>
    <n v="390.72"/>
    <x v="19"/>
    <x v="5"/>
    <x v="1"/>
  </r>
  <r>
    <x v="275"/>
    <x v="30"/>
    <n v="7"/>
    <x v="2"/>
    <x v="1"/>
    <n v="0"/>
    <x v="30"/>
    <x v="2"/>
    <x v="3"/>
    <n v="37"/>
    <n v="49.21"/>
    <n v="259"/>
    <n v="344.47"/>
    <x v="27"/>
    <x v="5"/>
    <x v="1"/>
  </r>
  <r>
    <x v="276"/>
    <x v="35"/>
    <n v="7"/>
    <x v="1"/>
    <x v="0"/>
    <n v="0"/>
    <x v="35"/>
    <x v="2"/>
    <x v="1"/>
    <n v="73"/>
    <n v="94.17"/>
    <n v="511"/>
    <n v="659.19"/>
    <x v="11"/>
    <x v="5"/>
    <x v="1"/>
  </r>
  <r>
    <x v="277"/>
    <x v="13"/>
    <n v="4"/>
    <x v="2"/>
    <x v="1"/>
    <n v="0"/>
    <x v="13"/>
    <x v="4"/>
    <x v="2"/>
    <n v="55"/>
    <n v="58.3"/>
    <n v="220"/>
    <n v="233.2"/>
    <x v="12"/>
    <x v="5"/>
    <x v="1"/>
  </r>
  <r>
    <x v="277"/>
    <x v="23"/>
    <n v="12"/>
    <x v="2"/>
    <x v="0"/>
    <n v="0"/>
    <x v="23"/>
    <x v="1"/>
    <x v="1"/>
    <n v="67"/>
    <n v="83.08"/>
    <n v="804"/>
    <n v="996.96"/>
    <x v="12"/>
    <x v="5"/>
    <x v="1"/>
  </r>
  <r>
    <x v="278"/>
    <x v="38"/>
    <n v="15"/>
    <x v="2"/>
    <x v="1"/>
    <n v="0"/>
    <x v="38"/>
    <x v="4"/>
    <x v="1"/>
    <n v="95"/>
    <n v="119.7"/>
    <n v="1425"/>
    <n v="1795.5"/>
    <x v="2"/>
    <x v="6"/>
    <x v="1"/>
  </r>
  <r>
    <x v="279"/>
    <x v="36"/>
    <n v="7"/>
    <x v="2"/>
    <x v="0"/>
    <n v="0"/>
    <x v="36"/>
    <x v="3"/>
    <x v="2"/>
    <n v="43"/>
    <n v="47.730000000000004"/>
    <n v="301"/>
    <n v="334.11"/>
    <x v="3"/>
    <x v="6"/>
    <x v="1"/>
  </r>
  <r>
    <x v="280"/>
    <x v="7"/>
    <n v="7"/>
    <x v="1"/>
    <x v="1"/>
    <n v="0"/>
    <x v="7"/>
    <x v="0"/>
    <x v="3"/>
    <n v="7"/>
    <n v="8.33"/>
    <n v="49"/>
    <n v="58.31"/>
    <x v="15"/>
    <x v="6"/>
    <x v="1"/>
  </r>
  <r>
    <x v="280"/>
    <x v="27"/>
    <n v="8"/>
    <x v="2"/>
    <x v="0"/>
    <n v="0"/>
    <x v="27"/>
    <x v="2"/>
    <x v="3"/>
    <n v="12"/>
    <n v="15.719999999999999"/>
    <n v="96"/>
    <n v="125.75999999999999"/>
    <x v="15"/>
    <x v="6"/>
    <x v="1"/>
  </r>
  <r>
    <x v="281"/>
    <x v="41"/>
    <n v="2"/>
    <x v="2"/>
    <x v="1"/>
    <n v="0"/>
    <x v="41"/>
    <x v="1"/>
    <x v="0"/>
    <n v="138"/>
    <n v="173.88"/>
    <n v="276"/>
    <n v="347.76"/>
    <x v="16"/>
    <x v="6"/>
    <x v="1"/>
  </r>
  <r>
    <x v="282"/>
    <x v="30"/>
    <n v="2"/>
    <x v="2"/>
    <x v="0"/>
    <n v="0"/>
    <x v="30"/>
    <x v="2"/>
    <x v="3"/>
    <n v="37"/>
    <n v="49.21"/>
    <n v="74"/>
    <n v="98.42"/>
    <x v="21"/>
    <x v="6"/>
    <x v="1"/>
  </r>
  <r>
    <x v="283"/>
    <x v="18"/>
    <n v="12"/>
    <x v="1"/>
    <x v="1"/>
    <n v="0"/>
    <x v="18"/>
    <x v="4"/>
    <x v="1"/>
    <n v="89"/>
    <n v="117.48"/>
    <n v="1068"/>
    <n v="1409.76"/>
    <x v="26"/>
    <x v="6"/>
    <x v="1"/>
  </r>
  <r>
    <x v="284"/>
    <x v="33"/>
    <n v="12"/>
    <x v="2"/>
    <x v="1"/>
    <n v="0"/>
    <x v="33"/>
    <x v="4"/>
    <x v="3"/>
    <n v="37"/>
    <n v="41.81"/>
    <n v="444"/>
    <n v="501.72"/>
    <x v="6"/>
    <x v="6"/>
    <x v="1"/>
  </r>
  <r>
    <x v="285"/>
    <x v="7"/>
    <n v="7"/>
    <x v="2"/>
    <x v="0"/>
    <n v="0"/>
    <x v="7"/>
    <x v="0"/>
    <x v="3"/>
    <n v="7"/>
    <n v="8.33"/>
    <n v="49"/>
    <n v="58.31"/>
    <x v="22"/>
    <x v="6"/>
    <x v="1"/>
  </r>
  <r>
    <x v="286"/>
    <x v="38"/>
    <n v="9"/>
    <x v="2"/>
    <x v="0"/>
    <n v="0"/>
    <x v="38"/>
    <x v="4"/>
    <x v="1"/>
    <n v="95"/>
    <n v="119.7"/>
    <n v="855"/>
    <n v="1077.3"/>
    <x v="29"/>
    <x v="6"/>
    <x v="1"/>
  </r>
  <r>
    <x v="287"/>
    <x v="3"/>
    <n v="2"/>
    <x v="1"/>
    <x v="0"/>
    <n v="0"/>
    <x v="3"/>
    <x v="3"/>
    <x v="2"/>
    <n v="44"/>
    <n v="48.84"/>
    <n v="88"/>
    <n v="97.68"/>
    <x v="17"/>
    <x v="6"/>
    <x v="1"/>
  </r>
  <r>
    <x v="288"/>
    <x v="41"/>
    <n v="8"/>
    <x v="1"/>
    <x v="1"/>
    <n v="0"/>
    <x v="41"/>
    <x v="1"/>
    <x v="0"/>
    <n v="138"/>
    <n v="173.88"/>
    <n v="1104"/>
    <n v="1391.04"/>
    <x v="30"/>
    <x v="6"/>
    <x v="1"/>
  </r>
  <r>
    <x v="289"/>
    <x v="20"/>
    <n v="12"/>
    <x v="2"/>
    <x v="0"/>
    <n v="0"/>
    <x v="20"/>
    <x v="2"/>
    <x v="0"/>
    <n v="148"/>
    <n v="164.28"/>
    <n v="1776"/>
    <n v="1971.3600000000001"/>
    <x v="7"/>
    <x v="6"/>
    <x v="1"/>
  </r>
  <r>
    <x v="290"/>
    <x v="10"/>
    <n v="8"/>
    <x v="0"/>
    <x v="0"/>
    <n v="0"/>
    <x v="10"/>
    <x v="1"/>
    <x v="0"/>
    <n v="120"/>
    <n v="162"/>
    <n v="960"/>
    <n v="1296"/>
    <x v="9"/>
    <x v="6"/>
    <x v="1"/>
  </r>
  <r>
    <x v="291"/>
    <x v="13"/>
    <n v="6"/>
    <x v="2"/>
    <x v="1"/>
    <n v="0"/>
    <x v="13"/>
    <x v="4"/>
    <x v="2"/>
    <n v="55"/>
    <n v="58.3"/>
    <n v="330"/>
    <n v="349.79999999999995"/>
    <x v="18"/>
    <x v="6"/>
    <x v="1"/>
  </r>
  <r>
    <x v="292"/>
    <x v="30"/>
    <n v="2"/>
    <x v="1"/>
    <x v="0"/>
    <n v="0"/>
    <x v="30"/>
    <x v="2"/>
    <x v="3"/>
    <n v="37"/>
    <n v="49.21"/>
    <n v="74"/>
    <n v="98.42"/>
    <x v="19"/>
    <x v="6"/>
    <x v="1"/>
  </r>
  <r>
    <x v="293"/>
    <x v="15"/>
    <n v="14"/>
    <x v="2"/>
    <x v="1"/>
    <n v="0"/>
    <x v="15"/>
    <x v="3"/>
    <x v="1"/>
    <n v="75"/>
    <n v="85.5"/>
    <n v="1050"/>
    <n v="1197"/>
    <x v="27"/>
    <x v="6"/>
    <x v="1"/>
  </r>
  <r>
    <x v="293"/>
    <x v="26"/>
    <n v="1"/>
    <x v="1"/>
    <x v="0"/>
    <n v="0"/>
    <x v="26"/>
    <x v="4"/>
    <x v="2"/>
    <n v="48"/>
    <n v="57.120000000000005"/>
    <n v="48"/>
    <n v="57.120000000000005"/>
    <x v="27"/>
    <x v="6"/>
    <x v="1"/>
  </r>
  <r>
    <x v="294"/>
    <x v="11"/>
    <n v="2"/>
    <x v="2"/>
    <x v="1"/>
    <n v="0"/>
    <x v="11"/>
    <x v="1"/>
    <x v="1"/>
    <n v="76"/>
    <n v="82.08"/>
    <n v="152"/>
    <n v="164.16"/>
    <x v="11"/>
    <x v="6"/>
    <x v="1"/>
  </r>
  <r>
    <x v="294"/>
    <x v="39"/>
    <n v="12"/>
    <x v="2"/>
    <x v="1"/>
    <n v="0"/>
    <x v="39"/>
    <x v="2"/>
    <x v="0"/>
    <n v="134"/>
    <n v="156.78"/>
    <n v="1608"/>
    <n v="1881.3600000000001"/>
    <x v="11"/>
    <x v="6"/>
    <x v="1"/>
  </r>
  <r>
    <x v="294"/>
    <x v="6"/>
    <n v="13"/>
    <x v="1"/>
    <x v="1"/>
    <n v="0"/>
    <x v="6"/>
    <x v="3"/>
    <x v="1"/>
    <n v="71"/>
    <n v="80.94"/>
    <n v="923"/>
    <n v="1052.22"/>
    <x v="11"/>
    <x v="6"/>
    <x v="1"/>
  </r>
  <r>
    <x v="295"/>
    <x v="6"/>
    <n v="10"/>
    <x v="1"/>
    <x v="0"/>
    <n v="0"/>
    <x v="6"/>
    <x v="3"/>
    <x v="1"/>
    <n v="71"/>
    <n v="80.94"/>
    <n v="710"/>
    <n v="809.4"/>
    <x v="12"/>
    <x v="6"/>
    <x v="1"/>
  </r>
  <r>
    <x v="295"/>
    <x v="42"/>
    <n v="1"/>
    <x v="1"/>
    <x v="1"/>
    <n v="0"/>
    <x v="42"/>
    <x v="4"/>
    <x v="3"/>
    <n v="18"/>
    <n v="24.66"/>
    <n v="18"/>
    <n v="24.66"/>
    <x v="12"/>
    <x v="6"/>
    <x v="1"/>
  </r>
  <r>
    <x v="296"/>
    <x v="35"/>
    <n v="5"/>
    <x v="2"/>
    <x v="1"/>
    <n v="0"/>
    <x v="35"/>
    <x v="2"/>
    <x v="1"/>
    <n v="73"/>
    <n v="94.17"/>
    <n v="365"/>
    <n v="470.85"/>
    <x v="2"/>
    <x v="7"/>
    <x v="1"/>
  </r>
  <r>
    <x v="297"/>
    <x v="21"/>
    <n v="9"/>
    <x v="1"/>
    <x v="0"/>
    <n v="0"/>
    <x v="21"/>
    <x v="2"/>
    <x v="3"/>
    <n v="13"/>
    <n v="16.64"/>
    <n v="117"/>
    <n v="149.76"/>
    <x v="16"/>
    <x v="7"/>
    <x v="1"/>
  </r>
  <r>
    <x v="298"/>
    <x v="21"/>
    <n v="2"/>
    <x v="2"/>
    <x v="0"/>
    <n v="0"/>
    <x v="21"/>
    <x v="2"/>
    <x v="3"/>
    <n v="13"/>
    <n v="16.64"/>
    <n v="26"/>
    <n v="33.28"/>
    <x v="21"/>
    <x v="7"/>
    <x v="1"/>
  </r>
  <r>
    <x v="298"/>
    <x v="18"/>
    <n v="12"/>
    <x v="2"/>
    <x v="1"/>
    <n v="0"/>
    <x v="18"/>
    <x v="4"/>
    <x v="1"/>
    <n v="89"/>
    <n v="117.48"/>
    <n v="1068"/>
    <n v="1409.76"/>
    <x v="21"/>
    <x v="7"/>
    <x v="1"/>
  </r>
  <r>
    <x v="298"/>
    <x v="32"/>
    <n v="11"/>
    <x v="2"/>
    <x v="1"/>
    <n v="0"/>
    <x v="32"/>
    <x v="0"/>
    <x v="0"/>
    <n v="126"/>
    <n v="162.54"/>
    <n v="1386"/>
    <n v="1787.9399999999998"/>
    <x v="21"/>
    <x v="7"/>
    <x v="1"/>
  </r>
  <r>
    <x v="299"/>
    <x v="28"/>
    <n v="14"/>
    <x v="2"/>
    <x v="1"/>
    <n v="0"/>
    <x v="28"/>
    <x v="4"/>
    <x v="0"/>
    <n v="148"/>
    <n v="201.28"/>
    <n v="2072"/>
    <n v="2817.92"/>
    <x v="29"/>
    <x v="7"/>
    <x v="1"/>
  </r>
  <r>
    <x v="300"/>
    <x v="31"/>
    <n v="10"/>
    <x v="0"/>
    <x v="1"/>
    <n v="0"/>
    <x v="31"/>
    <x v="2"/>
    <x v="2"/>
    <n v="44"/>
    <n v="48.4"/>
    <n v="440"/>
    <n v="484"/>
    <x v="17"/>
    <x v="7"/>
    <x v="1"/>
  </r>
  <r>
    <x v="300"/>
    <x v="27"/>
    <n v="7"/>
    <x v="2"/>
    <x v="0"/>
    <n v="0"/>
    <x v="27"/>
    <x v="2"/>
    <x v="3"/>
    <n v="12"/>
    <n v="15.719999999999999"/>
    <n v="84"/>
    <n v="110.03999999999999"/>
    <x v="17"/>
    <x v="7"/>
    <x v="1"/>
  </r>
  <r>
    <x v="301"/>
    <x v="19"/>
    <n v="8"/>
    <x v="1"/>
    <x v="0"/>
    <n v="0"/>
    <x v="19"/>
    <x v="4"/>
    <x v="2"/>
    <n v="47"/>
    <n v="53.11"/>
    <n v="376"/>
    <n v="424.88"/>
    <x v="7"/>
    <x v="7"/>
    <x v="1"/>
  </r>
  <r>
    <x v="301"/>
    <x v="20"/>
    <n v="2"/>
    <x v="1"/>
    <x v="1"/>
    <n v="0"/>
    <x v="20"/>
    <x v="2"/>
    <x v="0"/>
    <n v="148"/>
    <n v="164.28"/>
    <n v="296"/>
    <n v="328.56"/>
    <x v="7"/>
    <x v="7"/>
    <x v="1"/>
  </r>
  <r>
    <x v="302"/>
    <x v="36"/>
    <n v="3"/>
    <x v="1"/>
    <x v="0"/>
    <n v="0"/>
    <x v="36"/>
    <x v="3"/>
    <x v="2"/>
    <n v="43"/>
    <n v="47.730000000000004"/>
    <n v="129"/>
    <n v="143.19"/>
    <x v="8"/>
    <x v="7"/>
    <x v="1"/>
  </r>
  <r>
    <x v="303"/>
    <x v="12"/>
    <n v="13"/>
    <x v="2"/>
    <x v="0"/>
    <n v="0"/>
    <x v="12"/>
    <x v="0"/>
    <x v="0"/>
    <n v="141"/>
    <n v="149.46"/>
    <n v="1833"/>
    <n v="1942.98"/>
    <x v="9"/>
    <x v="7"/>
    <x v="1"/>
  </r>
  <r>
    <x v="303"/>
    <x v="38"/>
    <n v="14"/>
    <x v="2"/>
    <x v="0"/>
    <n v="0"/>
    <x v="38"/>
    <x v="4"/>
    <x v="1"/>
    <n v="95"/>
    <n v="119.7"/>
    <n v="1330"/>
    <n v="1675.8"/>
    <x v="9"/>
    <x v="7"/>
    <x v="1"/>
  </r>
  <r>
    <x v="304"/>
    <x v="21"/>
    <n v="4"/>
    <x v="2"/>
    <x v="0"/>
    <n v="0"/>
    <x v="21"/>
    <x v="2"/>
    <x v="3"/>
    <n v="13"/>
    <n v="16.64"/>
    <n v="52"/>
    <n v="66.56"/>
    <x v="10"/>
    <x v="7"/>
    <x v="1"/>
  </r>
  <r>
    <x v="305"/>
    <x v="11"/>
    <n v="11"/>
    <x v="1"/>
    <x v="0"/>
    <n v="0"/>
    <x v="11"/>
    <x v="1"/>
    <x v="1"/>
    <n v="76"/>
    <n v="82.08"/>
    <n v="836"/>
    <n v="902.88"/>
    <x v="19"/>
    <x v="7"/>
    <x v="1"/>
  </r>
  <r>
    <x v="305"/>
    <x v="19"/>
    <n v="14"/>
    <x v="2"/>
    <x v="1"/>
    <n v="0"/>
    <x v="19"/>
    <x v="4"/>
    <x v="2"/>
    <n v="47"/>
    <n v="53.11"/>
    <n v="658"/>
    <n v="743.54"/>
    <x v="19"/>
    <x v="7"/>
    <x v="1"/>
  </r>
  <r>
    <x v="306"/>
    <x v="24"/>
    <n v="5"/>
    <x v="2"/>
    <x v="1"/>
    <n v="0"/>
    <x v="24"/>
    <x v="3"/>
    <x v="0"/>
    <n v="133"/>
    <n v="155.61000000000001"/>
    <n v="665"/>
    <n v="778.05000000000007"/>
    <x v="27"/>
    <x v="7"/>
    <x v="1"/>
  </r>
  <r>
    <x v="307"/>
    <x v="40"/>
    <n v="13"/>
    <x v="0"/>
    <x v="1"/>
    <n v="0"/>
    <x v="40"/>
    <x v="2"/>
    <x v="0"/>
    <n v="150"/>
    <n v="210"/>
    <n v="1950"/>
    <n v="2730"/>
    <x v="12"/>
    <x v="7"/>
    <x v="1"/>
  </r>
  <r>
    <x v="307"/>
    <x v="8"/>
    <n v="8"/>
    <x v="1"/>
    <x v="0"/>
    <n v="0"/>
    <x v="8"/>
    <x v="1"/>
    <x v="1"/>
    <n v="67"/>
    <n v="85.76"/>
    <n v="536"/>
    <n v="686.08"/>
    <x v="12"/>
    <x v="7"/>
    <x v="1"/>
  </r>
  <r>
    <x v="308"/>
    <x v="34"/>
    <n v="15"/>
    <x v="0"/>
    <x v="0"/>
    <n v="0"/>
    <x v="34"/>
    <x v="1"/>
    <x v="3"/>
    <n v="37"/>
    <n v="42.55"/>
    <n v="555"/>
    <n v="638.25"/>
    <x v="13"/>
    <x v="7"/>
    <x v="1"/>
  </r>
  <r>
    <x v="309"/>
    <x v="24"/>
    <n v="9"/>
    <x v="1"/>
    <x v="0"/>
    <n v="0"/>
    <x v="24"/>
    <x v="3"/>
    <x v="0"/>
    <n v="133"/>
    <n v="155.61000000000001"/>
    <n v="1197"/>
    <n v="1400.4900000000002"/>
    <x v="14"/>
    <x v="7"/>
    <x v="1"/>
  </r>
  <r>
    <x v="309"/>
    <x v="34"/>
    <n v="5"/>
    <x v="2"/>
    <x v="0"/>
    <n v="0"/>
    <x v="34"/>
    <x v="1"/>
    <x v="3"/>
    <n v="37"/>
    <n v="42.55"/>
    <n v="185"/>
    <n v="212.75"/>
    <x v="14"/>
    <x v="7"/>
    <x v="1"/>
  </r>
  <r>
    <x v="310"/>
    <x v="15"/>
    <n v="6"/>
    <x v="1"/>
    <x v="1"/>
    <n v="0"/>
    <x v="15"/>
    <x v="3"/>
    <x v="1"/>
    <n v="75"/>
    <n v="85.5"/>
    <n v="450"/>
    <n v="513"/>
    <x v="24"/>
    <x v="7"/>
    <x v="1"/>
  </r>
  <r>
    <x v="310"/>
    <x v="23"/>
    <n v="6"/>
    <x v="2"/>
    <x v="1"/>
    <n v="0"/>
    <x v="23"/>
    <x v="1"/>
    <x v="1"/>
    <n v="67"/>
    <n v="83.08"/>
    <n v="402"/>
    <n v="498.48"/>
    <x v="24"/>
    <x v="7"/>
    <x v="1"/>
  </r>
  <r>
    <x v="310"/>
    <x v="7"/>
    <n v="5"/>
    <x v="2"/>
    <x v="1"/>
    <n v="0"/>
    <x v="7"/>
    <x v="0"/>
    <x v="3"/>
    <n v="7"/>
    <n v="8.33"/>
    <n v="35"/>
    <n v="41.65"/>
    <x v="24"/>
    <x v="7"/>
    <x v="1"/>
  </r>
  <r>
    <x v="311"/>
    <x v="27"/>
    <n v="13"/>
    <x v="2"/>
    <x v="1"/>
    <n v="0"/>
    <x v="27"/>
    <x v="2"/>
    <x v="3"/>
    <n v="12"/>
    <n v="15.719999999999999"/>
    <n v="156"/>
    <n v="204.35999999999999"/>
    <x v="25"/>
    <x v="7"/>
    <x v="1"/>
  </r>
  <r>
    <x v="312"/>
    <x v="29"/>
    <n v="1"/>
    <x v="2"/>
    <x v="1"/>
    <n v="0"/>
    <x v="29"/>
    <x v="3"/>
    <x v="1"/>
    <n v="105"/>
    <n v="142.80000000000001"/>
    <n v="105"/>
    <n v="142.80000000000001"/>
    <x v="3"/>
    <x v="8"/>
    <x v="1"/>
  </r>
  <r>
    <x v="313"/>
    <x v="24"/>
    <n v="12"/>
    <x v="0"/>
    <x v="0"/>
    <n v="0"/>
    <x v="24"/>
    <x v="3"/>
    <x v="0"/>
    <n v="133"/>
    <n v="155.61000000000001"/>
    <n v="1596"/>
    <n v="1867.3200000000002"/>
    <x v="16"/>
    <x v="8"/>
    <x v="1"/>
  </r>
  <r>
    <x v="314"/>
    <x v="41"/>
    <n v="9"/>
    <x v="2"/>
    <x v="0"/>
    <n v="0"/>
    <x v="41"/>
    <x v="1"/>
    <x v="0"/>
    <n v="138"/>
    <n v="173.88"/>
    <n v="1242"/>
    <n v="1564.92"/>
    <x v="4"/>
    <x v="8"/>
    <x v="1"/>
  </r>
  <r>
    <x v="314"/>
    <x v="6"/>
    <n v="3"/>
    <x v="2"/>
    <x v="0"/>
    <n v="0"/>
    <x v="6"/>
    <x v="3"/>
    <x v="1"/>
    <n v="71"/>
    <n v="80.94"/>
    <n v="213"/>
    <n v="242.82"/>
    <x v="4"/>
    <x v="8"/>
    <x v="1"/>
  </r>
  <r>
    <x v="315"/>
    <x v="4"/>
    <n v="15"/>
    <x v="1"/>
    <x v="1"/>
    <n v="0"/>
    <x v="4"/>
    <x v="4"/>
    <x v="3"/>
    <n v="5"/>
    <n v="6.7"/>
    <n v="75"/>
    <n v="100.5"/>
    <x v="26"/>
    <x v="8"/>
    <x v="1"/>
  </r>
  <r>
    <x v="315"/>
    <x v="1"/>
    <n v="4"/>
    <x v="2"/>
    <x v="1"/>
    <n v="0"/>
    <x v="1"/>
    <x v="1"/>
    <x v="1"/>
    <n v="72"/>
    <n v="79.92"/>
    <n v="288"/>
    <n v="319.68"/>
    <x v="26"/>
    <x v="8"/>
    <x v="1"/>
  </r>
  <r>
    <x v="316"/>
    <x v="19"/>
    <n v="3"/>
    <x v="2"/>
    <x v="1"/>
    <n v="0"/>
    <x v="19"/>
    <x v="4"/>
    <x v="2"/>
    <n v="47"/>
    <n v="53.11"/>
    <n v="141"/>
    <n v="159.32999999999998"/>
    <x v="29"/>
    <x v="8"/>
    <x v="1"/>
  </r>
  <r>
    <x v="317"/>
    <x v="8"/>
    <n v="15"/>
    <x v="1"/>
    <x v="0"/>
    <n v="0"/>
    <x v="8"/>
    <x v="1"/>
    <x v="1"/>
    <n v="67"/>
    <n v="85.76"/>
    <n v="1005"/>
    <n v="1286.4000000000001"/>
    <x v="17"/>
    <x v="8"/>
    <x v="1"/>
  </r>
  <r>
    <x v="318"/>
    <x v="42"/>
    <n v="14"/>
    <x v="1"/>
    <x v="1"/>
    <n v="0"/>
    <x v="42"/>
    <x v="4"/>
    <x v="3"/>
    <n v="18"/>
    <n v="24.66"/>
    <n v="252"/>
    <n v="345.24"/>
    <x v="7"/>
    <x v="8"/>
    <x v="1"/>
  </r>
  <r>
    <x v="319"/>
    <x v="38"/>
    <n v="8"/>
    <x v="0"/>
    <x v="1"/>
    <n v="0"/>
    <x v="38"/>
    <x v="4"/>
    <x v="1"/>
    <n v="95"/>
    <n v="119.7"/>
    <n v="760"/>
    <n v="957.6"/>
    <x v="8"/>
    <x v="8"/>
    <x v="1"/>
  </r>
  <r>
    <x v="320"/>
    <x v="38"/>
    <n v="6"/>
    <x v="2"/>
    <x v="0"/>
    <n v="0"/>
    <x v="38"/>
    <x v="4"/>
    <x v="1"/>
    <n v="95"/>
    <n v="119.7"/>
    <n v="570"/>
    <n v="718.2"/>
    <x v="9"/>
    <x v="8"/>
    <x v="1"/>
  </r>
  <r>
    <x v="320"/>
    <x v="16"/>
    <n v="10"/>
    <x v="2"/>
    <x v="0"/>
    <n v="0"/>
    <x v="16"/>
    <x v="3"/>
    <x v="1"/>
    <n v="98"/>
    <n v="103.88"/>
    <n v="980"/>
    <n v="1038.8"/>
    <x v="9"/>
    <x v="8"/>
    <x v="1"/>
  </r>
  <r>
    <x v="321"/>
    <x v="30"/>
    <n v="14"/>
    <x v="1"/>
    <x v="0"/>
    <n v="0"/>
    <x v="30"/>
    <x v="2"/>
    <x v="3"/>
    <n v="37"/>
    <n v="49.21"/>
    <n v="518"/>
    <n v="688.94"/>
    <x v="10"/>
    <x v="8"/>
    <x v="1"/>
  </r>
  <r>
    <x v="321"/>
    <x v="42"/>
    <n v="5"/>
    <x v="2"/>
    <x v="1"/>
    <n v="0"/>
    <x v="42"/>
    <x v="4"/>
    <x v="3"/>
    <n v="18"/>
    <n v="24.66"/>
    <n v="90"/>
    <n v="123.3"/>
    <x v="10"/>
    <x v="8"/>
    <x v="1"/>
  </r>
  <r>
    <x v="322"/>
    <x v="23"/>
    <n v="12"/>
    <x v="1"/>
    <x v="0"/>
    <n v="0"/>
    <x v="23"/>
    <x v="1"/>
    <x v="1"/>
    <n v="67"/>
    <n v="83.08"/>
    <n v="804"/>
    <n v="996.96"/>
    <x v="18"/>
    <x v="8"/>
    <x v="1"/>
  </r>
  <r>
    <x v="323"/>
    <x v="35"/>
    <n v="12"/>
    <x v="2"/>
    <x v="0"/>
    <n v="0"/>
    <x v="35"/>
    <x v="2"/>
    <x v="1"/>
    <n v="73"/>
    <n v="94.17"/>
    <n v="876"/>
    <n v="1130.04"/>
    <x v="19"/>
    <x v="8"/>
    <x v="1"/>
  </r>
  <r>
    <x v="324"/>
    <x v="18"/>
    <n v="14"/>
    <x v="2"/>
    <x v="0"/>
    <n v="0"/>
    <x v="18"/>
    <x v="4"/>
    <x v="1"/>
    <n v="89"/>
    <n v="117.48"/>
    <n v="1246"/>
    <n v="1644.72"/>
    <x v="27"/>
    <x v="8"/>
    <x v="1"/>
  </r>
  <r>
    <x v="324"/>
    <x v="18"/>
    <n v="8"/>
    <x v="2"/>
    <x v="1"/>
    <n v="0"/>
    <x v="18"/>
    <x v="4"/>
    <x v="1"/>
    <n v="89"/>
    <n v="117.48"/>
    <n v="712"/>
    <n v="939.84"/>
    <x v="27"/>
    <x v="8"/>
    <x v="1"/>
  </r>
  <r>
    <x v="325"/>
    <x v="43"/>
    <n v="4"/>
    <x v="2"/>
    <x v="1"/>
    <n v="0"/>
    <x v="43"/>
    <x v="4"/>
    <x v="1"/>
    <n v="90"/>
    <n v="96.3"/>
    <n v="360"/>
    <n v="385.2"/>
    <x v="13"/>
    <x v="8"/>
    <x v="1"/>
  </r>
  <r>
    <x v="325"/>
    <x v="11"/>
    <n v="9"/>
    <x v="2"/>
    <x v="1"/>
    <n v="0"/>
    <x v="11"/>
    <x v="1"/>
    <x v="1"/>
    <n v="76"/>
    <n v="82.08"/>
    <n v="684"/>
    <n v="738.72"/>
    <x v="13"/>
    <x v="8"/>
    <x v="1"/>
  </r>
  <r>
    <x v="325"/>
    <x v="1"/>
    <n v="3"/>
    <x v="0"/>
    <x v="1"/>
    <n v="0"/>
    <x v="1"/>
    <x v="1"/>
    <x v="1"/>
    <n v="72"/>
    <n v="79.92"/>
    <n v="216"/>
    <n v="239.76"/>
    <x v="13"/>
    <x v="8"/>
    <x v="1"/>
  </r>
  <r>
    <x v="326"/>
    <x v="13"/>
    <n v="13"/>
    <x v="2"/>
    <x v="0"/>
    <n v="0"/>
    <x v="13"/>
    <x v="4"/>
    <x v="2"/>
    <n v="55"/>
    <n v="58.3"/>
    <n v="715"/>
    <n v="757.9"/>
    <x v="28"/>
    <x v="8"/>
    <x v="1"/>
  </r>
  <r>
    <x v="327"/>
    <x v="31"/>
    <n v="5"/>
    <x v="2"/>
    <x v="1"/>
    <n v="0"/>
    <x v="31"/>
    <x v="2"/>
    <x v="2"/>
    <n v="44"/>
    <n v="48.4"/>
    <n v="220"/>
    <n v="242"/>
    <x v="2"/>
    <x v="9"/>
    <x v="1"/>
  </r>
  <r>
    <x v="328"/>
    <x v="36"/>
    <n v="15"/>
    <x v="2"/>
    <x v="0"/>
    <n v="0"/>
    <x v="36"/>
    <x v="3"/>
    <x v="2"/>
    <n v="43"/>
    <n v="47.730000000000004"/>
    <n v="645"/>
    <n v="715.95"/>
    <x v="3"/>
    <x v="9"/>
    <x v="1"/>
  </r>
  <r>
    <x v="329"/>
    <x v="4"/>
    <n v="1"/>
    <x v="2"/>
    <x v="0"/>
    <n v="0"/>
    <x v="4"/>
    <x v="4"/>
    <x v="3"/>
    <n v="5"/>
    <n v="6.7"/>
    <n v="5"/>
    <n v="6.7"/>
    <x v="16"/>
    <x v="9"/>
    <x v="1"/>
  </r>
  <r>
    <x v="330"/>
    <x v="1"/>
    <n v="14"/>
    <x v="1"/>
    <x v="0"/>
    <n v="0"/>
    <x v="1"/>
    <x v="1"/>
    <x v="1"/>
    <n v="72"/>
    <n v="79.92"/>
    <n v="1008"/>
    <n v="1118.8800000000001"/>
    <x v="4"/>
    <x v="9"/>
    <x v="1"/>
  </r>
  <r>
    <x v="331"/>
    <x v="40"/>
    <n v="9"/>
    <x v="2"/>
    <x v="0"/>
    <n v="0"/>
    <x v="40"/>
    <x v="2"/>
    <x v="0"/>
    <n v="150"/>
    <n v="210"/>
    <n v="1350"/>
    <n v="1890"/>
    <x v="26"/>
    <x v="9"/>
    <x v="1"/>
  </r>
  <r>
    <x v="331"/>
    <x v="11"/>
    <n v="12"/>
    <x v="1"/>
    <x v="0"/>
    <n v="0"/>
    <x v="11"/>
    <x v="1"/>
    <x v="1"/>
    <n v="76"/>
    <n v="82.08"/>
    <n v="912"/>
    <n v="984.96"/>
    <x v="26"/>
    <x v="9"/>
    <x v="1"/>
  </r>
  <r>
    <x v="332"/>
    <x v="25"/>
    <n v="10"/>
    <x v="2"/>
    <x v="0"/>
    <n v="0"/>
    <x v="25"/>
    <x v="3"/>
    <x v="1"/>
    <n v="83"/>
    <n v="94.62"/>
    <n v="830"/>
    <n v="946.2"/>
    <x v="5"/>
    <x v="9"/>
    <x v="1"/>
  </r>
  <r>
    <x v="333"/>
    <x v="29"/>
    <n v="15"/>
    <x v="1"/>
    <x v="0"/>
    <n v="0"/>
    <x v="29"/>
    <x v="3"/>
    <x v="1"/>
    <n v="105"/>
    <n v="142.80000000000001"/>
    <n v="1575"/>
    <n v="2142"/>
    <x v="22"/>
    <x v="9"/>
    <x v="1"/>
  </r>
  <r>
    <x v="334"/>
    <x v="11"/>
    <n v="15"/>
    <x v="0"/>
    <x v="0"/>
    <n v="0"/>
    <x v="11"/>
    <x v="1"/>
    <x v="1"/>
    <n v="76"/>
    <n v="82.08"/>
    <n v="1140"/>
    <n v="1231.2"/>
    <x v="29"/>
    <x v="9"/>
    <x v="1"/>
  </r>
  <r>
    <x v="335"/>
    <x v="27"/>
    <n v="10"/>
    <x v="2"/>
    <x v="1"/>
    <n v="0"/>
    <x v="27"/>
    <x v="2"/>
    <x v="3"/>
    <n v="12"/>
    <n v="15.719999999999999"/>
    <n v="120"/>
    <n v="157.19999999999999"/>
    <x v="17"/>
    <x v="9"/>
    <x v="1"/>
  </r>
  <r>
    <x v="336"/>
    <x v="43"/>
    <n v="3"/>
    <x v="1"/>
    <x v="0"/>
    <n v="0"/>
    <x v="43"/>
    <x v="4"/>
    <x v="1"/>
    <n v="90"/>
    <n v="96.3"/>
    <n v="270"/>
    <n v="288.89999999999998"/>
    <x v="23"/>
    <x v="9"/>
    <x v="1"/>
  </r>
  <r>
    <x v="337"/>
    <x v="0"/>
    <n v="14"/>
    <x v="1"/>
    <x v="1"/>
    <n v="0"/>
    <x v="0"/>
    <x v="0"/>
    <x v="0"/>
    <n v="144"/>
    <n v="156.96"/>
    <n v="2016"/>
    <n v="2197.44"/>
    <x v="19"/>
    <x v="9"/>
    <x v="1"/>
  </r>
  <r>
    <x v="338"/>
    <x v="10"/>
    <n v="3"/>
    <x v="2"/>
    <x v="1"/>
    <n v="0"/>
    <x v="10"/>
    <x v="1"/>
    <x v="0"/>
    <n v="120"/>
    <n v="162"/>
    <n v="360"/>
    <n v="486"/>
    <x v="24"/>
    <x v="9"/>
    <x v="1"/>
  </r>
  <r>
    <x v="339"/>
    <x v="1"/>
    <n v="8"/>
    <x v="2"/>
    <x v="0"/>
    <n v="0"/>
    <x v="1"/>
    <x v="1"/>
    <x v="1"/>
    <n v="72"/>
    <n v="79.92"/>
    <n v="576"/>
    <n v="639.36"/>
    <x v="25"/>
    <x v="9"/>
    <x v="1"/>
  </r>
  <r>
    <x v="340"/>
    <x v="35"/>
    <n v="15"/>
    <x v="0"/>
    <x v="0"/>
    <n v="0"/>
    <x v="35"/>
    <x v="2"/>
    <x v="1"/>
    <n v="73"/>
    <n v="94.17"/>
    <n v="1095"/>
    <n v="1412.55"/>
    <x v="0"/>
    <x v="10"/>
    <x v="1"/>
  </r>
  <r>
    <x v="341"/>
    <x v="27"/>
    <n v="15"/>
    <x v="0"/>
    <x v="1"/>
    <n v="0"/>
    <x v="27"/>
    <x v="2"/>
    <x v="3"/>
    <n v="12"/>
    <n v="15.719999999999999"/>
    <n v="180"/>
    <n v="235.79999999999998"/>
    <x v="1"/>
    <x v="10"/>
    <x v="1"/>
  </r>
  <r>
    <x v="341"/>
    <x v="28"/>
    <n v="15"/>
    <x v="2"/>
    <x v="1"/>
    <n v="0"/>
    <x v="28"/>
    <x v="4"/>
    <x v="0"/>
    <n v="148"/>
    <n v="201.28"/>
    <n v="2220"/>
    <n v="3019.2"/>
    <x v="1"/>
    <x v="10"/>
    <x v="1"/>
  </r>
  <r>
    <x v="341"/>
    <x v="4"/>
    <n v="5"/>
    <x v="2"/>
    <x v="1"/>
    <n v="0"/>
    <x v="4"/>
    <x v="4"/>
    <x v="3"/>
    <n v="5"/>
    <n v="6.7"/>
    <n v="25"/>
    <n v="33.5"/>
    <x v="1"/>
    <x v="10"/>
    <x v="1"/>
  </r>
  <r>
    <x v="342"/>
    <x v="14"/>
    <n v="11"/>
    <x v="1"/>
    <x v="0"/>
    <n v="0"/>
    <x v="14"/>
    <x v="0"/>
    <x v="2"/>
    <n v="61"/>
    <n v="76.25"/>
    <n v="671"/>
    <n v="838.75"/>
    <x v="2"/>
    <x v="10"/>
    <x v="1"/>
  </r>
  <r>
    <x v="343"/>
    <x v="25"/>
    <n v="10"/>
    <x v="2"/>
    <x v="0"/>
    <n v="0"/>
    <x v="25"/>
    <x v="3"/>
    <x v="1"/>
    <n v="83"/>
    <n v="94.62"/>
    <n v="830"/>
    <n v="946.2"/>
    <x v="3"/>
    <x v="10"/>
    <x v="1"/>
  </r>
  <r>
    <x v="344"/>
    <x v="40"/>
    <n v="15"/>
    <x v="2"/>
    <x v="1"/>
    <n v="0"/>
    <x v="40"/>
    <x v="2"/>
    <x v="0"/>
    <n v="150"/>
    <n v="210"/>
    <n v="2250"/>
    <n v="3150"/>
    <x v="15"/>
    <x v="10"/>
    <x v="1"/>
  </r>
  <r>
    <x v="345"/>
    <x v="23"/>
    <n v="13"/>
    <x v="2"/>
    <x v="1"/>
    <n v="0"/>
    <x v="23"/>
    <x v="1"/>
    <x v="1"/>
    <n v="67"/>
    <n v="83.08"/>
    <n v="871"/>
    <n v="1080.04"/>
    <x v="16"/>
    <x v="10"/>
    <x v="1"/>
  </r>
  <r>
    <x v="345"/>
    <x v="27"/>
    <n v="13"/>
    <x v="1"/>
    <x v="0"/>
    <n v="0"/>
    <x v="27"/>
    <x v="2"/>
    <x v="3"/>
    <n v="12"/>
    <n v="15.719999999999999"/>
    <n v="156"/>
    <n v="204.35999999999999"/>
    <x v="16"/>
    <x v="10"/>
    <x v="1"/>
  </r>
  <r>
    <x v="345"/>
    <x v="10"/>
    <n v="13"/>
    <x v="2"/>
    <x v="1"/>
    <n v="0"/>
    <x v="10"/>
    <x v="1"/>
    <x v="0"/>
    <n v="120"/>
    <n v="162"/>
    <n v="1560"/>
    <n v="2106"/>
    <x v="16"/>
    <x v="10"/>
    <x v="1"/>
  </r>
  <r>
    <x v="346"/>
    <x v="17"/>
    <n v="13"/>
    <x v="1"/>
    <x v="1"/>
    <n v="0"/>
    <x v="17"/>
    <x v="1"/>
    <x v="1"/>
    <n v="90"/>
    <n v="115.2"/>
    <n v="1170"/>
    <n v="1497.6000000000001"/>
    <x v="20"/>
    <x v="10"/>
    <x v="1"/>
  </r>
  <r>
    <x v="347"/>
    <x v="43"/>
    <n v="11"/>
    <x v="0"/>
    <x v="1"/>
    <n v="0"/>
    <x v="43"/>
    <x v="4"/>
    <x v="1"/>
    <n v="90"/>
    <n v="96.3"/>
    <n v="990"/>
    <n v="1059.3"/>
    <x v="21"/>
    <x v="10"/>
    <x v="1"/>
  </r>
  <r>
    <x v="347"/>
    <x v="40"/>
    <n v="10"/>
    <x v="0"/>
    <x v="0"/>
    <n v="0"/>
    <x v="40"/>
    <x v="2"/>
    <x v="0"/>
    <n v="150"/>
    <n v="210"/>
    <n v="1500"/>
    <n v="2100"/>
    <x v="21"/>
    <x v="10"/>
    <x v="1"/>
  </r>
  <r>
    <x v="348"/>
    <x v="26"/>
    <n v="8"/>
    <x v="1"/>
    <x v="1"/>
    <n v="0"/>
    <x v="26"/>
    <x v="4"/>
    <x v="2"/>
    <n v="48"/>
    <n v="57.120000000000005"/>
    <n v="384"/>
    <n v="456.96000000000004"/>
    <x v="4"/>
    <x v="10"/>
    <x v="1"/>
  </r>
  <r>
    <x v="349"/>
    <x v="30"/>
    <n v="7"/>
    <x v="2"/>
    <x v="0"/>
    <n v="0"/>
    <x v="30"/>
    <x v="2"/>
    <x v="3"/>
    <n v="37"/>
    <n v="49.21"/>
    <n v="259"/>
    <n v="344.47"/>
    <x v="26"/>
    <x v="10"/>
    <x v="1"/>
  </r>
  <r>
    <x v="350"/>
    <x v="26"/>
    <n v="10"/>
    <x v="0"/>
    <x v="1"/>
    <n v="0"/>
    <x v="26"/>
    <x v="4"/>
    <x v="2"/>
    <n v="48"/>
    <n v="57.120000000000005"/>
    <n v="480"/>
    <n v="571.20000000000005"/>
    <x v="22"/>
    <x v="10"/>
    <x v="1"/>
  </r>
  <r>
    <x v="351"/>
    <x v="29"/>
    <n v="1"/>
    <x v="2"/>
    <x v="1"/>
    <n v="0"/>
    <x v="29"/>
    <x v="3"/>
    <x v="1"/>
    <n v="105"/>
    <n v="142.80000000000001"/>
    <n v="105"/>
    <n v="142.80000000000001"/>
    <x v="29"/>
    <x v="10"/>
    <x v="1"/>
  </r>
  <r>
    <x v="352"/>
    <x v="35"/>
    <n v="14"/>
    <x v="2"/>
    <x v="1"/>
    <n v="0"/>
    <x v="35"/>
    <x v="2"/>
    <x v="1"/>
    <n v="73"/>
    <n v="94.17"/>
    <n v="1022"/>
    <n v="1318.38"/>
    <x v="17"/>
    <x v="10"/>
    <x v="1"/>
  </r>
  <r>
    <x v="353"/>
    <x v="39"/>
    <n v="8"/>
    <x v="1"/>
    <x v="0"/>
    <n v="0"/>
    <x v="39"/>
    <x v="2"/>
    <x v="0"/>
    <n v="134"/>
    <n v="156.78"/>
    <n v="1072"/>
    <n v="1254.24"/>
    <x v="23"/>
    <x v="10"/>
    <x v="1"/>
  </r>
  <r>
    <x v="354"/>
    <x v="13"/>
    <n v="8"/>
    <x v="2"/>
    <x v="1"/>
    <n v="0"/>
    <x v="13"/>
    <x v="4"/>
    <x v="2"/>
    <n v="55"/>
    <n v="58.3"/>
    <n v="440"/>
    <n v="466.4"/>
    <x v="7"/>
    <x v="10"/>
    <x v="1"/>
  </r>
  <r>
    <x v="355"/>
    <x v="14"/>
    <n v="6"/>
    <x v="2"/>
    <x v="1"/>
    <n v="0"/>
    <x v="14"/>
    <x v="0"/>
    <x v="2"/>
    <n v="61"/>
    <n v="76.25"/>
    <n v="366"/>
    <n v="457.5"/>
    <x v="10"/>
    <x v="10"/>
    <x v="1"/>
  </r>
  <r>
    <x v="356"/>
    <x v="43"/>
    <n v="12"/>
    <x v="1"/>
    <x v="0"/>
    <n v="0"/>
    <x v="43"/>
    <x v="4"/>
    <x v="1"/>
    <n v="90"/>
    <n v="96.3"/>
    <n v="1080"/>
    <n v="1155.5999999999999"/>
    <x v="19"/>
    <x v="10"/>
    <x v="1"/>
  </r>
  <r>
    <x v="357"/>
    <x v="3"/>
    <n v="5"/>
    <x v="2"/>
    <x v="1"/>
    <n v="0"/>
    <x v="3"/>
    <x v="3"/>
    <x v="2"/>
    <n v="44"/>
    <n v="48.84"/>
    <n v="220"/>
    <n v="244.20000000000002"/>
    <x v="11"/>
    <x v="10"/>
    <x v="1"/>
  </r>
  <r>
    <x v="358"/>
    <x v="18"/>
    <n v="5"/>
    <x v="2"/>
    <x v="0"/>
    <n v="0"/>
    <x v="18"/>
    <x v="4"/>
    <x v="1"/>
    <n v="89"/>
    <n v="117.48"/>
    <n v="445"/>
    <n v="587.4"/>
    <x v="12"/>
    <x v="10"/>
    <x v="1"/>
  </r>
  <r>
    <x v="359"/>
    <x v="13"/>
    <n v="15"/>
    <x v="2"/>
    <x v="0"/>
    <n v="0"/>
    <x v="13"/>
    <x v="4"/>
    <x v="2"/>
    <n v="55"/>
    <n v="58.3"/>
    <n v="825"/>
    <n v="874.5"/>
    <x v="13"/>
    <x v="10"/>
    <x v="1"/>
  </r>
  <r>
    <x v="360"/>
    <x v="5"/>
    <n v="8"/>
    <x v="2"/>
    <x v="1"/>
    <n v="0"/>
    <x v="5"/>
    <x v="4"/>
    <x v="1"/>
    <n v="93"/>
    <n v="104.16"/>
    <n v="744"/>
    <n v="833.28"/>
    <x v="14"/>
    <x v="10"/>
    <x v="1"/>
  </r>
  <r>
    <x v="361"/>
    <x v="27"/>
    <n v="2"/>
    <x v="2"/>
    <x v="0"/>
    <n v="0"/>
    <x v="27"/>
    <x v="2"/>
    <x v="3"/>
    <n v="12"/>
    <n v="15.719999999999999"/>
    <n v="24"/>
    <n v="31.439999999999998"/>
    <x v="24"/>
    <x v="10"/>
    <x v="1"/>
  </r>
  <r>
    <x v="362"/>
    <x v="33"/>
    <n v="5"/>
    <x v="0"/>
    <x v="1"/>
    <n v="0"/>
    <x v="33"/>
    <x v="4"/>
    <x v="3"/>
    <n v="37"/>
    <n v="41.81"/>
    <n v="185"/>
    <n v="209.05"/>
    <x v="2"/>
    <x v="11"/>
    <x v="1"/>
  </r>
  <r>
    <x v="363"/>
    <x v="42"/>
    <n v="10"/>
    <x v="2"/>
    <x v="1"/>
    <n v="0"/>
    <x v="42"/>
    <x v="4"/>
    <x v="3"/>
    <n v="18"/>
    <n v="24.66"/>
    <n v="180"/>
    <n v="246.6"/>
    <x v="3"/>
    <x v="11"/>
    <x v="1"/>
  </r>
  <r>
    <x v="363"/>
    <x v="11"/>
    <n v="15"/>
    <x v="2"/>
    <x v="1"/>
    <n v="0"/>
    <x v="11"/>
    <x v="1"/>
    <x v="1"/>
    <n v="76"/>
    <n v="82.08"/>
    <n v="1140"/>
    <n v="1231.2"/>
    <x v="3"/>
    <x v="11"/>
    <x v="1"/>
  </r>
  <r>
    <x v="364"/>
    <x v="1"/>
    <n v="12"/>
    <x v="2"/>
    <x v="1"/>
    <n v="0"/>
    <x v="1"/>
    <x v="1"/>
    <x v="1"/>
    <n v="72"/>
    <n v="79.92"/>
    <n v="864"/>
    <n v="959.04"/>
    <x v="20"/>
    <x v="11"/>
    <x v="1"/>
  </r>
  <r>
    <x v="364"/>
    <x v="21"/>
    <n v="13"/>
    <x v="2"/>
    <x v="0"/>
    <n v="0"/>
    <x v="21"/>
    <x v="2"/>
    <x v="3"/>
    <n v="13"/>
    <n v="16.64"/>
    <n v="169"/>
    <n v="216.32"/>
    <x v="20"/>
    <x v="11"/>
    <x v="1"/>
  </r>
  <r>
    <x v="364"/>
    <x v="1"/>
    <n v="5"/>
    <x v="2"/>
    <x v="1"/>
    <n v="0"/>
    <x v="1"/>
    <x v="1"/>
    <x v="1"/>
    <n v="72"/>
    <n v="79.92"/>
    <n v="360"/>
    <n v="399.6"/>
    <x v="20"/>
    <x v="11"/>
    <x v="1"/>
  </r>
  <r>
    <x v="365"/>
    <x v="26"/>
    <n v="5"/>
    <x v="2"/>
    <x v="0"/>
    <n v="0"/>
    <x v="26"/>
    <x v="4"/>
    <x v="2"/>
    <n v="48"/>
    <n v="57.120000000000005"/>
    <n v="240"/>
    <n v="285.60000000000002"/>
    <x v="5"/>
    <x v="11"/>
    <x v="1"/>
  </r>
  <r>
    <x v="365"/>
    <x v="2"/>
    <n v="9"/>
    <x v="0"/>
    <x v="0"/>
    <n v="0"/>
    <x v="2"/>
    <x v="2"/>
    <x v="1"/>
    <n v="112"/>
    <n v="122.08"/>
    <n v="1008"/>
    <n v="1098.72"/>
    <x v="5"/>
    <x v="11"/>
    <x v="1"/>
  </r>
  <r>
    <x v="365"/>
    <x v="9"/>
    <n v="10"/>
    <x v="1"/>
    <x v="1"/>
    <n v="0"/>
    <x v="9"/>
    <x v="2"/>
    <x v="1"/>
    <n v="112"/>
    <n v="146.72"/>
    <n v="1120"/>
    <n v="1467.2"/>
    <x v="5"/>
    <x v="11"/>
    <x v="1"/>
  </r>
  <r>
    <x v="366"/>
    <x v="28"/>
    <n v="9"/>
    <x v="0"/>
    <x v="1"/>
    <n v="0"/>
    <x v="28"/>
    <x v="4"/>
    <x v="0"/>
    <n v="148"/>
    <n v="201.28"/>
    <n v="1332"/>
    <n v="1811.52"/>
    <x v="6"/>
    <x v="11"/>
    <x v="1"/>
  </r>
  <r>
    <x v="366"/>
    <x v="41"/>
    <n v="10"/>
    <x v="0"/>
    <x v="0"/>
    <n v="0"/>
    <x v="41"/>
    <x v="1"/>
    <x v="0"/>
    <n v="138"/>
    <n v="173.88"/>
    <n v="1380"/>
    <n v="1738.8"/>
    <x v="6"/>
    <x v="11"/>
    <x v="1"/>
  </r>
  <r>
    <x v="367"/>
    <x v="24"/>
    <n v="4"/>
    <x v="2"/>
    <x v="1"/>
    <n v="0"/>
    <x v="24"/>
    <x v="3"/>
    <x v="0"/>
    <n v="133"/>
    <n v="155.61000000000001"/>
    <n v="532"/>
    <n v="622.44000000000005"/>
    <x v="29"/>
    <x v="11"/>
    <x v="1"/>
  </r>
  <r>
    <x v="368"/>
    <x v="37"/>
    <n v="13"/>
    <x v="2"/>
    <x v="0"/>
    <n v="0"/>
    <x v="37"/>
    <x v="3"/>
    <x v="3"/>
    <n v="6"/>
    <n v="7.8599999999999994"/>
    <n v="78"/>
    <n v="102.17999999999999"/>
    <x v="17"/>
    <x v="11"/>
    <x v="1"/>
  </r>
  <r>
    <x v="369"/>
    <x v="11"/>
    <n v="7"/>
    <x v="2"/>
    <x v="0"/>
    <n v="0"/>
    <x v="11"/>
    <x v="1"/>
    <x v="1"/>
    <n v="76"/>
    <n v="82.08"/>
    <n v="532"/>
    <n v="574.55999999999995"/>
    <x v="8"/>
    <x v="11"/>
    <x v="1"/>
  </r>
  <r>
    <x v="369"/>
    <x v="31"/>
    <n v="14"/>
    <x v="2"/>
    <x v="1"/>
    <n v="0"/>
    <x v="31"/>
    <x v="2"/>
    <x v="2"/>
    <n v="44"/>
    <n v="48.4"/>
    <n v="616"/>
    <n v="677.6"/>
    <x v="8"/>
    <x v="11"/>
    <x v="1"/>
  </r>
  <r>
    <x v="369"/>
    <x v="37"/>
    <n v="11"/>
    <x v="1"/>
    <x v="0"/>
    <n v="0"/>
    <x v="37"/>
    <x v="3"/>
    <x v="3"/>
    <n v="6"/>
    <n v="7.8599999999999994"/>
    <n v="66"/>
    <n v="86.46"/>
    <x v="8"/>
    <x v="11"/>
    <x v="1"/>
  </r>
  <r>
    <x v="370"/>
    <x v="15"/>
    <n v="10"/>
    <x v="2"/>
    <x v="0"/>
    <n v="0"/>
    <x v="15"/>
    <x v="3"/>
    <x v="1"/>
    <n v="75"/>
    <n v="85.5"/>
    <n v="750"/>
    <n v="855"/>
    <x v="10"/>
    <x v="11"/>
    <x v="1"/>
  </r>
  <r>
    <x v="371"/>
    <x v="25"/>
    <n v="15"/>
    <x v="2"/>
    <x v="0"/>
    <n v="0"/>
    <x v="25"/>
    <x v="3"/>
    <x v="1"/>
    <n v="83"/>
    <n v="94.62"/>
    <n v="1245"/>
    <n v="1419.3000000000002"/>
    <x v="28"/>
    <x v="11"/>
    <x v="1"/>
  </r>
  <r>
    <x v="371"/>
    <x v="10"/>
    <n v="1"/>
    <x v="0"/>
    <x v="1"/>
    <n v="0"/>
    <x v="10"/>
    <x v="1"/>
    <x v="0"/>
    <n v="120"/>
    <n v="162"/>
    <n v="120"/>
    <n v="162"/>
    <x v="28"/>
    <x v="11"/>
    <x v="1"/>
  </r>
  <r>
    <x v="372"/>
    <x v="41"/>
    <n v="14"/>
    <x v="2"/>
    <x v="0"/>
    <n v="0"/>
    <x v="41"/>
    <x v="1"/>
    <x v="0"/>
    <n v="138"/>
    <n v="173.88"/>
    <n v="1932"/>
    <n v="2434.3199999999997"/>
    <x v="24"/>
    <x v="11"/>
    <x v="1"/>
  </r>
  <r>
    <x v="373"/>
    <x v="38"/>
    <n v="12"/>
    <x v="1"/>
    <x v="0"/>
    <n v="0"/>
    <x v="38"/>
    <x v="4"/>
    <x v="1"/>
    <n v="95"/>
    <n v="119.7"/>
    <n v="1140"/>
    <n v="1436.4"/>
    <x v="25"/>
    <x v="11"/>
    <x v="1"/>
  </r>
  <r>
    <x v="373"/>
    <x v="31"/>
    <n v="6"/>
    <x v="1"/>
    <x v="0"/>
    <n v="0"/>
    <x v="31"/>
    <x v="2"/>
    <x v="2"/>
    <n v="44"/>
    <n v="48.4"/>
    <n v="264"/>
    <n v="290.39999999999998"/>
    <x v="25"/>
    <x v="11"/>
    <x v="1"/>
  </r>
  <r>
    <x v="373"/>
    <x v="3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3BE128E-D749-4574-944C-E8B24F1DB9A0}" name="Sales bY Payment method"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L7:AM9" firstHeaderRow="1" firstDataRow="1"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4"/>
  </rowFields>
  <rowItems count="2">
    <i>
      <x/>
    </i>
    <i>
      <x v="1"/>
    </i>
  </rowItems>
  <colItems count="1">
    <i/>
  </colItems>
  <dataFields count="1">
    <dataField name="Sum of Total_Selling_Value" fld="12" baseField="0" baseItem="0" numFmtId="165"/>
  </dataFields>
  <formats count="2">
    <format dxfId="3">
      <pivotArea outline="0" collapsedLevelsAreSubtotals="1" fieldPosition="0"/>
    </format>
    <format dxfId="4">
      <pivotArea dataOnly="0" labelOnly="1" outline="0" axis="axisValues" fieldPosition="0"/>
    </format>
  </formats>
  <chartFormats count="9">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4" count="1" selected="0">
            <x v="0"/>
          </reference>
        </references>
      </pivotArea>
    </chartFormat>
    <chartFormat chart="2" format="3">
      <pivotArea type="data" outline="0" fieldPosition="0">
        <references count="2">
          <reference field="4294967294" count="1" selected="0">
            <x v="0"/>
          </reference>
          <reference field="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4" count="1" selected="0">
            <x v="0"/>
          </reference>
        </references>
      </pivotArea>
    </chartFormat>
    <chartFormat chart="3" format="6">
      <pivotArea type="data" outline="0" fieldPosition="0">
        <references count="2">
          <reference field="4294967294" count="1" selected="0">
            <x v="0"/>
          </reference>
          <reference field="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4" count="1" selected="0">
            <x v="0"/>
          </reference>
        </references>
      </pivotArea>
    </chartFormat>
    <chartFormat chart="4" format="6">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51C55D-0C3A-446C-B8D8-B9A617956CE1}" name="Sale by sale typ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5">
  <location ref="AL1:AM4" firstHeaderRow="1" firstDataRow="1"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3"/>
  </rowFields>
  <rowItems count="3">
    <i>
      <x/>
    </i>
    <i>
      <x v="1"/>
    </i>
    <i>
      <x v="2"/>
    </i>
  </rowItems>
  <colItems count="1">
    <i/>
  </colItems>
  <dataFields count="1">
    <dataField name="Sum of Total_Selling_Value" fld="12" baseField="0" baseItem="0" numFmtId="165"/>
  </dataFields>
  <formats count="2">
    <format dxfId="6">
      <pivotArea collapsedLevelsAreSubtotals="1" fieldPosition="0">
        <references count="1">
          <reference field="3" count="1">
            <x v="1"/>
          </reference>
        </references>
      </pivotArea>
    </format>
    <format dxfId="5">
      <pivotArea outline="0" collapsedLevelsAreSubtotals="1" fieldPosition="0"/>
    </format>
  </formats>
  <chartFormats count="12">
    <chartFormat chart="10" format="3" series="1">
      <pivotArea type="data" outline="0" fieldPosition="0">
        <references count="1">
          <reference field="4294967294" count="1" selected="0">
            <x v="0"/>
          </reference>
        </references>
      </pivotArea>
    </chartFormat>
    <chartFormat chart="10" format="4">
      <pivotArea type="data" outline="0" fieldPosition="0">
        <references count="2">
          <reference field="4294967294" count="1" selected="0">
            <x v="0"/>
          </reference>
          <reference field="3" count="1" selected="0">
            <x v="0"/>
          </reference>
        </references>
      </pivotArea>
    </chartFormat>
    <chartFormat chart="10" format="5">
      <pivotArea type="data" outline="0" fieldPosition="0">
        <references count="2">
          <reference field="4294967294" count="1" selected="0">
            <x v="0"/>
          </reference>
          <reference field="3" count="1" selected="0">
            <x v="1"/>
          </reference>
        </references>
      </pivotArea>
    </chartFormat>
    <chartFormat chart="10" format="6">
      <pivotArea type="data" outline="0" fieldPosition="0">
        <references count="2">
          <reference field="4294967294" count="1" selected="0">
            <x v="0"/>
          </reference>
          <reference field="3" count="1" selected="0">
            <x v="2"/>
          </reference>
        </references>
      </pivotArea>
    </chartFormat>
    <chartFormat chart="11" format="7" series="1">
      <pivotArea type="data" outline="0" fieldPosition="0">
        <references count="1">
          <reference field="4294967294" count="1" selected="0">
            <x v="0"/>
          </reference>
        </references>
      </pivotArea>
    </chartFormat>
    <chartFormat chart="11" format="8">
      <pivotArea type="data" outline="0" fieldPosition="0">
        <references count="2">
          <reference field="4294967294" count="1" selected="0">
            <x v="0"/>
          </reference>
          <reference field="3" count="1" selected="0">
            <x v="0"/>
          </reference>
        </references>
      </pivotArea>
    </chartFormat>
    <chartFormat chart="11" format="9">
      <pivotArea type="data" outline="0" fieldPosition="0">
        <references count="2">
          <reference field="4294967294" count="1" selected="0">
            <x v="0"/>
          </reference>
          <reference field="3" count="1" selected="0">
            <x v="1"/>
          </reference>
        </references>
      </pivotArea>
    </chartFormat>
    <chartFormat chart="11" format="10">
      <pivotArea type="data" outline="0" fieldPosition="0">
        <references count="2">
          <reference field="4294967294" count="1" selected="0">
            <x v="0"/>
          </reference>
          <reference field="3" count="1" selected="0">
            <x v="2"/>
          </reference>
        </references>
      </pivotArea>
    </chartFormat>
    <chartFormat chart="12" format="7" series="1">
      <pivotArea type="data" outline="0" fieldPosition="0">
        <references count="1">
          <reference field="4294967294" count="1" selected="0">
            <x v="0"/>
          </reference>
        </references>
      </pivotArea>
    </chartFormat>
    <chartFormat chart="12" format="8">
      <pivotArea type="data" outline="0" fieldPosition="0">
        <references count="2">
          <reference field="4294967294" count="1" selected="0">
            <x v="0"/>
          </reference>
          <reference field="3" count="1" selected="0">
            <x v="0"/>
          </reference>
        </references>
      </pivotArea>
    </chartFormat>
    <chartFormat chart="12" format="9">
      <pivotArea type="data" outline="0" fieldPosition="0">
        <references count="2">
          <reference field="4294967294" count="1" selected="0">
            <x v="0"/>
          </reference>
          <reference field="3" count="1" selected="0">
            <x v="1"/>
          </reference>
        </references>
      </pivotArea>
    </chartFormat>
    <chartFormat chart="12" format="10">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D390326-E181-48CA-A3D0-E2E6CA282DDE}" name="Total 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E2" firstHeaderRow="0" firstDataRow="1" firstDataCol="0"/>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Items count="1">
    <i/>
  </rowItems>
  <colFields count="1">
    <field x="-2"/>
  </colFields>
  <colItems count="2">
    <i>
      <x/>
    </i>
    <i i="1">
      <x v="1"/>
    </i>
  </colItems>
  <dataFields count="2">
    <dataField name="Sum of Total_Selling_Value" fld="12" baseField="0" baseItem="0" numFmtId="165"/>
    <dataField name="Sum of Total_Buying _Value" fld="11" baseField="0" baseItem="0" numFmtId="165"/>
  </dataFields>
  <formats count="2">
    <format dxfId="8">
      <pivotArea outline="0" collapsedLevelsAreSubtotals="1" fieldPosition="0">
        <references count="1">
          <reference field="4294967294" count="1" selected="0">
            <x v="0"/>
          </reference>
        </references>
      </pivotArea>
    </format>
    <format dxfId="7">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D997AB5-A958-43B6-89BD-5CDE1022BE1D}" name="Top Selling Produc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N4:Q48" firstHeaderRow="0" firstDataRow="1" firstDataCol="2"/>
  <pivotFields count="19">
    <pivotField compact="0" numFmtId="14" outline="0" showAll="0" defaultSubtotal="0">
      <items count="3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s>
    </pivotField>
    <pivotField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dataField="1" compact="0" outline="0" showAll="0" defaultSubtotal="0"/>
    <pivotField compact="0" outline="0" showAll="0" defaultSubtotal="0">
      <items count="3">
        <item x="2"/>
        <item x="1"/>
        <item x="0"/>
      </items>
    </pivotField>
    <pivotField compact="0" outline="0" showAll="0" defaultSubtotal="0">
      <items count="2">
        <item x="1"/>
        <item x="0"/>
      </items>
    </pivotField>
    <pivotField compact="0" numFmtId="164" outline="0" showAll="0" defaultSubtotal="0"/>
    <pivotField axis="axisRow"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defaultSubtotal="0"/>
    <pivotField axis="axisRow" compact="0" outline="0" showAll="0" defaultSubtotal="0">
      <items count="4">
        <item x="0"/>
        <item x="1"/>
        <item x="2"/>
        <item x="3"/>
      </items>
    </pivotField>
    <pivotField compact="0" numFmtId="165" outline="0" showAll="0" defaultSubtotal="0"/>
    <pivotField compact="0" numFmtId="165" outline="0" showAll="0" defaultSubtotal="0"/>
    <pivotField compact="0" numFmtId="165" outline="0" showAll="0" defaultSubtotal="0"/>
    <pivotField dataField="1" compact="0" numFmtId="165" outline="0" showAll="0" defaultSubtotal="0"/>
    <pivotField compact="0" outline="0" showAll="0" defaultSubtotal="0">
      <items count="31">
        <item x="0"/>
        <item x="1"/>
        <item x="2"/>
        <item x="3"/>
        <item x="15"/>
        <item x="16"/>
        <item x="20"/>
        <item x="21"/>
        <item x="4"/>
        <item x="26"/>
        <item x="5"/>
        <item x="6"/>
        <item x="22"/>
        <item x="29"/>
        <item x="17"/>
        <item x="23"/>
        <item x="30"/>
        <item x="7"/>
        <item x="8"/>
        <item x="9"/>
        <item x="10"/>
        <item x="18"/>
        <item x="19"/>
        <item x="27"/>
        <item x="11"/>
        <item x="12"/>
        <item x="13"/>
        <item x="14"/>
        <item x="28"/>
        <item x="24"/>
        <item x="25"/>
      </items>
    </pivotField>
    <pivotField compact="0" outline="0" showAll="0" defaultSubtotal="0">
      <items count="12">
        <item x="0"/>
        <item x="1"/>
        <item x="2"/>
        <item x="3"/>
        <item x="4"/>
        <item x="5"/>
        <item x="6"/>
        <item x="7"/>
        <item x="8"/>
        <item x="9"/>
        <item x="10"/>
        <item x="11"/>
      </items>
    </pivotField>
    <pivotField compact="0" outline="0" showAll="0" defaultSubtotal="0">
      <items count="2">
        <item x="0"/>
        <item x="1"/>
      </items>
    </pivotField>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compact="0" outline="0" showAll="0" defaultSubtotal="0">
      <items count="5">
        <item sd="0" x="0"/>
        <item sd="0" x="1"/>
        <item sd="0" x="2"/>
        <item sd="0" x="3"/>
        <item sd="0" x="4"/>
      </items>
    </pivotField>
  </pivotFields>
  <rowFields count="2">
    <field x="6"/>
    <field x="8"/>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Sum of Total_Selling_Value" fld="12" baseField="0" baseItem="0" numFmtId="165"/>
    <dataField name="Sum of QUANTITY" fld="2" baseField="0" baseItem="0"/>
  </dataFields>
  <formats count="1">
    <format dxfId="9">
      <pivotArea outline="0"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48BBE23-8537-45D0-97B9-474F63BD4C68}" name="Monthly"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D4:F16" firstHeaderRow="0" firstDataRow="1"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3">
        <item x="0"/>
        <item x="1"/>
        <item x="2"/>
        <item x="3"/>
        <item x="4"/>
        <item x="5"/>
        <item x="6"/>
        <item x="7"/>
        <item x="8"/>
        <item x="9"/>
        <item x="10"/>
        <item x="11"/>
        <item t="default"/>
      </items>
    </pivotField>
    <pivotField showAll="0">
      <items count="3">
        <item x="0"/>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_Selling_Value" fld="12" baseField="0" baseItem="0" numFmtId="165"/>
    <dataField name="Sum of Total_Buying _Value" fld="11" baseField="0" baseItem="0" numFmtId="165"/>
  </dataFields>
  <formats count="2">
    <format dxfId="11">
      <pivotArea outline="0" collapsedLevelsAreSubtotals="1" fieldPosition="0">
        <references count="1">
          <reference field="4294967294" count="1" selected="0">
            <x v="0"/>
          </reference>
        </references>
      </pivotArea>
    </format>
    <format dxfId="1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91337-A77B-4BB3-B7F5-FECC3140A6EC}" name="Daily Sale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1:B32" firstHeaderRow="1" firstDataRow="1"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_Selling_Value" fld="12" baseField="0" baseItem="0" numFmtId="165"/>
  </dataFields>
  <formats count="1">
    <format dxfId="12">
      <pivotArea dataOnly="0" outline="0" axis="axisValues" fieldPosition="0"/>
    </format>
  </format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E3FA538-6AAE-407F-928E-4B02C2E1B2EB}" name="Sales Per Category"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E4:AF9" firstHeaderRow="1" firstDataRow="1"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7"/>
  </rowFields>
  <rowItems count="5">
    <i>
      <x/>
    </i>
    <i>
      <x v="1"/>
    </i>
    <i>
      <x v="2"/>
    </i>
    <i>
      <x v="3"/>
    </i>
    <i>
      <x v="4"/>
    </i>
  </rowItems>
  <colItems count="1">
    <i/>
  </colItems>
  <dataFields count="1">
    <dataField name="Sum of Total_Selling_Value" fld="12" baseField="0" baseItem="0"/>
  </dataFields>
  <formats count="1">
    <format dxfId="13">
      <pivotArea collapsedLevelsAreSubtotals="1" fieldPosition="0">
        <references count="1">
          <reference field="7"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1431E713-E2E6-4B95-A1ED-33161A74831D}" sourceName="SALE TYPE">
  <pivotTables>
    <pivotTable tabId="3" name="Daily Sales"/>
    <pivotTable tabId="3" name="Monthly"/>
    <pivotTable tabId="3" name="Sales bY Payment method"/>
    <pivotTable tabId="3" name="Sales Per Category"/>
    <pivotTable tabId="3" name="Top Selling Product"/>
    <pivotTable tabId="3" name="Total Sales"/>
    <pivotTable tabId="3" name="Sale by sale type"/>
  </pivotTables>
  <data>
    <tabular pivotCacheId="2008153094">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89455B35-C0D1-4C41-9B72-3A0FE1706F51}" sourceName="PAYMENT MODE">
  <pivotTables>
    <pivotTable tabId="3" name="Daily Sales"/>
    <pivotTable tabId="3" name="Monthly"/>
    <pivotTable tabId="3" name="Sale by sale type"/>
    <pivotTable tabId="3" name="Sales Per Category"/>
    <pivotTable tabId="3" name="Top Selling Product"/>
    <pivotTable tabId="3" name="Total Sales"/>
    <pivotTable tabId="3" name="Sales bY Payment method"/>
  </pivotTables>
  <data>
    <tabular pivotCacheId="2008153094">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8B0ED066-2EA3-449B-BD3A-2ADCC64713FF}" sourceName="Month">
  <pivotTables>
    <pivotTable tabId="3" name="Daily Sales"/>
    <pivotTable tabId="3" name="Sale by sale type"/>
    <pivotTable tabId="3" name="Sales bY Payment method"/>
    <pivotTable tabId="3" name="Sales Per Category"/>
    <pivotTable tabId="3" name="Top Selling Product"/>
    <pivotTable tabId="3" name="Total Sales"/>
    <pivotTable tabId="3" name="Monthly"/>
  </pivotTables>
  <data>
    <tabular pivotCacheId="2008153094">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8B1DF84C-7815-4BE4-8373-150C5E7C63C7}" sourceName="Year">
  <pivotTables>
    <pivotTable tabId="3" name="Daily Sales"/>
    <pivotTable tabId="3" name="Monthly"/>
    <pivotTable tabId="3" name="Sale by sale type"/>
    <pivotTable tabId="3" name="Sales bY Payment method"/>
    <pivotTable tabId="3" name="Sales Per Category"/>
    <pivotTable tabId="3" name="Top Selling Product"/>
    <pivotTable tabId="3" name="Total Sales"/>
  </pivotTables>
  <data>
    <tabular pivotCacheId="2008153094">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6FF160E9-F763-40A4-966C-CD68CE696C48}" cache="Slicer_SALE_TYPE" caption="SALE TYPE" columnCount="3" style="SLICER" rowHeight="241300"/>
  <slicer name="PAYMENT MODE" xr10:uid="{33FED7B0-F8F2-4DDF-BD1A-1376C63E0AD9}" cache="Slicer_PAYMENT_MODE" caption="PAYMENT MODE" columnCount="2" style="SLICER" rowHeight="241300"/>
  <slicer name="Month" xr10:uid="{2341323C-4466-4884-9D58-AEBD27261776}" cache="Slicer_Month" caption="Month" style="SLICER" rowHeight="241300"/>
  <slicer name="Year" xr10:uid="{4BD3C569-E00A-442F-9C4E-23973586D256}" cache="Slicer_Year" caption="Year" style="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40" headerRowBorderDxfId="39">
  <autoFilter ref="A1:P528" xr:uid="{60351B27-4213-4B50-AF1E-6DD234ED1CD8}"/>
  <sortState xmlns:xlrd2="http://schemas.microsoft.com/office/spreadsheetml/2017/richdata2" ref="A2:E527">
    <sortCondition ref="A1:A527"/>
  </sortState>
  <tableColumns count="16">
    <tableColumn id="1" xr3:uid="{7E2D9722-C99A-4D79-AD8A-A4AF24D31B15}" name="DATE" dataDxfId="38"/>
    <tableColumn id="3" xr3:uid="{1B687DA1-746A-409E-8132-464ADA2D65F7}" name="PRODUCT ID" dataDxfId="37"/>
    <tableColumn id="2" xr3:uid="{3D21C161-3520-4EEB-95C2-BC89A67F811B}" name="QUANTITY" dataDxfId="36"/>
    <tableColumn id="4" xr3:uid="{51AFA112-3989-4C7A-B537-003512753602}" name="SALE TYPE" dataDxfId="35"/>
    <tableColumn id="5" xr3:uid="{057B8FDA-60FB-4816-999C-2030B688B9CF}" name="PAYMENT MODE" dataDxfId="34"/>
    <tableColumn id="6" xr3:uid="{A77A9445-20AF-4122-92EB-C3706E536AB4}" name="DISCOUNT %" dataDxfId="33"/>
    <tableColumn id="8" xr3:uid="{D661A2BB-3E40-45F2-8A75-458E56943D69}" name="PRODUCT" dataDxfId="32">
      <calculatedColumnFormula>VLOOKUP(InputData[[#This Row],[PRODUCT ID]],MasterData[],2,0)</calculatedColumnFormula>
    </tableColumn>
    <tableColumn id="9" xr3:uid="{CEF77B68-2CA7-4741-BE99-C42E89EE50C4}" name="CATEGORY" dataDxfId="31">
      <calculatedColumnFormula>VLOOKUP(InputData[[#This Row],[PRODUCT ID]],MasterData[],3,0)</calculatedColumnFormula>
    </tableColumn>
    <tableColumn id="10" xr3:uid="{A3866B26-6432-49BD-9DBE-D78D64F4C7B8}" name="UOM" dataDxfId="30">
      <calculatedColumnFormula>VLOOKUP(InputData[[#This Row],[PRODUCT ID]],MasterData[],4,0)</calculatedColumnFormula>
    </tableColumn>
    <tableColumn id="11" xr3:uid="{BD02DC51-DCF9-4229-AC01-A471431CF28B}" name="BUYING PRIZE" dataDxfId="29">
      <calculatedColumnFormula>VLOOKUP(InputData[[#This Row],[PRODUCT ID]],MasterData[],5,0)</calculatedColumnFormula>
    </tableColumn>
    <tableColumn id="12" xr3:uid="{1E7C8126-BC7D-4489-8A78-AFC621EACA7F}" name="SELLING PRICE" dataDxfId="28">
      <calculatedColumnFormula>VLOOKUP(InputData[[#This Row],[PRODUCT ID]],MasterData[],6,0)</calculatedColumnFormula>
    </tableColumn>
    <tableColumn id="17" xr3:uid="{83AF2FDD-FDD3-4817-B661-85F4F8A28ABB}" name="Total_Buying _Value" dataDxfId="27">
      <calculatedColumnFormula>InputData[[#This Row],[BUYING PRIZE]]*InputData[[#This Row],[QUANTITY]]</calculatedColumnFormula>
    </tableColumn>
    <tableColumn id="16" xr3:uid="{3A27BFAD-16E9-4407-8EAA-A4E743E3FC33}" name="Total_Selling_Value" dataDxfId="26">
      <calculatedColumnFormula>InputData[[#This Row],[SELLING PRICE]]*InputData[[#This Row],[QUANTITY]]</calculatedColumnFormula>
    </tableColumn>
    <tableColumn id="13" xr3:uid="{3E277EE3-4EE2-448F-9345-CCE0EA7AA5FE}" name="Day" dataDxfId="25">
      <calculatedColumnFormula>DAY(InputData[[#This Row],[DATE]])</calculatedColumnFormula>
    </tableColumn>
    <tableColumn id="14" xr3:uid="{B05100B1-7BC3-44CE-BC22-28D26DE97AC1}" name="Month" dataDxfId="24">
      <calculatedColumnFormula>TEXT(InputData[[#This Row],[DATE]],"mmm")</calculatedColumnFormula>
    </tableColumn>
    <tableColumn id="15" xr3:uid="{6C0AE993-5EEC-4A76-B2D0-1AF6E0005B21}" name="Year" dataDxfId="23">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22" dataDxfId="20" headerRowBorderDxfId="21">
  <autoFilter ref="A1:F46" xr:uid="{DE6FA1E2-6EE8-430A-AF62-020400F3E926}"/>
  <tableColumns count="6">
    <tableColumn id="1" xr3:uid="{106E50BA-9FFB-484D-AC75-176578AFED44}" name="PRODUCT ID" dataDxfId="19"/>
    <tableColumn id="2" xr3:uid="{C6063C4C-22AC-43C3-B630-5C0916CFA263}" name="PRODUCT" dataDxfId="18"/>
    <tableColumn id="3" xr3:uid="{FEA9A0A4-A0D7-45FA-BD75-4D9EBBD09441}" name="CATEGORY" dataDxfId="17"/>
    <tableColumn id="4" xr3:uid="{3BDFD3DA-79CD-4B0E-9F98-1F406523093B}" name="UOM" dataDxfId="16"/>
    <tableColumn id="5" xr3:uid="{C286276F-25D5-4D9D-9759-32EF67A133BE}" name="BUYING PRIZE" dataDxfId="15"/>
    <tableColumn id="6" xr3:uid="{BFC92544-6510-4B40-ABEE-FD6A4B0302D7}" name="SELLING PRICE" dataDxfId="14"/>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range">
      <a:dk1>
        <a:srgbClr val="000000"/>
      </a:dk1>
      <a:lt1>
        <a:sysClr val="window" lastClr="FFFFFF"/>
      </a:lt1>
      <a:dk2>
        <a:srgbClr val="637052"/>
      </a:dk2>
      <a:lt2>
        <a:srgbClr val="CCDDEA"/>
      </a:lt2>
      <a:accent1>
        <a:srgbClr val="E48312"/>
      </a:accent1>
      <a:accent2>
        <a:srgbClr val="BD582C"/>
      </a:accent2>
      <a:accent3>
        <a:srgbClr val="865640"/>
      </a:accent3>
      <a:accent4>
        <a:srgbClr val="9B8357"/>
      </a:accent4>
      <a:accent5>
        <a:srgbClr val="C2BC80"/>
      </a:accent5>
      <a:accent6>
        <a:srgbClr val="94A088"/>
      </a:accent6>
      <a:hlink>
        <a:srgbClr val="2998E3"/>
      </a:hlink>
      <a:folHlink>
        <a:srgbClr val="8C8C8C"/>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workbookViewId="0">
      <selection activeCell="B5" sqref="B5"/>
    </sheetView>
  </sheetViews>
  <sheetFormatPr defaultRowHeight="14.5" x14ac:dyDescent="0.35"/>
  <cols>
    <col min="1" max="1" width="10.36328125" bestFit="1" customWidth="1"/>
    <col min="2" max="2" width="15.90625" bestFit="1" customWidth="1"/>
    <col min="3" max="3" width="14.1796875" bestFit="1" customWidth="1"/>
    <col min="4" max="4" width="14.08984375" bestFit="1" customWidth="1"/>
    <col min="5" max="5" width="19.81640625" bestFit="1" customWidth="1"/>
    <col min="6" max="6" width="16.1796875" bestFit="1" customWidth="1"/>
    <col min="7" max="7" width="14.453125" bestFit="1" customWidth="1"/>
    <col min="8" max="8" width="9.90625" bestFit="1" customWidth="1"/>
    <col min="9" max="9" width="17.1796875" bestFit="1" customWidth="1"/>
    <col min="10" max="10" width="17.81640625" bestFit="1" customWidth="1"/>
    <col min="11" max="11" width="24.1796875" bestFit="1" customWidth="1"/>
    <col min="12" max="13" width="24.1796875" customWidth="1"/>
    <col min="14" max="14" width="24.54296875" bestFit="1" customWidth="1"/>
    <col min="15" max="15" width="11.08984375" bestFit="1" customWidth="1"/>
    <col min="16" max="16" width="9.08984375" bestFit="1" customWidth="1"/>
  </cols>
  <sheetData>
    <row r="1" spans="1:16" ht="15" thickBot="1" x14ac:dyDescent="0.4">
      <c r="A1" s="2" t="s">
        <v>100</v>
      </c>
      <c r="B1" s="2" t="s">
        <v>0</v>
      </c>
      <c r="C1" s="2" t="s">
        <v>101</v>
      </c>
      <c r="D1" s="2" t="s">
        <v>102</v>
      </c>
      <c r="E1" s="2" t="s">
        <v>103</v>
      </c>
      <c r="F1" s="2" t="s">
        <v>104</v>
      </c>
      <c r="G1" s="2" t="s">
        <v>1</v>
      </c>
      <c r="H1" s="2" t="s">
        <v>2</v>
      </c>
      <c r="I1" s="2" t="s">
        <v>3</v>
      </c>
      <c r="J1" s="2" t="s">
        <v>4</v>
      </c>
      <c r="K1" s="2" t="s">
        <v>5</v>
      </c>
      <c r="L1" s="2" t="s">
        <v>117</v>
      </c>
      <c r="M1" s="2" t="s">
        <v>118</v>
      </c>
      <c r="N1" s="2" t="s">
        <v>114</v>
      </c>
      <c r="O1" s="2" t="s">
        <v>115</v>
      </c>
      <c r="P1" s="2" t="s">
        <v>116</v>
      </c>
    </row>
    <row r="2" spans="1:16" x14ac:dyDescent="0.35">
      <c r="A2" s="3">
        <v>44197</v>
      </c>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ID]],MasterData[],4,0)</f>
        <v>Ft</v>
      </c>
      <c r="J2" s="7">
        <f>VLOOKUP(InputData[[#This Row],[PRODUCT ID]],MasterData[],5,0)</f>
        <v>144</v>
      </c>
      <c r="K2" s="7">
        <f>VLOOKUP(InputData[[#This Row],[PRODUCT ID]],MasterData[],6,0)</f>
        <v>156.96</v>
      </c>
      <c r="L2" s="7">
        <f>InputData[[#This Row],[BUYING PRIZE]]*InputData[[#This Row],[QUANTITY]]</f>
        <v>1296</v>
      </c>
      <c r="M2" s="7">
        <f>InputData[[#This Row],[SELLING PRICE]]*InputData[[#This Row],[QUANTITY]]</f>
        <v>1412.64</v>
      </c>
      <c r="N2">
        <f>DAY(InputData[[#This Row],[DATE]])</f>
        <v>1</v>
      </c>
      <c r="O2" t="str">
        <f>TEXT(InputData[[#This Row],[DATE]],"mmm")</f>
        <v>Jan</v>
      </c>
      <c r="P2">
        <f>YEAR(InputData[[#This Row],[DATE]])</f>
        <v>2021</v>
      </c>
    </row>
    <row r="3" spans="1:16" x14ac:dyDescent="0.35">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7">
        <f>VLOOKUP(InputData[[#This Row],[PRODUCT ID]],MasterData[],5,0)</f>
        <v>72</v>
      </c>
      <c r="K3" s="7">
        <f>VLOOKUP(InputData[[#This Row],[PRODUCT ID]],MasterData[],6,0)</f>
        <v>79.92</v>
      </c>
      <c r="L3" s="7">
        <f>InputData[[#This Row],[BUYING PRIZE]]*InputData[[#This Row],[QUANTITY]]</f>
        <v>1080</v>
      </c>
      <c r="M3" s="7">
        <f>InputData[[#This Row],[SELLING PRICE]]*InputData[[#This Row],[QUANTITY]]</f>
        <v>1198.8</v>
      </c>
      <c r="N3">
        <f>DAY(InputData[[#This Row],[DATE]])</f>
        <v>2</v>
      </c>
      <c r="O3" t="str">
        <f>TEXT(InputData[[#This Row],[DATE]],"mmm")</f>
        <v>Jan</v>
      </c>
      <c r="P3">
        <f>YEAR(InputData[[#This Row],[DATE]])</f>
        <v>2021</v>
      </c>
    </row>
    <row r="4" spans="1:16" x14ac:dyDescent="0.35">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7">
        <f>VLOOKUP(InputData[[#This Row],[PRODUCT ID]],MasterData[],5,0)</f>
        <v>112</v>
      </c>
      <c r="K4" s="7">
        <f>VLOOKUP(InputData[[#This Row],[PRODUCT ID]],MasterData[],6,0)</f>
        <v>122.08</v>
      </c>
      <c r="L4" s="7">
        <f>InputData[[#This Row],[BUYING PRIZE]]*InputData[[#This Row],[QUANTITY]]</f>
        <v>672</v>
      </c>
      <c r="M4" s="7">
        <f>InputData[[#This Row],[SELLING PRICE]]*InputData[[#This Row],[QUANTITY]]</f>
        <v>732.48</v>
      </c>
      <c r="N4">
        <f>DAY(InputData[[#This Row],[DATE]])</f>
        <v>2</v>
      </c>
      <c r="O4" t="str">
        <f>TEXT(InputData[[#This Row],[DATE]],"mmm")</f>
        <v>Jan</v>
      </c>
      <c r="P4">
        <f>YEAR(InputData[[#This Row],[DATE]])</f>
        <v>2021</v>
      </c>
    </row>
    <row r="5" spans="1:16" x14ac:dyDescent="0.35">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7">
        <f>VLOOKUP(InputData[[#This Row],[PRODUCT ID]],MasterData[],5,0)</f>
        <v>44</v>
      </c>
      <c r="K5" s="7">
        <f>VLOOKUP(InputData[[#This Row],[PRODUCT ID]],MasterData[],6,0)</f>
        <v>48.84</v>
      </c>
      <c r="L5" s="7">
        <f>InputData[[#This Row],[BUYING PRIZE]]*InputData[[#This Row],[QUANTITY]]</f>
        <v>220</v>
      </c>
      <c r="M5" s="7">
        <f>InputData[[#This Row],[SELLING PRICE]]*InputData[[#This Row],[QUANTITY]]</f>
        <v>244.20000000000002</v>
      </c>
      <c r="N5">
        <f>DAY(InputData[[#This Row],[DATE]])</f>
        <v>3</v>
      </c>
      <c r="O5" t="str">
        <f>TEXT(InputData[[#This Row],[DATE]],"mmm")</f>
        <v>Jan</v>
      </c>
      <c r="P5">
        <f>YEAR(InputData[[#This Row],[DATE]])</f>
        <v>2021</v>
      </c>
    </row>
    <row r="6" spans="1:16" x14ac:dyDescent="0.35">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7">
        <f>VLOOKUP(InputData[[#This Row],[PRODUCT ID]],MasterData[],5,0)</f>
        <v>5</v>
      </c>
      <c r="K6" s="7">
        <f>VLOOKUP(InputData[[#This Row],[PRODUCT ID]],MasterData[],6,0)</f>
        <v>6.7</v>
      </c>
      <c r="L6" s="7">
        <f>InputData[[#This Row],[BUYING PRIZE]]*InputData[[#This Row],[QUANTITY]]</f>
        <v>60</v>
      </c>
      <c r="M6" s="7">
        <f>InputData[[#This Row],[SELLING PRICE]]*InputData[[#This Row],[QUANTITY]]</f>
        <v>80.400000000000006</v>
      </c>
      <c r="N6">
        <f>DAY(InputData[[#This Row],[DATE]])</f>
        <v>4</v>
      </c>
      <c r="O6" t="str">
        <f>TEXT(InputData[[#This Row],[DATE]],"mmm")</f>
        <v>Jan</v>
      </c>
      <c r="P6">
        <f>YEAR(InputData[[#This Row],[DATE]])</f>
        <v>2021</v>
      </c>
    </row>
    <row r="7" spans="1:16" x14ac:dyDescent="0.35">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7">
        <f>VLOOKUP(InputData[[#This Row],[PRODUCT ID]],MasterData[],5,0)</f>
        <v>93</v>
      </c>
      <c r="K7" s="7">
        <f>VLOOKUP(InputData[[#This Row],[PRODUCT ID]],MasterData[],6,0)</f>
        <v>104.16</v>
      </c>
      <c r="L7" s="7">
        <f>InputData[[#This Row],[BUYING PRIZE]]*InputData[[#This Row],[QUANTITY]]</f>
        <v>93</v>
      </c>
      <c r="M7" s="7">
        <f>InputData[[#This Row],[SELLING PRICE]]*InputData[[#This Row],[QUANTITY]]</f>
        <v>104.16</v>
      </c>
      <c r="N7">
        <f>DAY(InputData[[#This Row],[DATE]])</f>
        <v>9</v>
      </c>
      <c r="O7" t="str">
        <f>TEXT(InputData[[#This Row],[DATE]],"mmm")</f>
        <v>Jan</v>
      </c>
      <c r="P7">
        <f>YEAR(InputData[[#This Row],[DATE]])</f>
        <v>2021</v>
      </c>
    </row>
    <row r="8" spans="1:16" x14ac:dyDescent="0.35">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7">
        <f>VLOOKUP(InputData[[#This Row],[PRODUCT ID]],MasterData[],5,0)</f>
        <v>71</v>
      </c>
      <c r="K8" s="7">
        <f>VLOOKUP(InputData[[#This Row],[PRODUCT ID]],MasterData[],6,0)</f>
        <v>80.94</v>
      </c>
      <c r="L8" s="7">
        <f>InputData[[#This Row],[BUYING PRIZE]]*InputData[[#This Row],[QUANTITY]]</f>
        <v>568</v>
      </c>
      <c r="M8" s="7">
        <f>InputData[[#This Row],[SELLING PRICE]]*InputData[[#This Row],[QUANTITY]]</f>
        <v>647.52</v>
      </c>
      <c r="N8">
        <f>DAY(InputData[[#This Row],[DATE]])</f>
        <v>9</v>
      </c>
      <c r="O8" t="str">
        <f>TEXT(InputData[[#This Row],[DATE]],"mmm")</f>
        <v>Jan</v>
      </c>
      <c r="P8">
        <f>YEAR(InputData[[#This Row],[DATE]])</f>
        <v>2021</v>
      </c>
    </row>
    <row r="9" spans="1:16" x14ac:dyDescent="0.35">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7">
        <f>VLOOKUP(InputData[[#This Row],[PRODUCT ID]],MasterData[],5,0)</f>
        <v>7</v>
      </c>
      <c r="K9" s="7">
        <f>VLOOKUP(InputData[[#This Row],[PRODUCT ID]],MasterData[],6,0)</f>
        <v>8.33</v>
      </c>
      <c r="L9" s="7">
        <f>InputData[[#This Row],[BUYING PRIZE]]*InputData[[#This Row],[QUANTITY]]</f>
        <v>28</v>
      </c>
      <c r="M9" s="7">
        <f>InputData[[#This Row],[SELLING PRICE]]*InputData[[#This Row],[QUANTITY]]</f>
        <v>33.32</v>
      </c>
      <c r="N9">
        <f>DAY(InputData[[#This Row],[DATE]])</f>
        <v>9</v>
      </c>
      <c r="O9" t="str">
        <f>TEXT(InputData[[#This Row],[DATE]],"mmm")</f>
        <v>Jan</v>
      </c>
      <c r="P9">
        <f>YEAR(InputData[[#This Row],[DATE]])</f>
        <v>2021</v>
      </c>
    </row>
    <row r="10" spans="1:16" x14ac:dyDescent="0.35">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7">
        <f>VLOOKUP(InputData[[#This Row],[PRODUCT ID]],MasterData[],5,0)</f>
        <v>67</v>
      </c>
      <c r="K10" s="7">
        <f>VLOOKUP(InputData[[#This Row],[PRODUCT ID]],MasterData[],6,0)</f>
        <v>85.76</v>
      </c>
      <c r="L10" s="7">
        <f>InputData[[#This Row],[BUYING PRIZE]]*InputData[[#This Row],[QUANTITY]]</f>
        <v>201</v>
      </c>
      <c r="M10" s="7">
        <f>InputData[[#This Row],[SELLING PRICE]]*InputData[[#This Row],[QUANTITY]]</f>
        <v>257.28000000000003</v>
      </c>
      <c r="N10">
        <f>DAY(InputData[[#This Row],[DATE]])</f>
        <v>11</v>
      </c>
      <c r="O10" t="str">
        <f>TEXT(InputData[[#This Row],[DATE]],"mmm")</f>
        <v>Jan</v>
      </c>
      <c r="P10">
        <f>YEAR(InputData[[#This Row],[DATE]])</f>
        <v>2021</v>
      </c>
    </row>
    <row r="11" spans="1:16" x14ac:dyDescent="0.35">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7">
        <f>VLOOKUP(InputData[[#This Row],[PRODUCT ID]],MasterData[],5,0)</f>
        <v>112</v>
      </c>
      <c r="K11" s="7">
        <f>VLOOKUP(InputData[[#This Row],[PRODUCT ID]],MasterData[],6,0)</f>
        <v>146.72</v>
      </c>
      <c r="L11" s="7">
        <f>InputData[[#This Row],[BUYING PRIZE]]*InputData[[#This Row],[QUANTITY]]</f>
        <v>448</v>
      </c>
      <c r="M11" s="7">
        <f>InputData[[#This Row],[SELLING PRICE]]*InputData[[#This Row],[QUANTITY]]</f>
        <v>586.88</v>
      </c>
      <c r="N11">
        <f>DAY(InputData[[#This Row],[DATE]])</f>
        <v>11</v>
      </c>
      <c r="O11" t="str">
        <f>TEXT(InputData[[#This Row],[DATE]],"mmm")</f>
        <v>Jan</v>
      </c>
      <c r="P11">
        <f>YEAR(InputData[[#This Row],[DATE]])</f>
        <v>2021</v>
      </c>
    </row>
    <row r="12" spans="1:16" x14ac:dyDescent="0.35">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7">
        <f>VLOOKUP(InputData[[#This Row],[PRODUCT ID]],MasterData[],5,0)</f>
        <v>120</v>
      </c>
      <c r="K12" s="7">
        <f>VLOOKUP(InputData[[#This Row],[PRODUCT ID]],MasterData[],6,0)</f>
        <v>162</v>
      </c>
      <c r="L12" s="7">
        <f>InputData[[#This Row],[BUYING PRIZE]]*InputData[[#This Row],[QUANTITY]]</f>
        <v>480</v>
      </c>
      <c r="M12" s="7">
        <f>InputData[[#This Row],[SELLING PRICE]]*InputData[[#This Row],[QUANTITY]]</f>
        <v>648</v>
      </c>
      <c r="N12">
        <f>DAY(InputData[[#This Row],[DATE]])</f>
        <v>11</v>
      </c>
      <c r="O12" t="str">
        <f>TEXT(InputData[[#This Row],[DATE]],"mmm")</f>
        <v>Jan</v>
      </c>
      <c r="P12">
        <f>YEAR(InputData[[#This Row],[DATE]])</f>
        <v>2021</v>
      </c>
    </row>
    <row r="13" spans="1:16" x14ac:dyDescent="0.35">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7">
        <f>VLOOKUP(InputData[[#This Row],[PRODUCT ID]],MasterData[],5,0)</f>
        <v>120</v>
      </c>
      <c r="K13" s="7">
        <f>VLOOKUP(InputData[[#This Row],[PRODUCT ID]],MasterData[],6,0)</f>
        <v>162</v>
      </c>
      <c r="L13" s="7">
        <f>InputData[[#This Row],[BUYING PRIZE]]*InputData[[#This Row],[QUANTITY]]</f>
        <v>1200</v>
      </c>
      <c r="M13" s="7">
        <f>InputData[[#This Row],[SELLING PRICE]]*InputData[[#This Row],[QUANTITY]]</f>
        <v>1620</v>
      </c>
      <c r="N13">
        <f>DAY(InputData[[#This Row],[DATE]])</f>
        <v>12</v>
      </c>
      <c r="O13" t="str">
        <f>TEXT(InputData[[#This Row],[DATE]],"mmm")</f>
        <v>Jan</v>
      </c>
      <c r="P13">
        <f>YEAR(InputData[[#This Row],[DATE]])</f>
        <v>2021</v>
      </c>
    </row>
    <row r="14" spans="1:16" x14ac:dyDescent="0.35">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7">
        <f>VLOOKUP(InputData[[#This Row],[PRODUCT ID]],MasterData[],5,0)</f>
        <v>76</v>
      </c>
      <c r="K14" s="7">
        <f>VLOOKUP(InputData[[#This Row],[PRODUCT ID]],MasterData[],6,0)</f>
        <v>82.08</v>
      </c>
      <c r="L14" s="7">
        <f>InputData[[#This Row],[BUYING PRIZE]]*InputData[[#This Row],[QUANTITY]]</f>
        <v>988</v>
      </c>
      <c r="M14" s="7">
        <f>InputData[[#This Row],[SELLING PRICE]]*InputData[[#This Row],[QUANTITY]]</f>
        <v>1067.04</v>
      </c>
      <c r="N14">
        <f>DAY(InputData[[#This Row],[DATE]])</f>
        <v>18</v>
      </c>
      <c r="O14" t="str">
        <f>TEXT(InputData[[#This Row],[DATE]],"mmm")</f>
        <v>Jan</v>
      </c>
      <c r="P14">
        <f>YEAR(InputData[[#This Row],[DATE]])</f>
        <v>2021</v>
      </c>
    </row>
    <row r="15" spans="1:16" x14ac:dyDescent="0.35">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7">
        <f>VLOOKUP(InputData[[#This Row],[PRODUCT ID]],MasterData[],5,0)</f>
        <v>141</v>
      </c>
      <c r="K15" s="7">
        <f>VLOOKUP(InputData[[#This Row],[PRODUCT ID]],MasterData[],6,0)</f>
        <v>149.46</v>
      </c>
      <c r="L15" s="7">
        <f>InputData[[#This Row],[BUYING PRIZE]]*InputData[[#This Row],[QUANTITY]]</f>
        <v>423</v>
      </c>
      <c r="M15" s="7">
        <f>InputData[[#This Row],[SELLING PRICE]]*InputData[[#This Row],[QUANTITY]]</f>
        <v>448.38</v>
      </c>
      <c r="N15">
        <f>DAY(InputData[[#This Row],[DATE]])</f>
        <v>18</v>
      </c>
      <c r="O15" t="str">
        <f>TEXT(InputData[[#This Row],[DATE]],"mmm")</f>
        <v>Jan</v>
      </c>
      <c r="P15">
        <f>YEAR(InputData[[#This Row],[DATE]])</f>
        <v>2021</v>
      </c>
    </row>
    <row r="16" spans="1:16" x14ac:dyDescent="0.35">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7">
        <f>VLOOKUP(InputData[[#This Row],[PRODUCT ID]],MasterData[],5,0)</f>
        <v>5</v>
      </c>
      <c r="K16" s="7">
        <f>VLOOKUP(InputData[[#This Row],[PRODUCT ID]],MasterData[],6,0)</f>
        <v>6.7</v>
      </c>
      <c r="L16" s="7">
        <f>InputData[[#This Row],[BUYING PRIZE]]*InputData[[#This Row],[QUANTITY]]</f>
        <v>30</v>
      </c>
      <c r="M16" s="7">
        <f>InputData[[#This Row],[SELLING PRICE]]*InputData[[#This Row],[QUANTITY]]</f>
        <v>40.200000000000003</v>
      </c>
      <c r="N16">
        <f>DAY(InputData[[#This Row],[DATE]])</f>
        <v>19</v>
      </c>
      <c r="O16" t="str">
        <f>TEXT(InputData[[#This Row],[DATE]],"mmm")</f>
        <v>Jan</v>
      </c>
      <c r="P16">
        <f>YEAR(InputData[[#This Row],[DATE]])</f>
        <v>2021</v>
      </c>
    </row>
    <row r="17" spans="1:16" x14ac:dyDescent="0.35">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7">
        <f>VLOOKUP(InputData[[#This Row],[PRODUCT ID]],MasterData[],5,0)</f>
        <v>55</v>
      </c>
      <c r="K17" s="7">
        <f>VLOOKUP(InputData[[#This Row],[PRODUCT ID]],MasterData[],6,0)</f>
        <v>58.3</v>
      </c>
      <c r="L17" s="7">
        <f>InputData[[#This Row],[BUYING PRIZE]]*InputData[[#This Row],[QUANTITY]]</f>
        <v>220</v>
      </c>
      <c r="M17" s="7">
        <f>InputData[[#This Row],[SELLING PRICE]]*InputData[[#This Row],[QUANTITY]]</f>
        <v>233.2</v>
      </c>
      <c r="N17">
        <f>DAY(InputData[[#This Row],[DATE]])</f>
        <v>20</v>
      </c>
      <c r="O17" t="str">
        <f>TEXT(InputData[[#This Row],[DATE]],"mmm")</f>
        <v>Jan</v>
      </c>
      <c r="P17">
        <f>YEAR(InputData[[#This Row],[DATE]])</f>
        <v>2021</v>
      </c>
    </row>
    <row r="18" spans="1:16" x14ac:dyDescent="0.35">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7">
        <f>VLOOKUP(InputData[[#This Row],[PRODUCT ID]],MasterData[],5,0)</f>
        <v>61</v>
      </c>
      <c r="K18" s="7">
        <f>VLOOKUP(InputData[[#This Row],[PRODUCT ID]],MasterData[],6,0)</f>
        <v>76.25</v>
      </c>
      <c r="L18" s="7">
        <f>InputData[[#This Row],[BUYING PRIZE]]*InputData[[#This Row],[QUANTITY]]</f>
        <v>244</v>
      </c>
      <c r="M18" s="7">
        <f>InputData[[#This Row],[SELLING PRICE]]*InputData[[#This Row],[QUANTITY]]</f>
        <v>305</v>
      </c>
      <c r="N18">
        <f>DAY(InputData[[#This Row],[DATE]])</f>
        <v>20</v>
      </c>
      <c r="O18" t="str">
        <f>TEXT(InputData[[#This Row],[DATE]],"mmm")</f>
        <v>Jan</v>
      </c>
      <c r="P18">
        <f>YEAR(InputData[[#This Row],[DATE]])</f>
        <v>2021</v>
      </c>
    </row>
    <row r="19" spans="1:16" x14ac:dyDescent="0.35">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7">
        <f>VLOOKUP(InputData[[#This Row],[PRODUCT ID]],MasterData[],5,0)</f>
        <v>44</v>
      </c>
      <c r="K19" s="7">
        <f>VLOOKUP(InputData[[#This Row],[PRODUCT ID]],MasterData[],6,0)</f>
        <v>48.84</v>
      </c>
      <c r="L19" s="7">
        <f>InputData[[#This Row],[BUYING PRIZE]]*InputData[[#This Row],[QUANTITY]]</f>
        <v>660</v>
      </c>
      <c r="M19" s="7">
        <f>InputData[[#This Row],[SELLING PRICE]]*InputData[[#This Row],[QUANTITY]]</f>
        <v>732.6</v>
      </c>
      <c r="N19">
        <f>DAY(InputData[[#This Row],[DATE]])</f>
        <v>21</v>
      </c>
      <c r="O19" t="str">
        <f>TEXT(InputData[[#This Row],[DATE]],"mmm")</f>
        <v>Jan</v>
      </c>
      <c r="P19">
        <f>YEAR(InputData[[#This Row],[DATE]])</f>
        <v>2021</v>
      </c>
    </row>
    <row r="20" spans="1:16" x14ac:dyDescent="0.35">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7">
        <f>VLOOKUP(InputData[[#This Row],[PRODUCT ID]],MasterData[],5,0)</f>
        <v>71</v>
      </c>
      <c r="K20" s="7">
        <f>VLOOKUP(InputData[[#This Row],[PRODUCT ID]],MasterData[],6,0)</f>
        <v>80.94</v>
      </c>
      <c r="L20" s="7">
        <f>InputData[[#This Row],[BUYING PRIZE]]*InputData[[#This Row],[QUANTITY]]</f>
        <v>639</v>
      </c>
      <c r="M20" s="7">
        <f>InputData[[#This Row],[SELLING PRICE]]*InputData[[#This Row],[QUANTITY]]</f>
        <v>728.46</v>
      </c>
      <c r="N20">
        <f>DAY(InputData[[#This Row],[DATE]])</f>
        <v>21</v>
      </c>
      <c r="O20" t="str">
        <f>TEXT(InputData[[#This Row],[DATE]],"mmm")</f>
        <v>Jan</v>
      </c>
      <c r="P20">
        <f>YEAR(InputData[[#This Row],[DATE]])</f>
        <v>2021</v>
      </c>
    </row>
    <row r="21" spans="1:16" x14ac:dyDescent="0.35">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7">
        <f>VLOOKUP(InputData[[#This Row],[PRODUCT ID]],MasterData[],5,0)</f>
        <v>120</v>
      </c>
      <c r="K21" s="7">
        <f>VLOOKUP(InputData[[#This Row],[PRODUCT ID]],MasterData[],6,0)</f>
        <v>162</v>
      </c>
      <c r="L21" s="7">
        <f>InputData[[#This Row],[BUYING PRIZE]]*InputData[[#This Row],[QUANTITY]]</f>
        <v>720</v>
      </c>
      <c r="M21" s="7">
        <f>InputData[[#This Row],[SELLING PRICE]]*InputData[[#This Row],[QUANTITY]]</f>
        <v>972</v>
      </c>
      <c r="N21">
        <f>DAY(InputData[[#This Row],[DATE]])</f>
        <v>21</v>
      </c>
      <c r="O21" t="str">
        <f>TEXT(InputData[[#This Row],[DATE]],"mmm")</f>
        <v>Jan</v>
      </c>
      <c r="P21">
        <f>YEAR(InputData[[#This Row],[DATE]])</f>
        <v>2021</v>
      </c>
    </row>
    <row r="22" spans="1:16" x14ac:dyDescent="0.35">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7">
        <f>VLOOKUP(InputData[[#This Row],[PRODUCT ID]],MasterData[],5,0)</f>
        <v>55</v>
      </c>
      <c r="K22" s="7">
        <f>VLOOKUP(InputData[[#This Row],[PRODUCT ID]],MasterData[],6,0)</f>
        <v>58.3</v>
      </c>
      <c r="L22" s="7">
        <f>InputData[[#This Row],[BUYING PRIZE]]*InputData[[#This Row],[QUANTITY]]</f>
        <v>330</v>
      </c>
      <c r="M22" s="7">
        <f>InputData[[#This Row],[SELLING PRICE]]*InputData[[#This Row],[QUANTITY]]</f>
        <v>349.79999999999995</v>
      </c>
      <c r="N22">
        <f>DAY(InputData[[#This Row],[DATE]])</f>
        <v>25</v>
      </c>
      <c r="O22" t="str">
        <f>TEXT(InputData[[#This Row],[DATE]],"mmm")</f>
        <v>Jan</v>
      </c>
      <c r="P22">
        <f>YEAR(InputData[[#This Row],[DATE]])</f>
        <v>2021</v>
      </c>
    </row>
    <row r="23" spans="1:16" x14ac:dyDescent="0.35">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7">
        <f>VLOOKUP(InputData[[#This Row],[PRODUCT ID]],MasterData[],5,0)</f>
        <v>5</v>
      </c>
      <c r="K23" s="7">
        <f>VLOOKUP(InputData[[#This Row],[PRODUCT ID]],MasterData[],6,0)</f>
        <v>6.7</v>
      </c>
      <c r="L23" s="7">
        <f>InputData[[#This Row],[BUYING PRIZE]]*InputData[[#This Row],[QUANTITY]]</f>
        <v>35</v>
      </c>
      <c r="M23" s="7">
        <f>InputData[[#This Row],[SELLING PRICE]]*InputData[[#This Row],[QUANTITY]]</f>
        <v>46.9</v>
      </c>
      <c r="N23">
        <f>DAY(InputData[[#This Row],[DATE]])</f>
        <v>25</v>
      </c>
      <c r="O23" t="str">
        <f>TEXT(InputData[[#This Row],[DATE]],"mmm")</f>
        <v>Jan</v>
      </c>
      <c r="P23">
        <f>YEAR(InputData[[#This Row],[DATE]])</f>
        <v>2021</v>
      </c>
    </row>
    <row r="24" spans="1:16" x14ac:dyDescent="0.35">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7">
        <f>VLOOKUP(InputData[[#This Row],[PRODUCT ID]],MasterData[],5,0)</f>
        <v>93</v>
      </c>
      <c r="K24" s="7">
        <f>VLOOKUP(InputData[[#This Row],[PRODUCT ID]],MasterData[],6,0)</f>
        <v>104.16</v>
      </c>
      <c r="L24" s="7">
        <f>InputData[[#This Row],[BUYING PRIZE]]*InputData[[#This Row],[QUANTITY]]</f>
        <v>1302</v>
      </c>
      <c r="M24" s="7">
        <f>InputData[[#This Row],[SELLING PRICE]]*InputData[[#This Row],[QUANTITY]]</f>
        <v>1458.24</v>
      </c>
      <c r="N24">
        <f>DAY(InputData[[#This Row],[DATE]])</f>
        <v>25</v>
      </c>
      <c r="O24" t="str">
        <f>TEXT(InputData[[#This Row],[DATE]],"mmm")</f>
        <v>Jan</v>
      </c>
      <c r="P24">
        <f>YEAR(InputData[[#This Row],[DATE]])</f>
        <v>2021</v>
      </c>
    </row>
    <row r="25" spans="1:16" x14ac:dyDescent="0.35">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7">
        <f>VLOOKUP(InputData[[#This Row],[PRODUCT ID]],MasterData[],5,0)</f>
        <v>76</v>
      </c>
      <c r="K25" s="7">
        <f>VLOOKUP(InputData[[#This Row],[PRODUCT ID]],MasterData[],6,0)</f>
        <v>82.08</v>
      </c>
      <c r="L25" s="7">
        <f>InputData[[#This Row],[BUYING PRIZE]]*InputData[[#This Row],[QUANTITY]]</f>
        <v>684</v>
      </c>
      <c r="M25" s="7">
        <f>InputData[[#This Row],[SELLING PRICE]]*InputData[[#This Row],[QUANTITY]]</f>
        <v>738.72</v>
      </c>
      <c r="N25">
        <f>DAY(InputData[[#This Row],[DATE]])</f>
        <v>26</v>
      </c>
      <c r="O25" t="str">
        <f>TEXT(InputData[[#This Row],[DATE]],"mmm")</f>
        <v>Jan</v>
      </c>
      <c r="P25">
        <f>YEAR(InputData[[#This Row],[DATE]])</f>
        <v>2021</v>
      </c>
    </row>
    <row r="26" spans="1:16" x14ac:dyDescent="0.35">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7">
        <f>VLOOKUP(InputData[[#This Row],[PRODUCT ID]],MasterData[],5,0)</f>
        <v>75</v>
      </c>
      <c r="K26" s="7">
        <f>VLOOKUP(InputData[[#This Row],[PRODUCT ID]],MasterData[],6,0)</f>
        <v>85.5</v>
      </c>
      <c r="L26" s="7">
        <f>InputData[[#This Row],[BUYING PRIZE]]*InputData[[#This Row],[QUANTITY]]</f>
        <v>525</v>
      </c>
      <c r="M26" s="7">
        <f>InputData[[#This Row],[SELLING PRICE]]*InputData[[#This Row],[QUANTITY]]</f>
        <v>598.5</v>
      </c>
      <c r="N26">
        <f>DAY(InputData[[#This Row],[DATE]])</f>
        <v>26</v>
      </c>
      <c r="O26" t="str">
        <f>TEXT(InputData[[#This Row],[DATE]],"mmm")</f>
        <v>Jan</v>
      </c>
      <c r="P26">
        <f>YEAR(InputData[[#This Row],[DATE]])</f>
        <v>2021</v>
      </c>
    </row>
    <row r="27" spans="1:16" x14ac:dyDescent="0.35">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7">
        <f>VLOOKUP(InputData[[#This Row],[PRODUCT ID]],MasterData[],5,0)</f>
        <v>98</v>
      </c>
      <c r="K27" s="7">
        <f>VLOOKUP(InputData[[#This Row],[PRODUCT ID]],MasterData[],6,0)</f>
        <v>103.88</v>
      </c>
      <c r="L27" s="7">
        <f>InputData[[#This Row],[BUYING PRIZE]]*InputData[[#This Row],[QUANTITY]]</f>
        <v>686</v>
      </c>
      <c r="M27" s="7">
        <f>InputData[[#This Row],[SELLING PRICE]]*InputData[[#This Row],[QUANTITY]]</f>
        <v>727.16</v>
      </c>
      <c r="N27">
        <f>DAY(InputData[[#This Row],[DATE]])</f>
        <v>26</v>
      </c>
      <c r="O27" t="str">
        <f>TEXT(InputData[[#This Row],[DATE]],"mmm")</f>
        <v>Jan</v>
      </c>
      <c r="P27">
        <f>YEAR(InputData[[#This Row],[DATE]])</f>
        <v>2021</v>
      </c>
    </row>
    <row r="28" spans="1:16" x14ac:dyDescent="0.35">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7">
        <f>VLOOKUP(InputData[[#This Row],[PRODUCT ID]],MasterData[],5,0)</f>
        <v>90</v>
      </c>
      <c r="K28" s="7">
        <f>VLOOKUP(InputData[[#This Row],[PRODUCT ID]],MasterData[],6,0)</f>
        <v>115.2</v>
      </c>
      <c r="L28" s="7">
        <f>InputData[[#This Row],[BUYING PRIZE]]*InputData[[#This Row],[QUANTITY]]</f>
        <v>630</v>
      </c>
      <c r="M28" s="7">
        <f>InputData[[#This Row],[SELLING PRICE]]*InputData[[#This Row],[QUANTITY]]</f>
        <v>806.4</v>
      </c>
      <c r="N28">
        <f>DAY(InputData[[#This Row],[DATE]])</f>
        <v>27</v>
      </c>
      <c r="O28" t="str">
        <f>TEXT(InputData[[#This Row],[DATE]],"mmm")</f>
        <v>Jan</v>
      </c>
      <c r="P28">
        <f>YEAR(InputData[[#This Row],[DATE]])</f>
        <v>2021</v>
      </c>
    </row>
    <row r="29" spans="1:16" x14ac:dyDescent="0.35">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7">
        <f>VLOOKUP(InputData[[#This Row],[PRODUCT ID]],MasterData[],5,0)</f>
        <v>89</v>
      </c>
      <c r="K29" s="7">
        <f>VLOOKUP(InputData[[#This Row],[PRODUCT ID]],MasterData[],6,0)</f>
        <v>117.48</v>
      </c>
      <c r="L29" s="7">
        <f>InputData[[#This Row],[BUYING PRIZE]]*InputData[[#This Row],[QUANTITY]]</f>
        <v>267</v>
      </c>
      <c r="M29" s="7">
        <f>InputData[[#This Row],[SELLING PRICE]]*InputData[[#This Row],[QUANTITY]]</f>
        <v>352.44</v>
      </c>
      <c r="N29">
        <f>DAY(InputData[[#This Row],[DATE]])</f>
        <v>27</v>
      </c>
      <c r="O29" t="str">
        <f>TEXT(InputData[[#This Row],[DATE]],"mmm")</f>
        <v>Jan</v>
      </c>
      <c r="P29">
        <f>YEAR(InputData[[#This Row],[DATE]])</f>
        <v>2021</v>
      </c>
    </row>
    <row r="30" spans="1:16" x14ac:dyDescent="0.35">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7">
        <f>VLOOKUP(InputData[[#This Row],[PRODUCT ID]],MasterData[],5,0)</f>
        <v>44</v>
      </c>
      <c r="K30" s="7">
        <f>VLOOKUP(InputData[[#This Row],[PRODUCT ID]],MasterData[],6,0)</f>
        <v>48.84</v>
      </c>
      <c r="L30" s="7">
        <f>InputData[[#This Row],[BUYING PRIZE]]*InputData[[#This Row],[QUANTITY]]</f>
        <v>440</v>
      </c>
      <c r="M30" s="7">
        <f>InputData[[#This Row],[SELLING PRICE]]*InputData[[#This Row],[QUANTITY]]</f>
        <v>488.40000000000003</v>
      </c>
      <c r="N30">
        <f>DAY(InputData[[#This Row],[DATE]])</f>
        <v>28</v>
      </c>
      <c r="O30" t="str">
        <f>TEXT(InputData[[#This Row],[DATE]],"mmm")</f>
        <v>Jan</v>
      </c>
      <c r="P30">
        <f>YEAR(InputData[[#This Row],[DATE]])</f>
        <v>2021</v>
      </c>
    </row>
    <row r="31" spans="1:16" x14ac:dyDescent="0.35">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7">
        <f>VLOOKUP(InputData[[#This Row],[PRODUCT ID]],MasterData[],5,0)</f>
        <v>47</v>
      </c>
      <c r="K31" s="7">
        <f>VLOOKUP(InputData[[#This Row],[PRODUCT ID]],MasterData[],6,0)</f>
        <v>53.11</v>
      </c>
      <c r="L31" s="7">
        <f>InputData[[#This Row],[BUYING PRIZE]]*InputData[[#This Row],[QUANTITY]]</f>
        <v>94</v>
      </c>
      <c r="M31" s="7">
        <f>InputData[[#This Row],[SELLING PRICE]]*InputData[[#This Row],[QUANTITY]]</f>
        <v>106.22</v>
      </c>
      <c r="N31">
        <f>DAY(InputData[[#This Row],[DATE]])</f>
        <v>28</v>
      </c>
      <c r="O31" t="str">
        <f>TEXT(InputData[[#This Row],[DATE]],"mmm")</f>
        <v>Jan</v>
      </c>
      <c r="P31">
        <f>YEAR(InputData[[#This Row],[DATE]])</f>
        <v>2021</v>
      </c>
    </row>
    <row r="32" spans="1:16" x14ac:dyDescent="0.35">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7">
        <f>VLOOKUP(InputData[[#This Row],[PRODUCT ID]],MasterData[],5,0)</f>
        <v>148</v>
      </c>
      <c r="K32" s="7">
        <f>VLOOKUP(InputData[[#This Row],[PRODUCT ID]],MasterData[],6,0)</f>
        <v>164.28</v>
      </c>
      <c r="L32" s="7">
        <f>InputData[[#This Row],[BUYING PRIZE]]*InputData[[#This Row],[QUANTITY]]</f>
        <v>1036</v>
      </c>
      <c r="M32" s="7">
        <f>InputData[[#This Row],[SELLING PRICE]]*InputData[[#This Row],[QUANTITY]]</f>
        <v>1149.96</v>
      </c>
      <c r="N32">
        <f>DAY(InputData[[#This Row],[DATE]])</f>
        <v>2</v>
      </c>
      <c r="O32" t="str">
        <f>TEXT(InputData[[#This Row],[DATE]],"mmm")</f>
        <v>Feb</v>
      </c>
      <c r="P32">
        <f>YEAR(InputData[[#This Row],[DATE]])</f>
        <v>2021</v>
      </c>
    </row>
    <row r="33" spans="1:16" x14ac:dyDescent="0.35">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7">
        <f>VLOOKUP(InputData[[#This Row],[PRODUCT ID]],MasterData[],5,0)</f>
        <v>13</v>
      </c>
      <c r="K33" s="7">
        <f>VLOOKUP(InputData[[#This Row],[PRODUCT ID]],MasterData[],6,0)</f>
        <v>16.64</v>
      </c>
      <c r="L33" s="7">
        <f>InputData[[#This Row],[BUYING PRIZE]]*InputData[[#This Row],[QUANTITY]]</f>
        <v>169</v>
      </c>
      <c r="M33" s="7">
        <f>InputData[[#This Row],[SELLING PRICE]]*InputData[[#This Row],[QUANTITY]]</f>
        <v>216.32</v>
      </c>
      <c r="N33">
        <f>DAY(InputData[[#This Row],[DATE]])</f>
        <v>3</v>
      </c>
      <c r="O33" t="str">
        <f>TEXT(InputData[[#This Row],[DATE]],"mmm")</f>
        <v>Feb</v>
      </c>
      <c r="P33">
        <f>YEAR(InputData[[#This Row],[DATE]])</f>
        <v>2021</v>
      </c>
    </row>
    <row r="34" spans="1:16" x14ac:dyDescent="0.35">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7">
        <f>VLOOKUP(InputData[[#This Row],[PRODUCT ID]],MasterData[],5,0)</f>
        <v>121</v>
      </c>
      <c r="K34" s="7">
        <f>VLOOKUP(InputData[[#This Row],[PRODUCT ID]],MasterData[],6,0)</f>
        <v>141.57</v>
      </c>
      <c r="L34" s="7">
        <f>InputData[[#This Row],[BUYING PRIZE]]*InputData[[#This Row],[QUANTITY]]</f>
        <v>242</v>
      </c>
      <c r="M34" s="7">
        <f>InputData[[#This Row],[SELLING PRICE]]*InputData[[#This Row],[QUANTITY]]</f>
        <v>283.14</v>
      </c>
      <c r="N34">
        <f>DAY(InputData[[#This Row],[DATE]])</f>
        <v>3</v>
      </c>
      <c r="O34" t="str">
        <f>TEXT(InputData[[#This Row],[DATE]],"mmm")</f>
        <v>Feb</v>
      </c>
      <c r="P34">
        <f>YEAR(InputData[[#This Row],[DATE]])</f>
        <v>2021</v>
      </c>
    </row>
    <row r="35" spans="1:16" x14ac:dyDescent="0.35">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7">
        <f>VLOOKUP(InputData[[#This Row],[PRODUCT ID]],MasterData[],5,0)</f>
        <v>67</v>
      </c>
      <c r="K35" s="7">
        <f>VLOOKUP(InputData[[#This Row],[PRODUCT ID]],MasterData[],6,0)</f>
        <v>85.76</v>
      </c>
      <c r="L35" s="7">
        <f>InputData[[#This Row],[BUYING PRIZE]]*InputData[[#This Row],[QUANTITY]]</f>
        <v>268</v>
      </c>
      <c r="M35" s="7">
        <f>InputData[[#This Row],[SELLING PRICE]]*InputData[[#This Row],[QUANTITY]]</f>
        <v>343.04</v>
      </c>
      <c r="N35">
        <f>DAY(InputData[[#This Row],[DATE]])</f>
        <v>4</v>
      </c>
      <c r="O35" t="str">
        <f>TEXT(InputData[[#This Row],[DATE]],"mmm")</f>
        <v>Feb</v>
      </c>
      <c r="P35">
        <f>YEAR(InputData[[#This Row],[DATE]])</f>
        <v>2021</v>
      </c>
    </row>
    <row r="36" spans="1:16" x14ac:dyDescent="0.35">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7">
        <f>VLOOKUP(InputData[[#This Row],[PRODUCT ID]],MasterData[],5,0)</f>
        <v>67</v>
      </c>
      <c r="K36" s="7">
        <f>VLOOKUP(InputData[[#This Row],[PRODUCT ID]],MasterData[],6,0)</f>
        <v>83.08</v>
      </c>
      <c r="L36" s="7">
        <f>InputData[[#This Row],[BUYING PRIZE]]*InputData[[#This Row],[QUANTITY]]</f>
        <v>469</v>
      </c>
      <c r="M36" s="7">
        <f>InputData[[#This Row],[SELLING PRICE]]*InputData[[#This Row],[QUANTITY]]</f>
        <v>581.55999999999995</v>
      </c>
      <c r="N36">
        <f>DAY(InputData[[#This Row],[DATE]])</f>
        <v>5</v>
      </c>
      <c r="O36" t="str">
        <f>TEXT(InputData[[#This Row],[DATE]],"mmm")</f>
        <v>Feb</v>
      </c>
      <c r="P36">
        <f>YEAR(InputData[[#This Row],[DATE]])</f>
        <v>2021</v>
      </c>
    </row>
    <row r="37" spans="1:16" x14ac:dyDescent="0.35">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7">
        <f>VLOOKUP(InputData[[#This Row],[PRODUCT ID]],MasterData[],5,0)</f>
        <v>133</v>
      </c>
      <c r="K37" s="7">
        <f>VLOOKUP(InputData[[#This Row],[PRODUCT ID]],MasterData[],6,0)</f>
        <v>155.61000000000001</v>
      </c>
      <c r="L37" s="7">
        <f>InputData[[#This Row],[BUYING PRIZE]]*InputData[[#This Row],[QUANTITY]]</f>
        <v>133</v>
      </c>
      <c r="M37" s="7">
        <f>InputData[[#This Row],[SELLING PRICE]]*InputData[[#This Row],[QUANTITY]]</f>
        <v>155.61000000000001</v>
      </c>
      <c r="N37">
        <f>DAY(InputData[[#This Row],[DATE]])</f>
        <v>5</v>
      </c>
      <c r="O37" t="str">
        <f>TEXT(InputData[[#This Row],[DATE]],"mmm")</f>
        <v>Feb</v>
      </c>
      <c r="P37">
        <f>YEAR(InputData[[#This Row],[DATE]])</f>
        <v>2021</v>
      </c>
    </row>
    <row r="38" spans="1:16" x14ac:dyDescent="0.35">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7">
        <f>VLOOKUP(InputData[[#This Row],[PRODUCT ID]],MasterData[],5,0)</f>
        <v>67</v>
      </c>
      <c r="K38" s="7">
        <f>VLOOKUP(InputData[[#This Row],[PRODUCT ID]],MasterData[],6,0)</f>
        <v>83.08</v>
      </c>
      <c r="L38" s="7">
        <f>InputData[[#This Row],[BUYING PRIZE]]*InputData[[#This Row],[QUANTITY]]</f>
        <v>603</v>
      </c>
      <c r="M38" s="7">
        <f>InputData[[#This Row],[SELLING PRICE]]*InputData[[#This Row],[QUANTITY]]</f>
        <v>747.72</v>
      </c>
      <c r="N38">
        <f>DAY(InputData[[#This Row],[DATE]])</f>
        <v>5</v>
      </c>
      <c r="O38" t="str">
        <f>TEXT(InputData[[#This Row],[DATE]],"mmm")</f>
        <v>Feb</v>
      </c>
      <c r="P38">
        <f>YEAR(InputData[[#This Row],[DATE]])</f>
        <v>2021</v>
      </c>
    </row>
    <row r="39" spans="1:16" x14ac:dyDescent="0.35">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7">
        <f>VLOOKUP(InputData[[#This Row],[PRODUCT ID]],MasterData[],5,0)</f>
        <v>5</v>
      </c>
      <c r="K39" s="7">
        <f>VLOOKUP(InputData[[#This Row],[PRODUCT ID]],MasterData[],6,0)</f>
        <v>6.7</v>
      </c>
      <c r="L39" s="7">
        <f>InputData[[#This Row],[BUYING PRIZE]]*InputData[[#This Row],[QUANTITY]]</f>
        <v>5</v>
      </c>
      <c r="M39" s="7">
        <f>InputData[[#This Row],[SELLING PRICE]]*InputData[[#This Row],[QUANTITY]]</f>
        <v>6.7</v>
      </c>
      <c r="N39">
        <f>DAY(InputData[[#This Row],[DATE]])</f>
        <v>6</v>
      </c>
      <c r="O39" t="str">
        <f>TEXT(InputData[[#This Row],[DATE]],"mmm")</f>
        <v>Feb</v>
      </c>
      <c r="P39">
        <f>YEAR(InputData[[#This Row],[DATE]])</f>
        <v>2021</v>
      </c>
    </row>
    <row r="40" spans="1:16" x14ac:dyDescent="0.35">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7">
        <f>VLOOKUP(InputData[[#This Row],[PRODUCT ID]],MasterData[],5,0)</f>
        <v>55</v>
      </c>
      <c r="K40" s="7">
        <f>VLOOKUP(InputData[[#This Row],[PRODUCT ID]],MasterData[],6,0)</f>
        <v>58.3</v>
      </c>
      <c r="L40" s="7">
        <f>InputData[[#This Row],[BUYING PRIZE]]*InputData[[#This Row],[QUANTITY]]</f>
        <v>770</v>
      </c>
      <c r="M40" s="7">
        <f>InputData[[#This Row],[SELLING PRICE]]*InputData[[#This Row],[QUANTITY]]</f>
        <v>816.19999999999993</v>
      </c>
      <c r="N40">
        <f>DAY(InputData[[#This Row],[DATE]])</f>
        <v>9</v>
      </c>
      <c r="O40" t="str">
        <f>TEXT(InputData[[#This Row],[DATE]],"mmm")</f>
        <v>Feb</v>
      </c>
      <c r="P40">
        <f>YEAR(InputData[[#This Row],[DATE]])</f>
        <v>2021</v>
      </c>
    </row>
    <row r="41" spans="1:16" x14ac:dyDescent="0.35">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7">
        <f>VLOOKUP(InputData[[#This Row],[PRODUCT ID]],MasterData[],5,0)</f>
        <v>83</v>
      </c>
      <c r="K41" s="7">
        <f>VLOOKUP(InputData[[#This Row],[PRODUCT ID]],MasterData[],6,0)</f>
        <v>94.62</v>
      </c>
      <c r="L41" s="7">
        <f>InputData[[#This Row],[BUYING PRIZE]]*InputData[[#This Row],[QUANTITY]]</f>
        <v>581</v>
      </c>
      <c r="M41" s="7">
        <f>InputData[[#This Row],[SELLING PRICE]]*InputData[[#This Row],[QUANTITY]]</f>
        <v>662.34</v>
      </c>
      <c r="N41">
        <f>DAY(InputData[[#This Row],[DATE]])</f>
        <v>12</v>
      </c>
      <c r="O41" t="str">
        <f>TEXT(InputData[[#This Row],[DATE]],"mmm")</f>
        <v>Feb</v>
      </c>
      <c r="P41">
        <f>YEAR(InputData[[#This Row],[DATE]])</f>
        <v>2021</v>
      </c>
    </row>
    <row r="42" spans="1:16" x14ac:dyDescent="0.35">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7">
        <f>VLOOKUP(InputData[[#This Row],[PRODUCT ID]],MasterData[],5,0)</f>
        <v>141</v>
      </c>
      <c r="K42" s="7">
        <f>VLOOKUP(InputData[[#This Row],[PRODUCT ID]],MasterData[],6,0)</f>
        <v>149.46</v>
      </c>
      <c r="L42" s="7">
        <f>InputData[[#This Row],[BUYING PRIZE]]*InputData[[#This Row],[QUANTITY]]</f>
        <v>1269</v>
      </c>
      <c r="M42" s="7">
        <f>InputData[[#This Row],[SELLING PRICE]]*InputData[[#This Row],[QUANTITY]]</f>
        <v>1345.14</v>
      </c>
      <c r="N42">
        <f>DAY(InputData[[#This Row],[DATE]])</f>
        <v>12</v>
      </c>
      <c r="O42" t="str">
        <f>TEXT(InputData[[#This Row],[DATE]],"mmm")</f>
        <v>Feb</v>
      </c>
      <c r="P42">
        <f>YEAR(InputData[[#This Row],[DATE]])</f>
        <v>2021</v>
      </c>
    </row>
    <row r="43" spans="1:16" x14ac:dyDescent="0.35">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7">
        <f>VLOOKUP(InputData[[#This Row],[PRODUCT ID]],MasterData[],5,0)</f>
        <v>48</v>
      </c>
      <c r="K43" s="7">
        <f>VLOOKUP(InputData[[#This Row],[PRODUCT ID]],MasterData[],6,0)</f>
        <v>57.120000000000005</v>
      </c>
      <c r="L43" s="7">
        <f>InputData[[#This Row],[BUYING PRIZE]]*InputData[[#This Row],[QUANTITY]]</f>
        <v>192</v>
      </c>
      <c r="M43" s="7">
        <f>InputData[[#This Row],[SELLING PRICE]]*InputData[[#This Row],[QUANTITY]]</f>
        <v>228.48000000000002</v>
      </c>
      <c r="N43">
        <f>DAY(InputData[[#This Row],[DATE]])</f>
        <v>15</v>
      </c>
      <c r="O43" t="str">
        <f>TEXT(InputData[[#This Row],[DATE]],"mmm")</f>
        <v>Feb</v>
      </c>
      <c r="P43">
        <f>YEAR(InputData[[#This Row],[DATE]])</f>
        <v>2021</v>
      </c>
    </row>
    <row r="44" spans="1:16" x14ac:dyDescent="0.35">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7">
        <f>VLOOKUP(InputData[[#This Row],[PRODUCT ID]],MasterData[],5,0)</f>
        <v>12</v>
      </c>
      <c r="K44" s="7">
        <f>VLOOKUP(InputData[[#This Row],[PRODUCT ID]],MasterData[],6,0)</f>
        <v>15.719999999999999</v>
      </c>
      <c r="L44" s="7">
        <f>InputData[[#This Row],[BUYING PRIZE]]*InputData[[#This Row],[QUANTITY]]</f>
        <v>72</v>
      </c>
      <c r="M44" s="7">
        <f>InputData[[#This Row],[SELLING PRICE]]*InputData[[#This Row],[QUANTITY]]</f>
        <v>94.32</v>
      </c>
      <c r="N44">
        <f>DAY(InputData[[#This Row],[DATE]])</f>
        <v>18</v>
      </c>
      <c r="O44" t="str">
        <f>TEXT(InputData[[#This Row],[DATE]],"mmm")</f>
        <v>Feb</v>
      </c>
      <c r="P44">
        <f>YEAR(InputData[[#This Row],[DATE]])</f>
        <v>2021</v>
      </c>
    </row>
    <row r="45" spans="1:16" x14ac:dyDescent="0.35">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7">
        <f>VLOOKUP(InputData[[#This Row],[PRODUCT ID]],MasterData[],5,0)</f>
        <v>148</v>
      </c>
      <c r="K45" s="7">
        <f>VLOOKUP(InputData[[#This Row],[PRODUCT ID]],MasterData[],6,0)</f>
        <v>201.28</v>
      </c>
      <c r="L45" s="7">
        <f>InputData[[#This Row],[BUYING PRIZE]]*InputData[[#This Row],[QUANTITY]]</f>
        <v>1628</v>
      </c>
      <c r="M45" s="7">
        <f>InputData[[#This Row],[SELLING PRICE]]*InputData[[#This Row],[QUANTITY]]</f>
        <v>2214.08</v>
      </c>
      <c r="N45">
        <f>DAY(InputData[[#This Row],[DATE]])</f>
        <v>20</v>
      </c>
      <c r="O45" t="str">
        <f>TEXT(InputData[[#This Row],[DATE]],"mmm")</f>
        <v>Feb</v>
      </c>
      <c r="P45">
        <f>YEAR(InputData[[#This Row],[DATE]])</f>
        <v>2021</v>
      </c>
    </row>
    <row r="46" spans="1:16" x14ac:dyDescent="0.35">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7">
        <f>VLOOKUP(InputData[[#This Row],[PRODUCT ID]],MasterData[],5,0)</f>
        <v>112</v>
      </c>
      <c r="K46" s="7">
        <f>VLOOKUP(InputData[[#This Row],[PRODUCT ID]],MasterData[],6,0)</f>
        <v>122.08</v>
      </c>
      <c r="L46" s="7">
        <f>InputData[[#This Row],[BUYING PRIZE]]*InputData[[#This Row],[QUANTITY]]</f>
        <v>560</v>
      </c>
      <c r="M46" s="7">
        <f>InputData[[#This Row],[SELLING PRICE]]*InputData[[#This Row],[QUANTITY]]</f>
        <v>610.4</v>
      </c>
      <c r="N46">
        <f>DAY(InputData[[#This Row],[DATE]])</f>
        <v>22</v>
      </c>
      <c r="O46" t="str">
        <f>TEXT(InputData[[#This Row],[DATE]],"mmm")</f>
        <v>Feb</v>
      </c>
      <c r="P46">
        <f>YEAR(InputData[[#This Row],[DATE]])</f>
        <v>2021</v>
      </c>
    </row>
    <row r="47" spans="1:16" x14ac:dyDescent="0.35">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7">
        <f>VLOOKUP(InputData[[#This Row],[PRODUCT ID]],MasterData[],5,0)</f>
        <v>7</v>
      </c>
      <c r="K47" s="7">
        <f>VLOOKUP(InputData[[#This Row],[PRODUCT ID]],MasterData[],6,0)</f>
        <v>8.33</v>
      </c>
      <c r="L47" s="7">
        <f>InputData[[#This Row],[BUYING PRIZE]]*InputData[[#This Row],[QUANTITY]]</f>
        <v>21</v>
      </c>
      <c r="M47" s="7">
        <f>InputData[[#This Row],[SELLING PRICE]]*InputData[[#This Row],[QUANTITY]]</f>
        <v>24.990000000000002</v>
      </c>
      <c r="N47">
        <f>DAY(InputData[[#This Row],[DATE]])</f>
        <v>23</v>
      </c>
      <c r="O47" t="str">
        <f>TEXT(InputData[[#This Row],[DATE]],"mmm")</f>
        <v>Feb</v>
      </c>
      <c r="P47">
        <f>YEAR(InputData[[#This Row],[DATE]])</f>
        <v>2021</v>
      </c>
    </row>
    <row r="48" spans="1:16" x14ac:dyDescent="0.35">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7">
        <f>VLOOKUP(InputData[[#This Row],[PRODUCT ID]],MasterData[],5,0)</f>
        <v>133</v>
      </c>
      <c r="K48" s="7">
        <f>VLOOKUP(InputData[[#This Row],[PRODUCT ID]],MasterData[],6,0)</f>
        <v>155.61000000000001</v>
      </c>
      <c r="L48" s="7">
        <f>InputData[[#This Row],[BUYING PRIZE]]*InputData[[#This Row],[QUANTITY]]</f>
        <v>266</v>
      </c>
      <c r="M48" s="7">
        <f>InputData[[#This Row],[SELLING PRICE]]*InputData[[#This Row],[QUANTITY]]</f>
        <v>311.22000000000003</v>
      </c>
      <c r="N48">
        <f>DAY(InputData[[#This Row],[DATE]])</f>
        <v>23</v>
      </c>
      <c r="O48" t="str">
        <f>TEXT(InputData[[#This Row],[DATE]],"mmm")</f>
        <v>Feb</v>
      </c>
      <c r="P48">
        <f>YEAR(InputData[[#This Row],[DATE]])</f>
        <v>2021</v>
      </c>
    </row>
    <row r="49" spans="1:16" x14ac:dyDescent="0.35">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7">
        <f>VLOOKUP(InputData[[#This Row],[PRODUCT ID]],MasterData[],5,0)</f>
        <v>105</v>
      </c>
      <c r="K49" s="7">
        <f>VLOOKUP(InputData[[#This Row],[PRODUCT ID]],MasterData[],6,0)</f>
        <v>142.80000000000001</v>
      </c>
      <c r="L49" s="7">
        <f>InputData[[#This Row],[BUYING PRIZE]]*InputData[[#This Row],[QUANTITY]]</f>
        <v>420</v>
      </c>
      <c r="M49" s="7">
        <f>InputData[[#This Row],[SELLING PRICE]]*InputData[[#This Row],[QUANTITY]]</f>
        <v>571.20000000000005</v>
      </c>
      <c r="N49">
        <f>DAY(InputData[[#This Row],[DATE]])</f>
        <v>25</v>
      </c>
      <c r="O49" t="str">
        <f>TEXT(InputData[[#This Row],[DATE]],"mmm")</f>
        <v>Feb</v>
      </c>
      <c r="P49">
        <f>YEAR(InputData[[#This Row],[DATE]])</f>
        <v>2021</v>
      </c>
    </row>
    <row r="50" spans="1:16" x14ac:dyDescent="0.35">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7">
        <f>VLOOKUP(InputData[[#This Row],[PRODUCT ID]],MasterData[],5,0)</f>
        <v>89</v>
      </c>
      <c r="K50" s="7">
        <f>VLOOKUP(InputData[[#This Row],[PRODUCT ID]],MasterData[],6,0)</f>
        <v>117.48</v>
      </c>
      <c r="L50" s="7">
        <f>InputData[[#This Row],[BUYING PRIZE]]*InputData[[#This Row],[QUANTITY]]</f>
        <v>979</v>
      </c>
      <c r="M50" s="7">
        <f>InputData[[#This Row],[SELLING PRICE]]*InputData[[#This Row],[QUANTITY]]</f>
        <v>1292.28</v>
      </c>
      <c r="N50">
        <f>DAY(InputData[[#This Row],[DATE]])</f>
        <v>25</v>
      </c>
      <c r="O50" t="str">
        <f>TEXT(InputData[[#This Row],[DATE]],"mmm")</f>
        <v>Feb</v>
      </c>
      <c r="P50">
        <f>YEAR(InputData[[#This Row],[DATE]])</f>
        <v>2021</v>
      </c>
    </row>
    <row r="51" spans="1:16" x14ac:dyDescent="0.35">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7">
        <f>VLOOKUP(InputData[[#This Row],[PRODUCT ID]],MasterData[],5,0)</f>
        <v>148</v>
      </c>
      <c r="K51" s="7">
        <f>VLOOKUP(InputData[[#This Row],[PRODUCT ID]],MasterData[],6,0)</f>
        <v>201.28</v>
      </c>
      <c r="L51" s="7">
        <f>InputData[[#This Row],[BUYING PRIZE]]*InputData[[#This Row],[QUANTITY]]</f>
        <v>296</v>
      </c>
      <c r="M51" s="7">
        <f>InputData[[#This Row],[SELLING PRICE]]*InputData[[#This Row],[QUANTITY]]</f>
        <v>402.56</v>
      </c>
      <c r="N51">
        <f>DAY(InputData[[#This Row],[DATE]])</f>
        <v>25</v>
      </c>
      <c r="O51" t="str">
        <f>TEXT(InputData[[#This Row],[DATE]],"mmm")</f>
        <v>Feb</v>
      </c>
      <c r="P51">
        <f>YEAR(InputData[[#This Row],[DATE]])</f>
        <v>2021</v>
      </c>
    </row>
    <row r="52" spans="1:16" x14ac:dyDescent="0.35">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7">
        <f>VLOOKUP(InputData[[#This Row],[PRODUCT ID]],MasterData[],5,0)</f>
        <v>37</v>
      </c>
      <c r="K52" s="7">
        <f>VLOOKUP(InputData[[#This Row],[PRODUCT ID]],MasterData[],6,0)</f>
        <v>49.21</v>
      </c>
      <c r="L52" s="7">
        <f>InputData[[#This Row],[BUYING PRIZE]]*InputData[[#This Row],[QUANTITY]]</f>
        <v>407</v>
      </c>
      <c r="M52" s="7">
        <f>InputData[[#This Row],[SELLING PRICE]]*InputData[[#This Row],[QUANTITY]]</f>
        <v>541.31000000000006</v>
      </c>
      <c r="N52">
        <f>DAY(InputData[[#This Row],[DATE]])</f>
        <v>27</v>
      </c>
      <c r="O52" t="str">
        <f>TEXT(InputData[[#This Row],[DATE]],"mmm")</f>
        <v>Feb</v>
      </c>
      <c r="P52">
        <f>YEAR(InputData[[#This Row],[DATE]])</f>
        <v>2021</v>
      </c>
    </row>
    <row r="53" spans="1:16" x14ac:dyDescent="0.35">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7">
        <f>VLOOKUP(InputData[[#This Row],[PRODUCT ID]],MasterData[],5,0)</f>
        <v>44</v>
      </c>
      <c r="K53" s="7">
        <f>VLOOKUP(InputData[[#This Row],[PRODUCT ID]],MasterData[],6,0)</f>
        <v>48.4</v>
      </c>
      <c r="L53" s="7">
        <f>InputData[[#This Row],[BUYING PRIZE]]*InputData[[#This Row],[QUANTITY]]</f>
        <v>44</v>
      </c>
      <c r="M53" s="7">
        <f>InputData[[#This Row],[SELLING PRICE]]*InputData[[#This Row],[QUANTITY]]</f>
        <v>48.4</v>
      </c>
      <c r="N53">
        <f>DAY(InputData[[#This Row],[DATE]])</f>
        <v>3</v>
      </c>
      <c r="O53" t="str">
        <f>TEXT(InputData[[#This Row],[DATE]],"mmm")</f>
        <v>Mar</v>
      </c>
      <c r="P53">
        <f>YEAR(InputData[[#This Row],[DATE]])</f>
        <v>2021</v>
      </c>
    </row>
    <row r="54" spans="1:16" x14ac:dyDescent="0.35">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7">
        <f>VLOOKUP(InputData[[#This Row],[PRODUCT ID]],MasterData[],5,0)</f>
        <v>126</v>
      </c>
      <c r="K54" s="7">
        <f>VLOOKUP(InputData[[#This Row],[PRODUCT ID]],MasterData[],6,0)</f>
        <v>162.54</v>
      </c>
      <c r="L54" s="7">
        <f>InputData[[#This Row],[BUYING PRIZE]]*InputData[[#This Row],[QUANTITY]]</f>
        <v>1134</v>
      </c>
      <c r="M54" s="7">
        <f>InputData[[#This Row],[SELLING PRICE]]*InputData[[#This Row],[QUANTITY]]</f>
        <v>1462.86</v>
      </c>
      <c r="N54">
        <f>DAY(InputData[[#This Row],[DATE]])</f>
        <v>7</v>
      </c>
      <c r="O54" t="str">
        <f>TEXT(InputData[[#This Row],[DATE]],"mmm")</f>
        <v>Mar</v>
      </c>
      <c r="P54">
        <f>YEAR(InputData[[#This Row],[DATE]])</f>
        <v>2021</v>
      </c>
    </row>
    <row r="55" spans="1:16" x14ac:dyDescent="0.35">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7">
        <f>VLOOKUP(InputData[[#This Row],[PRODUCT ID]],MasterData[],5,0)</f>
        <v>48</v>
      </c>
      <c r="K55" s="7">
        <f>VLOOKUP(InputData[[#This Row],[PRODUCT ID]],MasterData[],6,0)</f>
        <v>57.120000000000005</v>
      </c>
      <c r="L55" s="7">
        <f>InputData[[#This Row],[BUYING PRIZE]]*InputData[[#This Row],[QUANTITY]]</f>
        <v>288</v>
      </c>
      <c r="M55" s="7">
        <f>InputData[[#This Row],[SELLING PRICE]]*InputData[[#This Row],[QUANTITY]]</f>
        <v>342.72</v>
      </c>
      <c r="N55">
        <f>DAY(InputData[[#This Row],[DATE]])</f>
        <v>8</v>
      </c>
      <c r="O55" t="str">
        <f>TEXT(InputData[[#This Row],[DATE]],"mmm")</f>
        <v>Mar</v>
      </c>
      <c r="P55">
        <f>YEAR(InputData[[#This Row],[DATE]])</f>
        <v>2021</v>
      </c>
    </row>
    <row r="56" spans="1:16" x14ac:dyDescent="0.35">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7">
        <f>VLOOKUP(InputData[[#This Row],[PRODUCT ID]],MasterData[],5,0)</f>
        <v>76</v>
      </c>
      <c r="K56" s="7">
        <f>VLOOKUP(InputData[[#This Row],[PRODUCT ID]],MasterData[],6,0)</f>
        <v>82.08</v>
      </c>
      <c r="L56" s="7">
        <f>InputData[[#This Row],[BUYING PRIZE]]*InputData[[#This Row],[QUANTITY]]</f>
        <v>684</v>
      </c>
      <c r="M56" s="7">
        <f>InputData[[#This Row],[SELLING PRICE]]*InputData[[#This Row],[QUANTITY]]</f>
        <v>738.72</v>
      </c>
      <c r="N56">
        <f>DAY(InputData[[#This Row],[DATE]])</f>
        <v>8</v>
      </c>
      <c r="O56" t="str">
        <f>TEXT(InputData[[#This Row],[DATE]],"mmm")</f>
        <v>Mar</v>
      </c>
      <c r="P56">
        <f>YEAR(InputData[[#This Row],[DATE]])</f>
        <v>2021</v>
      </c>
    </row>
    <row r="57" spans="1:16" x14ac:dyDescent="0.35">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7">
        <f>VLOOKUP(InputData[[#This Row],[PRODUCT ID]],MasterData[],5,0)</f>
        <v>47</v>
      </c>
      <c r="K57" s="7">
        <f>VLOOKUP(InputData[[#This Row],[PRODUCT ID]],MasterData[],6,0)</f>
        <v>53.11</v>
      </c>
      <c r="L57" s="7">
        <f>InputData[[#This Row],[BUYING PRIZE]]*InputData[[#This Row],[QUANTITY]]</f>
        <v>282</v>
      </c>
      <c r="M57" s="7">
        <f>InputData[[#This Row],[SELLING PRICE]]*InputData[[#This Row],[QUANTITY]]</f>
        <v>318.65999999999997</v>
      </c>
      <c r="N57">
        <f>DAY(InputData[[#This Row],[DATE]])</f>
        <v>9</v>
      </c>
      <c r="O57" t="str">
        <f>TEXT(InputData[[#This Row],[DATE]],"mmm")</f>
        <v>Mar</v>
      </c>
      <c r="P57">
        <f>YEAR(InputData[[#This Row],[DATE]])</f>
        <v>2021</v>
      </c>
    </row>
    <row r="58" spans="1:16" x14ac:dyDescent="0.35">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7">
        <f>VLOOKUP(InputData[[#This Row],[PRODUCT ID]],MasterData[],5,0)</f>
        <v>7</v>
      </c>
      <c r="K58" s="7">
        <f>VLOOKUP(InputData[[#This Row],[PRODUCT ID]],MasterData[],6,0)</f>
        <v>8.33</v>
      </c>
      <c r="L58" s="7">
        <f>InputData[[#This Row],[BUYING PRIZE]]*InputData[[#This Row],[QUANTITY]]</f>
        <v>77</v>
      </c>
      <c r="M58" s="7">
        <f>InputData[[#This Row],[SELLING PRICE]]*InputData[[#This Row],[QUANTITY]]</f>
        <v>91.63</v>
      </c>
      <c r="N58">
        <f>DAY(InputData[[#This Row],[DATE]])</f>
        <v>11</v>
      </c>
      <c r="O58" t="str">
        <f>TEXT(InputData[[#This Row],[DATE]],"mmm")</f>
        <v>Mar</v>
      </c>
      <c r="P58">
        <f>YEAR(InputData[[#This Row],[DATE]])</f>
        <v>2021</v>
      </c>
    </row>
    <row r="59" spans="1:16" x14ac:dyDescent="0.35">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7">
        <f>VLOOKUP(InputData[[#This Row],[PRODUCT ID]],MasterData[],5,0)</f>
        <v>37</v>
      </c>
      <c r="K59" s="7">
        <f>VLOOKUP(InputData[[#This Row],[PRODUCT ID]],MasterData[],6,0)</f>
        <v>41.81</v>
      </c>
      <c r="L59" s="7">
        <f>InputData[[#This Row],[BUYING PRIZE]]*InputData[[#This Row],[QUANTITY]]</f>
        <v>370</v>
      </c>
      <c r="M59" s="7">
        <f>InputData[[#This Row],[SELLING PRICE]]*InputData[[#This Row],[QUANTITY]]</f>
        <v>418.1</v>
      </c>
      <c r="N59">
        <f>DAY(InputData[[#This Row],[DATE]])</f>
        <v>13</v>
      </c>
      <c r="O59" t="str">
        <f>TEXT(InputData[[#This Row],[DATE]],"mmm")</f>
        <v>Mar</v>
      </c>
      <c r="P59">
        <f>YEAR(InputData[[#This Row],[DATE]])</f>
        <v>2021</v>
      </c>
    </row>
    <row r="60" spans="1:16" x14ac:dyDescent="0.35">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7">
        <f>VLOOKUP(InputData[[#This Row],[PRODUCT ID]],MasterData[],5,0)</f>
        <v>37</v>
      </c>
      <c r="K60" s="7">
        <f>VLOOKUP(InputData[[#This Row],[PRODUCT ID]],MasterData[],6,0)</f>
        <v>42.55</v>
      </c>
      <c r="L60" s="7">
        <f>InputData[[#This Row],[BUYING PRIZE]]*InputData[[#This Row],[QUANTITY]]</f>
        <v>407</v>
      </c>
      <c r="M60" s="7">
        <f>InputData[[#This Row],[SELLING PRICE]]*InputData[[#This Row],[QUANTITY]]</f>
        <v>468.04999999999995</v>
      </c>
      <c r="N60">
        <f>DAY(InputData[[#This Row],[DATE]])</f>
        <v>15</v>
      </c>
      <c r="O60" t="str">
        <f>TEXT(InputData[[#This Row],[DATE]],"mmm")</f>
        <v>Mar</v>
      </c>
      <c r="P60">
        <f>YEAR(InputData[[#This Row],[DATE]])</f>
        <v>2021</v>
      </c>
    </row>
    <row r="61" spans="1:16" x14ac:dyDescent="0.35">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7">
        <f>VLOOKUP(InputData[[#This Row],[PRODUCT ID]],MasterData[],5,0)</f>
        <v>73</v>
      </c>
      <c r="K61" s="7">
        <f>VLOOKUP(InputData[[#This Row],[PRODUCT ID]],MasterData[],6,0)</f>
        <v>94.17</v>
      </c>
      <c r="L61" s="7">
        <f>InputData[[#This Row],[BUYING PRIZE]]*InputData[[#This Row],[QUANTITY]]</f>
        <v>1022</v>
      </c>
      <c r="M61" s="7">
        <f>InputData[[#This Row],[SELLING PRICE]]*InputData[[#This Row],[QUANTITY]]</f>
        <v>1318.38</v>
      </c>
      <c r="N61">
        <f>DAY(InputData[[#This Row],[DATE]])</f>
        <v>16</v>
      </c>
      <c r="O61" t="str">
        <f>TEXT(InputData[[#This Row],[DATE]],"mmm")</f>
        <v>Mar</v>
      </c>
      <c r="P61">
        <f>YEAR(InputData[[#This Row],[DATE]])</f>
        <v>2021</v>
      </c>
    </row>
    <row r="62" spans="1:16" x14ac:dyDescent="0.35">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7">
        <f>VLOOKUP(InputData[[#This Row],[PRODUCT ID]],MasterData[],5,0)</f>
        <v>120</v>
      </c>
      <c r="K62" s="7">
        <f>VLOOKUP(InputData[[#This Row],[PRODUCT ID]],MasterData[],6,0)</f>
        <v>162</v>
      </c>
      <c r="L62" s="7">
        <f>InputData[[#This Row],[BUYING PRIZE]]*InputData[[#This Row],[QUANTITY]]</f>
        <v>960</v>
      </c>
      <c r="M62" s="7">
        <f>InputData[[#This Row],[SELLING PRICE]]*InputData[[#This Row],[QUANTITY]]</f>
        <v>1296</v>
      </c>
      <c r="N62">
        <f>DAY(InputData[[#This Row],[DATE]])</f>
        <v>18</v>
      </c>
      <c r="O62" t="str">
        <f>TEXT(InputData[[#This Row],[DATE]],"mmm")</f>
        <v>Mar</v>
      </c>
      <c r="P62">
        <f>YEAR(InputData[[#This Row],[DATE]])</f>
        <v>2021</v>
      </c>
    </row>
    <row r="63" spans="1:16" x14ac:dyDescent="0.35">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7">
        <f>VLOOKUP(InputData[[#This Row],[PRODUCT ID]],MasterData[],5,0)</f>
        <v>37</v>
      </c>
      <c r="K63" s="7">
        <f>VLOOKUP(InputData[[#This Row],[PRODUCT ID]],MasterData[],6,0)</f>
        <v>41.81</v>
      </c>
      <c r="L63" s="7">
        <f>InputData[[#This Row],[BUYING PRIZE]]*InputData[[#This Row],[QUANTITY]]</f>
        <v>333</v>
      </c>
      <c r="M63" s="7">
        <f>InputData[[#This Row],[SELLING PRICE]]*InputData[[#This Row],[QUANTITY]]</f>
        <v>376.29</v>
      </c>
      <c r="N63">
        <f>DAY(InputData[[#This Row],[DATE]])</f>
        <v>19</v>
      </c>
      <c r="O63" t="str">
        <f>TEXT(InputData[[#This Row],[DATE]],"mmm")</f>
        <v>Mar</v>
      </c>
      <c r="P63">
        <f>YEAR(InputData[[#This Row],[DATE]])</f>
        <v>2021</v>
      </c>
    </row>
    <row r="64" spans="1:16" x14ac:dyDescent="0.35">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7">
        <f>VLOOKUP(InputData[[#This Row],[PRODUCT ID]],MasterData[],5,0)</f>
        <v>61</v>
      </c>
      <c r="K64" s="7">
        <f>VLOOKUP(InputData[[#This Row],[PRODUCT ID]],MasterData[],6,0)</f>
        <v>76.25</v>
      </c>
      <c r="L64" s="7">
        <f>InputData[[#This Row],[BUYING PRIZE]]*InputData[[#This Row],[QUANTITY]]</f>
        <v>793</v>
      </c>
      <c r="M64" s="7">
        <f>InputData[[#This Row],[SELLING PRICE]]*InputData[[#This Row],[QUANTITY]]</f>
        <v>991.25</v>
      </c>
      <c r="N64">
        <f>DAY(InputData[[#This Row],[DATE]])</f>
        <v>21</v>
      </c>
      <c r="O64" t="str">
        <f>TEXT(InputData[[#This Row],[DATE]],"mmm")</f>
        <v>Mar</v>
      </c>
      <c r="P64">
        <f>YEAR(InputData[[#This Row],[DATE]])</f>
        <v>2021</v>
      </c>
    </row>
    <row r="65" spans="1:16" x14ac:dyDescent="0.35">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7">
        <f>VLOOKUP(InputData[[#This Row],[PRODUCT ID]],MasterData[],5,0)</f>
        <v>37</v>
      </c>
      <c r="K65" s="7">
        <f>VLOOKUP(InputData[[#This Row],[PRODUCT ID]],MasterData[],6,0)</f>
        <v>42.55</v>
      </c>
      <c r="L65" s="7">
        <f>InputData[[#This Row],[BUYING PRIZE]]*InputData[[#This Row],[QUANTITY]]</f>
        <v>259</v>
      </c>
      <c r="M65" s="7">
        <f>InputData[[#This Row],[SELLING PRICE]]*InputData[[#This Row],[QUANTITY]]</f>
        <v>297.84999999999997</v>
      </c>
      <c r="N65">
        <f>DAY(InputData[[#This Row],[DATE]])</f>
        <v>21</v>
      </c>
      <c r="O65" t="str">
        <f>TEXT(InputData[[#This Row],[DATE]],"mmm")</f>
        <v>Mar</v>
      </c>
      <c r="P65">
        <f>YEAR(InputData[[#This Row],[DATE]])</f>
        <v>2021</v>
      </c>
    </row>
    <row r="66" spans="1:16" x14ac:dyDescent="0.35">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7">
        <f>VLOOKUP(InputData[[#This Row],[PRODUCT ID]],MasterData[],5,0)</f>
        <v>105</v>
      </c>
      <c r="K66" s="7">
        <f>VLOOKUP(InputData[[#This Row],[PRODUCT ID]],MasterData[],6,0)</f>
        <v>142.80000000000001</v>
      </c>
      <c r="L66" s="7">
        <f>InputData[[#This Row],[BUYING PRIZE]]*InputData[[#This Row],[QUANTITY]]</f>
        <v>840</v>
      </c>
      <c r="M66" s="7">
        <f>InputData[[#This Row],[SELLING PRICE]]*InputData[[#This Row],[QUANTITY]]</f>
        <v>1142.4000000000001</v>
      </c>
      <c r="N66">
        <f>DAY(InputData[[#This Row],[DATE]])</f>
        <v>22</v>
      </c>
      <c r="O66" t="str">
        <f>TEXT(InputData[[#This Row],[DATE]],"mmm")</f>
        <v>Mar</v>
      </c>
      <c r="P66">
        <f>YEAR(InputData[[#This Row],[DATE]])</f>
        <v>2021</v>
      </c>
    </row>
    <row r="67" spans="1:16" x14ac:dyDescent="0.35">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7">
        <f>VLOOKUP(InputData[[#This Row],[PRODUCT ID]],MasterData[],5,0)</f>
        <v>73</v>
      </c>
      <c r="K67" s="7">
        <f>VLOOKUP(InputData[[#This Row],[PRODUCT ID]],MasterData[],6,0)</f>
        <v>94.17</v>
      </c>
      <c r="L67" s="7">
        <f>InputData[[#This Row],[BUYING PRIZE]]*InputData[[#This Row],[QUANTITY]]</f>
        <v>292</v>
      </c>
      <c r="M67" s="7">
        <f>InputData[[#This Row],[SELLING PRICE]]*InputData[[#This Row],[QUANTITY]]</f>
        <v>376.68</v>
      </c>
      <c r="N67">
        <f>DAY(InputData[[#This Row],[DATE]])</f>
        <v>22</v>
      </c>
      <c r="O67" t="str">
        <f>TEXT(InputData[[#This Row],[DATE]],"mmm")</f>
        <v>Mar</v>
      </c>
      <c r="P67">
        <f>YEAR(InputData[[#This Row],[DATE]])</f>
        <v>2021</v>
      </c>
    </row>
    <row r="68" spans="1:16" x14ac:dyDescent="0.35">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7">
        <f>VLOOKUP(InputData[[#This Row],[PRODUCT ID]],MasterData[],5,0)</f>
        <v>144</v>
      </c>
      <c r="K68" s="7">
        <f>VLOOKUP(InputData[[#This Row],[PRODUCT ID]],MasterData[],6,0)</f>
        <v>156.96</v>
      </c>
      <c r="L68" s="7">
        <f>InputData[[#This Row],[BUYING PRIZE]]*InputData[[#This Row],[QUANTITY]]</f>
        <v>2016</v>
      </c>
      <c r="M68" s="7">
        <f>InputData[[#This Row],[SELLING PRICE]]*InputData[[#This Row],[QUANTITY]]</f>
        <v>2197.44</v>
      </c>
      <c r="N68">
        <f>DAY(InputData[[#This Row],[DATE]])</f>
        <v>25</v>
      </c>
      <c r="O68" t="str">
        <f>TEXT(InputData[[#This Row],[DATE]],"mmm")</f>
        <v>Mar</v>
      </c>
      <c r="P68">
        <f>YEAR(InputData[[#This Row],[DATE]])</f>
        <v>2021</v>
      </c>
    </row>
    <row r="69" spans="1:16" x14ac:dyDescent="0.35">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7">
        <f>VLOOKUP(InputData[[#This Row],[PRODUCT ID]],MasterData[],5,0)</f>
        <v>75</v>
      </c>
      <c r="K69" s="7">
        <f>VLOOKUP(InputData[[#This Row],[PRODUCT ID]],MasterData[],6,0)</f>
        <v>85.5</v>
      </c>
      <c r="L69" s="7">
        <f>InputData[[#This Row],[BUYING PRIZE]]*InputData[[#This Row],[QUANTITY]]</f>
        <v>300</v>
      </c>
      <c r="M69" s="7">
        <f>InputData[[#This Row],[SELLING PRICE]]*InputData[[#This Row],[QUANTITY]]</f>
        <v>342</v>
      </c>
      <c r="N69">
        <f>DAY(InputData[[#This Row],[DATE]])</f>
        <v>25</v>
      </c>
      <c r="O69" t="str">
        <f>TEXT(InputData[[#This Row],[DATE]],"mmm")</f>
        <v>Mar</v>
      </c>
      <c r="P69">
        <f>YEAR(InputData[[#This Row],[DATE]])</f>
        <v>2021</v>
      </c>
    </row>
    <row r="70" spans="1:16" x14ac:dyDescent="0.35">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7">
        <f>VLOOKUP(InputData[[#This Row],[PRODUCT ID]],MasterData[],5,0)</f>
        <v>47</v>
      </c>
      <c r="K70" s="7">
        <f>VLOOKUP(InputData[[#This Row],[PRODUCT ID]],MasterData[],6,0)</f>
        <v>53.11</v>
      </c>
      <c r="L70" s="7">
        <f>InputData[[#This Row],[BUYING PRIZE]]*InputData[[#This Row],[QUANTITY]]</f>
        <v>376</v>
      </c>
      <c r="M70" s="7">
        <f>InputData[[#This Row],[SELLING PRICE]]*InputData[[#This Row],[QUANTITY]]</f>
        <v>424.88</v>
      </c>
      <c r="N70">
        <f>DAY(InputData[[#This Row],[DATE]])</f>
        <v>25</v>
      </c>
      <c r="O70" t="str">
        <f>TEXT(InputData[[#This Row],[DATE]],"mmm")</f>
        <v>Mar</v>
      </c>
      <c r="P70">
        <f>YEAR(InputData[[#This Row],[DATE]])</f>
        <v>2021</v>
      </c>
    </row>
    <row r="71" spans="1:16" x14ac:dyDescent="0.35">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7">
        <f>VLOOKUP(InputData[[#This Row],[PRODUCT ID]],MasterData[],5,0)</f>
        <v>72</v>
      </c>
      <c r="K71" s="7">
        <f>VLOOKUP(InputData[[#This Row],[PRODUCT ID]],MasterData[],6,0)</f>
        <v>79.92</v>
      </c>
      <c r="L71" s="7">
        <f>InputData[[#This Row],[BUYING PRIZE]]*InputData[[#This Row],[QUANTITY]]</f>
        <v>144</v>
      </c>
      <c r="M71" s="7">
        <f>InputData[[#This Row],[SELLING PRICE]]*InputData[[#This Row],[QUANTITY]]</f>
        <v>159.84</v>
      </c>
      <c r="N71">
        <f>DAY(InputData[[#This Row],[DATE]])</f>
        <v>25</v>
      </c>
      <c r="O71" t="str">
        <f>TEXT(InputData[[#This Row],[DATE]],"mmm")</f>
        <v>Mar</v>
      </c>
      <c r="P71">
        <f>YEAR(InputData[[#This Row],[DATE]])</f>
        <v>2021</v>
      </c>
    </row>
    <row r="72" spans="1:16" x14ac:dyDescent="0.35">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7">
        <f>VLOOKUP(InputData[[#This Row],[PRODUCT ID]],MasterData[],5,0)</f>
        <v>98</v>
      </c>
      <c r="K72" s="7">
        <f>VLOOKUP(InputData[[#This Row],[PRODUCT ID]],MasterData[],6,0)</f>
        <v>103.88</v>
      </c>
      <c r="L72" s="7">
        <f>InputData[[#This Row],[BUYING PRIZE]]*InputData[[#This Row],[QUANTITY]]</f>
        <v>392</v>
      </c>
      <c r="M72" s="7">
        <f>InputData[[#This Row],[SELLING PRICE]]*InputData[[#This Row],[QUANTITY]]</f>
        <v>415.52</v>
      </c>
      <c r="N72">
        <f>DAY(InputData[[#This Row],[DATE]])</f>
        <v>26</v>
      </c>
      <c r="O72" t="str">
        <f>TEXT(InputData[[#This Row],[DATE]],"mmm")</f>
        <v>Mar</v>
      </c>
      <c r="P72">
        <f>YEAR(InputData[[#This Row],[DATE]])</f>
        <v>2021</v>
      </c>
    </row>
    <row r="73" spans="1:16" x14ac:dyDescent="0.35">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7">
        <f>VLOOKUP(InputData[[#This Row],[PRODUCT ID]],MasterData[],5,0)</f>
        <v>120</v>
      </c>
      <c r="K73" s="7">
        <f>VLOOKUP(InputData[[#This Row],[PRODUCT ID]],MasterData[],6,0)</f>
        <v>162</v>
      </c>
      <c r="L73" s="7">
        <f>InputData[[#This Row],[BUYING PRIZE]]*InputData[[#This Row],[QUANTITY]]</f>
        <v>120</v>
      </c>
      <c r="M73" s="7">
        <f>InputData[[#This Row],[SELLING PRICE]]*InputData[[#This Row],[QUANTITY]]</f>
        <v>162</v>
      </c>
      <c r="N73">
        <f>DAY(InputData[[#This Row],[DATE]])</f>
        <v>26</v>
      </c>
      <c r="O73" t="str">
        <f>TEXT(InputData[[#This Row],[DATE]],"mmm")</f>
        <v>Mar</v>
      </c>
      <c r="P73">
        <f>YEAR(InputData[[#This Row],[DATE]])</f>
        <v>2021</v>
      </c>
    </row>
    <row r="74" spans="1:16" x14ac:dyDescent="0.35">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7">
        <f>VLOOKUP(InputData[[#This Row],[PRODUCT ID]],MasterData[],5,0)</f>
        <v>148</v>
      </c>
      <c r="K74" s="7">
        <f>VLOOKUP(InputData[[#This Row],[PRODUCT ID]],MasterData[],6,0)</f>
        <v>164.28</v>
      </c>
      <c r="L74" s="7">
        <f>InputData[[#This Row],[BUYING PRIZE]]*InputData[[#This Row],[QUANTITY]]</f>
        <v>1332</v>
      </c>
      <c r="M74" s="7">
        <f>InputData[[#This Row],[SELLING PRICE]]*InputData[[#This Row],[QUANTITY]]</f>
        <v>1478.52</v>
      </c>
      <c r="N74">
        <f>DAY(InputData[[#This Row],[DATE]])</f>
        <v>26</v>
      </c>
      <c r="O74" t="str">
        <f>TEXT(InputData[[#This Row],[DATE]],"mmm")</f>
        <v>Mar</v>
      </c>
      <c r="P74">
        <f>YEAR(InputData[[#This Row],[DATE]])</f>
        <v>2021</v>
      </c>
    </row>
    <row r="75" spans="1:16" x14ac:dyDescent="0.35">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7">
        <f>VLOOKUP(InputData[[#This Row],[PRODUCT ID]],MasterData[],5,0)</f>
        <v>148</v>
      </c>
      <c r="K75" s="7">
        <f>VLOOKUP(InputData[[#This Row],[PRODUCT ID]],MasterData[],6,0)</f>
        <v>201.28</v>
      </c>
      <c r="L75" s="7">
        <f>InputData[[#This Row],[BUYING PRIZE]]*InputData[[#This Row],[QUANTITY]]</f>
        <v>444</v>
      </c>
      <c r="M75" s="7">
        <f>InputData[[#This Row],[SELLING PRICE]]*InputData[[#This Row],[QUANTITY]]</f>
        <v>603.84</v>
      </c>
      <c r="N75">
        <f>DAY(InputData[[#This Row],[DATE]])</f>
        <v>27</v>
      </c>
      <c r="O75" t="str">
        <f>TEXT(InputData[[#This Row],[DATE]],"mmm")</f>
        <v>Mar</v>
      </c>
      <c r="P75">
        <f>YEAR(InputData[[#This Row],[DATE]])</f>
        <v>2021</v>
      </c>
    </row>
    <row r="76" spans="1:16" x14ac:dyDescent="0.35">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7">
        <f>VLOOKUP(InputData[[#This Row],[PRODUCT ID]],MasterData[],5,0)</f>
        <v>43</v>
      </c>
      <c r="K76" s="7">
        <f>VLOOKUP(InputData[[#This Row],[PRODUCT ID]],MasterData[],6,0)</f>
        <v>47.730000000000004</v>
      </c>
      <c r="L76" s="7">
        <f>InputData[[#This Row],[BUYING PRIZE]]*InputData[[#This Row],[QUANTITY]]</f>
        <v>344</v>
      </c>
      <c r="M76" s="7">
        <f>InputData[[#This Row],[SELLING PRICE]]*InputData[[#This Row],[QUANTITY]]</f>
        <v>381.84000000000003</v>
      </c>
      <c r="N76">
        <f>DAY(InputData[[#This Row],[DATE]])</f>
        <v>28</v>
      </c>
      <c r="O76" t="str">
        <f>TEXT(InputData[[#This Row],[DATE]],"mmm")</f>
        <v>Mar</v>
      </c>
      <c r="P76">
        <f>YEAR(InputData[[#This Row],[DATE]])</f>
        <v>2021</v>
      </c>
    </row>
    <row r="77" spans="1:16" x14ac:dyDescent="0.35">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7">
        <f>VLOOKUP(InputData[[#This Row],[PRODUCT ID]],MasterData[],5,0)</f>
        <v>72</v>
      </c>
      <c r="K77" s="7">
        <f>VLOOKUP(InputData[[#This Row],[PRODUCT ID]],MasterData[],6,0)</f>
        <v>79.92</v>
      </c>
      <c r="L77" s="7">
        <f>InputData[[#This Row],[BUYING PRIZE]]*InputData[[#This Row],[QUANTITY]]</f>
        <v>72</v>
      </c>
      <c r="M77" s="7">
        <f>InputData[[#This Row],[SELLING PRICE]]*InputData[[#This Row],[QUANTITY]]</f>
        <v>79.92</v>
      </c>
      <c r="N77">
        <f>DAY(InputData[[#This Row],[DATE]])</f>
        <v>30</v>
      </c>
      <c r="O77" t="str">
        <f>TEXT(InputData[[#This Row],[DATE]],"mmm")</f>
        <v>Mar</v>
      </c>
      <c r="P77">
        <f>YEAR(InputData[[#This Row],[DATE]])</f>
        <v>2021</v>
      </c>
    </row>
    <row r="78" spans="1:16" x14ac:dyDescent="0.35">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7">
        <f>VLOOKUP(InputData[[#This Row],[PRODUCT ID]],MasterData[],5,0)</f>
        <v>120</v>
      </c>
      <c r="K78" s="7">
        <f>VLOOKUP(InputData[[#This Row],[PRODUCT ID]],MasterData[],6,0)</f>
        <v>162</v>
      </c>
      <c r="L78" s="7">
        <f>InputData[[#This Row],[BUYING PRIZE]]*InputData[[#This Row],[QUANTITY]]</f>
        <v>360</v>
      </c>
      <c r="M78" s="7">
        <f>InputData[[#This Row],[SELLING PRICE]]*InputData[[#This Row],[QUANTITY]]</f>
        <v>486</v>
      </c>
      <c r="N78">
        <f>DAY(InputData[[#This Row],[DATE]])</f>
        <v>31</v>
      </c>
      <c r="O78" t="str">
        <f>TEXT(InputData[[#This Row],[DATE]],"mmm")</f>
        <v>Mar</v>
      </c>
      <c r="P78">
        <f>YEAR(InputData[[#This Row],[DATE]])</f>
        <v>2021</v>
      </c>
    </row>
    <row r="79" spans="1:16" x14ac:dyDescent="0.35">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7">
        <f>VLOOKUP(InputData[[#This Row],[PRODUCT ID]],MasterData[],5,0)</f>
        <v>90</v>
      </c>
      <c r="K79" s="7">
        <f>VLOOKUP(InputData[[#This Row],[PRODUCT ID]],MasterData[],6,0)</f>
        <v>115.2</v>
      </c>
      <c r="L79" s="7">
        <f>InputData[[#This Row],[BUYING PRIZE]]*InputData[[#This Row],[QUANTITY]]</f>
        <v>360</v>
      </c>
      <c r="M79" s="7">
        <f>InputData[[#This Row],[SELLING PRICE]]*InputData[[#This Row],[QUANTITY]]</f>
        <v>460.8</v>
      </c>
      <c r="N79">
        <f>DAY(InputData[[#This Row],[DATE]])</f>
        <v>4</v>
      </c>
      <c r="O79" t="str">
        <f>TEXT(InputData[[#This Row],[DATE]],"mmm")</f>
        <v>Apr</v>
      </c>
      <c r="P79">
        <f>YEAR(InputData[[#This Row],[DATE]])</f>
        <v>2021</v>
      </c>
    </row>
    <row r="80" spans="1:16" x14ac:dyDescent="0.35">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7">
        <f>VLOOKUP(InputData[[#This Row],[PRODUCT ID]],MasterData[],5,0)</f>
        <v>6</v>
      </c>
      <c r="K80" s="7">
        <f>VLOOKUP(InputData[[#This Row],[PRODUCT ID]],MasterData[],6,0)</f>
        <v>7.8599999999999994</v>
      </c>
      <c r="L80" s="7">
        <f>InputData[[#This Row],[BUYING PRIZE]]*InputData[[#This Row],[QUANTITY]]</f>
        <v>54</v>
      </c>
      <c r="M80" s="7">
        <f>InputData[[#This Row],[SELLING PRICE]]*InputData[[#This Row],[QUANTITY]]</f>
        <v>70.739999999999995</v>
      </c>
      <c r="N80">
        <f>DAY(InputData[[#This Row],[DATE]])</f>
        <v>4</v>
      </c>
      <c r="O80" t="str">
        <f>TEXT(InputData[[#This Row],[DATE]],"mmm")</f>
        <v>Apr</v>
      </c>
      <c r="P80">
        <f>YEAR(InputData[[#This Row],[DATE]])</f>
        <v>2021</v>
      </c>
    </row>
    <row r="81" spans="1:16" x14ac:dyDescent="0.35">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7">
        <f>VLOOKUP(InputData[[#This Row],[PRODUCT ID]],MasterData[],5,0)</f>
        <v>93</v>
      </c>
      <c r="K81" s="7">
        <f>VLOOKUP(InputData[[#This Row],[PRODUCT ID]],MasterData[],6,0)</f>
        <v>104.16</v>
      </c>
      <c r="L81" s="7">
        <f>InputData[[#This Row],[BUYING PRIZE]]*InputData[[#This Row],[QUANTITY]]</f>
        <v>1395</v>
      </c>
      <c r="M81" s="7">
        <f>InputData[[#This Row],[SELLING PRICE]]*InputData[[#This Row],[QUANTITY]]</f>
        <v>1562.3999999999999</v>
      </c>
      <c r="N81">
        <f>DAY(InputData[[#This Row],[DATE]])</f>
        <v>5</v>
      </c>
      <c r="O81" t="str">
        <f>TEXT(InputData[[#This Row],[DATE]],"mmm")</f>
        <v>Apr</v>
      </c>
      <c r="P81">
        <f>YEAR(InputData[[#This Row],[DATE]])</f>
        <v>2021</v>
      </c>
    </row>
    <row r="82" spans="1:16" x14ac:dyDescent="0.35">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7">
        <f>VLOOKUP(InputData[[#This Row],[PRODUCT ID]],MasterData[],5,0)</f>
        <v>133</v>
      </c>
      <c r="K82" s="7">
        <f>VLOOKUP(InputData[[#This Row],[PRODUCT ID]],MasterData[],6,0)</f>
        <v>155.61000000000001</v>
      </c>
      <c r="L82" s="7">
        <f>InputData[[#This Row],[BUYING PRIZE]]*InputData[[#This Row],[QUANTITY]]</f>
        <v>399</v>
      </c>
      <c r="M82" s="7">
        <f>InputData[[#This Row],[SELLING PRICE]]*InputData[[#This Row],[QUANTITY]]</f>
        <v>466.83000000000004</v>
      </c>
      <c r="N82">
        <f>DAY(InputData[[#This Row],[DATE]])</f>
        <v>9</v>
      </c>
      <c r="O82" t="str">
        <f>TEXT(InputData[[#This Row],[DATE]],"mmm")</f>
        <v>Apr</v>
      </c>
      <c r="P82">
        <f>YEAR(InputData[[#This Row],[DATE]])</f>
        <v>2021</v>
      </c>
    </row>
    <row r="83" spans="1:16" x14ac:dyDescent="0.35">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7">
        <f>VLOOKUP(InputData[[#This Row],[PRODUCT ID]],MasterData[],5,0)</f>
        <v>121</v>
      </c>
      <c r="K83" s="7">
        <f>VLOOKUP(InputData[[#This Row],[PRODUCT ID]],MasterData[],6,0)</f>
        <v>141.57</v>
      </c>
      <c r="L83" s="7">
        <f>InputData[[#This Row],[BUYING PRIZE]]*InputData[[#This Row],[QUANTITY]]</f>
        <v>1694</v>
      </c>
      <c r="M83" s="7">
        <f>InputData[[#This Row],[SELLING PRICE]]*InputData[[#This Row],[QUANTITY]]</f>
        <v>1981.98</v>
      </c>
      <c r="N83">
        <f>DAY(InputData[[#This Row],[DATE]])</f>
        <v>10</v>
      </c>
      <c r="O83" t="str">
        <f>TEXT(InputData[[#This Row],[DATE]],"mmm")</f>
        <v>Apr</v>
      </c>
      <c r="P83">
        <f>YEAR(InputData[[#This Row],[DATE]])</f>
        <v>2021</v>
      </c>
    </row>
    <row r="84" spans="1:16" x14ac:dyDescent="0.35">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7">
        <f>VLOOKUP(InputData[[#This Row],[PRODUCT ID]],MasterData[],5,0)</f>
        <v>67</v>
      </c>
      <c r="K84" s="7">
        <f>VLOOKUP(InputData[[#This Row],[PRODUCT ID]],MasterData[],6,0)</f>
        <v>85.76</v>
      </c>
      <c r="L84" s="7">
        <f>InputData[[#This Row],[BUYING PRIZE]]*InputData[[#This Row],[QUANTITY]]</f>
        <v>201</v>
      </c>
      <c r="M84" s="7">
        <f>InputData[[#This Row],[SELLING PRICE]]*InputData[[#This Row],[QUANTITY]]</f>
        <v>257.28000000000003</v>
      </c>
      <c r="N84">
        <f>DAY(InputData[[#This Row],[DATE]])</f>
        <v>12</v>
      </c>
      <c r="O84" t="str">
        <f>TEXT(InputData[[#This Row],[DATE]],"mmm")</f>
        <v>Apr</v>
      </c>
      <c r="P84">
        <f>YEAR(InputData[[#This Row],[DATE]])</f>
        <v>2021</v>
      </c>
    </row>
    <row r="85" spans="1:16" x14ac:dyDescent="0.35">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7">
        <f>VLOOKUP(InputData[[#This Row],[PRODUCT ID]],MasterData[],5,0)</f>
        <v>47</v>
      </c>
      <c r="K85" s="7">
        <f>VLOOKUP(InputData[[#This Row],[PRODUCT ID]],MasterData[],6,0)</f>
        <v>53.11</v>
      </c>
      <c r="L85" s="7">
        <f>InputData[[#This Row],[BUYING PRIZE]]*InputData[[#This Row],[QUANTITY]]</f>
        <v>188</v>
      </c>
      <c r="M85" s="7">
        <f>InputData[[#This Row],[SELLING PRICE]]*InputData[[#This Row],[QUANTITY]]</f>
        <v>212.44</v>
      </c>
      <c r="N85">
        <f>DAY(InputData[[#This Row],[DATE]])</f>
        <v>12</v>
      </c>
      <c r="O85" t="str">
        <f>TEXT(InputData[[#This Row],[DATE]],"mmm")</f>
        <v>Apr</v>
      </c>
      <c r="P85">
        <f>YEAR(InputData[[#This Row],[DATE]])</f>
        <v>2021</v>
      </c>
    </row>
    <row r="86" spans="1:16" x14ac:dyDescent="0.35">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7">
        <f>VLOOKUP(InputData[[#This Row],[PRODUCT ID]],MasterData[],5,0)</f>
        <v>48</v>
      </c>
      <c r="K86" s="7">
        <f>VLOOKUP(InputData[[#This Row],[PRODUCT ID]],MasterData[],6,0)</f>
        <v>57.120000000000005</v>
      </c>
      <c r="L86" s="7">
        <f>InputData[[#This Row],[BUYING PRIZE]]*InputData[[#This Row],[QUANTITY]]</f>
        <v>432</v>
      </c>
      <c r="M86" s="7">
        <f>InputData[[#This Row],[SELLING PRICE]]*InputData[[#This Row],[QUANTITY]]</f>
        <v>514.08000000000004</v>
      </c>
      <c r="N86">
        <f>DAY(InputData[[#This Row],[DATE]])</f>
        <v>12</v>
      </c>
      <c r="O86" t="str">
        <f>TEXT(InputData[[#This Row],[DATE]],"mmm")</f>
        <v>Apr</v>
      </c>
      <c r="P86">
        <f>YEAR(InputData[[#This Row],[DATE]])</f>
        <v>2021</v>
      </c>
    </row>
    <row r="87" spans="1:16" x14ac:dyDescent="0.35">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7">
        <f>VLOOKUP(InputData[[#This Row],[PRODUCT ID]],MasterData[],5,0)</f>
        <v>95</v>
      </c>
      <c r="K87" s="7">
        <f>VLOOKUP(InputData[[#This Row],[PRODUCT ID]],MasterData[],6,0)</f>
        <v>119.7</v>
      </c>
      <c r="L87" s="7">
        <f>InputData[[#This Row],[BUYING PRIZE]]*InputData[[#This Row],[QUANTITY]]</f>
        <v>1235</v>
      </c>
      <c r="M87" s="7">
        <f>InputData[[#This Row],[SELLING PRICE]]*InputData[[#This Row],[QUANTITY]]</f>
        <v>1556.1000000000001</v>
      </c>
      <c r="N87">
        <f>DAY(InputData[[#This Row],[DATE]])</f>
        <v>12</v>
      </c>
      <c r="O87" t="str">
        <f>TEXT(InputData[[#This Row],[DATE]],"mmm")</f>
        <v>Apr</v>
      </c>
      <c r="P87">
        <f>YEAR(InputData[[#This Row],[DATE]])</f>
        <v>2021</v>
      </c>
    </row>
    <row r="88" spans="1:16" x14ac:dyDescent="0.35">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7">
        <f>VLOOKUP(InputData[[#This Row],[PRODUCT ID]],MasterData[],5,0)</f>
        <v>134</v>
      </c>
      <c r="K88" s="7">
        <f>VLOOKUP(InputData[[#This Row],[PRODUCT ID]],MasterData[],6,0)</f>
        <v>156.78</v>
      </c>
      <c r="L88" s="7">
        <f>InputData[[#This Row],[BUYING PRIZE]]*InputData[[#This Row],[QUANTITY]]</f>
        <v>402</v>
      </c>
      <c r="M88" s="7">
        <f>InputData[[#This Row],[SELLING PRICE]]*InputData[[#This Row],[QUANTITY]]</f>
        <v>470.34000000000003</v>
      </c>
      <c r="N88">
        <f>DAY(InputData[[#This Row],[DATE]])</f>
        <v>15</v>
      </c>
      <c r="O88" t="str">
        <f>TEXT(InputData[[#This Row],[DATE]],"mmm")</f>
        <v>Apr</v>
      </c>
      <c r="P88">
        <f>YEAR(InputData[[#This Row],[DATE]])</f>
        <v>2021</v>
      </c>
    </row>
    <row r="89" spans="1:16" x14ac:dyDescent="0.35">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7">
        <f>VLOOKUP(InputData[[#This Row],[PRODUCT ID]],MasterData[],5,0)</f>
        <v>37</v>
      </c>
      <c r="K89" s="7">
        <f>VLOOKUP(InputData[[#This Row],[PRODUCT ID]],MasterData[],6,0)</f>
        <v>49.21</v>
      </c>
      <c r="L89" s="7">
        <f>InputData[[#This Row],[BUYING PRIZE]]*InputData[[#This Row],[QUANTITY]]</f>
        <v>555</v>
      </c>
      <c r="M89" s="7">
        <f>InputData[[#This Row],[SELLING PRICE]]*InputData[[#This Row],[QUANTITY]]</f>
        <v>738.15</v>
      </c>
      <c r="N89">
        <f>DAY(InputData[[#This Row],[DATE]])</f>
        <v>16</v>
      </c>
      <c r="O89" t="str">
        <f>TEXT(InputData[[#This Row],[DATE]],"mmm")</f>
        <v>Apr</v>
      </c>
      <c r="P89">
        <f>YEAR(InputData[[#This Row],[DATE]])</f>
        <v>2021</v>
      </c>
    </row>
    <row r="90" spans="1:16" x14ac:dyDescent="0.35">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7">
        <f>VLOOKUP(InputData[[#This Row],[PRODUCT ID]],MasterData[],5,0)</f>
        <v>72</v>
      </c>
      <c r="K90" s="7">
        <f>VLOOKUP(InputData[[#This Row],[PRODUCT ID]],MasterData[],6,0)</f>
        <v>79.92</v>
      </c>
      <c r="L90" s="7">
        <f>InputData[[#This Row],[BUYING PRIZE]]*InputData[[#This Row],[QUANTITY]]</f>
        <v>648</v>
      </c>
      <c r="M90" s="7">
        <f>InputData[[#This Row],[SELLING PRICE]]*InputData[[#This Row],[QUANTITY]]</f>
        <v>719.28</v>
      </c>
      <c r="N90">
        <f>DAY(InputData[[#This Row],[DATE]])</f>
        <v>18</v>
      </c>
      <c r="O90" t="str">
        <f>TEXT(InputData[[#This Row],[DATE]],"mmm")</f>
        <v>Apr</v>
      </c>
      <c r="P90">
        <f>YEAR(InputData[[#This Row],[DATE]])</f>
        <v>2021</v>
      </c>
    </row>
    <row r="91" spans="1:16" x14ac:dyDescent="0.35">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7">
        <f>VLOOKUP(InputData[[#This Row],[PRODUCT ID]],MasterData[],5,0)</f>
        <v>150</v>
      </c>
      <c r="K91" s="7">
        <f>VLOOKUP(InputData[[#This Row],[PRODUCT ID]],MasterData[],6,0)</f>
        <v>210</v>
      </c>
      <c r="L91" s="7">
        <f>InputData[[#This Row],[BUYING PRIZE]]*InputData[[#This Row],[QUANTITY]]</f>
        <v>1950</v>
      </c>
      <c r="M91" s="7">
        <f>InputData[[#This Row],[SELLING PRICE]]*InputData[[#This Row],[QUANTITY]]</f>
        <v>2730</v>
      </c>
      <c r="N91">
        <f>DAY(InputData[[#This Row],[DATE]])</f>
        <v>18</v>
      </c>
      <c r="O91" t="str">
        <f>TEXT(InputData[[#This Row],[DATE]],"mmm")</f>
        <v>Apr</v>
      </c>
      <c r="P91">
        <f>YEAR(InputData[[#This Row],[DATE]])</f>
        <v>2021</v>
      </c>
    </row>
    <row r="92" spans="1:16" x14ac:dyDescent="0.35">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7">
        <f>VLOOKUP(InputData[[#This Row],[PRODUCT ID]],MasterData[],5,0)</f>
        <v>120</v>
      </c>
      <c r="K92" s="7">
        <f>VLOOKUP(InputData[[#This Row],[PRODUCT ID]],MasterData[],6,0)</f>
        <v>162</v>
      </c>
      <c r="L92" s="7">
        <f>InputData[[#This Row],[BUYING PRIZE]]*InputData[[#This Row],[QUANTITY]]</f>
        <v>720</v>
      </c>
      <c r="M92" s="7">
        <f>InputData[[#This Row],[SELLING PRICE]]*InputData[[#This Row],[QUANTITY]]</f>
        <v>972</v>
      </c>
      <c r="N92">
        <f>DAY(InputData[[#This Row],[DATE]])</f>
        <v>23</v>
      </c>
      <c r="O92" t="str">
        <f>TEXT(InputData[[#This Row],[DATE]],"mmm")</f>
        <v>Apr</v>
      </c>
      <c r="P92">
        <f>YEAR(InputData[[#This Row],[DATE]])</f>
        <v>2021</v>
      </c>
    </row>
    <row r="93" spans="1:16" x14ac:dyDescent="0.35">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7">
        <f>VLOOKUP(InputData[[#This Row],[PRODUCT ID]],MasterData[],5,0)</f>
        <v>37</v>
      </c>
      <c r="K93" s="7">
        <f>VLOOKUP(InputData[[#This Row],[PRODUCT ID]],MasterData[],6,0)</f>
        <v>41.81</v>
      </c>
      <c r="L93" s="7">
        <f>InputData[[#This Row],[BUYING PRIZE]]*InputData[[#This Row],[QUANTITY]]</f>
        <v>370</v>
      </c>
      <c r="M93" s="7">
        <f>InputData[[#This Row],[SELLING PRICE]]*InputData[[#This Row],[QUANTITY]]</f>
        <v>418.1</v>
      </c>
      <c r="N93">
        <f>DAY(InputData[[#This Row],[DATE]])</f>
        <v>23</v>
      </c>
      <c r="O93" t="str">
        <f>TEXT(InputData[[#This Row],[DATE]],"mmm")</f>
        <v>Apr</v>
      </c>
      <c r="P93">
        <f>YEAR(InputData[[#This Row],[DATE]])</f>
        <v>2021</v>
      </c>
    </row>
    <row r="94" spans="1:16" x14ac:dyDescent="0.35">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7">
        <f>VLOOKUP(InputData[[#This Row],[PRODUCT ID]],MasterData[],5,0)</f>
        <v>148</v>
      </c>
      <c r="K94" s="7">
        <f>VLOOKUP(InputData[[#This Row],[PRODUCT ID]],MasterData[],6,0)</f>
        <v>201.28</v>
      </c>
      <c r="L94" s="7">
        <f>InputData[[#This Row],[BUYING PRIZE]]*InputData[[#This Row],[QUANTITY]]</f>
        <v>296</v>
      </c>
      <c r="M94" s="7">
        <f>InputData[[#This Row],[SELLING PRICE]]*InputData[[#This Row],[QUANTITY]]</f>
        <v>402.56</v>
      </c>
      <c r="N94">
        <f>DAY(InputData[[#This Row],[DATE]])</f>
        <v>24</v>
      </c>
      <c r="O94" t="str">
        <f>TEXT(InputData[[#This Row],[DATE]],"mmm")</f>
        <v>Apr</v>
      </c>
      <c r="P94">
        <f>YEAR(InputData[[#This Row],[DATE]])</f>
        <v>2021</v>
      </c>
    </row>
    <row r="95" spans="1:16" x14ac:dyDescent="0.35">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7">
        <f>VLOOKUP(InputData[[#This Row],[PRODUCT ID]],MasterData[],5,0)</f>
        <v>67</v>
      </c>
      <c r="K95" s="7">
        <f>VLOOKUP(InputData[[#This Row],[PRODUCT ID]],MasterData[],6,0)</f>
        <v>85.76</v>
      </c>
      <c r="L95" s="7">
        <f>InputData[[#This Row],[BUYING PRIZE]]*InputData[[#This Row],[QUANTITY]]</f>
        <v>201</v>
      </c>
      <c r="M95" s="7">
        <f>InputData[[#This Row],[SELLING PRICE]]*InputData[[#This Row],[QUANTITY]]</f>
        <v>257.28000000000003</v>
      </c>
      <c r="N95">
        <f>DAY(InputData[[#This Row],[DATE]])</f>
        <v>26</v>
      </c>
      <c r="O95" t="str">
        <f>TEXT(InputData[[#This Row],[DATE]],"mmm")</f>
        <v>Apr</v>
      </c>
      <c r="P95">
        <f>YEAR(InputData[[#This Row],[DATE]])</f>
        <v>2021</v>
      </c>
    </row>
    <row r="96" spans="1:16" x14ac:dyDescent="0.35">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7">
        <f>VLOOKUP(InputData[[#This Row],[PRODUCT ID]],MasterData[],5,0)</f>
        <v>148</v>
      </c>
      <c r="K96" s="7">
        <f>VLOOKUP(InputData[[#This Row],[PRODUCT ID]],MasterData[],6,0)</f>
        <v>201.28</v>
      </c>
      <c r="L96" s="7">
        <f>InputData[[#This Row],[BUYING PRIZE]]*InputData[[#This Row],[QUANTITY]]</f>
        <v>1036</v>
      </c>
      <c r="M96" s="7">
        <f>InputData[[#This Row],[SELLING PRICE]]*InputData[[#This Row],[QUANTITY]]</f>
        <v>1408.96</v>
      </c>
      <c r="N96">
        <f>DAY(InputData[[#This Row],[DATE]])</f>
        <v>29</v>
      </c>
      <c r="O96" t="str">
        <f>TEXT(InputData[[#This Row],[DATE]],"mmm")</f>
        <v>Apr</v>
      </c>
      <c r="P96">
        <f>YEAR(InputData[[#This Row],[DATE]])</f>
        <v>2021</v>
      </c>
    </row>
    <row r="97" spans="1:16" x14ac:dyDescent="0.35">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7">
        <f>VLOOKUP(InputData[[#This Row],[PRODUCT ID]],MasterData[],5,0)</f>
        <v>47</v>
      </c>
      <c r="K97" s="7">
        <f>VLOOKUP(InputData[[#This Row],[PRODUCT ID]],MasterData[],6,0)</f>
        <v>53.11</v>
      </c>
      <c r="L97" s="7">
        <f>InputData[[#This Row],[BUYING PRIZE]]*InputData[[#This Row],[QUANTITY]]</f>
        <v>47</v>
      </c>
      <c r="M97" s="7">
        <f>InputData[[#This Row],[SELLING PRICE]]*InputData[[#This Row],[QUANTITY]]</f>
        <v>53.11</v>
      </c>
      <c r="N97">
        <f>DAY(InputData[[#This Row],[DATE]])</f>
        <v>30</v>
      </c>
      <c r="O97" t="str">
        <f>TEXT(InputData[[#This Row],[DATE]],"mmm")</f>
        <v>Apr</v>
      </c>
      <c r="P97">
        <f>YEAR(InputData[[#This Row],[DATE]])</f>
        <v>2021</v>
      </c>
    </row>
    <row r="98" spans="1:16" x14ac:dyDescent="0.35">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7">
        <f>VLOOKUP(InputData[[#This Row],[PRODUCT ID]],MasterData[],5,0)</f>
        <v>37</v>
      </c>
      <c r="K98" s="7">
        <f>VLOOKUP(InputData[[#This Row],[PRODUCT ID]],MasterData[],6,0)</f>
        <v>49.21</v>
      </c>
      <c r="L98" s="7">
        <f>InputData[[#This Row],[BUYING PRIZE]]*InputData[[#This Row],[QUANTITY]]</f>
        <v>111</v>
      </c>
      <c r="M98" s="7">
        <f>InputData[[#This Row],[SELLING PRICE]]*InputData[[#This Row],[QUANTITY]]</f>
        <v>147.63</v>
      </c>
      <c r="N98">
        <f>DAY(InputData[[#This Row],[DATE]])</f>
        <v>1</v>
      </c>
      <c r="O98" t="str">
        <f>TEXT(InputData[[#This Row],[DATE]],"mmm")</f>
        <v>May</v>
      </c>
      <c r="P98">
        <f>YEAR(InputData[[#This Row],[DATE]])</f>
        <v>2021</v>
      </c>
    </row>
    <row r="99" spans="1:16" x14ac:dyDescent="0.35">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7">
        <f>VLOOKUP(InputData[[#This Row],[PRODUCT ID]],MasterData[],5,0)</f>
        <v>120</v>
      </c>
      <c r="K99" s="7">
        <f>VLOOKUP(InputData[[#This Row],[PRODUCT ID]],MasterData[],6,0)</f>
        <v>162</v>
      </c>
      <c r="L99" s="7">
        <f>InputData[[#This Row],[BUYING PRIZE]]*InputData[[#This Row],[QUANTITY]]</f>
        <v>120</v>
      </c>
      <c r="M99" s="7">
        <f>InputData[[#This Row],[SELLING PRICE]]*InputData[[#This Row],[QUANTITY]]</f>
        <v>162</v>
      </c>
      <c r="N99">
        <f>DAY(InputData[[#This Row],[DATE]])</f>
        <v>1</v>
      </c>
      <c r="O99" t="str">
        <f>TEXT(InputData[[#This Row],[DATE]],"mmm")</f>
        <v>May</v>
      </c>
      <c r="P99">
        <f>YEAR(InputData[[#This Row],[DATE]])</f>
        <v>2021</v>
      </c>
    </row>
    <row r="100" spans="1:16" x14ac:dyDescent="0.35">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7">
        <f>VLOOKUP(InputData[[#This Row],[PRODUCT ID]],MasterData[],5,0)</f>
        <v>55</v>
      </c>
      <c r="K100" s="7">
        <f>VLOOKUP(InputData[[#This Row],[PRODUCT ID]],MasterData[],6,0)</f>
        <v>58.3</v>
      </c>
      <c r="L100" s="7">
        <f>InputData[[#This Row],[BUYING PRIZE]]*InputData[[#This Row],[QUANTITY]]</f>
        <v>165</v>
      </c>
      <c r="M100" s="7">
        <f>InputData[[#This Row],[SELLING PRICE]]*InputData[[#This Row],[QUANTITY]]</f>
        <v>174.89999999999998</v>
      </c>
      <c r="N100">
        <f>DAY(InputData[[#This Row],[DATE]])</f>
        <v>3</v>
      </c>
      <c r="O100" t="str">
        <f>TEXT(InputData[[#This Row],[DATE]],"mmm")</f>
        <v>May</v>
      </c>
      <c r="P100">
        <f>YEAR(InputData[[#This Row],[DATE]])</f>
        <v>2021</v>
      </c>
    </row>
    <row r="101" spans="1:16" x14ac:dyDescent="0.35">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7">
        <f>VLOOKUP(InputData[[#This Row],[PRODUCT ID]],MasterData[],5,0)</f>
        <v>12</v>
      </c>
      <c r="K101" s="7">
        <f>VLOOKUP(InputData[[#This Row],[PRODUCT ID]],MasterData[],6,0)</f>
        <v>15.719999999999999</v>
      </c>
      <c r="L101" s="7">
        <f>InputData[[#This Row],[BUYING PRIZE]]*InputData[[#This Row],[QUANTITY]]</f>
        <v>156</v>
      </c>
      <c r="M101" s="7">
        <f>InputData[[#This Row],[SELLING PRICE]]*InputData[[#This Row],[QUANTITY]]</f>
        <v>204.35999999999999</v>
      </c>
      <c r="N101">
        <f>DAY(InputData[[#This Row],[DATE]])</f>
        <v>4</v>
      </c>
      <c r="O101" t="str">
        <f>TEXT(InputData[[#This Row],[DATE]],"mmm")</f>
        <v>May</v>
      </c>
      <c r="P101">
        <f>YEAR(InputData[[#This Row],[DATE]])</f>
        <v>2021</v>
      </c>
    </row>
    <row r="102" spans="1:16" x14ac:dyDescent="0.35">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7">
        <f>VLOOKUP(InputData[[#This Row],[PRODUCT ID]],MasterData[],5,0)</f>
        <v>112</v>
      </c>
      <c r="K102" s="7">
        <f>VLOOKUP(InputData[[#This Row],[PRODUCT ID]],MasterData[],6,0)</f>
        <v>146.72</v>
      </c>
      <c r="L102" s="7">
        <f>InputData[[#This Row],[BUYING PRIZE]]*InputData[[#This Row],[QUANTITY]]</f>
        <v>448</v>
      </c>
      <c r="M102" s="7">
        <f>InputData[[#This Row],[SELLING PRICE]]*InputData[[#This Row],[QUANTITY]]</f>
        <v>586.88</v>
      </c>
      <c r="N102">
        <f>DAY(InputData[[#This Row],[DATE]])</f>
        <v>4</v>
      </c>
      <c r="O102" t="str">
        <f>TEXT(InputData[[#This Row],[DATE]],"mmm")</f>
        <v>May</v>
      </c>
      <c r="P102">
        <f>YEAR(InputData[[#This Row],[DATE]])</f>
        <v>2021</v>
      </c>
    </row>
    <row r="103" spans="1:16" x14ac:dyDescent="0.35">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7">
        <f>VLOOKUP(InputData[[#This Row],[PRODUCT ID]],MasterData[],5,0)</f>
        <v>6</v>
      </c>
      <c r="K103" s="7">
        <f>VLOOKUP(InputData[[#This Row],[PRODUCT ID]],MasterData[],6,0)</f>
        <v>7.8599999999999994</v>
      </c>
      <c r="L103" s="7">
        <f>InputData[[#This Row],[BUYING PRIZE]]*InputData[[#This Row],[QUANTITY]]</f>
        <v>78</v>
      </c>
      <c r="M103" s="7">
        <f>InputData[[#This Row],[SELLING PRICE]]*InputData[[#This Row],[QUANTITY]]</f>
        <v>102.17999999999999</v>
      </c>
      <c r="N103">
        <f>DAY(InputData[[#This Row],[DATE]])</f>
        <v>5</v>
      </c>
      <c r="O103" t="str">
        <f>TEXT(InputData[[#This Row],[DATE]],"mmm")</f>
        <v>May</v>
      </c>
      <c r="P103">
        <f>YEAR(InputData[[#This Row],[DATE]])</f>
        <v>2021</v>
      </c>
    </row>
    <row r="104" spans="1:16" x14ac:dyDescent="0.35">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7">
        <f>VLOOKUP(InputData[[#This Row],[PRODUCT ID]],MasterData[],5,0)</f>
        <v>83</v>
      </c>
      <c r="K104" s="7">
        <f>VLOOKUP(InputData[[#This Row],[PRODUCT ID]],MasterData[],6,0)</f>
        <v>94.62</v>
      </c>
      <c r="L104" s="7">
        <f>InputData[[#This Row],[BUYING PRIZE]]*InputData[[#This Row],[QUANTITY]]</f>
        <v>1245</v>
      </c>
      <c r="M104" s="7">
        <f>InputData[[#This Row],[SELLING PRICE]]*InputData[[#This Row],[QUANTITY]]</f>
        <v>1419.3000000000002</v>
      </c>
      <c r="N104">
        <f>DAY(InputData[[#This Row],[DATE]])</f>
        <v>6</v>
      </c>
      <c r="O104" t="str">
        <f>TEXT(InputData[[#This Row],[DATE]],"mmm")</f>
        <v>May</v>
      </c>
      <c r="P104">
        <f>YEAR(InputData[[#This Row],[DATE]])</f>
        <v>2021</v>
      </c>
    </row>
    <row r="105" spans="1:16" x14ac:dyDescent="0.35">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7">
        <f>VLOOKUP(InputData[[#This Row],[PRODUCT ID]],MasterData[],5,0)</f>
        <v>6</v>
      </c>
      <c r="K105" s="7">
        <f>VLOOKUP(InputData[[#This Row],[PRODUCT ID]],MasterData[],6,0)</f>
        <v>7.8599999999999994</v>
      </c>
      <c r="L105" s="7">
        <f>InputData[[#This Row],[BUYING PRIZE]]*InputData[[#This Row],[QUANTITY]]</f>
        <v>36</v>
      </c>
      <c r="M105" s="7">
        <f>InputData[[#This Row],[SELLING PRICE]]*InputData[[#This Row],[QUANTITY]]</f>
        <v>47.16</v>
      </c>
      <c r="N105">
        <f>DAY(InputData[[#This Row],[DATE]])</f>
        <v>6</v>
      </c>
      <c r="O105" t="str">
        <f>TEXT(InputData[[#This Row],[DATE]],"mmm")</f>
        <v>May</v>
      </c>
      <c r="P105">
        <f>YEAR(InputData[[#This Row],[DATE]])</f>
        <v>2021</v>
      </c>
    </row>
    <row r="106" spans="1:16" x14ac:dyDescent="0.35">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7">
        <f>VLOOKUP(InputData[[#This Row],[PRODUCT ID]],MasterData[],5,0)</f>
        <v>37</v>
      </c>
      <c r="K106" s="7">
        <f>VLOOKUP(InputData[[#This Row],[PRODUCT ID]],MasterData[],6,0)</f>
        <v>49.21</v>
      </c>
      <c r="L106" s="7">
        <f>InputData[[#This Row],[BUYING PRIZE]]*InputData[[#This Row],[QUANTITY]]</f>
        <v>37</v>
      </c>
      <c r="M106" s="7">
        <f>InputData[[#This Row],[SELLING PRICE]]*InputData[[#This Row],[QUANTITY]]</f>
        <v>49.21</v>
      </c>
      <c r="N106">
        <f>DAY(InputData[[#This Row],[DATE]])</f>
        <v>7</v>
      </c>
      <c r="O106" t="str">
        <f>TEXT(InputData[[#This Row],[DATE]],"mmm")</f>
        <v>May</v>
      </c>
      <c r="P106">
        <f>YEAR(InputData[[#This Row],[DATE]])</f>
        <v>2021</v>
      </c>
    </row>
    <row r="107" spans="1:16" x14ac:dyDescent="0.35">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7">
        <f>VLOOKUP(InputData[[#This Row],[PRODUCT ID]],MasterData[],5,0)</f>
        <v>13</v>
      </c>
      <c r="K107" s="7">
        <f>VLOOKUP(InputData[[#This Row],[PRODUCT ID]],MasterData[],6,0)</f>
        <v>16.64</v>
      </c>
      <c r="L107" s="7">
        <f>InputData[[#This Row],[BUYING PRIZE]]*InputData[[#This Row],[QUANTITY]]</f>
        <v>78</v>
      </c>
      <c r="M107" s="7">
        <f>InputData[[#This Row],[SELLING PRICE]]*InputData[[#This Row],[QUANTITY]]</f>
        <v>99.84</v>
      </c>
      <c r="N107">
        <f>DAY(InputData[[#This Row],[DATE]])</f>
        <v>9</v>
      </c>
      <c r="O107" t="str">
        <f>TEXT(InputData[[#This Row],[DATE]],"mmm")</f>
        <v>May</v>
      </c>
      <c r="P107">
        <f>YEAR(InputData[[#This Row],[DATE]])</f>
        <v>2021</v>
      </c>
    </row>
    <row r="108" spans="1:16" x14ac:dyDescent="0.35">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7">
        <f>VLOOKUP(InputData[[#This Row],[PRODUCT ID]],MasterData[],5,0)</f>
        <v>37</v>
      </c>
      <c r="K108" s="7">
        <f>VLOOKUP(InputData[[#This Row],[PRODUCT ID]],MasterData[],6,0)</f>
        <v>41.81</v>
      </c>
      <c r="L108" s="7">
        <f>InputData[[#This Row],[BUYING PRIZE]]*InputData[[#This Row],[QUANTITY]]</f>
        <v>296</v>
      </c>
      <c r="M108" s="7">
        <f>InputData[[#This Row],[SELLING PRICE]]*InputData[[#This Row],[QUANTITY]]</f>
        <v>334.48</v>
      </c>
      <c r="N108">
        <f>DAY(InputData[[#This Row],[DATE]])</f>
        <v>9</v>
      </c>
      <c r="O108" t="str">
        <f>TEXT(InputData[[#This Row],[DATE]],"mmm")</f>
        <v>May</v>
      </c>
      <c r="P108">
        <f>YEAR(InputData[[#This Row],[DATE]])</f>
        <v>2021</v>
      </c>
    </row>
    <row r="109" spans="1:16" x14ac:dyDescent="0.35">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7">
        <f>VLOOKUP(InputData[[#This Row],[PRODUCT ID]],MasterData[],5,0)</f>
        <v>13</v>
      </c>
      <c r="K109" s="7">
        <f>VLOOKUP(InputData[[#This Row],[PRODUCT ID]],MasterData[],6,0)</f>
        <v>16.64</v>
      </c>
      <c r="L109" s="7">
        <f>InputData[[#This Row],[BUYING PRIZE]]*InputData[[#This Row],[QUANTITY]]</f>
        <v>39</v>
      </c>
      <c r="M109" s="7">
        <f>InputData[[#This Row],[SELLING PRICE]]*InputData[[#This Row],[QUANTITY]]</f>
        <v>49.92</v>
      </c>
      <c r="N109">
        <f>DAY(InputData[[#This Row],[DATE]])</f>
        <v>12</v>
      </c>
      <c r="O109" t="str">
        <f>TEXT(InputData[[#This Row],[DATE]],"mmm")</f>
        <v>May</v>
      </c>
      <c r="P109">
        <f>YEAR(InputData[[#This Row],[DATE]])</f>
        <v>2021</v>
      </c>
    </row>
    <row r="110" spans="1:16" x14ac:dyDescent="0.35">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7">
        <f>VLOOKUP(InputData[[#This Row],[PRODUCT ID]],MasterData[],5,0)</f>
        <v>5</v>
      </c>
      <c r="K110" s="7">
        <f>VLOOKUP(InputData[[#This Row],[PRODUCT ID]],MasterData[],6,0)</f>
        <v>6.7</v>
      </c>
      <c r="L110" s="7">
        <f>InputData[[#This Row],[BUYING PRIZE]]*InputData[[#This Row],[QUANTITY]]</f>
        <v>75</v>
      </c>
      <c r="M110" s="7">
        <f>InputData[[#This Row],[SELLING PRICE]]*InputData[[#This Row],[QUANTITY]]</f>
        <v>100.5</v>
      </c>
      <c r="N110">
        <f>DAY(InputData[[#This Row],[DATE]])</f>
        <v>12</v>
      </c>
      <c r="O110" t="str">
        <f>TEXT(InputData[[#This Row],[DATE]],"mmm")</f>
        <v>May</v>
      </c>
      <c r="P110">
        <f>YEAR(InputData[[#This Row],[DATE]])</f>
        <v>2021</v>
      </c>
    </row>
    <row r="111" spans="1:16" x14ac:dyDescent="0.35">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7">
        <f>VLOOKUP(InputData[[#This Row],[PRODUCT ID]],MasterData[],5,0)</f>
        <v>47</v>
      </c>
      <c r="K111" s="7">
        <f>VLOOKUP(InputData[[#This Row],[PRODUCT ID]],MasterData[],6,0)</f>
        <v>53.11</v>
      </c>
      <c r="L111" s="7">
        <f>InputData[[#This Row],[BUYING PRIZE]]*InputData[[#This Row],[QUANTITY]]</f>
        <v>188</v>
      </c>
      <c r="M111" s="7">
        <f>InputData[[#This Row],[SELLING PRICE]]*InputData[[#This Row],[QUANTITY]]</f>
        <v>212.44</v>
      </c>
      <c r="N111">
        <f>DAY(InputData[[#This Row],[DATE]])</f>
        <v>13</v>
      </c>
      <c r="O111" t="str">
        <f>TEXT(InputData[[#This Row],[DATE]],"mmm")</f>
        <v>May</v>
      </c>
      <c r="P111">
        <f>YEAR(InputData[[#This Row],[DATE]])</f>
        <v>2021</v>
      </c>
    </row>
    <row r="112" spans="1:16" x14ac:dyDescent="0.35">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7">
        <f>VLOOKUP(InputData[[#This Row],[PRODUCT ID]],MasterData[],5,0)</f>
        <v>120</v>
      </c>
      <c r="K112" s="7">
        <f>VLOOKUP(InputData[[#This Row],[PRODUCT ID]],MasterData[],6,0)</f>
        <v>162</v>
      </c>
      <c r="L112" s="7">
        <f>InputData[[#This Row],[BUYING PRIZE]]*InputData[[#This Row],[QUANTITY]]</f>
        <v>240</v>
      </c>
      <c r="M112" s="7">
        <f>InputData[[#This Row],[SELLING PRICE]]*InputData[[#This Row],[QUANTITY]]</f>
        <v>324</v>
      </c>
      <c r="N112">
        <f>DAY(InputData[[#This Row],[DATE]])</f>
        <v>20</v>
      </c>
      <c r="O112" t="str">
        <f>TEXT(InputData[[#This Row],[DATE]],"mmm")</f>
        <v>May</v>
      </c>
      <c r="P112">
        <f>YEAR(InputData[[#This Row],[DATE]])</f>
        <v>2021</v>
      </c>
    </row>
    <row r="113" spans="1:16" x14ac:dyDescent="0.35">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7">
        <f>VLOOKUP(InputData[[#This Row],[PRODUCT ID]],MasterData[],5,0)</f>
        <v>90</v>
      </c>
      <c r="K113" s="7">
        <f>VLOOKUP(InputData[[#This Row],[PRODUCT ID]],MasterData[],6,0)</f>
        <v>115.2</v>
      </c>
      <c r="L113" s="7">
        <f>InputData[[#This Row],[BUYING PRIZE]]*InputData[[#This Row],[QUANTITY]]</f>
        <v>990</v>
      </c>
      <c r="M113" s="7">
        <f>InputData[[#This Row],[SELLING PRICE]]*InputData[[#This Row],[QUANTITY]]</f>
        <v>1267.2</v>
      </c>
      <c r="N113">
        <f>DAY(InputData[[#This Row],[DATE]])</f>
        <v>23</v>
      </c>
      <c r="O113" t="str">
        <f>TEXT(InputData[[#This Row],[DATE]],"mmm")</f>
        <v>May</v>
      </c>
      <c r="P113">
        <f>YEAR(InputData[[#This Row],[DATE]])</f>
        <v>2021</v>
      </c>
    </row>
    <row r="114" spans="1:16" x14ac:dyDescent="0.35">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7">
        <f>VLOOKUP(InputData[[#This Row],[PRODUCT ID]],MasterData[],5,0)</f>
        <v>141</v>
      </c>
      <c r="K114" s="7">
        <f>VLOOKUP(InputData[[#This Row],[PRODUCT ID]],MasterData[],6,0)</f>
        <v>149.46</v>
      </c>
      <c r="L114" s="7">
        <f>InputData[[#This Row],[BUYING PRIZE]]*InputData[[#This Row],[QUANTITY]]</f>
        <v>1833</v>
      </c>
      <c r="M114" s="7">
        <f>InputData[[#This Row],[SELLING PRICE]]*InputData[[#This Row],[QUANTITY]]</f>
        <v>1942.98</v>
      </c>
      <c r="N114">
        <f>DAY(InputData[[#This Row],[DATE]])</f>
        <v>30</v>
      </c>
      <c r="O114" t="str">
        <f>TEXT(InputData[[#This Row],[DATE]],"mmm")</f>
        <v>May</v>
      </c>
      <c r="P114">
        <f>YEAR(InputData[[#This Row],[DATE]])</f>
        <v>2021</v>
      </c>
    </row>
    <row r="115" spans="1:16" x14ac:dyDescent="0.35">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7">
        <f>VLOOKUP(InputData[[#This Row],[PRODUCT ID]],MasterData[],5,0)</f>
        <v>112</v>
      </c>
      <c r="K115" s="7">
        <f>VLOOKUP(InputData[[#This Row],[PRODUCT ID]],MasterData[],6,0)</f>
        <v>122.08</v>
      </c>
      <c r="L115" s="7">
        <f>InputData[[#This Row],[BUYING PRIZE]]*InputData[[#This Row],[QUANTITY]]</f>
        <v>672</v>
      </c>
      <c r="M115" s="7">
        <f>InputData[[#This Row],[SELLING PRICE]]*InputData[[#This Row],[QUANTITY]]</f>
        <v>732.48</v>
      </c>
      <c r="N115">
        <f>DAY(InputData[[#This Row],[DATE]])</f>
        <v>30</v>
      </c>
      <c r="O115" t="str">
        <f>TEXT(InputData[[#This Row],[DATE]],"mmm")</f>
        <v>May</v>
      </c>
      <c r="P115">
        <f>YEAR(InputData[[#This Row],[DATE]])</f>
        <v>2021</v>
      </c>
    </row>
    <row r="116" spans="1:16" x14ac:dyDescent="0.35">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7">
        <f>VLOOKUP(InputData[[#This Row],[PRODUCT ID]],MasterData[],5,0)</f>
        <v>126</v>
      </c>
      <c r="K116" s="7">
        <f>VLOOKUP(InputData[[#This Row],[PRODUCT ID]],MasterData[],6,0)</f>
        <v>162.54</v>
      </c>
      <c r="L116" s="7">
        <f>InputData[[#This Row],[BUYING PRIZE]]*InputData[[#This Row],[QUANTITY]]</f>
        <v>1260</v>
      </c>
      <c r="M116" s="7">
        <f>InputData[[#This Row],[SELLING PRICE]]*InputData[[#This Row],[QUANTITY]]</f>
        <v>1625.3999999999999</v>
      </c>
      <c r="N116">
        <f>DAY(InputData[[#This Row],[DATE]])</f>
        <v>3</v>
      </c>
      <c r="O116" t="str">
        <f>TEXT(InputData[[#This Row],[DATE]],"mmm")</f>
        <v>Jun</v>
      </c>
      <c r="P116">
        <f>YEAR(InputData[[#This Row],[DATE]])</f>
        <v>2021</v>
      </c>
    </row>
    <row r="117" spans="1:16" x14ac:dyDescent="0.35">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7">
        <f>VLOOKUP(InputData[[#This Row],[PRODUCT ID]],MasterData[],5,0)</f>
        <v>61</v>
      </c>
      <c r="K117" s="7">
        <f>VLOOKUP(InputData[[#This Row],[PRODUCT ID]],MasterData[],6,0)</f>
        <v>76.25</v>
      </c>
      <c r="L117" s="7">
        <f>InputData[[#This Row],[BUYING PRIZE]]*InputData[[#This Row],[QUANTITY]]</f>
        <v>488</v>
      </c>
      <c r="M117" s="7">
        <f>InputData[[#This Row],[SELLING PRICE]]*InputData[[#This Row],[QUANTITY]]</f>
        <v>610</v>
      </c>
      <c r="N117">
        <f>DAY(InputData[[#This Row],[DATE]])</f>
        <v>4</v>
      </c>
      <c r="O117" t="str">
        <f>TEXT(InputData[[#This Row],[DATE]],"mmm")</f>
        <v>Jun</v>
      </c>
      <c r="P117">
        <f>YEAR(InputData[[#This Row],[DATE]])</f>
        <v>2021</v>
      </c>
    </row>
    <row r="118" spans="1:16" x14ac:dyDescent="0.35">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7">
        <f>VLOOKUP(InputData[[#This Row],[PRODUCT ID]],MasterData[],5,0)</f>
        <v>61</v>
      </c>
      <c r="K118" s="7">
        <f>VLOOKUP(InputData[[#This Row],[PRODUCT ID]],MasterData[],6,0)</f>
        <v>76.25</v>
      </c>
      <c r="L118" s="7">
        <f>InputData[[#This Row],[BUYING PRIZE]]*InputData[[#This Row],[QUANTITY]]</f>
        <v>732</v>
      </c>
      <c r="M118" s="7">
        <f>InputData[[#This Row],[SELLING PRICE]]*InputData[[#This Row],[QUANTITY]]</f>
        <v>915</v>
      </c>
      <c r="N118">
        <f>DAY(InputData[[#This Row],[DATE]])</f>
        <v>4</v>
      </c>
      <c r="O118" t="str">
        <f>TEXT(InputData[[#This Row],[DATE]],"mmm")</f>
        <v>Jun</v>
      </c>
      <c r="P118">
        <f>YEAR(InputData[[#This Row],[DATE]])</f>
        <v>2021</v>
      </c>
    </row>
    <row r="119" spans="1:16" x14ac:dyDescent="0.35">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7">
        <f>VLOOKUP(InputData[[#This Row],[PRODUCT ID]],MasterData[],5,0)</f>
        <v>121</v>
      </c>
      <c r="K119" s="7">
        <f>VLOOKUP(InputData[[#This Row],[PRODUCT ID]],MasterData[],6,0)</f>
        <v>141.57</v>
      </c>
      <c r="L119" s="7">
        <f>InputData[[#This Row],[BUYING PRIZE]]*InputData[[#This Row],[QUANTITY]]</f>
        <v>1815</v>
      </c>
      <c r="M119" s="7">
        <f>InputData[[#This Row],[SELLING PRICE]]*InputData[[#This Row],[QUANTITY]]</f>
        <v>2123.5499999999997</v>
      </c>
      <c r="N119">
        <f>DAY(InputData[[#This Row],[DATE]])</f>
        <v>5</v>
      </c>
      <c r="O119" t="str">
        <f>TEXT(InputData[[#This Row],[DATE]],"mmm")</f>
        <v>Jun</v>
      </c>
      <c r="P119">
        <f>YEAR(InputData[[#This Row],[DATE]])</f>
        <v>2021</v>
      </c>
    </row>
    <row r="120" spans="1:16" x14ac:dyDescent="0.35">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7">
        <f>VLOOKUP(InputData[[#This Row],[PRODUCT ID]],MasterData[],5,0)</f>
        <v>5</v>
      </c>
      <c r="K120" s="7">
        <f>VLOOKUP(InputData[[#This Row],[PRODUCT ID]],MasterData[],6,0)</f>
        <v>6.7</v>
      </c>
      <c r="L120" s="7">
        <f>InputData[[#This Row],[BUYING PRIZE]]*InputData[[#This Row],[QUANTITY]]</f>
        <v>50</v>
      </c>
      <c r="M120" s="7">
        <f>InputData[[#This Row],[SELLING PRICE]]*InputData[[#This Row],[QUANTITY]]</f>
        <v>67</v>
      </c>
      <c r="N120">
        <f>DAY(InputData[[#This Row],[DATE]])</f>
        <v>5</v>
      </c>
      <c r="O120" t="str">
        <f>TEXT(InputData[[#This Row],[DATE]],"mmm")</f>
        <v>Jun</v>
      </c>
      <c r="P120">
        <f>YEAR(InputData[[#This Row],[DATE]])</f>
        <v>2021</v>
      </c>
    </row>
    <row r="121" spans="1:16" x14ac:dyDescent="0.35">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7">
        <f>VLOOKUP(InputData[[#This Row],[PRODUCT ID]],MasterData[],5,0)</f>
        <v>95</v>
      </c>
      <c r="K121" s="7">
        <f>VLOOKUP(InputData[[#This Row],[PRODUCT ID]],MasterData[],6,0)</f>
        <v>119.7</v>
      </c>
      <c r="L121" s="7">
        <f>InputData[[#This Row],[BUYING PRIZE]]*InputData[[#This Row],[QUANTITY]]</f>
        <v>570</v>
      </c>
      <c r="M121" s="7">
        <f>InputData[[#This Row],[SELLING PRICE]]*InputData[[#This Row],[QUANTITY]]</f>
        <v>718.2</v>
      </c>
      <c r="N121">
        <f>DAY(InputData[[#This Row],[DATE]])</f>
        <v>6</v>
      </c>
      <c r="O121" t="str">
        <f>TEXT(InputData[[#This Row],[DATE]],"mmm")</f>
        <v>Jun</v>
      </c>
      <c r="P121">
        <f>YEAR(InputData[[#This Row],[DATE]])</f>
        <v>2021</v>
      </c>
    </row>
    <row r="122" spans="1:16" x14ac:dyDescent="0.35">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7">
        <f>VLOOKUP(InputData[[#This Row],[PRODUCT ID]],MasterData[],5,0)</f>
        <v>37</v>
      </c>
      <c r="K122" s="7">
        <f>VLOOKUP(InputData[[#This Row],[PRODUCT ID]],MasterData[],6,0)</f>
        <v>41.81</v>
      </c>
      <c r="L122" s="7">
        <f>InputData[[#This Row],[BUYING PRIZE]]*InputData[[#This Row],[QUANTITY]]</f>
        <v>407</v>
      </c>
      <c r="M122" s="7">
        <f>InputData[[#This Row],[SELLING PRICE]]*InputData[[#This Row],[QUANTITY]]</f>
        <v>459.91</v>
      </c>
      <c r="N122">
        <f>DAY(InputData[[#This Row],[DATE]])</f>
        <v>8</v>
      </c>
      <c r="O122" t="str">
        <f>TEXT(InputData[[#This Row],[DATE]],"mmm")</f>
        <v>Jun</v>
      </c>
      <c r="P122">
        <f>YEAR(InputData[[#This Row],[DATE]])</f>
        <v>2021</v>
      </c>
    </row>
    <row r="123" spans="1:16" x14ac:dyDescent="0.35">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7">
        <f>VLOOKUP(InputData[[#This Row],[PRODUCT ID]],MasterData[],5,0)</f>
        <v>44</v>
      </c>
      <c r="K123" s="7">
        <f>VLOOKUP(InputData[[#This Row],[PRODUCT ID]],MasterData[],6,0)</f>
        <v>48.84</v>
      </c>
      <c r="L123" s="7">
        <f>InputData[[#This Row],[BUYING PRIZE]]*InputData[[#This Row],[QUANTITY]]</f>
        <v>484</v>
      </c>
      <c r="M123" s="7">
        <f>InputData[[#This Row],[SELLING PRICE]]*InputData[[#This Row],[QUANTITY]]</f>
        <v>537.24</v>
      </c>
      <c r="N123">
        <f>DAY(InputData[[#This Row],[DATE]])</f>
        <v>8</v>
      </c>
      <c r="O123" t="str">
        <f>TEXT(InputData[[#This Row],[DATE]],"mmm")</f>
        <v>Jun</v>
      </c>
      <c r="P123">
        <f>YEAR(InputData[[#This Row],[DATE]])</f>
        <v>2021</v>
      </c>
    </row>
    <row r="124" spans="1:16" x14ac:dyDescent="0.35">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7">
        <f>VLOOKUP(InputData[[#This Row],[PRODUCT ID]],MasterData[],5,0)</f>
        <v>98</v>
      </c>
      <c r="K124" s="7">
        <f>VLOOKUP(InputData[[#This Row],[PRODUCT ID]],MasterData[],6,0)</f>
        <v>103.88</v>
      </c>
      <c r="L124" s="7">
        <f>InputData[[#This Row],[BUYING PRIZE]]*InputData[[#This Row],[QUANTITY]]</f>
        <v>686</v>
      </c>
      <c r="M124" s="7">
        <f>InputData[[#This Row],[SELLING PRICE]]*InputData[[#This Row],[QUANTITY]]</f>
        <v>727.16</v>
      </c>
      <c r="N124">
        <f>DAY(InputData[[#This Row],[DATE]])</f>
        <v>9</v>
      </c>
      <c r="O124" t="str">
        <f>TEXT(InputData[[#This Row],[DATE]],"mmm")</f>
        <v>Jun</v>
      </c>
      <c r="P124">
        <f>YEAR(InputData[[#This Row],[DATE]])</f>
        <v>2021</v>
      </c>
    </row>
    <row r="125" spans="1:16" x14ac:dyDescent="0.35">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7">
        <f>VLOOKUP(InputData[[#This Row],[PRODUCT ID]],MasterData[],5,0)</f>
        <v>89</v>
      </c>
      <c r="K125" s="7">
        <f>VLOOKUP(InputData[[#This Row],[PRODUCT ID]],MasterData[],6,0)</f>
        <v>117.48</v>
      </c>
      <c r="L125" s="7">
        <f>InputData[[#This Row],[BUYING PRIZE]]*InputData[[#This Row],[QUANTITY]]</f>
        <v>1068</v>
      </c>
      <c r="M125" s="7">
        <f>InputData[[#This Row],[SELLING PRICE]]*InputData[[#This Row],[QUANTITY]]</f>
        <v>1409.76</v>
      </c>
      <c r="N125">
        <f>DAY(InputData[[#This Row],[DATE]])</f>
        <v>11</v>
      </c>
      <c r="O125" t="str">
        <f>TEXT(InputData[[#This Row],[DATE]],"mmm")</f>
        <v>Jun</v>
      </c>
      <c r="P125">
        <f>YEAR(InputData[[#This Row],[DATE]])</f>
        <v>2021</v>
      </c>
    </row>
    <row r="126" spans="1:16" x14ac:dyDescent="0.35">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7">
        <f>VLOOKUP(InputData[[#This Row],[PRODUCT ID]],MasterData[],5,0)</f>
        <v>138</v>
      </c>
      <c r="K126" s="7">
        <f>VLOOKUP(InputData[[#This Row],[PRODUCT ID]],MasterData[],6,0)</f>
        <v>173.88</v>
      </c>
      <c r="L126" s="7">
        <f>InputData[[#This Row],[BUYING PRIZE]]*InputData[[#This Row],[QUANTITY]]</f>
        <v>828</v>
      </c>
      <c r="M126" s="7">
        <f>InputData[[#This Row],[SELLING PRICE]]*InputData[[#This Row],[QUANTITY]]</f>
        <v>1043.28</v>
      </c>
      <c r="N126">
        <f>DAY(InputData[[#This Row],[DATE]])</f>
        <v>12</v>
      </c>
      <c r="O126" t="str">
        <f>TEXT(InputData[[#This Row],[DATE]],"mmm")</f>
        <v>Jun</v>
      </c>
      <c r="P126">
        <f>YEAR(InputData[[#This Row],[DATE]])</f>
        <v>2021</v>
      </c>
    </row>
    <row r="127" spans="1:16" x14ac:dyDescent="0.35">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7">
        <f>VLOOKUP(InputData[[#This Row],[PRODUCT ID]],MasterData[],5,0)</f>
        <v>7</v>
      </c>
      <c r="K127" s="7">
        <f>VLOOKUP(InputData[[#This Row],[PRODUCT ID]],MasterData[],6,0)</f>
        <v>8.33</v>
      </c>
      <c r="L127" s="7">
        <f>InputData[[#This Row],[BUYING PRIZE]]*InputData[[#This Row],[QUANTITY]]</f>
        <v>70</v>
      </c>
      <c r="M127" s="7">
        <f>InputData[[#This Row],[SELLING PRICE]]*InputData[[#This Row],[QUANTITY]]</f>
        <v>83.3</v>
      </c>
      <c r="N127">
        <f>DAY(InputData[[#This Row],[DATE]])</f>
        <v>14</v>
      </c>
      <c r="O127" t="str">
        <f>TEXT(InputData[[#This Row],[DATE]],"mmm")</f>
        <v>Jun</v>
      </c>
      <c r="P127">
        <f>YEAR(InputData[[#This Row],[DATE]])</f>
        <v>2021</v>
      </c>
    </row>
    <row r="128" spans="1:16" x14ac:dyDescent="0.35">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7">
        <f>VLOOKUP(InputData[[#This Row],[PRODUCT ID]],MasterData[],5,0)</f>
        <v>150</v>
      </c>
      <c r="K128" s="7">
        <f>VLOOKUP(InputData[[#This Row],[PRODUCT ID]],MasterData[],6,0)</f>
        <v>210</v>
      </c>
      <c r="L128" s="7">
        <f>InputData[[#This Row],[BUYING PRIZE]]*InputData[[#This Row],[QUANTITY]]</f>
        <v>750</v>
      </c>
      <c r="M128" s="7">
        <f>InputData[[#This Row],[SELLING PRICE]]*InputData[[#This Row],[QUANTITY]]</f>
        <v>1050</v>
      </c>
      <c r="N128">
        <f>DAY(InputData[[#This Row],[DATE]])</f>
        <v>16</v>
      </c>
      <c r="O128" t="str">
        <f>TEXT(InputData[[#This Row],[DATE]],"mmm")</f>
        <v>Jun</v>
      </c>
      <c r="P128">
        <f>YEAR(InputData[[#This Row],[DATE]])</f>
        <v>2021</v>
      </c>
    </row>
    <row r="129" spans="1:16" x14ac:dyDescent="0.35">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7">
        <f>VLOOKUP(InputData[[#This Row],[PRODUCT ID]],MasterData[],5,0)</f>
        <v>12</v>
      </c>
      <c r="K129" s="7">
        <f>VLOOKUP(InputData[[#This Row],[PRODUCT ID]],MasterData[],6,0)</f>
        <v>15.719999999999999</v>
      </c>
      <c r="L129" s="7">
        <f>InputData[[#This Row],[BUYING PRIZE]]*InputData[[#This Row],[QUANTITY]]</f>
        <v>144</v>
      </c>
      <c r="M129" s="7">
        <f>InputData[[#This Row],[SELLING PRICE]]*InputData[[#This Row],[QUANTITY]]</f>
        <v>188.64</v>
      </c>
      <c r="N129">
        <f>DAY(InputData[[#This Row],[DATE]])</f>
        <v>16</v>
      </c>
      <c r="O129" t="str">
        <f>TEXT(InputData[[#This Row],[DATE]],"mmm")</f>
        <v>Jun</v>
      </c>
      <c r="P129">
        <f>YEAR(InputData[[#This Row],[DATE]])</f>
        <v>2021</v>
      </c>
    </row>
    <row r="130" spans="1:16" x14ac:dyDescent="0.35">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7">
        <f>VLOOKUP(InputData[[#This Row],[PRODUCT ID]],MasterData[],5,0)</f>
        <v>37</v>
      </c>
      <c r="K130" s="7">
        <f>VLOOKUP(InputData[[#This Row],[PRODUCT ID]],MasterData[],6,0)</f>
        <v>42.55</v>
      </c>
      <c r="L130" s="7">
        <f>InputData[[#This Row],[BUYING PRIZE]]*InputData[[#This Row],[QUANTITY]]</f>
        <v>407</v>
      </c>
      <c r="M130" s="7">
        <f>InputData[[#This Row],[SELLING PRICE]]*InputData[[#This Row],[QUANTITY]]</f>
        <v>468.04999999999995</v>
      </c>
      <c r="N130">
        <f>DAY(InputData[[#This Row],[DATE]])</f>
        <v>16</v>
      </c>
      <c r="O130" t="str">
        <f>TEXT(InputData[[#This Row],[DATE]],"mmm")</f>
        <v>Jun</v>
      </c>
      <c r="P130">
        <f>YEAR(InputData[[#This Row],[DATE]])</f>
        <v>2021</v>
      </c>
    </row>
    <row r="131" spans="1:16" x14ac:dyDescent="0.35">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7">
        <f>VLOOKUP(InputData[[#This Row],[PRODUCT ID]],MasterData[],5,0)</f>
        <v>7</v>
      </c>
      <c r="K131" s="7">
        <f>VLOOKUP(InputData[[#This Row],[PRODUCT ID]],MasterData[],6,0)</f>
        <v>8.33</v>
      </c>
      <c r="L131" s="7">
        <f>InputData[[#This Row],[BUYING PRIZE]]*InputData[[#This Row],[QUANTITY]]</f>
        <v>91</v>
      </c>
      <c r="M131" s="7">
        <f>InputData[[#This Row],[SELLING PRICE]]*InputData[[#This Row],[QUANTITY]]</f>
        <v>108.29</v>
      </c>
      <c r="N131">
        <f>DAY(InputData[[#This Row],[DATE]])</f>
        <v>18</v>
      </c>
      <c r="O131" t="str">
        <f>TEXT(InputData[[#This Row],[DATE]],"mmm")</f>
        <v>Jun</v>
      </c>
      <c r="P131">
        <f>YEAR(InputData[[#This Row],[DATE]])</f>
        <v>2021</v>
      </c>
    </row>
    <row r="132" spans="1:16" x14ac:dyDescent="0.35">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7">
        <f>VLOOKUP(InputData[[#This Row],[PRODUCT ID]],MasterData[],5,0)</f>
        <v>138</v>
      </c>
      <c r="K132" s="7">
        <f>VLOOKUP(InputData[[#This Row],[PRODUCT ID]],MasterData[],6,0)</f>
        <v>173.88</v>
      </c>
      <c r="L132" s="7">
        <f>InputData[[#This Row],[BUYING PRIZE]]*InputData[[#This Row],[QUANTITY]]</f>
        <v>690</v>
      </c>
      <c r="M132" s="7">
        <f>InputData[[#This Row],[SELLING PRICE]]*InputData[[#This Row],[QUANTITY]]</f>
        <v>869.4</v>
      </c>
      <c r="N132">
        <f>DAY(InputData[[#This Row],[DATE]])</f>
        <v>19</v>
      </c>
      <c r="O132" t="str">
        <f>TEXT(InputData[[#This Row],[DATE]],"mmm")</f>
        <v>Jun</v>
      </c>
      <c r="P132">
        <f>YEAR(InputData[[#This Row],[DATE]])</f>
        <v>2021</v>
      </c>
    </row>
    <row r="133" spans="1:16" x14ac:dyDescent="0.35">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7">
        <f>VLOOKUP(InputData[[#This Row],[PRODUCT ID]],MasterData[],5,0)</f>
        <v>13</v>
      </c>
      <c r="K133" s="7">
        <f>VLOOKUP(InputData[[#This Row],[PRODUCT ID]],MasterData[],6,0)</f>
        <v>16.64</v>
      </c>
      <c r="L133" s="7">
        <f>InputData[[#This Row],[BUYING PRIZE]]*InputData[[#This Row],[QUANTITY]]</f>
        <v>13</v>
      </c>
      <c r="M133" s="7">
        <f>InputData[[#This Row],[SELLING PRICE]]*InputData[[#This Row],[QUANTITY]]</f>
        <v>16.64</v>
      </c>
      <c r="N133">
        <f>DAY(InputData[[#This Row],[DATE]])</f>
        <v>20</v>
      </c>
      <c r="O133" t="str">
        <f>TEXT(InputData[[#This Row],[DATE]],"mmm")</f>
        <v>Jun</v>
      </c>
      <c r="P133">
        <f>YEAR(InputData[[#This Row],[DATE]])</f>
        <v>2021</v>
      </c>
    </row>
    <row r="134" spans="1:16" x14ac:dyDescent="0.35">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7">
        <f>VLOOKUP(InputData[[#This Row],[PRODUCT ID]],MasterData[],5,0)</f>
        <v>13</v>
      </c>
      <c r="K134" s="7">
        <f>VLOOKUP(InputData[[#This Row],[PRODUCT ID]],MasterData[],6,0)</f>
        <v>16.64</v>
      </c>
      <c r="L134" s="7">
        <f>InputData[[#This Row],[BUYING PRIZE]]*InputData[[#This Row],[QUANTITY]]</f>
        <v>52</v>
      </c>
      <c r="M134" s="7">
        <f>InputData[[#This Row],[SELLING PRICE]]*InputData[[#This Row],[QUANTITY]]</f>
        <v>66.56</v>
      </c>
      <c r="N134">
        <f>DAY(InputData[[#This Row],[DATE]])</f>
        <v>23</v>
      </c>
      <c r="O134" t="str">
        <f>TEXT(InputData[[#This Row],[DATE]],"mmm")</f>
        <v>Jun</v>
      </c>
      <c r="P134">
        <f>YEAR(InputData[[#This Row],[DATE]])</f>
        <v>2021</v>
      </c>
    </row>
    <row r="135" spans="1:16" x14ac:dyDescent="0.35">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7">
        <f>VLOOKUP(InputData[[#This Row],[PRODUCT ID]],MasterData[],5,0)</f>
        <v>44</v>
      </c>
      <c r="K135" s="7">
        <f>VLOOKUP(InputData[[#This Row],[PRODUCT ID]],MasterData[],6,0)</f>
        <v>48.4</v>
      </c>
      <c r="L135" s="7">
        <f>InputData[[#This Row],[BUYING PRIZE]]*InputData[[#This Row],[QUANTITY]]</f>
        <v>572</v>
      </c>
      <c r="M135" s="7">
        <f>InputData[[#This Row],[SELLING PRICE]]*InputData[[#This Row],[QUANTITY]]</f>
        <v>629.19999999999993</v>
      </c>
      <c r="N135">
        <f>DAY(InputData[[#This Row],[DATE]])</f>
        <v>24</v>
      </c>
      <c r="O135" t="str">
        <f>TEXT(InputData[[#This Row],[DATE]],"mmm")</f>
        <v>Jun</v>
      </c>
      <c r="P135">
        <f>YEAR(InputData[[#This Row],[DATE]])</f>
        <v>2021</v>
      </c>
    </row>
    <row r="136" spans="1:16" x14ac:dyDescent="0.35">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7">
        <f>VLOOKUP(InputData[[#This Row],[PRODUCT ID]],MasterData[],5,0)</f>
        <v>6</v>
      </c>
      <c r="K136" s="7">
        <f>VLOOKUP(InputData[[#This Row],[PRODUCT ID]],MasterData[],6,0)</f>
        <v>7.8599999999999994</v>
      </c>
      <c r="L136" s="7">
        <f>InputData[[#This Row],[BUYING PRIZE]]*InputData[[#This Row],[QUANTITY]]</f>
        <v>42</v>
      </c>
      <c r="M136" s="7">
        <f>InputData[[#This Row],[SELLING PRICE]]*InputData[[#This Row],[QUANTITY]]</f>
        <v>55.019999999999996</v>
      </c>
      <c r="N136">
        <f>DAY(InputData[[#This Row],[DATE]])</f>
        <v>26</v>
      </c>
      <c r="O136" t="str">
        <f>TEXT(InputData[[#This Row],[DATE]],"mmm")</f>
        <v>Jun</v>
      </c>
      <c r="P136">
        <f>YEAR(InputData[[#This Row],[DATE]])</f>
        <v>2021</v>
      </c>
    </row>
    <row r="137" spans="1:16" x14ac:dyDescent="0.35">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7">
        <f>VLOOKUP(InputData[[#This Row],[PRODUCT ID]],MasterData[],5,0)</f>
        <v>133</v>
      </c>
      <c r="K137" s="7">
        <f>VLOOKUP(InputData[[#This Row],[PRODUCT ID]],MasterData[],6,0)</f>
        <v>155.61000000000001</v>
      </c>
      <c r="L137" s="7">
        <f>InputData[[#This Row],[BUYING PRIZE]]*InputData[[#This Row],[QUANTITY]]</f>
        <v>1463</v>
      </c>
      <c r="M137" s="7">
        <f>InputData[[#This Row],[SELLING PRICE]]*InputData[[#This Row],[QUANTITY]]</f>
        <v>1711.71</v>
      </c>
      <c r="N137">
        <f>DAY(InputData[[#This Row],[DATE]])</f>
        <v>27</v>
      </c>
      <c r="O137" t="str">
        <f>TEXT(InputData[[#This Row],[DATE]],"mmm")</f>
        <v>Jun</v>
      </c>
      <c r="P137">
        <f>YEAR(InputData[[#This Row],[DATE]])</f>
        <v>2021</v>
      </c>
    </row>
    <row r="138" spans="1:16" x14ac:dyDescent="0.35">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7">
        <f>VLOOKUP(InputData[[#This Row],[PRODUCT ID]],MasterData[],5,0)</f>
        <v>126</v>
      </c>
      <c r="K138" s="7">
        <f>VLOOKUP(InputData[[#This Row],[PRODUCT ID]],MasterData[],6,0)</f>
        <v>162.54</v>
      </c>
      <c r="L138" s="7">
        <f>InputData[[#This Row],[BUYING PRIZE]]*InputData[[#This Row],[QUANTITY]]</f>
        <v>252</v>
      </c>
      <c r="M138" s="7">
        <f>InputData[[#This Row],[SELLING PRICE]]*InputData[[#This Row],[QUANTITY]]</f>
        <v>325.08</v>
      </c>
      <c r="N138">
        <f>DAY(InputData[[#This Row],[DATE]])</f>
        <v>28</v>
      </c>
      <c r="O138" t="str">
        <f>TEXT(InputData[[#This Row],[DATE]],"mmm")</f>
        <v>Jun</v>
      </c>
      <c r="P138">
        <f>YEAR(InputData[[#This Row],[DATE]])</f>
        <v>2021</v>
      </c>
    </row>
    <row r="139" spans="1:16" x14ac:dyDescent="0.35">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7">
        <f>VLOOKUP(InputData[[#This Row],[PRODUCT ID]],MasterData[],5,0)</f>
        <v>5</v>
      </c>
      <c r="K139" s="7">
        <f>VLOOKUP(InputData[[#This Row],[PRODUCT ID]],MasterData[],6,0)</f>
        <v>6.7</v>
      </c>
      <c r="L139" s="7">
        <f>InputData[[#This Row],[BUYING PRIZE]]*InputData[[#This Row],[QUANTITY]]</f>
        <v>35</v>
      </c>
      <c r="M139" s="7">
        <f>InputData[[#This Row],[SELLING PRICE]]*InputData[[#This Row],[QUANTITY]]</f>
        <v>46.9</v>
      </c>
      <c r="N139">
        <f>DAY(InputData[[#This Row],[DATE]])</f>
        <v>28</v>
      </c>
      <c r="O139" t="str">
        <f>TEXT(InputData[[#This Row],[DATE]],"mmm")</f>
        <v>Jun</v>
      </c>
      <c r="P139">
        <f>YEAR(InputData[[#This Row],[DATE]])</f>
        <v>2021</v>
      </c>
    </row>
    <row r="140" spans="1:16" x14ac:dyDescent="0.35">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7">
        <f>VLOOKUP(InputData[[#This Row],[PRODUCT ID]],MasterData[],5,0)</f>
        <v>112</v>
      </c>
      <c r="K140" s="7">
        <f>VLOOKUP(InputData[[#This Row],[PRODUCT ID]],MasterData[],6,0)</f>
        <v>146.72</v>
      </c>
      <c r="L140" s="7">
        <f>InputData[[#This Row],[BUYING PRIZE]]*InputData[[#This Row],[QUANTITY]]</f>
        <v>448</v>
      </c>
      <c r="M140" s="7">
        <f>InputData[[#This Row],[SELLING PRICE]]*InputData[[#This Row],[QUANTITY]]</f>
        <v>586.88</v>
      </c>
      <c r="N140">
        <f>DAY(InputData[[#This Row],[DATE]])</f>
        <v>29</v>
      </c>
      <c r="O140" t="str">
        <f>TEXT(InputData[[#This Row],[DATE]],"mmm")</f>
        <v>Jun</v>
      </c>
      <c r="P140">
        <f>YEAR(InputData[[#This Row],[DATE]])</f>
        <v>2021</v>
      </c>
    </row>
    <row r="141" spans="1:16" x14ac:dyDescent="0.35">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7">
        <f>VLOOKUP(InputData[[#This Row],[PRODUCT ID]],MasterData[],5,0)</f>
        <v>133</v>
      </c>
      <c r="K141" s="7">
        <f>VLOOKUP(InputData[[#This Row],[PRODUCT ID]],MasterData[],6,0)</f>
        <v>155.61000000000001</v>
      </c>
      <c r="L141" s="7">
        <f>InputData[[#This Row],[BUYING PRIZE]]*InputData[[#This Row],[QUANTITY]]</f>
        <v>1463</v>
      </c>
      <c r="M141" s="7">
        <f>InputData[[#This Row],[SELLING PRICE]]*InputData[[#This Row],[QUANTITY]]</f>
        <v>1711.71</v>
      </c>
      <c r="N141">
        <f>DAY(InputData[[#This Row],[DATE]])</f>
        <v>1</v>
      </c>
      <c r="O141" t="str">
        <f>TEXT(InputData[[#This Row],[DATE]],"mmm")</f>
        <v>Jul</v>
      </c>
      <c r="P141">
        <f>YEAR(InputData[[#This Row],[DATE]])</f>
        <v>2021</v>
      </c>
    </row>
    <row r="142" spans="1:16" x14ac:dyDescent="0.35">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7">
        <f>VLOOKUP(InputData[[#This Row],[PRODUCT ID]],MasterData[],5,0)</f>
        <v>148</v>
      </c>
      <c r="K142" s="7">
        <f>VLOOKUP(InputData[[#This Row],[PRODUCT ID]],MasterData[],6,0)</f>
        <v>164.28</v>
      </c>
      <c r="L142" s="7">
        <f>InputData[[#This Row],[BUYING PRIZE]]*InputData[[#This Row],[QUANTITY]]</f>
        <v>1628</v>
      </c>
      <c r="M142" s="7">
        <f>InputData[[#This Row],[SELLING PRICE]]*InputData[[#This Row],[QUANTITY]]</f>
        <v>1807.08</v>
      </c>
      <c r="N142">
        <f>DAY(InputData[[#This Row],[DATE]])</f>
        <v>2</v>
      </c>
      <c r="O142" t="str">
        <f>TEXT(InputData[[#This Row],[DATE]],"mmm")</f>
        <v>Jul</v>
      </c>
      <c r="P142">
        <f>YEAR(InputData[[#This Row],[DATE]])</f>
        <v>2021</v>
      </c>
    </row>
    <row r="143" spans="1:16" x14ac:dyDescent="0.35">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7">
        <f>VLOOKUP(InputData[[#This Row],[PRODUCT ID]],MasterData[],5,0)</f>
        <v>95</v>
      </c>
      <c r="K143" s="7">
        <f>VLOOKUP(InputData[[#This Row],[PRODUCT ID]],MasterData[],6,0)</f>
        <v>119.7</v>
      </c>
      <c r="L143" s="7">
        <f>InputData[[#This Row],[BUYING PRIZE]]*InputData[[#This Row],[QUANTITY]]</f>
        <v>855</v>
      </c>
      <c r="M143" s="7">
        <f>InputData[[#This Row],[SELLING PRICE]]*InputData[[#This Row],[QUANTITY]]</f>
        <v>1077.3</v>
      </c>
      <c r="N143">
        <f>DAY(InputData[[#This Row],[DATE]])</f>
        <v>3</v>
      </c>
      <c r="O143" t="str">
        <f>TEXT(InputData[[#This Row],[DATE]],"mmm")</f>
        <v>Jul</v>
      </c>
      <c r="P143">
        <f>YEAR(InputData[[#This Row],[DATE]])</f>
        <v>2021</v>
      </c>
    </row>
    <row r="144" spans="1:16" x14ac:dyDescent="0.35">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7">
        <f>VLOOKUP(InputData[[#This Row],[PRODUCT ID]],MasterData[],5,0)</f>
        <v>71</v>
      </c>
      <c r="K144" s="7">
        <f>VLOOKUP(InputData[[#This Row],[PRODUCT ID]],MasterData[],6,0)</f>
        <v>80.94</v>
      </c>
      <c r="L144" s="7">
        <f>InputData[[#This Row],[BUYING PRIZE]]*InputData[[#This Row],[QUANTITY]]</f>
        <v>568</v>
      </c>
      <c r="M144" s="7">
        <f>InputData[[#This Row],[SELLING PRICE]]*InputData[[#This Row],[QUANTITY]]</f>
        <v>647.52</v>
      </c>
      <c r="N144">
        <f>DAY(InputData[[#This Row],[DATE]])</f>
        <v>3</v>
      </c>
      <c r="O144" t="str">
        <f>TEXT(InputData[[#This Row],[DATE]],"mmm")</f>
        <v>Jul</v>
      </c>
      <c r="P144">
        <f>YEAR(InputData[[#This Row],[DATE]])</f>
        <v>2021</v>
      </c>
    </row>
    <row r="145" spans="1:16" x14ac:dyDescent="0.35">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7">
        <f>VLOOKUP(InputData[[#This Row],[PRODUCT ID]],MasterData[],5,0)</f>
        <v>105</v>
      </c>
      <c r="K145" s="7">
        <f>VLOOKUP(InputData[[#This Row],[PRODUCT ID]],MasterData[],6,0)</f>
        <v>142.80000000000001</v>
      </c>
      <c r="L145" s="7">
        <f>InputData[[#This Row],[BUYING PRIZE]]*InputData[[#This Row],[QUANTITY]]</f>
        <v>840</v>
      </c>
      <c r="M145" s="7">
        <f>InputData[[#This Row],[SELLING PRICE]]*InputData[[#This Row],[QUANTITY]]</f>
        <v>1142.4000000000001</v>
      </c>
      <c r="N145">
        <f>DAY(InputData[[#This Row],[DATE]])</f>
        <v>5</v>
      </c>
      <c r="O145" t="str">
        <f>TEXT(InputData[[#This Row],[DATE]],"mmm")</f>
        <v>Jul</v>
      </c>
      <c r="P145">
        <f>YEAR(InputData[[#This Row],[DATE]])</f>
        <v>2021</v>
      </c>
    </row>
    <row r="146" spans="1:16" x14ac:dyDescent="0.35">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7">
        <f>VLOOKUP(InputData[[#This Row],[PRODUCT ID]],MasterData[],5,0)</f>
        <v>138</v>
      </c>
      <c r="K146" s="7">
        <f>VLOOKUP(InputData[[#This Row],[PRODUCT ID]],MasterData[],6,0)</f>
        <v>173.88</v>
      </c>
      <c r="L146" s="7">
        <f>InputData[[#This Row],[BUYING PRIZE]]*InputData[[#This Row],[QUANTITY]]</f>
        <v>2070</v>
      </c>
      <c r="M146" s="7">
        <f>InputData[[#This Row],[SELLING PRICE]]*InputData[[#This Row],[QUANTITY]]</f>
        <v>2608.1999999999998</v>
      </c>
      <c r="N146">
        <f>DAY(InputData[[#This Row],[DATE]])</f>
        <v>6</v>
      </c>
      <c r="O146" t="str">
        <f>TEXT(InputData[[#This Row],[DATE]],"mmm")</f>
        <v>Jul</v>
      </c>
      <c r="P146">
        <f>YEAR(InputData[[#This Row],[DATE]])</f>
        <v>2021</v>
      </c>
    </row>
    <row r="147" spans="1:16" x14ac:dyDescent="0.35">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7">
        <f>VLOOKUP(InputData[[#This Row],[PRODUCT ID]],MasterData[],5,0)</f>
        <v>44</v>
      </c>
      <c r="K147" s="7">
        <f>VLOOKUP(InputData[[#This Row],[PRODUCT ID]],MasterData[],6,0)</f>
        <v>48.84</v>
      </c>
      <c r="L147" s="7">
        <f>InputData[[#This Row],[BUYING PRIZE]]*InputData[[#This Row],[QUANTITY]]</f>
        <v>440</v>
      </c>
      <c r="M147" s="7">
        <f>InputData[[#This Row],[SELLING PRICE]]*InputData[[#This Row],[QUANTITY]]</f>
        <v>488.40000000000003</v>
      </c>
      <c r="N147">
        <f>DAY(InputData[[#This Row],[DATE]])</f>
        <v>8</v>
      </c>
      <c r="O147" t="str">
        <f>TEXT(InputData[[#This Row],[DATE]],"mmm")</f>
        <v>Jul</v>
      </c>
      <c r="P147">
        <f>YEAR(InputData[[#This Row],[DATE]])</f>
        <v>2021</v>
      </c>
    </row>
    <row r="148" spans="1:16" x14ac:dyDescent="0.35">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7">
        <f>VLOOKUP(InputData[[#This Row],[PRODUCT ID]],MasterData[],5,0)</f>
        <v>55</v>
      </c>
      <c r="K148" s="7">
        <f>VLOOKUP(InputData[[#This Row],[PRODUCT ID]],MasterData[],6,0)</f>
        <v>58.3</v>
      </c>
      <c r="L148" s="7">
        <f>InputData[[#This Row],[BUYING PRIZE]]*InputData[[#This Row],[QUANTITY]]</f>
        <v>330</v>
      </c>
      <c r="M148" s="7">
        <f>InputData[[#This Row],[SELLING PRICE]]*InputData[[#This Row],[QUANTITY]]</f>
        <v>349.79999999999995</v>
      </c>
      <c r="N148">
        <f>DAY(InputData[[#This Row],[DATE]])</f>
        <v>10</v>
      </c>
      <c r="O148" t="str">
        <f>TEXT(InputData[[#This Row],[DATE]],"mmm")</f>
        <v>Jul</v>
      </c>
      <c r="P148">
        <f>YEAR(InputData[[#This Row],[DATE]])</f>
        <v>2021</v>
      </c>
    </row>
    <row r="149" spans="1:16" x14ac:dyDescent="0.35">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7">
        <f>VLOOKUP(InputData[[#This Row],[PRODUCT ID]],MasterData[],5,0)</f>
        <v>6</v>
      </c>
      <c r="K149" s="7">
        <f>VLOOKUP(InputData[[#This Row],[PRODUCT ID]],MasterData[],6,0)</f>
        <v>7.8599999999999994</v>
      </c>
      <c r="L149" s="7">
        <f>InputData[[#This Row],[BUYING PRIZE]]*InputData[[#This Row],[QUANTITY]]</f>
        <v>24</v>
      </c>
      <c r="M149" s="7">
        <f>InputData[[#This Row],[SELLING PRICE]]*InputData[[#This Row],[QUANTITY]]</f>
        <v>31.439999999999998</v>
      </c>
      <c r="N149">
        <f>DAY(InputData[[#This Row],[DATE]])</f>
        <v>11</v>
      </c>
      <c r="O149" t="str">
        <f>TEXT(InputData[[#This Row],[DATE]],"mmm")</f>
        <v>Jul</v>
      </c>
      <c r="P149">
        <f>YEAR(InputData[[#This Row],[DATE]])</f>
        <v>2021</v>
      </c>
    </row>
    <row r="150" spans="1:16" x14ac:dyDescent="0.35">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7">
        <f>VLOOKUP(InputData[[#This Row],[PRODUCT ID]],MasterData[],5,0)</f>
        <v>150</v>
      </c>
      <c r="K150" s="7">
        <f>VLOOKUP(InputData[[#This Row],[PRODUCT ID]],MasterData[],6,0)</f>
        <v>210</v>
      </c>
      <c r="L150" s="7">
        <f>InputData[[#This Row],[BUYING PRIZE]]*InputData[[#This Row],[QUANTITY]]</f>
        <v>150</v>
      </c>
      <c r="M150" s="7">
        <f>InputData[[#This Row],[SELLING PRICE]]*InputData[[#This Row],[QUANTITY]]</f>
        <v>210</v>
      </c>
      <c r="N150">
        <f>DAY(InputData[[#This Row],[DATE]])</f>
        <v>13</v>
      </c>
      <c r="O150" t="str">
        <f>TEXT(InputData[[#This Row],[DATE]],"mmm")</f>
        <v>Jul</v>
      </c>
      <c r="P150">
        <f>YEAR(InputData[[#This Row],[DATE]])</f>
        <v>2021</v>
      </c>
    </row>
    <row r="151" spans="1:16" x14ac:dyDescent="0.35">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7">
        <f>VLOOKUP(InputData[[#This Row],[PRODUCT ID]],MasterData[],5,0)</f>
        <v>141</v>
      </c>
      <c r="K151" s="7">
        <f>VLOOKUP(InputData[[#This Row],[PRODUCT ID]],MasterData[],6,0)</f>
        <v>149.46</v>
      </c>
      <c r="L151" s="7">
        <f>InputData[[#This Row],[BUYING PRIZE]]*InputData[[#This Row],[QUANTITY]]</f>
        <v>1128</v>
      </c>
      <c r="M151" s="7">
        <f>InputData[[#This Row],[SELLING PRICE]]*InputData[[#This Row],[QUANTITY]]</f>
        <v>1195.68</v>
      </c>
      <c r="N151">
        <f>DAY(InputData[[#This Row],[DATE]])</f>
        <v>16</v>
      </c>
      <c r="O151" t="str">
        <f>TEXT(InputData[[#This Row],[DATE]],"mmm")</f>
        <v>Jul</v>
      </c>
      <c r="P151">
        <f>YEAR(InputData[[#This Row],[DATE]])</f>
        <v>2021</v>
      </c>
    </row>
    <row r="152" spans="1:16" x14ac:dyDescent="0.35">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7">
        <f>VLOOKUP(InputData[[#This Row],[PRODUCT ID]],MasterData[],5,0)</f>
        <v>48</v>
      </c>
      <c r="K152" s="7">
        <f>VLOOKUP(InputData[[#This Row],[PRODUCT ID]],MasterData[],6,0)</f>
        <v>57.120000000000005</v>
      </c>
      <c r="L152" s="7">
        <f>InputData[[#This Row],[BUYING PRIZE]]*InputData[[#This Row],[QUANTITY]]</f>
        <v>672</v>
      </c>
      <c r="M152" s="7">
        <f>InputData[[#This Row],[SELLING PRICE]]*InputData[[#This Row],[QUANTITY]]</f>
        <v>799.68000000000006</v>
      </c>
      <c r="N152">
        <f>DAY(InputData[[#This Row],[DATE]])</f>
        <v>18</v>
      </c>
      <c r="O152" t="str">
        <f>TEXT(InputData[[#This Row],[DATE]],"mmm")</f>
        <v>Jul</v>
      </c>
      <c r="P152">
        <f>YEAR(InputData[[#This Row],[DATE]])</f>
        <v>2021</v>
      </c>
    </row>
    <row r="153" spans="1:16" x14ac:dyDescent="0.35">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7">
        <f>VLOOKUP(InputData[[#This Row],[PRODUCT ID]],MasterData[],5,0)</f>
        <v>72</v>
      </c>
      <c r="K153" s="7">
        <f>VLOOKUP(InputData[[#This Row],[PRODUCT ID]],MasterData[],6,0)</f>
        <v>79.92</v>
      </c>
      <c r="L153" s="7">
        <f>InputData[[#This Row],[BUYING PRIZE]]*InputData[[#This Row],[QUANTITY]]</f>
        <v>792</v>
      </c>
      <c r="M153" s="7">
        <f>InputData[[#This Row],[SELLING PRICE]]*InputData[[#This Row],[QUANTITY]]</f>
        <v>879.12</v>
      </c>
      <c r="N153">
        <f>DAY(InputData[[#This Row],[DATE]])</f>
        <v>20</v>
      </c>
      <c r="O153" t="str">
        <f>TEXT(InputData[[#This Row],[DATE]],"mmm")</f>
        <v>Jul</v>
      </c>
      <c r="P153">
        <f>YEAR(InputData[[#This Row],[DATE]])</f>
        <v>2021</v>
      </c>
    </row>
    <row r="154" spans="1:16" x14ac:dyDescent="0.35">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7">
        <f>VLOOKUP(InputData[[#This Row],[PRODUCT ID]],MasterData[],5,0)</f>
        <v>67</v>
      </c>
      <c r="K154" s="7">
        <f>VLOOKUP(InputData[[#This Row],[PRODUCT ID]],MasterData[],6,0)</f>
        <v>83.08</v>
      </c>
      <c r="L154" s="7">
        <f>InputData[[#This Row],[BUYING PRIZE]]*InputData[[#This Row],[QUANTITY]]</f>
        <v>335</v>
      </c>
      <c r="M154" s="7">
        <f>InputData[[#This Row],[SELLING PRICE]]*InputData[[#This Row],[QUANTITY]]</f>
        <v>415.4</v>
      </c>
      <c r="N154">
        <f>DAY(InputData[[#This Row],[DATE]])</f>
        <v>20</v>
      </c>
      <c r="O154" t="str">
        <f>TEXT(InputData[[#This Row],[DATE]],"mmm")</f>
        <v>Jul</v>
      </c>
      <c r="P154">
        <f>YEAR(InputData[[#This Row],[DATE]])</f>
        <v>2021</v>
      </c>
    </row>
    <row r="155" spans="1:16" x14ac:dyDescent="0.35">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7">
        <f>VLOOKUP(InputData[[#This Row],[PRODUCT ID]],MasterData[],5,0)</f>
        <v>47</v>
      </c>
      <c r="K155" s="7">
        <f>VLOOKUP(InputData[[#This Row],[PRODUCT ID]],MasterData[],6,0)</f>
        <v>53.11</v>
      </c>
      <c r="L155" s="7">
        <f>InputData[[#This Row],[BUYING PRIZE]]*InputData[[#This Row],[QUANTITY]]</f>
        <v>705</v>
      </c>
      <c r="M155" s="7">
        <f>InputData[[#This Row],[SELLING PRICE]]*InputData[[#This Row],[QUANTITY]]</f>
        <v>796.65</v>
      </c>
      <c r="N155">
        <f>DAY(InputData[[#This Row],[DATE]])</f>
        <v>21</v>
      </c>
      <c r="O155" t="str">
        <f>TEXT(InputData[[#This Row],[DATE]],"mmm")</f>
        <v>Jul</v>
      </c>
      <c r="P155">
        <f>YEAR(InputData[[#This Row],[DATE]])</f>
        <v>2021</v>
      </c>
    </row>
    <row r="156" spans="1:16" x14ac:dyDescent="0.35">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7">
        <f>VLOOKUP(InputData[[#This Row],[PRODUCT ID]],MasterData[],5,0)</f>
        <v>18</v>
      </c>
      <c r="K156" s="7">
        <f>VLOOKUP(InputData[[#This Row],[PRODUCT ID]],MasterData[],6,0)</f>
        <v>24.66</v>
      </c>
      <c r="L156" s="7">
        <f>InputData[[#This Row],[BUYING PRIZE]]*InputData[[#This Row],[QUANTITY]]</f>
        <v>54</v>
      </c>
      <c r="M156" s="7">
        <f>InputData[[#This Row],[SELLING PRICE]]*InputData[[#This Row],[QUANTITY]]</f>
        <v>73.98</v>
      </c>
      <c r="N156">
        <f>DAY(InputData[[#This Row],[DATE]])</f>
        <v>22</v>
      </c>
      <c r="O156" t="str">
        <f>TEXT(InputData[[#This Row],[DATE]],"mmm")</f>
        <v>Jul</v>
      </c>
      <c r="P156">
        <f>YEAR(InputData[[#This Row],[DATE]])</f>
        <v>2021</v>
      </c>
    </row>
    <row r="157" spans="1:16" x14ac:dyDescent="0.35">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7">
        <f>VLOOKUP(InputData[[#This Row],[PRODUCT ID]],MasterData[],5,0)</f>
        <v>144</v>
      </c>
      <c r="K157" s="7">
        <f>VLOOKUP(InputData[[#This Row],[PRODUCT ID]],MasterData[],6,0)</f>
        <v>156.96</v>
      </c>
      <c r="L157" s="7">
        <f>InputData[[#This Row],[BUYING PRIZE]]*InputData[[#This Row],[QUANTITY]]</f>
        <v>2016</v>
      </c>
      <c r="M157" s="7">
        <f>InputData[[#This Row],[SELLING PRICE]]*InputData[[#This Row],[QUANTITY]]</f>
        <v>2197.44</v>
      </c>
      <c r="N157">
        <f>DAY(InputData[[#This Row],[DATE]])</f>
        <v>22</v>
      </c>
      <c r="O157" t="str">
        <f>TEXT(InputData[[#This Row],[DATE]],"mmm")</f>
        <v>Jul</v>
      </c>
      <c r="P157">
        <f>YEAR(InputData[[#This Row],[DATE]])</f>
        <v>2021</v>
      </c>
    </row>
    <row r="158" spans="1:16" x14ac:dyDescent="0.35">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7">
        <f>VLOOKUP(InputData[[#This Row],[PRODUCT ID]],MasterData[],5,0)</f>
        <v>90</v>
      </c>
      <c r="K158" s="7">
        <f>VLOOKUP(InputData[[#This Row],[PRODUCT ID]],MasterData[],6,0)</f>
        <v>96.3</v>
      </c>
      <c r="L158" s="7">
        <f>InputData[[#This Row],[BUYING PRIZE]]*InputData[[#This Row],[QUANTITY]]</f>
        <v>630</v>
      </c>
      <c r="M158" s="7">
        <f>InputData[[#This Row],[SELLING PRICE]]*InputData[[#This Row],[QUANTITY]]</f>
        <v>674.1</v>
      </c>
      <c r="N158">
        <f>DAY(InputData[[#This Row],[DATE]])</f>
        <v>23</v>
      </c>
      <c r="O158" t="str">
        <f>TEXT(InputData[[#This Row],[DATE]],"mmm")</f>
        <v>Jul</v>
      </c>
      <c r="P158">
        <f>YEAR(InputData[[#This Row],[DATE]])</f>
        <v>2021</v>
      </c>
    </row>
    <row r="159" spans="1:16" x14ac:dyDescent="0.35">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7">
        <f>VLOOKUP(InputData[[#This Row],[PRODUCT ID]],MasterData[],5,0)</f>
        <v>67</v>
      </c>
      <c r="K159" s="7">
        <f>VLOOKUP(InputData[[#This Row],[PRODUCT ID]],MasterData[],6,0)</f>
        <v>85.76</v>
      </c>
      <c r="L159" s="7">
        <f>InputData[[#This Row],[BUYING PRIZE]]*InputData[[#This Row],[QUANTITY]]</f>
        <v>536</v>
      </c>
      <c r="M159" s="7">
        <f>InputData[[#This Row],[SELLING PRICE]]*InputData[[#This Row],[QUANTITY]]</f>
        <v>686.08</v>
      </c>
      <c r="N159">
        <f>DAY(InputData[[#This Row],[DATE]])</f>
        <v>23</v>
      </c>
      <c r="O159" t="str">
        <f>TEXT(InputData[[#This Row],[DATE]],"mmm")</f>
        <v>Jul</v>
      </c>
      <c r="P159">
        <f>YEAR(InputData[[#This Row],[DATE]])</f>
        <v>2021</v>
      </c>
    </row>
    <row r="160" spans="1:16" x14ac:dyDescent="0.35">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7">
        <f>VLOOKUP(InputData[[#This Row],[PRODUCT ID]],MasterData[],5,0)</f>
        <v>6</v>
      </c>
      <c r="K160" s="7">
        <f>VLOOKUP(InputData[[#This Row],[PRODUCT ID]],MasterData[],6,0)</f>
        <v>7.8599999999999994</v>
      </c>
      <c r="L160" s="7">
        <f>InputData[[#This Row],[BUYING PRIZE]]*InputData[[#This Row],[QUANTITY]]</f>
        <v>24</v>
      </c>
      <c r="M160" s="7">
        <f>InputData[[#This Row],[SELLING PRICE]]*InputData[[#This Row],[QUANTITY]]</f>
        <v>31.439999999999998</v>
      </c>
      <c r="N160">
        <f>DAY(InputData[[#This Row],[DATE]])</f>
        <v>24</v>
      </c>
      <c r="O160" t="str">
        <f>TEXT(InputData[[#This Row],[DATE]],"mmm")</f>
        <v>Jul</v>
      </c>
      <c r="P160">
        <f>YEAR(InputData[[#This Row],[DATE]])</f>
        <v>2021</v>
      </c>
    </row>
    <row r="161" spans="1:16" x14ac:dyDescent="0.35">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7">
        <f>VLOOKUP(InputData[[#This Row],[PRODUCT ID]],MasterData[],5,0)</f>
        <v>76</v>
      </c>
      <c r="K161" s="7">
        <f>VLOOKUP(InputData[[#This Row],[PRODUCT ID]],MasterData[],6,0)</f>
        <v>82.08</v>
      </c>
      <c r="L161" s="7">
        <f>InputData[[#This Row],[BUYING PRIZE]]*InputData[[#This Row],[QUANTITY]]</f>
        <v>1140</v>
      </c>
      <c r="M161" s="7">
        <f>InputData[[#This Row],[SELLING PRICE]]*InputData[[#This Row],[QUANTITY]]</f>
        <v>1231.2</v>
      </c>
      <c r="N161">
        <f>DAY(InputData[[#This Row],[DATE]])</f>
        <v>29</v>
      </c>
      <c r="O161" t="str">
        <f>TEXT(InputData[[#This Row],[DATE]],"mmm")</f>
        <v>Jul</v>
      </c>
      <c r="P161">
        <f>YEAR(InputData[[#This Row],[DATE]])</f>
        <v>2021</v>
      </c>
    </row>
    <row r="162" spans="1:16" x14ac:dyDescent="0.35">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7">
        <f>VLOOKUP(InputData[[#This Row],[PRODUCT ID]],MasterData[],5,0)</f>
        <v>98</v>
      </c>
      <c r="K162" s="7">
        <f>VLOOKUP(InputData[[#This Row],[PRODUCT ID]],MasterData[],6,0)</f>
        <v>103.88</v>
      </c>
      <c r="L162" s="7">
        <f>InputData[[#This Row],[BUYING PRIZE]]*InputData[[#This Row],[QUANTITY]]</f>
        <v>1078</v>
      </c>
      <c r="M162" s="7">
        <f>InputData[[#This Row],[SELLING PRICE]]*InputData[[#This Row],[QUANTITY]]</f>
        <v>1142.6799999999998</v>
      </c>
      <c r="N162">
        <f>DAY(InputData[[#This Row],[DATE]])</f>
        <v>1</v>
      </c>
      <c r="O162" t="str">
        <f>TEXT(InputData[[#This Row],[DATE]],"mmm")</f>
        <v>Aug</v>
      </c>
      <c r="P162">
        <f>YEAR(InputData[[#This Row],[DATE]])</f>
        <v>2021</v>
      </c>
    </row>
    <row r="163" spans="1:16" x14ac:dyDescent="0.35">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7">
        <f>VLOOKUP(InputData[[#This Row],[PRODUCT ID]],MasterData[],5,0)</f>
        <v>141</v>
      </c>
      <c r="K163" s="7">
        <f>VLOOKUP(InputData[[#This Row],[PRODUCT ID]],MasterData[],6,0)</f>
        <v>149.46</v>
      </c>
      <c r="L163" s="7">
        <f>InputData[[#This Row],[BUYING PRIZE]]*InputData[[#This Row],[QUANTITY]]</f>
        <v>423</v>
      </c>
      <c r="M163" s="7">
        <f>InputData[[#This Row],[SELLING PRICE]]*InputData[[#This Row],[QUANTITY]]</f>
        <v>448.38</v>
      </c>
      <c r="N163">
        <f>DAY(InputData[[#This Row],[DATE]])</f>
        <v>2</v>
      </c>
      <c r="O163" t="str">
        <f>TEXT(InputData[[#This Row],[DATE]],"mmm")</f>
        <v>Aug</v>
      </c>
      <c r="P163">
        <f>YEAR(InputData[[#This Row],[DATE]])</f>
        <v>2021</v>
      </c>
    </row>
    <row r="164" spans="1:16" x14ac:dyDescent="0.35">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7">
        <f>VLOOKUP(InputData[[#This Row],[PRODUCT ID]],MasterData[],5,0)</f>
        <v>121</v>
      </c>
      <c r="K164" s="7">
        <f>VLOOKUP(InputData[[#This Row],[PRODUCT ID]],MasterData[],6,0)</f>
        <v>141.57</v>
      </c>
      <c r="L164" s="7">
        <f>InputData[[#This Row],[BUYING PRIZE]]*InputData[[#This Row],[QUANTITY]]</f>
        <v>1573</v>
      </c>
      <c r="M164" s="7">
        <f>InputData[[#This Row],[SELLING PRICE]]*InputData[[#This Row],[QUANTITY]]</f>
        <v>1840.4099999999999</v>
      </c>
      <c r="N164">
        <f>DAY(InputData[[#This Row],[DATE]])</f>
        <v>3</v>
      </c>
      <c r="O164" t="str">
        <f>TEXT(InputData[[#This Row],[DATE]],"mmm")</f>
        <v>Aug</v>
      </c>
      <c r="P164">
        <f>YEAR(InputData[[#This Row],[DATE]])</f>
        <v>2021</v>
      </c>
    </row>
    <row r="165" spans="1:16" x14ac:dyDescent="0.35">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7">
        <f>VLOOKUP(InputData[[#This Row],[PRODUCT ID]],MasterData[],5,0)</f>
        <v>55</v>
      </c>
      <c r="K165" s="7">
        <f>VLOOKUP(InputData[[#This Row],[PRODUCT ID]],MasterData[],6,0)</f>
        <v>58.3</v>
      </c>
      <c r="L165" s="7">
        <f>InputData[[#This Row],[BUYING PRIZE]]*InputData[[#This Row],[QUANTITY]]</f>
        <v>660</v>
      </c>
      <c r="M165" s="7">
        <f>InputData[[#This Row],[SELLING PRICE]]*InputData[[#This Row],[QUANTITY]]</f>
        <v>699.59999999999991</v>
      </c>
      <c r="N165">
        <f>DAY(InputData[[#This Row],[DATE]])</f>
        <v>3</v>
      </c>
      <c r="O165" t="str">
        <f>TEXT(InputData[[#This Row],[DATE]],"mmm")</f>
        <v>Aug</v>
      </c>
      <c r="P165">
        <f>YEAR(InputData[[#This Row],[DATE]])</f>
        <v>2021</v>
      </c>
    </row>
    <row r="166" spans="1:16" x14ac:dyDescent="0.35">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7">
        <f>VLOOKUP(InputData[[#This Row],[PRODUCT ID]],MasterData[],5,0)</f>
        <v>37</v>
      </c>
      <c r="K166" s="7">
        <f>VLOOKUP(InputData[[#This Row],[PRODUCT ID]],MasterData[],6,0)</f>
        <v>41.81</v>
      </c>
      <c r="L166" s="7">
        <f>InputData[[#This Row],[BUYING PRIZE]]*InputData[[#This Row],[QUANTITY]]</f>
        <v>518</v>
      </c>
      <c r="M166" s="7">
        <f>InputData[[#This Row],[SELLING PRICE]]*InputData[[#This Row],[QUANTITY]]</f>
        <v>585.34</v>
      </c>
      <c r="N166">
        <f>DAY(InputData[[#This Row],[DATE]])</f>
        <v>5</v>
      </c>
      <c r="O166" t="str">
        <f>TEXT(InputData[[#This Row],[DATE]],"mmm")</f>
        <v>Aug</v>
      </c>
      <c r="P166">
        <f>YEAR(InputData[[#This Row],[DATE]])</f>
        <v>2021</v>
      </c>
    </row>
    <row r="167" spans="1:16" x14ac:dyDescent="0.35">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7">
        <f>VLOOKUP(InputData[[#This Row],[PRODUCT ID]],MasterData[],5,0)</f>
        <v>67</v>
      </c>
      <c r="K167" s="7">
        <f>VLOOKUP(InputData[[#This Row],[PRODUCT ID]],MasterData[],6,0)</f>
        <v>85.76</v>
      </c>
      <c r="L167" s="7">
        <f>InputData[[#This Row],[BUYING PRIZE]]*InputData[[#This Row],[QUANTITY]]</f>
        <v>67</v>
      </c>
      <c r="M167" s="7">
        <f>InputData[[#This Row],[SELLING PRICE]]*InputData[[#This Row],[QUANTITY]]</f>
        <v>85.76</v>
      </c>
      <c r="N167">
        <f>DAY(InputData[[#This Row],[DATE]])</f>
        <v>6</v>
      </c>
      <c r="O167" t="str">
        <f>TEXT(InputData[[#This Row],[DATE]],"mmm")</f>
        <v>Aug</v>
      </c>
      <c r="P167">
        <f>YEAR(InputData[[#This Row],[DATE]])</f>
        <v>2021</v>
      </c>
    </row>
    <row r="168" spans="1:16" x14ac:dyDescent="0.35">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7">
        <f>VLOOKUP(InputData[[#This Row],[PRODUCT ID]],MasterData[],5,0)</f>
        <v>133</v>
      </c>
      <c r="K168" s="7">
        <f>VLOOKUP(InputData[[#This Row],[PRODUCT ID]],MasterData[],6,0)</f>
        <v>155.61000000000001</v>
      </c>
      <c r="L168" s="7">
        <f>InputData[[#This Row],[BUYING PRIZE]]*InputData[[#This Row],[QUANTITY]]</f>
        <v>532</v>
      </c>
      <c r="M168" s="7">
        <f>InputData[[#This Row],[SELLING PRICE]]*InputData[[#This Row],[QUANTITY]]</f>
        <v>622.44000000000005</v>
      </c>
      <c r="N168">
        <f>DAY(InputData[[#This Row],[DATE]])</f>
        <v>10</v>
      </c>
      <c r="O168" t="str">
        <f>TEXT(InputData[[#This Row],[DATE]],"mmm")</f>
        <v>Aug</v>
      </c>
      <c r="P168">
        <f>YEAR(InputData[[#This Row],[DATE]])</f>
        <v>2021</v>
      </c>
    </row>
    <row r="169" spans="1:16" x14ac:dyDescent="0.35">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7">
        <f>VLOOKUP(InputData[[#This Row],[PRODUCT ID]],MasterData[],5,0)</f>
        <v>76</v>
      </c>
      <c r="K169" s="7">
        <f>VLOOKUP(InputData[[#This Row],[PRODUCT ID]],MasterData[],6,0)</f>
        <v>82.08</v>
      </c>
      <c r="L169" s="7">
        <f>InputData[[#This Row],[BUYING PRIZE]]*InputData[[#This Row],[QUANTITY]]</f>
        <v>760</v>
      </c>
      <c r="M169" s="7">
        <f>InputData[[#This Row],[SELLING PRICE]]*InputData[[#This Row],[QUANTITY]]</f>
        <v>820.8</v>
      </c>
      <c r="N169">
        <f>DAY(InputData[[#This Row],[DATE]])</f>
        <v>10</v>
      </c>
      <c r="O169" t="str">
        <f>TEXT(InputData[[#This Row],[DATE]],"mmm")</f>
        <v>Aug</v>
      </c>
      <c r="P169">
        <f>YEAR(InputData[[#This Row],[DATE]])</f>
        <v>2021</v>
      </c>
    </row>
    <row r="170" spans="1:16" x14ac:dyDescent="0.35">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7">
        <f>VLOOKUP(InputData[[#This Row],[PRODUCT ID]],MasterData[],5,0)</f>
        <v>75</v>
      </c>
      <c r="K170" s="7">
        <f>VLOOKUP(InputData[[#This Row],[PRODUCT ID]],MasterData[],6,0)</f>
        <v>85.5</v>
      </c>
      <c r="L170" s="7">
        <f>InputData[[#This Row],[BUYING PRIZE]]*InputData[[#This Row],[QUANTITY]]</f>
        <v>450</v>
      </c>
      <c r="M170" s="7">
        <f>InputData[[#This Row],[SELLING PRICE]]*InputData[[#This Row],[QUANTITY]]</f>
        <v>513</v>
      </c>
      <c r="N170">
        <f>DAY(InputData[[#This Row],[DATE]])</f>
        <v>10</v>
      </c>
      <c r="O170" t="str">
        <f>TEXT(InputData[[#This Row],[DATE]],"mmm")</f>
        <v>Aug</v>
      </c>
      <c r="P170">
        <f>YEAR(InputData[[#This Row],[DATE]])</f>
        <v>2021</v>
      </c>
    </row>
    <row r="171" spans="1:16" x14ac:dyDescent="0.35">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7">
        <f>VLOOKUP(InputData[[#This Row],[PRODUCT ID]],MasterData[],5,0)</f>
        <v>141</v>
      </c>
      <c r="K171" s="7">
        <f>VLOOKUP(InputData[[#This Row],[PRODUCT ID]],MasterData[],6,0)</f>
        <v>149.46</v>
      </c>
      <c r="L171" s="7">
        <f>InputData[[#This Row],[BUYING PRIZE]]*InputData[[#This Row],[QUANTITY]]</f>
        <v>564</v>
      </c>
      <c r="M171" s="7">
        <f>InputData[[#This Row],[SELLING PRICE]]*InputData[[#This Row],[QUANTITY]]</f>
        <v>597.84</v>
      </c>
      <c r="N171">
        <f>DAY(InputData[[#This Row],[DATE]])</f>
        <v>11</v>
      </c>
      <c r="O171" t="str">
        <f>TEXT(InputData[[#This Row],[DATE]],"mmm")</f>
        <v>Aug</v>
      </c>
      <c r="P171">
        <f>YEAR(InputData[[#This Row],[DATE]])</f>
        <v>2021</v>
      </c>
    </row>
    <row r="172" spans="1:16" x14ac:dyDescent="0.35">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7">
        <f>VLOOKUP(InputData[[#This Row],[PRODUCT ID]],MasterData[],5,0)</f>
        <v>44</v>
      </c>
      <c r="K172" s="7">
        <f>VLOOKUP(InputData[[#This Row],[PRODUCT ID]],MasterData[],6,0)</f>
        <v>48.4</v>
      </c>
      <c r="L172" s="7">
        <f>InputData[[#This Row],[BUYING PRIZE]]*InputData[[#This Row],[QUANTITY]]</f>
        <v>572</v>
      </c>
      <c r="M172" s="7">
        <f>InputData[[#This Row],[SELLING PRICE]]*InputData[[#This Row],[QUANTITY]]</f>
        <v>629.19999999999993</v>
      </c>
      <c r="N172">
        <f>DAY(InputData[[#This Row],[DATE]])</f>
        <v>13</v>
      </c>
      <c r="O172" t="str">
        <f>TEXT(InputData[[#This Row],[DATE]],"mmm")</f>
        <v>Aug</v>
      </c>
      <c r="P172">
        <f>YEAR(InputData[[#This Row],[DATE]])</f>
        <v>2021</v>
      </c>
    </row>
    <row r="173" spans="1:16" x14ac:dyDescent="0.35">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7">
        <f>VLOOKUP(InputData[[#This Row],[PRODUCT ID]],MasterData[],5,0)</f>
        <v>48</v>
      </c>
      <c r="K173" s="7">
        <f>VLOOKUP(InputData[[#This Row],[PRODUCT ID]],MasterData[],6,0)</f>
        <v>57.120000000000005</v>
      </c>
      <c r="L173" s="7">
        <f>InputData[[#This Row],[BUYING PRIZE]]*InputData[[#This Row],[QUANTITY]]</f>
        <v>432</v>
      </c>
      <c r="M173" s="7">
        <f>InputData[[#This Row],[SELLING PRICE]]*InputData[[#This Row],[QUANTITY]]</f>
        <v>514.08000000000004</v>
      </c>
      <c r="N173">
        <f>DAY(InputData[[#This Row],[DATE]])</f>
        <v>13</v>
      </c>
      <c r="O173" t="str">
        <f>TEXT(InputData[[#This Row],[DATE]],"mmm")</f>
        <v>Aug</v>
      </c>
      <c r="P173">
        <f>YEAR(InputData[[#This Row],[DATE]])</f>
        <v>2021</v>
      </c>
    </row>
    <row r="174" spans="1:16" x14ac:dyDescent="0.35">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7">
        <f>VLOOKUP(InputData[[#This Row],[PRODUCT ID]],MasterData[],5,0)</f>
        <v>71</v>
      </c>
      <c r="K174" s="7">
        <f>VLOOKUP(InputData[[#This Row],[PRODUCT ID]],MasterData[],6,0)</f>
        <v>80.94</v>
      </c>
      <c r="L174" s="7">
        <f>InputData[[#This Row],[BUYING PRIZE]]*InputData[[#This Row],[QUANTITY]]</f>
        <v>213</v>
      </c>
      <c r="M174" s="7">
        <f>InputData[[#This Row],[SELLING PRICE]]*InputData[[#This Row],[QUANTITY]]</f>
        <v>242.82</v>
      </c>
      <c r="N174">
        <f>DAY(InputData[[#This Row],[DATE]])</f>
        <v>16</v>
      </c>
      <c r="O174" t="str">
        <f>TEXT(InputData[[#This Row],[DATE]],"mmm")</f>
        <v>Aug</v>
      </c>
      <c r="P174">
        <f>YEAR(InputData[[#This Row],[DATE]])</f>
        <v>2021</v>
      </c>
    </row>
    <row r="175" spans="1:16" x14ac:dyDescent="0.35">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7">
        <f>VLOOKUP(InputData[[#This Row],[PRODUCT ID]],MasterData[],5,0)</f>
        <v>7</v>
      </c>
      <c r="K175" s="7">
        <f>VLOOKUP(InputData[[#This Row],[PRODUCT ID]],MasterData[],6,0)</f>
        <v>8.33</v>
      </c>
      <c r="L175" s="7">
        <f>InputData[[#This Row],[BUYING PRIZE]]*InputData[[#This Row],[QUANTITY]]</f>
        <v>42</v>
      </c>
      <c r="M175" s="7">
        <f>InputData[[#This Row],[SELLING PRICE]]*InputData[[#This Row],[QUANTITY]]</f>
        <v>49.980000000000004</v>
      </c>
      <c r="N175">
        <f>DAY(InputData[[#This Row],[DATE]])</f>
        <v>18</v>
      </c>
      <c r="O175" t="str">
        <f>TEXT(InputData[[#This Row],[DATE]],"mmm")</f>
        <v>Aug</v>
      </c>
      <c r="P175">
        <f>YEAR(InputData[[#This Row],[DATE]])</f>
        <v>2021</v>
      </c>
    </row>
    <row r="176" spans="1:16" x14ac:dyDescent="0.35">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7">
        <f>VLOOKUP(InputData[[#This Row],[PRODUCT ID]],MasterData[],5,0)</f>
        <v>61</v>
      </c>
      <c r="K176" s="7">
        <f>VLOOKUP(InputData[[#This Row],[PRODUCT ID]],MasterData[],6,0)</f>
        <v>76.25</v>
      </c>
      <c r="L176" s="7">
        <f>InputData[[#This Row],[BUYING PRIZE]]*InputData[[#This Row],[QUANTITY]]</f>
        <v>915</v>
      </c>
      <c r="M176" s="7">
        <f>InputData[[#This Row],[SELLING PRICE]]*InputData[[#This Row],[QUANTITY]]</f>
        <v>1143.75</v>
      </c>
      <c r="N176">
        <f>DAY(InputData[[#This Row],[DATE]])</f>
        <v>20</v>
      </c>
      <c r="O176" t="str">
        <f>TEXT(InputData[[#This Row],[DATE]],"mmm")</f>
        <v>Aug</v>
      </c>
      <c r="P176">
        <f>YEAR(InputData[[#This Row],[DATE]])</f>
        <v>2021</v>
      </c>
    </row>
    <row r="177" spans="1:16" x14ac:dyDescent="0.35">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7">
        <f>VLOOKUP(InputData[[#This Row],[PRODUCT ID]],MasterData[],5,0)</f>
        <v>93</v>
      </c>
      <c r="K177" s="7">
        <f>VLOOKUP(InputData[[#This Row],[PRODUCT ID]],MasterData[],6,0)</f>
        <v>104.16</v>
      </c>
      <c r="L177" s="7">
        <f>InputData[[#This Row],[BUYING PRIZE]]*InputData[[#This Row],[QUANTITY]]</f>
        <v>837</v>
      </c>
      <c r="M177" s="7">
        <f>InputData[[#This Row],[SELLING PRICE]]*InputData[[#This Row],[QUANTITY]]</f>
        <v>937.43999999999994</v>
      </c>
      <c r="N177">
        <f>DAY(InputData[[#This Row],[DATE]])</f>
        <v>20</v>
      </c>
      <c r="O177" t="str">
        <f>TEXT(InputData[[#This Row],[DATE]],"mmm")</f>
        <v>Aug</v>
      </c>
      <c r="P177">
        <f>YEAR(InputData[[#This Row],[DATE]])</f>
        <v>2021</v>
      </c>
    </row>
    <row r="178" spans="1:16" x14ac:dyDescent="0.35">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7">
        <f>VLOOKUP(InputData[[#This Row],[PRODUCT ID]],MasterData[],5,0)</f>
        <v>37</v>
      </c>
      <c r="K178" s="7">
        <f>VLOOKUP(InputData[[#This Row],[PRODUCT ID]],MasterData[],6,0)</f>
        <v>41.81</v>
      </c>
      <c r="L178" s="7">
        <f>InputData[[#This Row],[BUYING PRIZE]]*InputData[[#This Row],[QUANTITY]]</f>
        <v>481</v>
      </c>
      <c r="M178" s="7">
        <f>InputData[[#This Row],[SELLING PRICE]]*InputData[[#This Row],[QUANTITY]]</f>
        <v>543.53</v>
      </c>
      <c r="N178">
        <f>DAY(InputData[[#This Row],[DATE]])</f>
        <v>20</v>
      </c>
      <c r="O178" t="str">
        <f>TEXT(InputData[[#This Row],[DATE]],"mmm")</f>
        <v>Aug</v>
      </c>
      <c r="P178">
        <f>YEAR(InputData[[#This Row],[DATE]])</f>
        <v>2021</v>
      </c>
    </row>
    <row r="179" spans="1:16" x14ac:dyDescent="0.35">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7">
        <f>VLOOKUP(InputData[[#This Row],[PRODUCT ID]],MasterData[],5,0)</f>
        <v>37</v>
      </c>
      <c r="K179" s="7">
        <f>VLOOKUP(InputData[[#This Row],[PRODUCT ID]],MasterData[],6,0)</f>
        <v>42.55</v>
      </c>
      <c r="L179" s="7">
        <f>InputData[[#This Row],[BUYING PRIZE]]*InputData[[#This Row],[QUANTITY]]</f>
        <v>148</v>
      </c>
      <c r="M179" s="7">
        <f>InputData[[#This Row],[SELLING PRICE]]*InputData[[#This Row],[QUANTITY]]</f>
        <v>170.2</v>
      </c>
      <c r="N179">
        <f>DAY(InputData[[#This Row],[DATE]])</f>
        <v>26</v>
      </c>
      <c r="O179" t="str">
        <f>TEXT(InputData[[#This Row],[DATE]],"mmm")</f>
        <v>Aug</v>
      </c>
      <c r="P179">
        <f>YEAR(InputData[[#This Row],[DATE]])</f>
        <v>2021</v>
      </c>
    </row>
    <row r="180" spans="1:16" x14ac:dyDescent="0.35">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7">
        <f>VLOOKUP(InputData[[#This Row],[PRODUCT ID]],MasterData[],5,0)</f>
        <v>55</v>
      </c>
      <c r="K180" s="7">
        <f>VLOOKUP(InputData[[#This Row],[PRODUCT ID]],MasterData[],6,0)</f>
        <v>58.3</v>
      </c>
      <c r="L180" s="7">
        <f>InputData[[#This Row],[BUYING PRIZE]]*InputData[[#This Row],[QUANTITY]]</f>
        <v>660</v>
      </c>
      <c r="M180" s="7">
        <f>InputData[[#This Row],[SELLING PRICE]]*InputData[[#This Row],[QUANTITY]]</f>
        <v>699.59999999999991</v>
      </c>
      <c r="N180">
        <f>DAY(InputData[[#This Row],[DATE]])</f>
        <v>29</v>
      </c>
      <c r="O180" t="str">
        <f>TEXT(InputData[[#This Row],[DATE]],"mmm")</f>
        <v>Aug</v>
      </c>
      <c r="P180">
        <f>YEAR(InputData[[#This Row],[DATE]])</f>
        <v>2021</v>
      </c>
    </row>
    <row r="181" spans="1:16" x14ac:dyDescent="0.35">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7">
        <f>VLOOKUP(InputData[[#This Row],[PRODUCT ID]],MasterData[],5,0)</f>
        <v>112</v>
      </c>
      <c r="K181" s="7">
        <f>VLOOKUP(InputData[[#This Row],[PRODUCT ID]],MasterData[],6,0)</f>
        <v>122.08</v>
      </c>
      <c r="L181" s="7">
        <f>InputData[[#This Row],[BUYING PRIZE]]*InputData[[#This Row],[QUANTITY]]</f>
        <v>1456</v>
      </c>
      <c r="M181" s="7">
        <f>InputData[[#This Row],[SELLING PRICE]]*InputData[[#This Row],[QUANTITY]]</f>
        <v>1587.04</v>
      </c>
      <c r="N181">
        <f>DAY(InputData[[#This Row],[DATE]])</f>
        <v>30</v>
      </c>
      <c r="O181" t="str">
        <f>TEXT(InputData[[#This Row],[DATE]],"mmm")</f>
        <v>Aug</v>
      </c>
      <c r="P181">
        <f>YEAR(InputData[[#This Row],[DATE]])</f>
        <v>2021</v>
      </c>
    </row>
    <row r="182" spans="1:16" x14ac:dyDescent="0.35">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7">
        <f>VLOOKUP(InputData[[#This Row],[PRODUCT ID]],MasterData[],5,0)</f>
        <v>98</v>
      </c>
      <c r="K182" s="7">
        <f>VLOOKUP(InputData[[#This Row],[PRODUCT ID]],MasterData[],6,0)</f>
        <v>103.88</v>
      </c>
      <c r="L182" s="7">
        <f>InputData[[#This Row],[BUYING PRIZE]]*InputData[[#This Row],[QUANTITY]]</f>
        <v>196</v>
      </c>
      <c r="M182" s="7">
        <f>InputData[[#This Row],[SELLING PRICE]]*InputData[[#This Row],[QUANTITY]]</f>
        <v>207.76</v>
      </c>
      <c r="N182">
        <f>DAY(InputData[[#This Row],[DATE]])</f>
        <v>31</v>
      </c>
      <c r="O182" t="str">
        <f>TEXT(InputData[[#This Row],[DATE]],"mmm")</f>
        <v>Aug</v>
      </c>
      <c r="P182">
        <f>YEAR(InputData[[#This Row],[DATE]])</f>
        <v>2021</v>
      </c>
    </row>
    <row r="183" spans="1:16" x14ac:dyDescent="0.35">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7">
        <f>VLOOKUP(InputData[[#This Row],[PRODUCT ID]],MasterData[],5,0)</f>
        <v>5</v>
      </c>
      <c r="K183" s="7">
        <f>VLOOKUP(InputData[[#This Row],[PRODUCT ID]],MasterData[],6,0)</f>
        <v>6.7</v>
      </c>
      <c r="L183" s="7">
        <f>InputData[[#This Row],[BUYING PRIZE]]*InputData[[#This Row],[QUANTITY]]</f>
        <v>55</v>
      </c>
      <c r="M183" s="7">
        <f>InputData[[#This Row],[SELLING PRICE]]*InputData[[#This Row],[QUANTITY]]</f>
        <v>73.7</v>
      </c>
      <c r="N183">
        <f>DAY(InputData[[#This Row],[DATE]])</f>
        <v>31</v>
      </c>
      <c r="O183" t="str">
        <f>TEXT(InputData[[#This Row],[DATE]],"mmm")</f>
        <v>Aug</v>
      </c>
      <c r="P183">
        <f>YEAR(InputData[[#This Row],[DATE]])</f>
        <v>2021</v>
      </c>
    </row>
    <row r="184" spans="1:16" x14ac:dyDescent="0.35">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7">
        <f>VLOOKUP(InputData[[#This Row],[PRODUCT ID]],MasterData[],5,0)</f>
        <v>144</v>
      </c>
      <c r="K184" s="7">
        <f>VLOOKUP(InputData[[#This Row],[PRODUCT ID]],MasterData[],6,0)</f>
        <v>156.96</v>
      </c>
      <c r="L184" s="7">
        <f>InputData[[#This Row],[BUYING PRIZE]]*InputData[[#This Row],[QUANTITY]]</f>
        <v>144</v>
      </c>
      <c r="M184" s="7">
        <f>InputData[[#This Row],[SELLING PRICE]]*InputData[[#This Row],[QUANTITY]]</f>
        <v>156.96</v>
      </c>
      <c r="N184">
        <f>DAY(InputData[[#This Row],[DATE]])</f>
        <v>1</v>
      </c>
      <c r="O184" t="str">
        <f>TEXT(InputData[[#This Row],[DATE]],"mmm")</f>
        <v>Sep</v>
      </c>
      <c r="P184">
        <f>YEAR(InputData[[#This Row],[DATE]])</f>
        <v>2021</v>
      </c>
    </row>
    <row r="185" spans="1:16" x14ac:dyDescent="0.35">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7">
        <f>VLOOKUP(InputData[[#This Row],[PRODUCT ID]],MasterData[],5,0)</f>
        <v>71</v>
      </c>
      <c r="K185" s="7">
        <f>VLOOKUP(InputData[[#This Row],[PRODUCT ID]],MasterData[],6,0)</f>
        <v>80.94</v>
      </c>
      <c r="L185" s="7">
        <f>InputData[[#This Row],[BUYING PRIZE]]*InputData[[#This Row],[QUANTITY]]</f>
        <v>994</v>
      </c>
      <c r="M185" s="7">
        <f>InputData[[#This Row],[SELLING PRICE]]*InputData[[#This Row],[QUANTITY]]</f>
        <v>1133.1599999999999</v>
      </c>
      <c r="N185">
        <f>DAY(InputData[[#This Row],[DATE]])</f>
        <v>1</v>
      </c>
      <c r="O185" t="str">
        <f>TEXT(InputData[[#This Row],[DATE]],"mmm")</f>
        <v>Sep</v>
      </c>
      <c r="P185">
        <f>YEAR(InputData[[#This Row],[DATE]])</f>
        <v>2021</v>
      </c>
    </row>
    <row r="186" spans="1:16" x14ac:dyDescent="0.35">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7">
        <f>VLOOKUP(InputData[[#This Row],[PRODUCT ID]],MasterData[],5,0)</f>
        <v>138</v>
      </c>
      <c r="K186" s="7">
        <f>VLOOKUP(InputData[[#This Row],[PRODUCT ID]],MasterData[],6,0)</f>
        <v>173.88</v>
      </c>
      <c r="L186" s="7">
        <f>InputData[[#This Row],[BUYING PRIZE]]*InputData[[#This Row],[QUANTITY]]</f>
        <v>1104</v>
      </c>
      <c r="M186" s="7">
        <f>InputData[[#This Row],[SELLING PRICE]]*InputData[[#This Row],[QUANTITY]]</f>
        <v>1391.04</v>
      </c>
      <c r="N186">
        <f>DAY(InputData[[#This Row],[DATE]])</f>
        <v>3</v>
      </c>
      <c r="O186" t="str">
        <f>TEXT(InputData[[#This Row],[DATE]],"mmm")</f>
        <v>Sep</v>
      </c>
      <c r="P186">
        <f>YEAR(InputData[[#This Row],[DATE]])</f>
        <v>2021</v>
      </c>
    </row>
    <row r="187" spans="1:16" x14ac:dyDescent="0.35">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7">
        <f>VLOOKUP(InputData[[#This Row],[PRODUCT ID]],MasterData[],5,0)</f>
        <v>37</v>
      </c>
      <c r="K187" s="7">
        <f>VLOOKUP(InputData[[#This Row],[PRODUCT ID]],MasterData[],6,0)</f>
        <v>41.81</v>
      </c>
      <c r="L187" s="7">
        <f>InputData[[#This Row],[BUYING PRIZE]]*InputData[[#This Row],[QUANTITY]]</f>
        <v>259</v>
      </c>
      <c r="M187" s="7">
        <f>InputData[[#This Row],[SELLING PRICE]]*InputData[[#This Row],[QUANTITY]]</f>
        <v>292.67</v>
      </c>
      <c r="N187">
        <f>DAY(InputData[[#This Row],[DATE]])</f>
        <v>4</v>
      </c>
      <c r="O187" t="str">
        <f>TEXT(InputData[[#This Row],[DATE]],"mmm")</f>
        <v>Sep</v>
      </c>
      <c r="P187">
        <f>YEAR(InputData[[#This Row],[DATE]])</f>
        <v>2021</v>
      </c>
    </row>
    <row r="188" spans="1:16" x14ac:dyDescent="0.35">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7">
        <f>VLOOKUP(InputData[[#This Row],[PRODUCT ID]],MasterData[],5,0)</f>
        <v>141</v>
      </c>
      <c r="K188" s="7">
        <f>VLOOKUP(InputData[[#This Row],[PRODUCT ID]],MasterData[],6,0)</f>
        <v>149.46</v>
      </c>
      <c r="L188" s="7">
        <f>InputData[[#This Row],[BUYING PRIZE]]*InputData[[#This Row],[QUANTITY]]</f>
        <v>2115</v>
      </c>
      <c r="M188" s="7">
        <f>InputData[[#This Row],[SELLING PRICE]]*InputData[[#This Row],[QUANTITY]]</f>
        <v>2241.9</v>
      </c>
      <c r="N188">
        <f>DAY(InputData[[#This Row],[DATE]])</f>
        <v>4</v>
      </c>
      <c r="O188" t="str">
        <f>TEXT(InputData[[#This Row],[DATE]],"mmm")</f>
        <v>Sep</v>
      </c>
      <c r="P188">
        <f>YEAR(InputData[[#This Row],[DATE]])</f>
        <v>2021</v>
      </c>
    </row>
    <row r="189" spans="1:16" x14ac:dyDescent="0.35">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7">
        <f>VLOOKUP(InputData[[#This Row],[PRODUCT ID]],MasterData[],5,0)</f>
        <v>89</v>
      </c>
      <c r="K189" s="7">
        <f>VLOOKUP(InputData[[#This Row],[PRODUCT ID]],MasterData[],6,0)</f>
        <v>117.48</v>
      </c>
      <c r="L189" s="7">
        <f>InputData[[#This Row],[BUYING PRIZE]]*InputData[[#This Row],[QUANTITY]]</f>
        <v>89</v>
      </c>
      <c r="M189" s="7">
        <f>InputData[[#This Row],[SELLING PRICE]]*InputData[[#This Row],[QUANTITY]]</f>
        <v>117.48</v>
      </c>
      <c r="N189">
        <f>DAY(InputData[[#This Row],[DATE]])</f>
        <v>5</v>
      </c>
      <c r="O189" t="str">
        <f>TEXT(InputData[[#This Row],[DATE]],"mmm")</f>
        <v>Sep</v>
      </c>
      <c r="P189">
        <f>YEAR(InputData[[#This Row],[DATE]])</f>
        <v>2021</v>
      </c>
    </row>
    <row r="190" spans="1:16" x14ac:dyDescent="0.35">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7">
        <f>VLOOKUP(InputData[[#This Row],[PRODUCT ID]],MasterData[],5,0)</f>
        <v>150</v>
      </c>
      <c r="K190" s="7">
        <f>VLOOKUP(InputData[[#This Row],[PRODUCT ID]],MasterData[],6,0)</f>
        <v>210</v>
      </c>
      <c r="L190" s="7">
        <f>InputData[[#This Row],[BUYING PRIZE]]*InputData[[#This Row],[QUANTITY]]</f>
        <v>750</v>
      </c>
      <c r="M190" s="7">
        <f>InputData[[#This Row],[SELLING PRICE]]*InputData[[#This Row],[QUANTITY]]</f>
        <v>1050</v>
      </c>
      <c r="N190">
        <f>DAY(InputData[[#This Row],[DATE]])</f>
        <v>7</v>
      </c>
      <c r="O190" t="str">
        <f>TEXT(InputData[[#This Row],[DATE]],"mmm")</f>
        <v>Sep</v>
      </c>
      <c r="P190">
        <f>YEAR(InputData[[#This Row],[DATE]])</f>
        <v>2021</v>
      </c>
    </row>
    <row r="191" spans="1:16" x14ac:dyDescent="0.35">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7">
        <f>VLOOKUP(InputData[[#This Row],[PRODUCT ID]],MasterData[],5,0)</f>
        <v>76</v>
      </c>
      <c r="K191" s="7">
        <f>VLOOKUP(InputData[[#This Row],[PRODUCT ID]],MasterData[],6,0)</f>
        <v>82.08</v>
      </c>
      <c r="L191" s="7">
        <f>InputData[[#This Row],[BUYING PRIZE]]*InputData[[#This Row],[QUANTITY]]</f>
        <v>304</v>
      </c>
      <c r="M191" s="7">
        <f>InputData[[#This Row],[SELLING PRICE]]*InputData[[#This Row],[QUANTITY]]</f>
        <v>328.32</v>
      </c>
      <c r="N191">
        <f>DAY(InputData[[#This Row],[DATE]])</f>
        <v>9</v>
      </c>
      <c r="O191" t="str">
        <f>TEXT(InputData[[#This Row],[DATE]],"mmm")</f>
        <v>Sep</v>
      </c>
      <c r="P191">
        <f>YEAR(InputData[[#This Row],[DATE]])</f>
        <v>2021</v>
      </c>
    </row>
    <row r="192" spans="1:16" x14ac:dyDescent="0.35">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7">
        <f>VLOOKUP(InputData[[#This Row],[PRODUCT ID]],MasterData[],5,0)</f>
        <v>148</v>
      </c>
      <c r="K192" s="7">
        <f>VLOOKUP(InputData[[#This Row],[PRODUCT ID]],MasterData[],6,0)</f>
        <v>201.28</v>
      </c>
      <c r="L192" s="7">
        <f>InputData[[#This Row],[BUYING PRIZE]]*InputData[[#This Row],[QUANTITY]]</f>
        <v>888</v>
      </c>
      <c r="M192" s="7">
        <f>InputData[[#This Row],[SELLING PRICE]]*InputData[[#This Row],[QUANTITY]]</f>
        <v>1207.68</v>
      </c>
      <c r="N192">
        <f>DAY(InputData[[#This Row],[DATE]])</f>
        <v>10</v>
      </c>
      <c r="O192" t="str">
        <f>TEXT(InputData[[#This Row],[DATE]],"mmm")</f>
        <v>Sep</v>
      </c>
      <c r="P192">
        <f>YEAR(InputData[[#This Row],[DATE]])</f>
        <v>2021</v>
      </c>
    </row>
    <row r="193" spans="1:16" x14ac:dyDescent="0.35">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7">
        <f>VLOOKUP(InputData[[#This Row],[PRODUCT ID]],MasterData[],5,0)</f>
        <v>98</v>
      </c>
      <c r="K193" s="7">
        <f>VLOOKUP(InputData[[#This Row],[PRODUCT ID]],MasterData[],6,0)</f>
        <v>103.88</v>
      </c>
      <c r="L193" s="7">
        <f>InputData[[#This Row],[BUYING PRIZE]]*InputData[[#This Row],[QUANTITY]]</f>
        <v>882</v>
      </c>
      <c r="M193" s="7">
        <f>InputData[[#This Row],[SELLING PRICE]]*InputData[[#This Row],[QUANTITY]]</f>
        <v>934.92</v>
      </c>
      <c r="N193">
        <f>DAY(InputData[[#This Row],[DATE]])</f>
        <v>10</v>
      </c>
      <c r="O193" t="str">
        <f>TEXT(InputData[[#This Row],[DATE]],"mmm")</f>
        <v>Sep</v>
      </c>
      <c r="P193">
        <f>YEAR(InputData[[#This Row],[DATE]])</f>
        <v>2021</v>
      </c>
    </row>
    <row r="194" spans="1:16" x14ac:dyDescent="0.35">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7">
        <f>VLOOKUP(InputData[[#This Row],[PRODUCT ID]],MasterData[],5,0)</f>
        <v>18</v>
      </c>
      <c r="K194" s="7">
        <f>VLOOKUP(InputData[[#This Row],[PRODUCT ID]],MasterData[],6,0)</f>
        <v>24.66</v>
      </c>
      <c r="L194" s="7">
        <f>InputData[[#This Row],[BUYING PRIZE]]*InputData[[#This Row],[QUANTITY]]</f>
        <v>36</v>
      </c>
      <c r="M194" s="7">
        <f>InputData[[#This Row],[SELLING PRICE]]*InputData[[#This Row],[QUANTITY]]</f>
        <v>49.32</v>
      </c>
      <c r="N194">
        <f>DAY(InputData[[#This Row],[DATE]])</f>
        <v>10</v>
      </c>
      <c r="O194" t="str">
        <f>TEXT(InputData[[#This Row],[DATE]],"mmm")</f>
        <v>Sep</v>
      </c>
      <c r="P194">
        <f>YEAR(InputData[[#This Row],[DATE]])</f>
        <v>2021</v>
      </c>
    </row>
    <row r="195" spans="1:16" x14ac:dyDescent="0.35">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7">
        <f>VLOOKUP(InputData[[#This Row],[PRODUCT ID]],MasterData[],5,0)</f>
        <v>98</v>
      </c>
      <c r="K195" s="7">
        <f>VLOOKUP(InputData[[#This Row],[PRODUCT ID]],MasterData[],6,0)</f>
        <v>103.88</v>
      </c>
      <c r="L195" s="7">
        <f>InputData[[#This Row],[BUYING PRIZE]]*InputData[[#This Row],[QUANTITY]]</f>
        <v>588</v>
      </c>
      <c r="M195" s="7">
        <f>InputData[[#This Row],[SELLING PRICE]]*InputData[[#This Row],[QUANTITY]]</f>
        <v>623.28</v>
      </c>
      <c r="N195">
        <f>DAY(InputData[[#This Row],[DATE]])</f>
        <v>11</v>
      </c>
      <c r="O195" t="str">
        <f>TEXT(InputData[[#This Row],[DATE]],"mmm")</f>
        <v>Sep</v>
      </c>
      <c r="P195">
        <f>YEAR(InputData[[#This Row],[DATE]])</f>
        <v>2021</v>
      </c>
    </row>
    <row r="196" spans="1:16" x14ac:dyDescent="0.35">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7">
        <f>VLOOKUP(InputData[[#This Row],[PRODUCT ID]],MasterData[],5,0)</f>
        <v>138</v>
      </c>
      <c r="K196" s="7">
        <f>VLOOKUP(InputData[[#This Row],[PRODUCT ID]],MasterData[],6,0)</f>
        <v>173.88</v>
      </c>
      <c r="L196" s="7">
        <f>InputData[[#This Row],[BUYING PRIZE]]*InputData[[#This Row],[QUANTITY]]</f>
        <v>966</v>
      </c>
      <c r="M196" s="7">
        <f>InputData[[#This Row],[SELLING PRICE]]*InputData[[#This Row],[QUANTITY]]</f>
        <v>1217.1599999999999</v>
      </c>
      <c r="N196">
        <f>DAY(InputData[[#This Row],[DATE]])</f>
        <v>13</v>
      </c>
      <c r="O196" t="str">
        <f>TEXT(InputData[[#This Row],[DATE]],"mmm")</f>
        <v>Sep</v>
      </c>
      <c r="P196">
        <f>YEAR(InputData[[#This Row],[DATE]])</f>
        <v>2021</v>
      </c>
    </row>
    <row r="197" spans="1:16" x14ac:dyDescent="0.35">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7">
        <f>VLOOKUP(InputData[[#This Row],[PRODUCT ID]],MasterData[],5,0)</f>
        <v>120</v>
      </c>
      <c r="K197" s="7">
        <f>VLOOKUP(InputData[[#This Row],[PRODUCT ID]],MasterData[],6,0)</f>
        <v>162</v>
      </c>
      <c r="L197" s="7">
        <f>InputData[[#This Row],[BUYING PRIZE]]*InputData[[#This Row],[QUANTITY]]</f>
        <v>720</v>
      </c>
      <c r="M197" s="7">
        <f>InputData[[#This Row],[SELLING PRICE]]*InputData[[#This Row],[QUANTITY]]</f>
        <v>972</v>
      </c>
      <c r="N197">
        <f>DAY(InputData[[#This Row],[DATE]])</f>
        <v>15</v>
      </c>
      <c r="O197" t="str">
        <f>TEXT(InputData[[#This Row],[DATE]],"mmm")</f>
        <v>Sep</v>
      </c>
      <c r="P197">
        <f>YEAR(InputData[[#This Row],[DATE]])</f>
        <v>2021</v>
      </c>
    </row>
    <row r="198" spans="1:16" x14ac:dyDescent="0.35">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7">
        <f>VLOOKUP(InputData[[#This Row],[PRODUCT ID]],MasterData[],5,0)</f>
        <v>120</v>
      </c>
      <c r="K198" s="7">
        <f>VLOOKUP(InputData[[#This Row],[PRODUCT ID]],MasterData[],6,0)</f>
        <v>162</v>
      </c>
      <c r="L198" s="7">
        <f>InputData[[#This Row],[BUYING PRIZE]]*InputData[[#This Row],[QUANTITY]]</f>
        <v>1680</v>
      </c>
      <c r="M198" s="7">
        <f>InputData[[#This Row],[SELLING PRICE]]*InputData[[#This Row],[QUANTITY]]</f>
        <v>2268</v>
      </c>
      <c r="N198">
        <f>DAY(InputData[[#This Row],[DATE]])</f>
        <v>15</v>
      </c>
      <c r="O198" t="str">
        <f>TEXT(InputData[[#This Row],[DATE]],"mmm")</f>
        <v>Sep</v>
      </c>
      <c r="P198">
        <f>YEAR(InputData[[#This Row],[DATE]])</f>
        <v>2021</v>
      </c>
    </row>
    <row r="199" spans="1:16" x14ac:dyDescent="0.35">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7">
        <f>VLOOKUP(InputData[[#This Row],[PRODUCT ID]],MasterData[],5,0)</f>
        <v>61</v>
      </c>
      <c r="K199" s="7">
        <f>VLOOKUP(InputData[[#This Row],[PRODUCT ID]],MasterData[],6,0)</f>
        <v>76.25</v>
      </c>
      <c r="L199" s="7">
        <f>InputData[[#This Row],[BUYING PRIZE]]*InputData[[#This Row],[QUANTITY]]</f>
        <v>427</v>
      </c>
      <c r="M199" s="7">
        <f>InputData[[#This Row],[SELLING PRICE]]*InputData[[#This Row],[QUANTITY]]</f>
        <v>533.75</v>
      </c>
      <c r="N199">
        <f>DAY(InputData[[#This Row],[DATE]])</f>
        <v>21</v>
      </c>
      <c r="O199" t="str">
        <f>TEXT(InputData[[#This Row],[DATE]],"mmm")</f>
        <v>Sep</v>
      </c>
      <c r="P199">
        <f>YEAR(InputData[[#This Row],[DATE]])</f>
        <v>2021</v>
      </c>
    </row>
    <row r="200" spans="1:16" x14ac:dyDescent="0.35">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7">
        <f>VLOOKUP(InputData[[#This Row],[PRODUCT ID]],MasterData[],5,0)</f>
        <v>90</v>
      </c>
      <c r="K200" s="7">
        <f>VLOOKUP(InputData[[#This Row],[PRODUCT ID]],MasterData[],6,0)</f>
        <v>115.2</v>
      </c>
      <c r="L200" s="7">
        <f>InputData[[#This Row],[BUYING PRIZE]]*InputData[[#This Row],[QUANTITY]]</f>
        <v>180</v>
      </c>
      <c r="M200" s="7">
        <f>InputData[[#This Row],[SELLING PRICE]]*InputData[[#This Row],[QUANTITY]]</f>
        <v>230.4</v>
      </c>
      <c r="N200">
        <f>DAY(InputData[[#This Row],[DATE]])</f>
        <v>22</v>
      </c>
      <c r="O200" t="str">
        <f>TEXT(InputData[[#This Row],[DATE]],"mmm")</f>
        <v>Sep</v>
      </c>
      <c r="P200">
        <f>YEAR(InputData[[#This Row],[DATE]])</f>
        <v>2021</v>
      </c>
    </row>
    <row r="201" spans="1:16" x14ac:dyDescent="0.35">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7">
        <f>VLOOKUP(InputData[[#This Row],[PRODUCT ID]],MasterData[],5,0)</f>
        <v>105</v>
      </c>
      <c r="K201" s="7">
        <f>VLOOKUP(InputData[[#This Row],[PRODUCT ID]],MasterData[],6,0)</f>
        <v>142.80000000000001</v>
      </c>
      <c r="L201" s="7">
        <f>InputData[[#This Row],[BUYING PRIZE]]*InputData[[#This Row],[QUANTITY]]</f>
        <v>420</v>
      </c>
      <c r="M201" s="7">
        <f>InputData[[#This Row],[SELLING PRICE]]*InputData[[#This Row],[QUANTITY]]</f>
        <v>571.20000000000005</v>
      </c>
      <c r="N201">
        <f>DAY(InputData[[#This Row],[DATE]])</f>
        <v>22</v>
      </c>
      <c r="O201" t="str">
        <f>TEXT(InputData[[#This Row],[DATE]],"mmm")</f>
        <v>Sep</v>
      </c>
      <c r="P201">
        <f>YEAR(InputData[[#This Row],[DATE]])</f>
        <v>2021</v>
      </c>
    </row>
    <row r="202" spans="1:16" x14ac:dyDescent="0.35">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7">
        <f>VLOOKUP(InputData[[#This Row],[PRODUCT ID]],MasterData[],5,0)</f>
        <v>37</v>
      </c>
      <c r="K202" s="7">
        <f>VLOOKUP(InputData[[#This Row],[PRODUCT ID]],MasterData[],6,0)</f>
        <v>49.21</v>
      </c>
      <c r="L202" s="7">
        <f>InputData[[#This Row],[BUYING PRIZE]]*InputData[[#This Row],[QUANTITY]]</f>
        <v>444</v>
      </c>
      <c r="M202" s="7">
        <f>InputData[[#This Row],[SELLING PRICE]]*InputData[[#This Row],[QUANTITY]]</f>
        <v>590.52</v>
      </c>
      <c r="N202">
        <f>DAY(InputData[[#This Row],[DATE]])</f>
        <v>23</v>
      </c>
      <c r="O202" t="str">
        <f>TEXT(InputData[[#This Row],[DATE]],"mmm")</f>
        <v>Sep</v>
      </c>
      <c r="P202">
        <f>YEAR(InputData[[#This Row],[DATE]])</f>
        <v>2021</v>
      </c>
    </row>
    <row r="203" spans="1:16" x14ac:dyDescent="0.35">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7">
        <f>VLOOKUP(InputData[[#This Row],[PRODUCT ID]],MasterData[],5,0)</f>
        <v>126</v>
      </c>
      <c r="K203" s="7">
        <f>VLOOKUP(InputData[[#This Row],[PRODUCT ID]],MasterData[],6,0)</f>
        <v>162.54</v>
      </c>
      <c r="L203" s="7">
        <f>InputData[[#This Row],[BUYING PRIZE]]*InputData[[#This Row],[QUANTITY]]</f>
        <v>882</v>
      </c>
      <c r="M203" s="7">
        <f>InputData[[#This Row],[SELLING PRICE]]*InputData[[#This Row],[QUANTITY]]</f>
        <v>1137.78</v>
      </c>
      <c r="N203">
        <f>DAY(InputData[[#This Row],[DATE]])</f>
        <v>23</v>
      </c>
      <c r="O203" t="str">
        <f>TEXT(InputData[[#This Row],[DATE]],"mmm")</f>
        <v>Sep</v>
      </c>
      <c r="P203">
        <f>YEAR(InputData[[#This Row],[DATE]])</f>
        <v>2021</v>
      </c>
    </row>
    <row r="204" spans="1:16" x14ac:dyDescent="0.35">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7">
        <f>VLOOKUP(InputData[[#This Row],[PRODUCT ID]],MasterData[],5,0)</f>
        <v>55</v>
      </c>
      <c r="K204" s="7">
        <f>VLOOKUP(InputData[[#This Row],[PRODUCT ID]],MasterData[],6,0)</f>
        <v>58.3</v>
      </c>
      <c r="L204" s="7">
        <f>InputData[[#This Row],[BUYING PRIZE]]*InputData[[#This Row],[QUANTITY]]</f>
        <v>55</v>
      </c>
      <c r="M204" s="7">
        <f>InputData[[#This Row],[SELLING PRICE]]*InputData[[#This Row],[QUANTITY]]</f>
        <v>58.3</v>
      </c>
      <c r="N204">
        <f>DAY(InputData[[#This Row],[DATE]])</f>
        <v>27</v>
      </c>
      <c r="O204" t="str">
        <f>TEXT(InputData[[#This Row],[DATE]],"mmm")</f>
        <v>Sep</v>
      </c>
      <c r="P204">
        <f>YEAR(InputData[[#This Row],[DATE]])</f>
        <v>2021</v>
      </c>
    </row>
    <row r="205" spans="1:16" x14ac:dyDescent="0.35">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7">
        <f>VLOOKUP(InputData[[#This Row],[PRODUCT ID]],MasterData[],5,0)</f>
        <v>112</v>
      </c>
      <c r="K205" s="7">
        <f>VLOOKUP(InputData[[#This Row],[PRODUCT ID]],MasterData[],6,0)</f>
        <v>146.72</v>
      </c>
      <c r="L205" s="7">
        <f>InputData[[#This Row],[BUYING PRIZE]]*InputData[[#This Row],[QUANTITY]]</f>
        <v>1008</v>
      </c>
      <c r="M205" s="7">
        <f>InputData[[#This Row],[SELLING PRICE]]*InputData[[#This Row],[QUANTITY]]</f>
        <v>1320.48</v>
      </c>
      <c r="N205">
        <f>DAY(InputData[[#This Row],[DATE]])</f>
        <v>30</v>
      </c>
      <c r="O205" t="str">
        <f>TEXT(InputData[[#This Row],[DATE]],"mmm")</f>
        <v>Sep</v>
      </c>
      <c r="P205">
        <f>YEAR(InputData[[#This Row],[DATE]])</f>
        <v>2021</v>
      </c>
    </row>
    <row r="206" spans="1:16" x14ac:dyDescent="0.35">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7">
        <f>VLOOKUP(InputData[[#This Row],[PRODUCT ID]],MasterData[],5,0)</f>
        <v>75</v>
      </c>
      <c r="K206" s="7">
        <f>VLOOKUP(InputData[[#This Row],[PRODUCT ID]],MasterData[],6,0)</f>
        <v>85.5</v>
      </c>
      <c r="L206" s="7">
        <f>InputData[[#This Row],[BUYING PRIZE]]*InputData[[#This Row],[QUANTITY]]</f>
        <v>375</v>
      </c>
      <c r="M206" s="7">
        <f>InputData[[#This Row],[SELLING PRICE]]*InputData[[#This Row],[QUANTITY]]</f>
        <v>427.5</v>
      </c>
      <c r="N206">
        <f>DAY(InputData[[#This Row],[DATE]])</f>
        <v>30</v>
      </c>
      <c r="O206" t="str">
        <f>TEXT(InputData[[#This Row],[DATE]],"mmm")</f>
        <v>Sep</v>
      </c>
      <c r="P206">
        <f>YEAR(InputData[[#This Row],[DATE]])</f>
        <v>2021</v>
      </c>
    </row>
    <row r="207" spans="1:16" x14ac:dyDescent="0.35">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7">
        <f>VLOOKUP(InputData[[#This Row],[PRODUCT ID]],MasterData[],5,0)</f>
        <v>148</v>
      </c>
      <c r="K207" s="7">
        <f>VLOOKUP(InputData[[#This Row],[PRODUCT ID]],MasterData[],6,0)</f>
        <v>201.28</v>
      </c>
      <c r="L207" s="7">
        <f>InputData[[#This Row],[BUYING PRIZE]]*InputData[[#This Row],[QUANTITY]]</f>
        <v>2072</v>
      </c>
      <c r="M207" s="7">
        <f>InputData[[#This Row],[SELLING PRICE]]*InputData[[#This Row],[QUANTITY]]</f>
        <v>2817.92</v>
      </c>
      <c r="N207">
        <f>DAY(InputData[[#This Row],[DATE]])</f>
        <v>1</v>
      </c>
      <c r="O207" t="str">
        <f>TEXT(InputData[[#This Row],[DATE]],"mmm")</f>
        <v>Oct</v>
      </c>
      <c r="P207">
        <f>YEAR(InputData[[#This Row],[DATE]])</f>
        <v>2021</v>
      </c>
    </row>
    <row r="208" spans="1:16" x14ac:dyDescent="0.35">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7">
        <f>VLOOKUP(InputData[[#This Row],[PRODUCT ID]],MasterData[],5,0)</f>
        <v>112</v>
      </c>
      <c r="K208" s="7">
        <f>VLOOKUP(InputData[[#This Row],[PRODUCT ID]],MasterData[],6,0)</f>
        <v>146.72</v>
      </c>
      <c r="L208" s="7">
        <f>InputData[[#This Row],[BUYING PRIZE]]*InputData[[#This Row],[QUANTITY]]</f>
        <v>1680</v>
      </c>
      <c r="M208" s="7">
        <f>InputData[[#This Row],[SELLING PRICE]]*InputData[[#This Row],[QUANTITY]]</f>
        <v>2200.8000000000002</v>
      </c>
      <c r="N208">
        <f>DAY(InputData[[#This Row],[DATE]])</f>
        <v>2</v>
      </c>
      <c r="O208" t="str">
        <f>TEXT(InputData[[#This Row],[DATE]],"mmm")</f>
        <v>Oct</v>
      </c>
      <c r="P208">
        <f>YEAR(InputData[[#This Row],[DATE]])</f>
        <v>2021</v>
      </c>
    </row>
    <row r="209" spans="1:16" x14ac:dyDescent="0.35">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7">
        <f>VLOOKUP(InputData[[#This Row],[PRODUCT ID]],MasterData[],5,0)</f>
        <v>150</v>
      </c>
      <c r="K209" s="7">
        <f>VLOOKUP(InputData[[#This Row],[PRODUCT ID]],MasterData[],6,0)</f>
        <v>210</v>
      </c>
      <c r="L209" s="7">
        <f>InputData[[#This Row],[BUYING PRIZE]]*InputData[[#This Row],[QUANTITY]]</f>
        <v>1350</v>
      </c>
      <c r="M209" s="7">
        <f>InputData[[#This Row],[SELLING PRICE]]*InputData[[#This Row],[QUANTITY]]</f>
        <v>1890</v>
      </c>
      <c r="N209">
        <f>DAY(InputData[[#This Row],[DATE]])</f>
        <v>3</v>
      </c>
      <c r="O209" t="str">
        <f>TEXT(InputData[[#This Row],[DATE]],"mmm")</f>
        <v>Oct</v>
      </c>
      <c r="P209">
        <f>YEAR(InputData[[#This Row],[DATE]])</f>
        <v>2021</v>
      </c>
    </row>
    <row r="210" spans="1:16" x14ac:dyDescent="0.35">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7">
        <f>VLOOKUP(InputData[[#This Row],[PRODUCT ID]],MasterData[],5,0)</f>
        <v>5</v>
      </c>
      <c r="K210" s="7">
        <f>VLOOKUP(InputData[[#This Row],[PRODUCT ID]],MasterData[],6,0)</f>
        <v>6.7</v>
      </c>
      <c r="L210" s="7">
        <f>InputData[[#This Row],[BUYING PRIZE]]*InputData[[#This Row],[QUANTITY]]</f>
        <v>5</v>
      </c>
      <c r="M210" s="7">
        <f>InputData[[#This Row],[SELLING PRICE]]*InputData[[#This Row],[QUANTITY]]</f>
        <v>6.7</v>
      </c>
      <c r="N210">
        <f>DAY(InputData[[#This Row],[DATE]])</f>
        <v>6</v>
      </c>
      <c r="O210" t="str">
        <f>TEXT(InputData[[#This Row],[DATE]],"mmm")</f>
        <v>Oct</v>
      </c>
      <c r="P210">
        <f>YEAR(InputData[[#This Row],[DATE]])</f>
        <v>2021</v>
      </c>
    </row>
    <row r="211" spans="1:16" x14ac:dyDescent="0.35">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7">
        <f>VLOOKUP(InputData[[#This Row],[PRODUCT ID]],MasterData[],5,0)</f>
        <v>90</v>
      </c>
      <c r="K211" s="7">
        <f>VLOOKUP(InputData[[#This Row],[PRODUCT ID]],MasterData[],6,0)</f>
        <v>96.3</v>
      </c>
      <c r="L211" s="7">
        <f>InputData[[#This Row],[BUYING PRIZE]]*InputData[[#This Row],[QUANTITY]]</f>
        <v>1080</v>
      </c>
      <c r="M211" s="7">
        <f>InputData[[#This Row],[SELLING PRICE]]*InputData[[#This Row],[QUANTITY]]</f>
        <v>1155.5999999999999</v>
      </c>
      <c r="N211">
        <f>DAY(InputData[[#This Row],[DATE]])</f>
        <v>6</v>
      </c>
      <c r="O211" t="str">
        <f>TEXT(InputData[[#This Row],[DATE]],"mmm")</f>
        <v>Oct</v>
      </c>
      <c r="P211">
        <f>YEAR(InputData[[#This Row],[DATE]])</f>
        <v>2021</v>
      </c>
    </row>
    <row r="212" spans="1:16" x14ac:dyDescent="0.35">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7">
        <f>VLOOKUP(InputData[[#This Row],[PRODUCT ID]],MasterData[],5,0)</f>
        <v>18</v>
      </c>
      <c r="K212" s="7">
        <f>VLOOKUP(InputData[[#This Row],[PRODUCT ID]],MasterData[],6,0)</f>
        <v>24.66</v>
      </c>
      <c r="L212" s="7">
        <f>InputData[[#This Row],[BUYING PRIZE]]*InputData[[#This Row],[QUANTITY]]</f>
        <v>108</v>
      </c>
      <c r="M212" s="7">
        <f>InputData[[#This Row],[SELLING PRICE]]*InputData[[#This Row],[QUANTITY]]</f>
        <v>147.96</v>
      </c>
      <c r="N212">
        <f>DAY(InputData[[#This Row],[DATE]])</f>
        <v>7</v>
      </c>
      <c r="O212" t="str">
        <f>TEXT(InputData[[#This Row],[DATE]],"mmm")</f>
        <v>Oct</v>
      </c>
      <c r="P212">
        <f>YEAR(InputData[[#This Row],[DATE]])</f>
        <v>2021</v>
      </c>
    </row>
    <row r="213" spans="1:16" x14ac:dyDescent="0.35">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7">
        <f>VLOOKUP(InputData[[#This Row],[PRODUCT ID]],MasterData[],5,0)</f>
        <v>72</v>
      </c>
      <c r="K213" s="7">
        <f>VLOOKUP(InputData[[#This Row],[PRODUCT ID]],MasterData[],6,0)</f>
        <v>79.92</v>
      </c>
      <c r="L213" s="7">
        <f>InputData[[#This Row],[BUYING PRIZE]]*InputData[[#This Row],[QUANTITY]]</f>
        <v>360</v>
      </c>
      <c r="M213" s="7">
        <f>InputData[[#This Row],[SELLING PRICE]]*InputData[[#This Row],[QUANTITY]]</f>
        <v>399.6</v>
      </c>
      <c r="N213">
        <f>DAY(InputData[[#This Row],[DATE]])</f>
        <v>9</v>
      </c>
      <c r="O213" t="str">
        <f>TEXT(InputData[[#This Row],[DATE]],"mmm")</f>
        <v>Oct</v>
      </c>
      <c r="P213">
        <f>YEAR(InputData[[#This Row],[DATE]])</f>
        <v>2021</v>
      </c>
    </row>
    <row r="214" spans="1:16" x14ac:dyDescent="0.35">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7">
        <f>VLOOKUP(InputData[[#This Row],[PRODUCT ID]],MasterData[],5,0)</f>
        <v>89</v>
      </c>
      <c r="K214" s="7">
        <f>VLOOKUP(InputData[[#This Row],[PRODUCT ID]],MasterData[],6,0)</f>
        <v>117.48</v>
      </c>
      <c r="L214" s="7">
        <f>InputData[[#This Row],[BUYING PRIZE]]*InputData[[#This Row],[QUANTITY]]</f>
        <v>979</v>
      </c>
      <c r="M214" s="7">
        <f>InputData[[#This Row],[SELLING PRICE]]*InputData[[#This Row],[QUANTITY]]</f>
        <v>1292.28</v>
      </c>
      <c r="N214">
        <f>DAY(InputData[[#This Row],[DATE]])</f>
        <v>9</v>
      </c>
      <c r="O214" t="str">
        <f>TEXT(InputData[[#This Row],[DATE]],"mmm")</f>
        <v>Oct</v>
      </c>
      <c r="P214">
        <f>YEAR(InputData[[#This Row],[DATE]])</f>
        <v>2021</v>
      </c>
    </row>
    <row r="215" spans="1:16" x14ac:dyDescent="0.35">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7">
        <f>VLOOKUP(InputData[[#This Row],[PRODUCT ID]],MasterData[],5,0)</f>
        <v>5</v>
      </c>
      <c r="K215" s="7">
        <f>VLOOKUP(InputData[[#This Row],[PRODUCT ID]],MasterData[],6,0)</f>
        <v>6.7</v>
      </c>
      <c r="L215" s="7">
        <f>InputData[[#This Row],[BUYING PRIZE]]*InputData[[#This Row],[QUANTITY]]</f>
        <v>70</v>
      </c>
      <c r="M215" s="7">
        <f>InputData[[#This Row],[SELLING PRICE]]*InputData[[#This Row],[QUANTITY]]</f>
        <v>93.8</v>
      </c>
      <c r="N215">
        <f>DAY(InputData[[#This Row],[DATE]])</f>
        <v>10</v>
      </c>
      <c r="O215" t="str">
        <f>TEXT(InputData[[#This Row],[DATE]],"mmm")</f>
        <v>Oct</v>
      </c>
      <c r="P215">
        <f>YEAR(InputData[[#This Row],[DATE]])</f>
        <v>2021</v>
      </c>
    </row>
    <row r="216" spans="1:16" x14ac:dyDescent="0.35">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7">
        <f>VLOOKUP(InputData[[#This Row],[PRODUCT ID]],MasterData[],5,0)</f>
        <v>44</v>
      </c>
      <c r="K216" s="7">
        <f>VLOOKUP(InputData[[#This Row],[PRODUCT ID]],MasterData[],6,0)</f>
        <v>48.4</v>
      </c>
      <c r="L216" s="7">
        <f>InputData[[#This Row],[BUYING PRIZE]]*InputData[[#This Row],[QUANTITY]]</f>
        <v>660</v>
      </c>
      <c r="M216" s="7">
        <f>InputData[[#This Row],[SELLING PRICE]]*InputData[[#This Row],[QUANTITY]]</f>
        <v>726</v>
      </c>
      <c r="N216">
        <f>DAY(InputData[[#This Row],[DATE]])</f>
        <v>11</v>
      </c>
      <c r="O216" t="str">
        <f>TEXT(InputData[[#This Row],[DATE]],"mmm")</f>
        <v>Oct</v>
      </c>
      <c r="P216">
        <f>YEAR(InputData[[#This Row],[DATE]])</f>
        <v>2021</v>
      </c>
    </row>
    <row r="217" spans="1:16" x14ac:dyDescent="0.35">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7">
        <f>VLOOKUP(InputData[[#This Row],[PRODUCT ID]],MasterData[],5,0)</f>
        <v>48</v>
      </c>
      <c r="K217" s="7">
        <f>VLOOKUP(InputData[[#This Row],[PRODUCT ID]],MasterData[],6,0)</f>
        <v>57.120000000000005</v>
      </c>
      <c r="L217" s="7">
        <f>InputData[[#This Row],[BUYING PRIZE]]*InputData[[#This Row],[QUANTITY]]</f>
        <v>384</v>
      </c>
      <c r="M217" s="7">
        <f>InputData[[#This Row],[SELLING PRICE]]*InputData[[#This Row],[QUANTITY]]</f>
        <v>456.96000000000004</v>
      </c>
      <c r="N217">
        <f>DAY(InputData[[#This Row],[DATE]])</f>
        <v>12</v>
      </c>
      <c r="O217" t="str">
        <f>TEXT(InputData[[#This Row],[DATE]],"mmm")</f>
        <v>Oct</v>
      </c>
      <c r="P217">
        <f>YEAR(InputData[[#This Row],[DATE]])</f>
        <v>2021</v>
      </c>
    </row>
    <row r="218" spans="1:16" x14ac:dyDescent="0.35">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7">
        <f>VLOOKUP(InputData[[#This Row],[PRODUCT ID]],MasterData[],5,0)</f>
        <v>98</v>
      </c>
      <c r="K218" s="7">
        <f>VLOOKUP(InputData[[#This Row],[PRODUCT ID]],MasterData[],6,0)</f>
        <v>103.88</v>
      </c>
      <c r="L218" s="7">
        <f>InputData[[#This Row],[BUYING PRIZE]]*InputData[[#This Row],[QUANTITY]]</f>
        <v>1274</v>
      </c>
      <c r="M218" s="7">
        <f>InputData[[#This Row],[SELLING PRICE]]*InputData[[#This Row],[QUANTITY]]</f>
        <v>1350.44</v>
      </c>
      <c r="N218">
        <f>DAY(InputData[[#This Row],[DATE]])</f>
        <v>17</v>
      </c>
      <c r="O218" t="str">
        <f>TEXT(InputData[[#This Row],[DATE]],"mmm")</f>
        <v>Oct</v>
      </c>
      <c r="P218">
        <f>YEAR(InputData[[#This Row],[DATE]])</f>
        <v>2021</v>
      </c>
    </row>
    <row r="219" spans="1:16" x14ac:dyDescent="0.35">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7">
        <f>VLOOKUP(InputData[[#This Row],[PRODUCT ID]],MasterData[],5,0)</f>
        <v>7</v>
      </c>
      <c r="K219" s="7">
        <f>VLOOKUP(InputData[[#This Row],[PRODUCT ID]],MasterData[],6,0)</f>
        <v>8.33</v>
      </c>
      <c r="L219" s="7">
        <f>InputData[[#This Row],[BUYING PRIZE]]*InputData[[#This Row],[QUANTITY]]</f>
        <v>42</v>
      </c>
      <c r="M219" s="7">
        <f>InputData[[#This Row],[SELLING PRICE]]*InputData[[#This Row],[QUANTITY]]</f>
        <v>49.980000000000004</v>
      </c>
      <c r="N219">
        <f>DAY(InputData[[#This Row],[DATE]])</f>
        <v>18</v>
      </c>
      <c r="O219" t="str">
        <f>TEXT(InputData[[#This Row],[DATE]],"mmm")</f>
        <v>Oct</v>
      </c>
      <c r="P219">
        <f>YEAR(InputData[[#This Row],[DATE]])</f>
        <v>2021</v>
      </c>
    </row>
    <row r="220" spans="1:16" x14ac:dyDescent="0.35">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7">
        <f>VLOOKUP(InputData[[#This Row],[PRODUCT ID]],MasterData[],5,0)</f>
        <v>126</v>
      </c>
      <c r="K220" s="7">
        <f>VLOOKUP(InputData[[#This Row],[PRODUCT ID]],MasterData[],6,0)</f>
        <v>162.54</v>
      </c>
      <c r="L220" s="7">
        <f>InputData[[#This Row],[BUYING PRIZE]]*InputData[[#This Row],[QUANTITY]]</f>
        <v>1638</v>
      </c>
      <c r="M220" s="7">
        <f>InputData[[#This Row],[SELLING PRICE]]*InputData[[#This Row],[QUANTITY]]</f>
        <v>2113.02</v>
      </c>
      <c r="N220">
        <f>DAY(InputData[[#This Row],[DATE]])</f>
        <v>18</v>
      </c>
      <c r="O220" t="str">
        <f>TEXT(InputData[[#This Row],[DATE]],"mmm")</f>
        <v>Oct</v>
      </c>
      <c r="P220">
        <f>YEAR(InputData[[#This Row],[DATE]])</f>
        <v>2021</v>
      </c>
    </row>
    <row r="221" spans="1:16" x14ac:dyDescent="0.35">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7">
        <f>VLOOKUP(InputData[[#This Row],[PRODUCT ID]],MasterData[],5,0)</f>
        <v>44</v>
      </c>
      <c r="K221" s="7">
        <f>VLOOKUP(InputData[[#This Row],[PRODUCT ID]],MasterData[],6,0)</f>
        <v>48.4</v>
      </c>
      <c r="L221" s="7">
        <f>InputData[[#This Row],[BUYING PRIZE]]*InputData[[#This Row],[QUANTITY]]</f>
        <v>308</v>
      </c>
      <c r="M221" s="7">
        <f>InputData[[#This Row],[SELLING PRICE]]*InputData[[#This Row],[QUANTITY]]</f>
        <v>338.8</v>
      </c>
      <c r="N221">
        <f>DAY(InputData[[#This Row],[DATE]])</f>
        <v>22</v>
      </c>
      <c r="O221" t="str">
        <f>TEXT(InputData[[#This Row],[DATE]],"mmm")</f>
        <v>Oct</v>
      </c>
      <c r="P221">
        <f>YEAR(InputData[[#This Row],[DATE]])</f>
        <v>2021</v>
      </c>
    </row>
    <row r="222" spans="1:16" x14ac:dyDescent="0.35">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7">
        <f>VLOOKUP(InputData[[#This Row],[PRODUCT ID]],MasterData[],5,0)</f>
        <v>144</v>
      </c>
      <c r="K222" s="7">
        <f>VLOOKUP(InputData[[#This Row],[PRODUCT ID]],MasterData[],6,0)</f>
        <v>156.96</v>
      </c>
      <c r="L222" s="7">
        <f>InputData[[#This Row],[BUYING PRIZE]]*InputData[[#This Row],[QUANTITY]]</f>
        <v>1872</v>
      </c>
      <c r="M222" s="7">
        <f>InputData[[#This Row],[SELLING PRICE]]*InputData[[#This Row],[QUANTITY]]</f>
        <v>2040.48</v>
      </c>
      <c r="N222">
        <f>DAY(InputData[[#This Row],[DATE]])</f>
        <v>22</v>
      </c>
      <c r="O222" t="str">
        <f>TEXT(InputData[[#This Row],[DATE]],"mmm")</f>
        <v>Oct</v>
      </c>
      <c r="P222">
        <f>YEAR(InputData[[#This Row],[DATE]])</f>
        <v>2021</v>
      </c>
    </row>
    <row r="223" spans="1:16" x14ac:dyDescent="0.35">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7">
        <f>VLOOKUP(InputData[[#This Row],[PRODUCT ID]],MasterData[],5,0)</f>
        <v>6</v>
      </c>
      <c r="K223" s="7">
        <f>VLOOKUP(InputData[[#This Row],[PRODUCT ID]],MasterData[],6,0)</f>
        <v>7.8599999999999994</v>
      </c>
      <c r="L223" s="7">
        <f>InputData[[#This Row],[BUYING PRIZE]]*InputData[[#This Row],[QUANTITY]]</f>
        <v>6</v>
      </c>
      <c r="M223" s="7">
        <f>InputData[[#This Row],[SELLING PRICE]]*InputData[[#This Row],[QUANTITY]]</f>
        <v>7.8599999999999994</v>
      </c>
      <c r="N223">
        <f>DAY(InputData[[#This Row],[DATE]])</f>
        <v>22</v>
      </c>
      <c r="O223" t="str">
        <f>TEXT(InputData[[#This Row],[DATE]],"mmm")</f>
        <v>Oct</v>
      </c>
      <c r="P223">
        <f>YEAR(InputData[[#This Row],[DATE]])</f>
        <v>2021</v>
      </c>
    </row>
    <row r="224" spans="1:16" x14ac:dyDescent="0.35">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7">
        <f>VLOOKUP(InputData[[#This Row],[PRODUCT ID]],MasterData[],5,0)</f>
        <v>44</v>
      </c>
      <c r="K224" s="7">
        <f>VLOOKUP(InputData[[#This Row],[PRODUCT ID]],MasterData[],6,0)</f>
        <v>48.4</v>
      </c>
      <c r="L224" s="7">
        <f>InputData[[#This Row],[BUYING PRIZE]]*InputData[[#This Row],[QUANTITY]]</f>
        <v>132</v>
      </c>
      <c r="M224" s="7">
        <f>InputData[[#This Row],[SELLING PRICE]]*InputData[[#This Row],[QUANTITY]]</f>
        <v>145.19999999999999</v>
      </c>
      <c r="N224">
        <f>DAY(InputData[[#This Row],[DATE]])</f>
        <v>24</v>
      </c>
      <c r="O224" t="str">
        <f>TEXT(InputData[[#This Row],[DATE]],"mmm")</f>
        <v>Oct</v>
      </c>
      <c r="P224">
        <f>YEAR(InputData[[#This Row],[DATE]])</f>
        <v>2021</v>
      </c>
    </row>
    <row r="225" spans="1:16" x14ac:dyDescent="0.35">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7">
        <f>VLOOKUP(InputData[[#This Row],[PRODUCT ID]],MasterData[],5,0)</f>
        <v>76</v>
      </c>
      <c r="K225" s="7">
        <f>VLOOKUP(InputData[[#This Row],[PRODUCT ID]],MasterData[],6,0)</f>
        <v>82.08</v>
      </c>
      <c r="L225" s="7">
        <f>InputData[[#This Row],[BUYING PRIZE]]*InputData[[#This Row],[QUANTITY]]</f>
        <v>684</v>
      </c>
      <c r="M225" s="7">
        <f>InputData[[#This Row],[SELLING PRICE]]*InputData[[#This Row],[QUANTITY]]</f>
        <v>738.72</v>
      </c>
      <c r="N225">
        <f>DAY(InputData[[#This Row],[DATE]])</f>
        <v>25</v>
      </c>
      <c r="O225" t="str">
        <f>TEXT(InputData[[#This Row],[DATE]],"mmm")</f>
        <v>Oct</v>
      </c>
      <c r="P225">
        <f>YEAR(InputData[[#This Row],[DATE]])</f>
        <v>2021</v>
      </c>
    </row>
    <row r="226" spans="1:16" x14ac:dyDescent="0.35">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7">
        <f>VLOOKUP(InputData[[#This Row],[PRODUCT ID]],MasterData[],5,0)</f>
        <v>44</v>
      </c>
      <c r="K226" s="7">
        <f>VLOOKUP(InputData[[#This Row],[PRODUCT ID]],MasterData[],6,0)</f>
        <v>48.84</v>
      </c>
      <c r="L226" s="7">
        <f>InputData[[#This Row],[BUYING PRIZE]]*InputData[[#This Row],[QUANTITY]]</f>
        <v>264</v>
      </c>
      <c r="M226" s="7">
        <f>InputData[[#This Row],[SELLING PRICE]]*InputData[[#This Row],[QUANTITY]]</f>
        <v>293.04000000000002</v>
      </c>
      <c r="N226">
        <f>DAY(InputData[[#This Row],[DATE]])</f>
        <v>26</v>
      </c>
      <c r="O226" t="str">
        <f>TEXT(InputData[[#This Row],[DATE]],"mmm")</f>
        <v>Oct</v>
      </c>
      <c r="P226">
        <f>YEAR(InputData[[#This Row],[DATE]])</f>
        <v>2021</v>
      </c>
    </row>
    <row r="227" spans="1:16" x14ac:dyDescent="0.35">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7">
        <f>VLOOKUP(InputData[[#This Row],[PRODUCT ID]],MasterData[],5,0)</f>
        <v>83</v>
      </c>
      <c r="K227" s="7">
        <f>VLOOKUP(InputData[[#This Row],[PRODUCT ID]],MasterData[],6,0)</f>
        <v>94.62</v>
      </c>
      <c r="L227" s="7">
        <f>InputData[[#This Row],[BUYING PRIZE]]*InputData[[#This Row],[QUANTITY]]</f>
        <v>83</v>
      </c>
      <c r="M227" s="7">
        <f>InputData[[#This Row],[SELLING PRICE]]*InputData[[#This Row],[QUANTITY]]</f>
        <v>94.62</v>
      </c>
      <c r="N227">
        <f>DAY(InputData[[#This Row],[DATE]])</f>
        <v>28</v>
      </c>
      <c r="O227" t="str">
        <f>TEXT(InputData[[#This Row],[DATE]],"mmm")</f>
        <v>Oct</v>
      </c>
      <c r="P227">
        <f>YEAR(InputData[[#This Row],[DATE]])</f>
        <v>2021</v>
      </c>
    </row>
    <row r="228" spans="1:16" x14ac:dyDescent="0.35">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7">
        <f>VLOOKUP(InputData[[#This Row],[PRODUCT ID]],MasterData[],5,0)</f>
        <v>72</v>
      </c>
      <c r="K228" s="7">
        <f>VLOOKUP(InputData[[#This Row],[PRODUCT ID]],MasterData[],6,0)</f>
        <v>79.92</v>
      </c>
      <c r="L228" s="7">
        <f>InputData[[#This Row],[BUYING PRIZE]]*InputData[[#This Row],[QUANTITY]]</f>
        <v>1008</v>
      </c>
      <c r="M228" s="7">
        <f>InputData[[#This Row],[SELLING PRICE]]*InputData[[#This Row],[QUANTITY]]</f>
        <v>1118.8800000000001</v>
      </c>
      <c r="N228">
        <f>DAY(InputData[[#This Row],[DATE]])</f>
        <v>29</v>
      </c>
      <c r="O228" t="str">
        <f>TEXT(InputData[[#This Row],[DATE]],"mmm")</f>
        <v>Oct</v>
      </c>
      <c r="P228">
        <f>YEAR(InputData[[#This Row],[DATE]])</f>
        <v>2021</v>
      </c>
    </row>
    <row r="229" spans="1:16" x14ac:dyDescent="0.35">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7">
        <f>VLOOKUP(InputData[[#This Row],[PRODUCT ID]],MasterData[],5,0)</f>
        <v>126</v>
      </c>
      <c r="K229" s="7">
        <f>VLOOKUP(InputData[[#This Row],[PRODUCT ID]],MasterData[],6,0)</f>
        <v>162.54</v>
      </c>
      <c r="L229" s="7">
        <f>InputData[[#This Row],[BUYING PRIZE]]*InputData[[#This Row],[QUANTITY]]</f>
        <v>756</v>
      </c>
      <c r="M229" s="7">
        <f>InputData[[#This Row],[SELLING PRICE]]*InputData[[#This Row],[QUANTITY]]</f>
        <v>975.24</v>
      </c>
      <c r="N229">
        <f>DAY(InputData[[#This Row],[DATE]])</f>
        <v>31</v>
      </c>
      <c r="O229" t="str">
        <f>TEXT(InputData[[#This Row],[DATE]],"mmm")</f>
        <v>Oct</v>
      </c>
      <c r="P229">
        <f>YEAR(InputData[[#This Row],[DATE]])</f>
        <v>2021</v>
      </c>
    </row>
    <row r="230" spans="1:16" x14ac:dyDescent="0.35">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7">
        <f>VLOOKUP(InputData[[#This Row],[PRODUCT ID]],MasterData[],5,0)</f>
        <v>112</v>
      </c>
      <c r="K230" s="7">
        <f>VLOOKUP(InputData[[#This Row],[PRODUCT ID]],MasterData[],6,0)</f>
        <v>122.08</v>
      </c>
      <c r="L230" s="7">
        <f>InputData[[#This Row],[BUYING PRIZE]]*InputData[[#This Row],[QUANTITY]]</f>
        <v>1344</v>
      </c>
      <c r="M230" s="7">
        <f>InputData[[#This Row],[SELLING PRICE]]*InputData[[#This Row],[QUANTITY]]</f>
        <v>1464.96</v>
      </c>
      <c r="N230">
        <f>DAY(InputData[[#This Row],[DATE]])</f>
        <v>3</v>
      </c>
      <c r="O230" t="str">
        <f>TEXT(InputData[[#This Row],[DATE]],"mmm")</f>
        <v>Nov</v>
      </c>
      <c r="P230">
        <f>YEAR(InputData[[#This Row],[DATE]])</f>
        <v>2021</v>
      </c>
    </row>
    <row r="231" spans="1:16" x14ac:dyDescent="0.35">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7">
        <f>VLOOKUP(InputData[[#This Row],[PRODUCT ID]],MasterData[],5,0)</f>
        <v>90</v>
      </c>
      <c r="K231" s="7">
        <f>VLOOKUP(InputData[[#This Row],[PRODUCT ID]],MasterData[],6,0)</f>
        <v>96.3</v>
      </c>
      <c r="L231" s="7">
        <f>InputData[[#This Row],[BUYING PRIZE]]*InputData[[#This Row],[QUANTITY]]</f>
        <v>900</v>
      </c>
      <c r="M231" s="7">
        <f>InputData[[#This Row],[SELLING PRICE]]*InputData[[#This Row],[QUANTITY]]</f>
        <v>963</v>
      </c>
      <c r="N231">
        <f>DAY(InputData[[#This Row],[DATE]])</f>
        <v>6</v>
      </c>
      <c r="O231" t="str">
        <f>TEXT(InputData[[#This Row],[DATE]],"mmm")</f>
        <v>Nov</v>
      </c>
      <c r="P231">
        <f>YEAR(InputData[[#This Row],[DATE]])</f>
        <v>2021</v>
      </c>
    </row>
    <row r="232" spans="1:16" x14ac:dyDescent="0.35">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7">
        <f>VLOOKUP(InputData[[#This Row],[PRODUCT ID]],MasterData[],5,0)</f>
        <v>43</v>
      </c>
      <c r="K232" s="7">
        <f>VLOOKUP(InputData[[#This Row],[PRODUCT ID]],MasterData[],6,0)</f>
        <v>47.730000000000004</v>
      </c>
      <c r="L232" s="7">
        <f>InputData[[#This Row],[BUYING PRIZE]]*InputData[[#This Row],[QUANTITY]]</f>
        <v>645</v>
      </c>
      <c r="M232" s="7">
        <f>InputData[[#This Row],[SELLING PRICE]]*InputData[[#This Row],[QUANTITY]]</f>
        <v>715.95</v>
      </c>
      <c r="N232">
        <f>DAY(InputData[[#This Row],[DATE]])</f>
        <v>8</v>
      </c>
      <c r="O232" t="str">
        <f>TEXT(InputData[[#This Row],[DATE]],"mmm")</f>
        <v>Nov</v>
      </c>
      <c r="P232">
        <f>YEAR(InputData[[#This Row],[DATE]])</f>
        <v>2021</v>
      </c>
    </row>
    <row r="233" spans="1:16" x14ac:dyDescent="0.35">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7">
        <f>VLOOKUP(InputData[[#This Row],[PRODUCT ID]],MasterData[],5,0)</f>
        <v>120</v>
      </c>
      <c r="K233" s="7">
        <f>VLOOKUP(InputData[[#This Row],[PRODUCT ID]],MasterData[],6,0)</f>
        <v>162</v>
      </c>
      <c r="L233" s="7">
        <f>InputData[[#This Row],[BUYING PRIZE]]*InputData[[#This Row],[QUANTITY]]</f>
        <v>720</v>
      </c>
      <c r="M233" s="7">
        <f>InputData[[#This Row],[SELLING PRICE]]*InputData[[#This Row],[QUANTITY]]</f>
        <v>972</v>
      </c>
      <c r="N233">
        <f>DAY(InputData[[#This Row],[DATE]])</f>
        <v>10</v>
      </c>
      <c r="O233" t="str">
        <f>TEXT(InputData[[#This Row],[DATE]],"mmm")</f>
        <v>Nov</v>
      </c>
      <c r="P233">
        <f>YEAR(InputData[[#This Row],[DATE]])</f>
        <v>2021</v>
      </c>
    </row>
    <row r="234" spans="1:16" x14ac:dyDescent="0.35">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7">
        <f>VLOOKUP(InputData[[#This Row],[PRODUCT ID]],MasterData[],5,0)</f>
        <v>90</v>
      </c>
      <c r="K234" s="7">
        <f>VLOOKUP(InputData[[#This Row],[PRODUCT ID]],MasterData[],6,0)</f>
        <v>115.2</v>
      </c>
      <c r="L234" s="7">
        <f>InputData[[#This Row],[BUYING PRIZE]]*InputData[[#This Row],[QUANTITY]]</f>
        <v>1080</v>
      </c>
      <c r="M234" s="7">
        <f>InputData[[#This Row],[SELLING PRICE]]*InputData[[#This Row],[QUANTITY]]</f>
        <v>1382.4</v>
      </c>
      <c r="N234">
        <f>DAY(InputData[[#This Row],[DATE]])</f>
        <v>11</v>
      </c>
      <c r="O234" t="str">
        <f>TEXT(InputData[[#This Row],[DATE]],"mmm")</f>
        <v>Nov</v>
      </c>
      <c r="P234">
        <f>YEAR(InputData[[#This Row],[DATE]])</f>
        <v>2021</v>
      </c>
    </row>
    <row r="235" spans="1:16" x14ac:dyDescent="0.35">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7">
        <f>VLOOKUP(InputData[[#This Row],[PRODUCT ID]],MasterData[],5,0)</f>
        <v>148</v>
      </c>
      <c r="K235" s="7">
        <f>VLOOKUP(InputData[[#This Row],[PRODUCT ID]],MasterData[],6,0)</f>
        <v>164.28</v>
      </c>
      <c r="L235" s="7">
        <f>InputData[[#This Row],[BUYING PRIZE]]*InputData[[#This Row],[QUANTITY]]</f>
        <v>444</v>
      </c>
      <c r="M235" s="7">
        <f>InputData[[#This Row],[SELLING PRICE]]*InputData[[#This Row],[QUANTITY]]</f>
        <v>492.84000000000003</v>
      </c>
      <c r="N235">
        <f>DAY(InputData[[#This Row],[DATE]])</f>
        <v>12</v>
      </c>
      <c r="O235" t="str">
        <f>TEXT(InputData[[#This Row],[DATE]],"mmm")</f>
        <v>Nov</v>
      </c>
      <c r="P235">
        <f>YEAR(InputData[[#This Row],[DATE]])</f>
        <v>2021</v>
      </c>
    </row>
    <row r="236" spans="1:16" x14ac:dyDescent="0.35">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7">
        <f>VLOOKUP(InputData[[#This Row],[PRODUCT ID]],MasterData[],5,0)</f>
        <v>55</v>
      </c>
      <c r="K236" s="7">
        <f>VLOOKUP(InputData[[#This Row],[PRODUCT ID]],MasterData[],6,0)</f>
        <v>58.3</v>
      </c>
      <c r="L236" s="7">
        <f>InputData[[#This Row],[BUYING PRIZE]]*InputData[[#This Row],[QUANTITY]]</f>
        <v>770</v>
      </c>
      <c r="M236" s="7">
        <f>InputData[[#This Row],[SELLING PRICE]]*InputData[[#This Row],[QUANTITY]]</f>
        <v>816.19999999999993</v>
      </c>
      <c r="N236">
        <f>DAY(InputData[[#This Row],[DATE]])</f>
        <v>20</v>
      </c>
      <c r="O236" t="str">
        <f>TEXT(InputData[[#This Row],[DATE]],"mmm")</f>
        <v>Nov</v>
      </c>
      <c r="P236">
        <f>YEAR(InputData[[#This Row],[DATE]])</f>
        <v>2021</v>
      </c>
    </row>
    <row r="237" spans="1:16" x14ac:dyDescent="0.35">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7">
        <f>VLOOKUP(InputData[[#This Row],[PRODUCT ID]],MasterData[],5,0)</f>
        <v>83</v>
      </c>
      <c r="K237" s="7">
        <f>VLOOKUP(InputData[[#This Row],[PRODUCT ID]],MasterData[],6,0)</f>
        <v>94.62</v>
      </c>
      <c r="L237" s="7">
        <f>InputData[[#This Row],[BUYING PRIZE]]*InputData[[#This Row],[QUANTITY]]</f>
        <v>913</v>
      </c>
      <c r="M237" s="7">
        <f>InputData[[#This Row],[SELLING PRICE]]*InputData[[#This Row],[QUANTITY]]</f>
        <v>1040.8200000000002</v>
      </c>
      <c r="N237">
        <f>DAY(InputData[[#This Row],[DATE]])</f>
        <v>20</v>
      </c>
      <c r="O237" t="str">
        <f>TEXT(InputData[[#This Row],[DATE]],"mmm")</f>
        <v>Nov</v>
      </c>
      <c r="P237">
        <f>YEAR(InputData[[#This Row],[DATE]])</f>
        <v>2021</v>
      </c>
    </row>
    <row r="238" spans="1:16" x14ac:dyDescent="0.35">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7">
        <f>VLOOKUP(InputData[[#This Row],[PRODUCT ID]],MasterData[],5,0)</f>
        <v>112</v>
      </c>
      <c r="K238" s="7">
        <f>VLOOKUP(InputData[[#This Row],[PRODUCT ID]],MasterData[],6,0)</f>
        <v>146.72</v>
      </c>
      <c r="L238" s="7">
        <f>InputData[[#This Row],[BUYING PRIZE]]*InputData[[#This Row],[QUANTITY]]</f>
        <v>112</v>
      </c>
      <c r="M238" s="7">
        <f>InputData[[#This Row],[SELLING PRICE]]*InputData[[#This Row],[QUANTITY]]</f>
        <v>146.72</v>
      </c>
      <c r="N238">
        <f>DAY(InputData[[#This Row],[DATE]])</f>
        <v>21</v>
      </c>
      <c r="O238" t="str">
        <f>TEXT(InputData[[#This Row],[DATE]],"mmm")</f>
        <v>Nov</v>
      </c>
      <c r="P238">
        <f>YEAR(InputData[[#This Row],[DATE]])</f>
        <v>2021</v>
      </c>
    </row>
    <row r="239" spans="1:16" x14ac:dyDescent="0.35">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7">
        <f>VLOOKUP(InputData[[#This Row],[PRODUCT ID]],MasterData[],5,0)</f>
        <v>75</v>
      </c>
      <c r="K239" s="7">
        <f>VLOOKUP(InputData[[#This Row],[PRODUCT ID]],MasterData[],6,0)</f>
        <v>85.5</v>
      </c>
      <c r="L239" s="7">
        <f>InputData[[#This Row],[BUYING PRIZE]]*InputData[[#This Row],[QUANTITY]]</f>
        <v>75</v>
      </c>
      <c r="M239" s="7">
        <f>InputData[[#This Row],[SELLING PRICE]]*InputData[[#This Row],[QUANTITY]]</f>
        <v>85.5</v>
      </c>
      <c r="N239">
        <f>DAY(InputData[[#This Row],[DATE]])</f>
        <v>21</v>
      </c>
      <c r="O239" t="str">
        <f>TEXT(InputData[[#This Row],[DATE]],"mmm")</f>
        <v>Nov</v>
      </c>
      <c r="P239">
        <f>YEAR(InputData[[#This Row],[DATE]])</f>
        <v>2021</v>
      </c>
    </row>
    <row r="240" spans="1:16" x14ac:dyDescent="0.35">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7">
        <f>VLOOKUP(InputData[[#This Row],[PRODUCT ID]],MasterData[],5,0)</f>
        <v>73</v>
      </c>
      <c r="K240" s="7">
        <f>VLOOKUP(InputData[[#This Row],[PRODUCT ID]],MasterData[],6,0)</f>
        <v>94.17</v>
      </c>
      <c r="L240" s="7">
        <f>InputData[[#This Row],[BUYING PRIZE]]*InputData[[#This Row],[QUANTITY]]</f>
        <v>584</v>
      </c>
      <c r="M240" s="7">
        <f>InputData[[#This Row],[SELLING PRICE]]*InputData[[#This Row],[QUANTITY]]</f>
        <v>753.36</v>
      </c>
      <c r="N240">
        <f>DAY(InputData[[#This Row],[DATE]])</f>
        <v>27</v>
      </c>
      <c r="O240" t="str">
        <f>TEXT(InputData[[#This Row],[DATE]],"mmm")</f>
        <v>Nov</v>
      </c>
      <c r="P240">
        <f>YEAR(InputData[[#This Row],[DATE]])</f>
        <v>2021</v>
      </c>
    </row>
    <row r="241" spans="1:16" x14ac:dyDescent="0.35">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7">
        <f>VLOOKUP(InputData[[#This Row],[PRODUCT ID]],MasterData[],5,0)</f>
        <v>90</v>
      </c>
      <c r="K241" s="7">
        <f>VLOOKUP(InputData[[#This Row],[PRODUCT ID]],MasterData[],6,0)</f>
        <v>115.2</v>
      </c>
      <c r="L241" s="7">
        <f>InputData[[#This Row],[BUYING PRIZE]]*InputData[[#This Row],[QUANTITY]]</f>
        <v>180</v>
      </c>
      <c r="M241" s="7">
        <f>InputData[[#This Row],[SELLING PRICE]]*InputData[[#This Row],[QUANTITY]]</f>
        <v>230.4</v>
      </c>
      <c r="N241">
        <f>DAY(InputData[[#This Row],[DATE]])</f>
        <v>28</v>
      </c>
      <c r="O241" t="str">
        <f>TEXT(InputData[[#This Row],[DATE]],"mmm")</f>
        <v>Nov</v>
      </c>
      <c r="P241">
        <f>YEAR(InputData[[#This Row],[DATE]])</f>
        <v>2021</v>
      </c>
    </row>
    <row r="242" spans="1:16" x14ac:dyDescent="0.35">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7">
        <f>VLOOKUP(InputData[[#This Row],[PRODUCT ID]],MasterData[],5,0)</f>
        <v>37</v>
      </c>
      <c r="K242" s="7">
        <f>VLOOKUP(InputData[[#This Row],[PRODUCT ID]],MasterData[],6,0)</f>
        <v>42.55</v>
      </c>
      <c r="L242" s="7">
        <f>InputData[[#This Row],[BUYING PRIZE]]*InputData[[#This Row],[QUANTITY]]</f>
        <v>555</v>
      </c>
      <c r="M242" s="7">
        <f>InputData[[#This Row],[SELLING PRICE]]*InputData[[#This Row],[QUANTITY]]</f>
        <v>638.25</v>
      </c>
      <c r="N242">
        <f>DAY(InputData[[#This Row],[DATE]])</f>
        <v>30</v>
      </c>
      <c r="O242" t="str">
        <f>TEXT(InputData[[#This Row],[DATE]],"mmm")</f>
        <v>Nov</v>
      </c>
      <c r="P242">
        <f>YEAR(InputData[[#This Row],[DATE]])</f>
        <v>2021</v>
      </c>
    </row>
    <row r="243" spans="1:16" x14ac:dyDescent="0.35">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7">
        <f>VLOOKUP(InputData[[#This Row],[PRODUCT ID]],MasterData[],5,0)</f>
        <v>13</v>
      </c>
      <c r="K243" s="7">
        <f>VLOOKUP(InputData[[#This Row],[PRODUCT ID]],MasterData[],6,0)</f>
        <v>16.64</v>
      </c>
      <c r="L243" s="7">
        <f>InputData[[#This Row],[BUYING PRIZE]]*InputData[[#This Row],[QUANTITY]]</f>
        <v>130</v>
      </c>
      <c r="M243" s="7">
        <f>InputData[[#This Row],[SELLING PRICE]]*InputData[[#This Row],[QUANTITY]]</f>
        <v>166.4</v>
      </c>
      <c r="N243">
        <f>DAY(InputData[[#This Row],[DATE]])</f>
        <v>2</v>
      </c>
      <c r="O243" t="str">
        <f>TEXT(InputData[[#This Row],[DATE]],"mmm")</f>
        <v>Dec</v>
      </c>
      <c r="P243">
        <f>YEAR(InputData[[#This Row],[DATE]])</f>
        <v>2021</v>
      </c>
    </row>
    <row r="244" spans="1:16" x14ac:dyDescent="0.35">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7">
        <f>VLOOKUP(InputData[[#This Row],[PRODUCT ID]],MasterData[],5,0)</f>
        <v>55</v>
      </c>
      <c r="K244" s="7">
        <f>VLOOKUP(InputData[[#This Row],[PRODUCT ID]],MasterData[],6,0)</f>
        <v>58.3</v>
      </c>
      <c r="L244" s="7">
        <f>InputData[[#This Row],[BUYING PRIZE]]*InputData[[#This Row],[QUANTITY]]</f>
        <v>110</v>
      </c>
      <c r="M244" s="7">
        <f>InputData[[#This Row],[SELLING PRICE]]*InputData[[#This Row],[QUANTITY]]</f>
        <v>116.6</v>
      </c>
      <c r="N244">
        <f>DAY(InputData[[#This Row],[DATE]])</f>
        <v>3</v>
      </c>
      <c r="O244" t="str">
        <f>TEXT(InputData[[#This Row],[DATE]],"mmm")</f>
        <v>Dec</v>
      </c>
      <c r="P244">
        <f>YEAR(InputData[[#This Row],[DATE]])</f>
        <v>2021</v>
      </c>
    </row>
    <row r="245" spans="1:16" x14ac:dyDescent="0.35">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7">
        <f>VLOOKUP(InputData[[#This Row],[PRODUCT ID]],MasterData[],5,0)</f>
        <v>150</v>
      </c>
      <c r="K245" s="7">
        <f>VLOOKUP(InputData[[#This Row],[PRODUCT ID]],MasterData[],6,0)</f>
        <v>210</v>
      </c>
      <c r="L245" s="7">
        <f>InputData[[#This Row],[BUYING PRIZE]]*InputData[[#This Row],[QUANTITY]]</f>
        <v>1200</v>
      </c>
      <c r="M245" s="7">
        <f>InputData[[#This Row],[SELLING PRICE]]*InputData[[#This Row],[QUANTITY]]</f>
        <v>1680</v>
      </c>
      <c r="N245">
        <f>DAY(InputData[[#This Row],[DATE]])</f>
        <v>3</v>
      </c>
      <c r="O245" t="str">
        <f>TEXT(InputData[[#This Row],[DATE]],"mmm")</f>
        <v>Dec</v>
      </c>
      <c r="P245">
        <f>YEAR(InputData[[#This Row],[DATE]])</f>
        <v>2021</v>
      </c>
    </row>
    <row r="246" spans="1:16" x14ac:dyDescent="0.35">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7">
        <f>VLOOKUP(InputData[[#This Row],[PRODUCT ID]],MasterData[],5,0)</f>
        <v>44</v>
      </c>
      <c r="K246" s="7">
        <f>VLOOKUP(InputData[[#This Row],[PRODUCT ID]],MasterData[],6,0)</f>
        <v>48.84</v>
      </c>
      <c r="L246" s="7">
        <f>InputData[[#This Row],[BUYING PRIZE]]*InputData[[#This Row],[QUANTITY]]</f>
        <v>660</v>
      </c>
      <c r="M246" s="7">
        <f>InputData[[#This Row],[SELLING PRICE]]*InputData[[#This Row],[QUANTITY]]</f>
        <v>732.6</v>
      </c>
      <c r="N246">
        <f>DAY(InputData[[#This Row],[DATE]])</f>
        <v>5</v>
      </c>
      <c r="O246" t="str">
        <f>TEXT(InputData[[#This Row],[DATE]],"mmm")</f>
        <v>Dec</v>
      </c>
      <c r="P246">
        <f>YEAR(InputData[[#This Row],[DATE]])</f>
        <v>2021</v>
      </c>
    </row>
    <row r="247" spans="1:16" x14ac:dyDescent="0.35">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7">
        <f>VLOOKUP(InputData[[#This Row],[PRODUCT ID]],MasterData[],5,0)</f>
        <v>148</v>
      </c>
      <c r="K247" s="7">
        <f>VLOOKUP(InputData[[#This Row],[PRODUCT ID]],MasterData[],6,0)</f>
        <v>164.28</v>
      </c>
      <c r="L247" s="7">
        <f>InputData[[#This Row],[BUYING PRIZE]]*InputData[[#This Row],[QUANTITY]]</f>
        <v>148</v>
      </c>
      <c r="M247" s="7">
        <f>InputData[[#This Row],[SELLING PRICE]]*InputData[[#This Row],[QUANTITY]]</f>
        <v>164.28</v>
      </c>
      <c r="N247">
        <f>DAY(InputData[[#This Row],[DATE]])</f>
        <v>5</v>
      </c>
      <c r="O247" t="str">
        <f>TEXT(InputData[[#This Row],[DATE]],"mmm")</f>
        <v>Dec</v>
      </c>
      <c r="P247">
        <f>YEAR(InputData[[#This Row],[DATE]])</f>
        <v>2021</v>
      </c>
    </row>
    <row r="248" spans="1:16" x14ac:dyDescent="0.35">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7">
        <f>VLOOKUP(InputData[[#This Row],[PRODUCT ID]],MasterData[],5,0)</f>
        <v>112</v>
      </c>
      <c r="K248" s="7">
        <f>VLOOKUP(InputData[[#This Row],[PRODUCT ID]],MasterData[],6,0)</f>
        <v>122.08</v>
      </c>
      <c r="L248" s="7">
        <f>InputData[[#This Row],[BUYING PRIZE]]*InputData[[#This Row],[QUANTITY]]</f>
        <v>896</v>
      </c>
      <c r="M248" s="7">
        <f>InputData[[#This Row],[SELLING PRICE]]*InputData[[#This Row],[QUANTITY]]</f>
        <v>976.64</v>
      </c>
      <c r="N248">
        <f>DAY(InputData[[#This Row],[DATE]])</f>
        <v>7</v>
      </c>
      <c r="O248" t="str">
        <f>TEXT(InputData[[#This Row],[DATE]],"mmm")</f>
        <v>Dec</v>
      </c>
      <c r="P248">
        <f>YEAR(InputData[[#This Row],[DATE]])</f>
        <v>2021</v>
      </c>
    </row>
    <row r="249" spans="1:16" x14ac:dyDescent="0.35">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7">
        <f>VLOOKUP(InputData[[#This Row],[PRODUCT ID]],MasterData[],5,0)</f>
        <v>76</v>
      </c>
      <c r="K249" s="7">
        <f>VLOOKUP(InputData[[#This Row],[PRODUCT ID]],MasterData[],6,0)</f>
        <v>82.08</v>
      </c>
      <c r="L249" s="7">
        <f>InputData[[#This Row],[BUYING PRIZE]]*InputData[[#This Row],[QUANTITY]]</f>
        <v>1064</v>
      </c>
      <c r="M249" s="7">
        <f>InputData[[#This Row],[SELLING PRICE]]*InputData[[#This Row],[QUANTITY]]</f>
        <v>1149.1199999999999</v>
      </c>
      <c r="N249">
        <f>DAY(InputData[[#This Row],[DATE]])</f>
        <v>8</v>
      </c>
      <c r="O249" t="str">
        <f>TEXT(InputData[[#This Row],[DATE]],"mmm")</f>
        <v>Dec</v>
      </c>
      <c r="P249">
        <f>YEAR(InputData[[#This Row],[DATE]])</f>
        <v>2021</v>
      </c>
    </row>
    <row r="250" spans="1:16" x14ac:dyDescent="0.35">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7">
        <f>VLOOKUP(InputData[[#This Row],[PRODUCT ID]],MasterData[],5,0)</f>
        <v>120</v>
      </c>
      <c r="K250" s="7">
        <f>VLOOKUP(InputData[[#This Row],[PRODUCT ID]],MasterData[],6,0)</f>
        <v>162</v>
      </c>
      <c r="L250" s="7">
        <f>InputData[[#This Row],[BUYING PRIZE]]*InputData[[#This Row],[QUANTITY]]</f>
        <v>480</v>
      </c>
      <c r="M250" s="7">
        <f>InputData[[#This Row],[SELLING PRICE]]*InputData[[#This Row],[QUANTITY]]</f>
        <v>648</v>
      </c>
      <c r="N250">
        <f>DAY(InputData[[#This Row],[DATE]])</f>
        <v>14</v>
      </c>
      <c r="O250" t="str">
        <f>TEXT(InputData[[#This Row],[DATE]],"mmm")</f>
        <v>Dec</v>
      </c>
      <c r="P250">
        <f>YEAR(InputData[[#This Row],[DATE]])</f>
        <v>2021</v>
      </c>
    </row>
    <row r="251" spans="1:16" x14ac:dyDescent="0.35">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7">
        <f>VLOOKUP(InputData[[#This Row],[PRODUCT ID]],MasterData[],5,0)</f>
        <v>71</v>
      </c>
      <c r="K251" s="7">
        <f>VLOOKUP(InputData[[#This Row],[PRODUCT ID]],MasterData[],6,0)</f>
        <v>80.94</v>
      </c>
      <c r="L251" s="7">
        <f>InputData[[#This Row],[BUYING PRIZE]]*InputData[[#This Row],[QUANTITY]]</f>
        <v>142</v>
      </c>
      <c r="M251" s="7">
        <f>InputData[[#This Row],[SELLING PRICE]]*InputData[[#This Row],[QUANTITY]]</f>
        <v>161.88</v>
      </c>
      <c r="N251">
        <f>DAY(InputData[[#This Row],[DATE]])</f>
        <v>18</v>
      </c>
      <c r="O251" t="str">
        <f>TEXT(InputData[[#This Row],[DATE]],"mmm")</f>
        <v>Dec</v>
      </c>
      <c r="P251">
        <f>YEAR(InputData[[#This Row],[DATE]])</f>
        <v>2021</v>
      </c>
    </row>
    <row r="252" spans="1:16" x14ac:dyDescent="0.35">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7">
        <f>VLOOKUP(InputData[[#This Row],[PRODUCT ID]],MasterData[],5,0)</f>
        <v>121</v>
      </c>
      <c r="K252" s="7">
        <f>VLOOKUP(InputData[[#This Row],[PRODUCT ID]],MasterData[],6,0)</f>
        <v>141.57</v>
      </c>
      <c r="L252" s="7">
        <f>InputData[[#This Row],[BUYING PRIZE]]*InputData[[#This Row],[QUANTITY]]</f>
        <v>968</v>
      </c>
      <c r="M252" s="7">
        <f>InputData[[#This Row],[SELLING PRICE]]*InputData[[#This Row],[QUANTITY]]</f>
        <v>1132.56</v>
      </c>
      <c r="N252">
        <f>DAY(InputData[[#This Row],[DATE]])</f>
        <v>18</v>
      </c>
      <c r="O252" t="str">
        <f>TEXT(InputData[[#This Row],[DATE]],"mmm")</f>
        <v>Dec</v>
      </c>
      <c r="P252">
        <f>YEAR(InputData[[#This Row],[DATE]])</f>
        <v>2021</v>
      </c>
    </row>
    <row r="253" spans="1:16" x14ac:dyDescent="0.35">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7">
        <f>VLOOKUP(InputData[[#This Row],[PRODUCT ID]],MasterData[],5,0)</f>
        <v>141</v>
      </c>
      <c r="K253" s="7">
        <f>VLOOKUP(InputData[[#This Row],[PRODUCT ID]],MasterData[],6,0)</f>
        <v>149.46</v>
      </c>
      <c r="L253" s="7">
        <f>InputData[[#This Row],[BUYING PRIZE]]*InputData[[#This Row],[QUANTITY]]</f>
        <v>1692</v>
      </c>
      <c r="M253" s="7">
        <f>InputData[[#This Row],[SELLING PRICE]]*InputData[[#This Row],[QUANTITY]]</f>
        <v>1793.52</v>
      </c>
      <c r="N253">
        <f>DAY(InputData[[#This Row],[DATE]])</f>
        <v>19</v>
      </c>
      <c r="O253" t="str">
        <f>TEXT(InputData[[#This Row],[DATE]],"mmm")</f>
        <v>Dec</v>
      </c>
      <c r="P253">
        <f>YEAR(InputData[[#This Row],[DATE]])</f>
        <v>2021</v>
      </c>
    </row>
    <row r="254" spans="1:16" x14ac:dyDescent="0.35">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7">
        <f>VLOOKUP(InputData[[#This Row],[PRODUCT ID]],MasterData[],5,0)</f>
        <v>47</v>
      </c>
      <c r="K254" s="7">
        <f>VLOOKUP(InputData[[#This Row],[PRODUCT ID]],MasterData[],6,0)</f>
        <v>53.11</v>
      </c>
      <c r="L254" s="7">
        <f>InputData[[#This Row],[BUYING PRIZE]]*InputData[[#This Row],[QUANTITY]]</f>
        <v>141</v>
      </c>
      <c r="M254" s="7">
        <f>InputData[[#This Row],[SELLING PRICE]]*InputData[[#This Row],[QUANTITY]]</f>
        <v>159.32999999999998</v>
      </c>
      <c r="N254">
        <f>DAY(InputData[[#This Row],[DATE]])</f>
        <v>19</v>
      </c>
      <c r="O254" t="str">
        <f>TEXT(InputData[[#This Row],[DATE]],"mmm")</f>
        <v>Dec</v>
      </c>
      <c r="P254">
        <f>YEAR(InputData[[#This Row],[DATE]])</f>
        <v>2021</v>
      </c>
    </row>
    <row r="255" spans="1:16" x14ac:dyDescent="0.35">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7">
        <f>VLOOKUP(InputData[[#This Row],[PRODUCT ID]],MasterData[],5,0)</f>
        <v>44</v>
      </c>
      <c r="K255" s="7">
        <f>VLOOKUP(InputData[[#This Row],[PRODUCT ID]],MasterData[],6,0)</f>
        <v>48.4</v>
      </c>
      <c r="L255" s="7">
        <f>InputData[[#This Row],[BUYING PRIZE]]*InputData[[#This Row],[QUANTITY]]</f>
        <v>440</v>
      </c>
      <c r="M255" s="7">
        <f>InputData[[#This Row],[SELLING PRICE]]*InputData[[#This Row],[QUANTITY]]</f>
        <v>484</v>
      </c>
      <c r="N255">
        <f>DAY(InputData[[#This Row],[DATE]])</f>
        <v>19</v>
      </c>
      <c r="O255" t="str">
        <f>TEXT(InputData[[#This Row],[DATE]],"mmm")</f>
        <v>Dec</v>
      </c>
      <c r="P255">
        <f>YEAR(InputData[[#This Row],[DATE]])</f>
        <v>2021</v>
      </c>
    </row>
    <row r="256" spans="1:16" x14ac:dyDescent="0.35">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7">
        <f>VLOOKUP(InputData[[#This Row],[PRODUCT ID]],MasterData[],5,0)</f>
        <v>73</v>
      </c>
      <c r="K256" s="7">
        <f>VLOOKUP(InputData[[#This Row],[PRODUCT ID]],MasterData[],6,0)</f>
        <v>94.17</v>
      </c>
      <c r="L256" s="7">
        <f>InputData[[#This Row],[BUYING PRIZE]]*InputData[[#This Row],[QUANTITY]]</f>
        <v>1022</v>
      </c>
      <c r="M256" s="7">
        <f>InputData[[#This Row],[SELLING PRICE]]*InputData[[#This Row],[QUANTITY]]</f>
        <v>1318.38</v>
      </c>
      <c r="N256">
        <f>DAY(InputData[[#This Row],[DATE]])</f>
        <v>20</v>
      </c>
      <c r="O256" t="str">
        <f>TEXT(InputData[[#This Row],[DATE]],"mmm")</f>
        <v>Dec</v>
      </c>
      <c r="P256">
        <f>YEAR(InputData[[#This Row],[DATE]])</f>
        <v>2021</v>
      </c>
    </row>
    <row r="257" spans="1:16" x14ac:dyDescent="0.35">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7">
        <f>VLOOKUP(InputData[[#This Row],[PRODUCT ID]],MasterData[],5,0)</f>
        <v>18</v>
      </c>
      <c r="K257" s="7">
        <f>VLOOKUP(InputData[[#This Row],[PRODUCT ID]],MasterData[],6,0)</f>
        <v>24.66</v>
      </c>
      <c r="L257" s="7">
        <f>InputData[[#This Row],[BUYING PRIZE]]*InputData[[#This Row],[QUANTITY]]</f>
        <v>180</v>
      </c>
      <c r="M257" s="7">
        <f>InputData[[#This Row],[SELLING PRICE]]*InputData[[#This Row],[QUANTITY]]</f>
        <v>246.6</v>
      </c>
      <c r="N257">
        <f>DAY(InputData[[#This Row],[DATE]])</f>
        <v>21</v>
      </c>
      <c r="O257" t="str">
        <f>TEXT(InputData[[#This Row],[DATE]],"mmm")</f>
        <v>Dec</v>
      </c>
      <c r="P257">
        <f>YEAR(InputData[[#This Row],[DATE]])</f>
        <v>2021</v>
      </c>
    </row>
    <row r="258" spans="1:16" x14ac:dyDescent="0.35">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7">
        <f>VLOOKUP(InputData[[#This Row],[PRODUCT ID]],MasterData[],5,0)</f>
        <v>120</v>
      </c>
      <c r="K258" s="7">
        <f>VLOOKUP(InputData[[#This Row],[PRODUCT ID]],MasterData[],6,0)</f>
        <v>162</v>
      </c>
      <c r="L258" s="7">
        <f>InputData[[#This Row],[BUYING PRIZE]]*InputData[[#This Row],[QUANTITY]]</f>
        <v>960</v>
      </c>
      <c r="M258" s="7">
        <f>InputData[[#This Row],[SELLING PRICE]]*InputData[[#This Row],[QUANTITY]]</f>
        <v>1296</v>
      </c>
      <c r="N258">
        <f>DAY(InputData[[#This Row],[DATE]])</f>
        <v>24</v>
      </c>
      <c r="O258" t="str">
        <f>TEXT(InputData[[#This Row],[DATE]],"mmm")</f>
        <v>Dec</v>
      </c>
      <c r="P258">
        <f>YEAR(InputData[[#This Row],[DATE]])</f>
        <v>2021</v>
      </c>
    </row>
    <row r="259" spans="1:16" x14ac:dyDescent="0.35">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7">
        <f>VLOOKUP(InputData[[#This Row],[PRODUCT ID]],MasterData[],5,0)</f>
        <v>90</v>
      </c>
      <c r="K259" s="7">
        <f>VLOOKUP(InputData[[#This Row],[PRODUCT ID]],MasterData[],6,0)</f>
        <v>96.3</v>
      </c>
      <c r="L259" s="7">
        <f>InputData[[#This Row],[BUYING PRIZE]]*InputData[[#This Row],[QUANTITY]]</f>
        <v>720</v>
      </c>
      <c r="M259" s="7">
        <f>InputData[[#This Row],[SELLING PRICE]]*InputData[[#This Row],[QUANTITY]]</f>
        <v>770.4</v>
      </c>
      <c r="N259">
        <f>DAY(InputData[[#This Row],[DATE]])</f>
        <v>24</v>
      </c>
      <c r="O259" t="str">
        <f>TEXT(InputData[[#This Row],[DATE]],"mmm")</f>
        <v>Dec</v>
      </c>
      <c r="P259">
        <f>YEAR(InputData[[#This Row],[DATE]])</f>
        <v>2021</v>
      </c>
    </row>
    <row r="260" spans="1:16" x14ac:dyDescent="0.35">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7">
        <f>VLOOKUP(InputData[[#This Row],[PRODUCT ID]],MasterData[],5,0)</f>
        <v>138</v>
      </c>
      <c r="K260" s="7">
        <f>VLOOKUP(InputData[[#This Row],[PRODUCT ID]],MasterData[],6,0)</f>
        <v>173.88</v>
      </c>
      <c r="L260" s="7">
        <f>InputData[[#This Row],[BUYING PRIZE]]*InputData[[#This Row],[QUANTITY]]</f>
        <v>1932</v>
      </c>
      <c r="M260" s="7">
        <f>InputData[[#This Row],[SELLING PRICE]]*InputData[[#This Row],[QUANTITY]]</f>
        <v>2434.3199999999997</v>
      </c>
      <c r="N260">
        <f>DAY(InputData[[#This Row],[DATE]])</f>
        <v>26</v>
      </c>
      <c r="O260" t="str">
        <f>TEXT(InputData[[#This Row],[DATE]],"mmm")</f>
        <v>Dec</v>
      </c>
      <c r="P260">
        <f>YEAR(InputData[[#This Row],[DATE]])</f>
        <v>2021</v>
      </c>
    </row>
    <row r="261" spans="1:16" x14ac:dyDescent="0.35">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7">
        <f>VLOOKUP(InputData[[#This Row],[PRODUCT ID]],MasterData[],5,0)</f>
        <v>47</v>
      </c>
      <c r="K261" s="7">
        <f>VLOOKUP(InputData[[#This Row],[PRODUCT ID]],MasterData[],6,0)</f>
        <v>53.11</v>
      </c>
      <c r="L261" s="7">
        <f>InputData[[#This Row],[BUYING PRIZE]]*InputData[[#This Row],[QUANTITY]]</f>
        <v>658</v>
      </c>
      <c r="M261" s="7">
        <f>InputData[[#This Row],[SELLING PRICE]]*InputData[[#This Row],[QUANTITY]]</f>
        <v>743.54</v>
      </c>
      <c r="N261">
        <f>DAY(InputData[[#This Row],[DATE]])</f>
        <v>27</v>
      </c>
      <c r="O261" t="str">
        <f>TEXT(InputData[[#This Row],[DATE]],"mmm")</f>
        <v>Dec</v>
      </c>
      <c r="P261">
        <f>YEAR(InputData[[#This Row],[DATE]])</f>
        <v>2021</v>
      </c>
    </row>
    <row r="262" spans="1:16" x14ac:dyDescent="0.35">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7">
        <f>VLOOKUP(InputData[[#This Row],[PRODUCT ID]],MasterData[],5,0)</f>
        <v>47</v>
      </c>
      <c r="K262" s="7">
        <f>VLOOKUP(InputData[[#This Row],[PRODUCT ID]],MasterData[],6,0)</f>
        <v>53.11</v>
      </c>
      <c r="L262" s="7">
        <f>InputData[[#This Row],[BUYING PRIZE]]*InputData[[#This Row],[QUANTITY]]</f>
        <v>282</v>
      </c>
      <c r="M262" s="7">
        <f>InputData[[#This Row],[SELLING PRICE]]*InputData[[#This Row],[QUANTITY]]</f>
        <v>318.65999999999997</v>
      </c>
      <c r="N262">
        <f>DAY(InputData[[#This Row],[DATE]])</f>
        <v>28</v>
      </c>
      <c r="O262" t="str">
        <f>TEXT(InputData[[#This Row],[DATE]],"mmm")</f>
        <v>Dec</v>
      </c>
      <c r="P262">
        <f>YEAR(InputData[[#This Row],[DATE]])</f>
        <v>2021</v>
      </c>
    </row>
    <row r="263" spans="1:16" x14ac:dyDescent="0.35">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7">
        <f>VLOOKUP(InputData[[#This Row],[PRODUCT ID]],MasterData[],5,0)</f>
        <v>148</v>
      </c>
      <c r="K263" s="7">
        <f>VLOOKUP(InputData[[#This Row],[PRODUCT ID]],MasterData[],6,0)</f>
        <v>164.28</v>
      </c>
      <c r="L263" s="7">
        <f>InputData[[#This Row],[BUYING PRIZE]]*InputData[[#This Row],[QUANTITY]]</f>
        <v>1924</v>
      </c>
      <c r="M263" s="7">
        <f>InputData[[#This Row],[SELLING PRICE]]*InputData[[#This Row],[QUANTITY]]</f>
        <v>2135.64</v>
      </c>
      <c r="N263">
        <f>DAY(InputData[[#This Row],[DATE]])</f>
        <v>30</v>
      </c>
      <c r="O263" t="str">
        <f>TEXT(InputData[[#This Row],[DATE]],"mmm")</f>
        <v>Dec</v>
      </c>
      <c r="P263">
        <f>YEAR(InputData[[#This Row],[DATE]])</f>
        <v>2021</v>
      </c>
    </row>
    <row r="264" spans="1:16" x14ac:dyDescent="0.35">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7">
        <f>VLOOKUP(InputData[[#This Row],[PRODUCT ID]],MasterData[],5,0)</f>
        <v>121</v>
      </c>
      <c r="K264" s="7">
        <f>VLOOKUP(InputData[[#This Row],[PRODUCT ID]],MasterData[],6,0)</f>
        <v>141.57</v>
      </c>
      <c r="L264" s="7">
        <f>InputData[[#This Row],[BUYING PRIZE]]*InputData[[#This Row],[QUANTITY]]</f>
        <v>121</v>
      </c>
      <c r="M264" s="7">
        <f>InputData[[#This Row],[SELLING PRICE]]*InputData[[#This Row],[QUANTITY]]</f>
        <v>141.57</v>
      </c>
      <c r="N264">
        <f>DAY(InputData[[#This Row],[DATE]])</f>
        <v>1</v>
      </c>
      <c r="O264" t="str">
        <f>TEXT(InputData[[#This Row],[DATE]],"mmm")</f>
        <v>Jan</v>
      </c>
      <c r="P264">
        <f>YEAR(InputData[[#This Row],[DATE]])</f>
        <v>2022</v>
      </c>
    </row>
    <row r="265" spans="1:16" x14ac:dyDescent="0.35">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7">
        <f>VLOOKUP(InputData[[#This Row],[PRODUCT ID]],MasterData[],5,0)</f>
        <v>148</v>
      </c>
      <c r="K265" s="7">
        <f>VLOOKUP(InputData[[#This Row],[PRODUCT ID]],MasterData[],6,0)</f>
        <v>164.28</v>
      </c>
      <c r="L265" s="7">
        <f>InputData[[#This Row],[BUYING PRIZE]]*InputData[[#This Row],[QUANTITY]]</f>
        <v>1036</v>
      </c>
      <c r="M265" s="7">
        <f>InputData[[#This Row],[SELLING PRICE]]*InputData[[#This Row],[QUANTITY]]</f>
        <v>1149.96</v>
      </c>
      <c r="N265">
        <f>DAY(InputData[[#This Row],[DATE]])</f>
        <v>2</v>
      </c>
      <c r="O265" t="str">
        <f>TEXT(InputData[[#This Row],[DATE]],"mmm")</f>
        <v>Jan</v>
      </c>
      <c r="P265">
        <f>YEAR(InputData[[#This Row],[DATE]])</f>
        <v>2022</v>
      </c>
    </row>
    <row r="266" spans="1:16" x14ac:dyDescent="0.35">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7">
        <f>VLOOKUP(InputData[[#This Row],[PRODUCT ID]],MasterData[],5,0)</f>
        <v>12</v>
      </c>
      <c r="K266" s="7">
        <f>VLOOKUP(InputData[[#This Row],[PRODUCT ID]],MasterData[],6,0)</f>
        <v>15.719999999999999</v>
      </c>
      <c r="L266" s="7">
        <f>InputData[[#This Row],[BUYING PRIZE]]*InputData[[#This Row],[QUANTITY]]</f>
        <v>24</v>
      </c>
      <c r="M266" s="7">
        <f>InputData[[#This Row],[SELLING PRICE]]*InputData[[#This Row],[QUANTITY]]</f>
        <v>31.439999999999998</v>
      </c>
      <c r="N266">
        <f>DAY(InputData[[#This Row],[DATE]])</f>
        <v>2</v>
      </c>
      <c r="O266" t="str">
        <f>TEXT(InputData[[#This Row],[DATE]],"mmm")</f>
        <v>Jan</v>
      </c>
      <c r="P266">
        <f>YEAR(InputData[[#This Row],[DATE]])</f>
        <v>2022</v>
      </c>
    </row>
    <row r="267" spans="1:16" x14ac:dyDescent="0.35">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7">
        <f>VLOOKUP(InputData[[#This Row],[PRODUCT ID]],MasterData[],5,0)</f>
        <v>95</v>
      </c>
      <c r="K267" s="7">
        <f>VLOOKUP(InputData[[#This Row],[PRODUCT ID]],MasterData[],6,0)</f>
        <v>119.7</v>
      </c>
      <c r="L267" s="7">
        <f>InputData[[#This Row],[BUYING PRIZE]]*InputData[[#This Row],[QUANTITY]]</f>
        <v>95</v>
      </c>
      <c r="M267" s="7">
        <f>InputData[[#This Row],[SELLING PRICE]]*InputData[[#This Row],[QUANTITY]]</f>
        <v>119.7</v>
      </c>
      <c r="N267">
        <f>DAY(InputData[[#This Row],[DATE]])</f>
        <v>2</v>
      </c>
      <c r="O267" t="str">
        <f>TEXT(InputData[[#This Row],[DATE]],"mmm")</f>
        <v>Jan</v>
      </c>
      <c r="P267">
        <f>YEAR(InputData[[#This Row],[DATE]])</f>
        <v>2022</v>
      </c>
    </row>
    <row r="268" spans="1:16" x14ac:dyDescent="0.35">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7">
        <f>VLOOKUP(InputData[[#This Row],[PRODUCT ID]],MasterData[],5,0)</f>
        <v>67</v>
      </c>
      <c r="K268" s="7">
        <f>VLOOKUP(InputData[[#This Row],[PRODUCT ID]],MasterData[],6,0)</f>
        <v>83.08</v>
      </c>
      <c r="L268" s="7">
        <f>InputData[[#This Row],[BUYING PRIZE]]*InputData[[#This Row],[QUANTITY]]</f>
        <v>603</v>
      </c>
      <c r="M268" s="7">
        <f>InputData[[#This Row],[SELLING PRICE]]*InputData[[#This Row],[QUANTITY]]</f>
        <v>747.72</v>
      </c>
      <c r="N268">
        <f>DAY(InputData[[#This Row],[DATE]])</f>
        <v>3</v>
      </c>
      <c r="O268" t="str">
        <f>TEXT(InputData[[#This Row],[DATE]],"mmm")</f>
        <v>Jan</v>
      </c>
      <c r="P268">
        <f>YEAR(InputData[[#This Row],[DATE]])</f>
        <v>2022</v>
      </c>
    </row>
    <row r="269" spans="1:16" x14ac:dyDescent="0.35">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7">
        <f>VLOOKUP(InputData[[#This Row],[PRODUCT ID]],MasterData[],5,0)</f>
        <v>73</v>
      </c>
      <c r="K269" s="7">
        <f>VLOOKUP(InputData[[#This Row],[PRODUCT ID]],MasterData[],6,0)</f>
        <v>94.17</v>
      </c>
      <c r="L269" s="7">
        <f>InputData[[#This Row],[BUYING PRIZE]]*InputData[[#This Row],[QUANTITY]]</f>
        <v>584</v>
      </c>
      <c r="M269" s="7">
        <f>InputData[[#This Row],[SELLING PRICE]]*InputData[[#This Row],[QUANTITY]]</f>
        <v>753.36</v>
      </c>
      <c r="N269">
        <f>DAY(InputData[[#This Row],[DATE]])</f>
        <v>4</v>
      </c>
      <c r="O269" t="str">
        <f>TEXT(InputData[[#This Row],[DATE]],"mmm")</f>
        <v>Jan</v>
      </c>
      <c r="P269">
        <f>YEAR(InputData[[#This Row],[DATE]])</f>
        <v>2022</v>
      </c>
    </row>
    <row r="270" spans="1:16" x14ac:dyDescent="0.35">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7">
        <f>VLOOKUP(InputData[[#This Row],[PRODUCT ID]],MasterData[],5,0)</f>
        <v>47</v>
      </c>
      <c r="K270" s="7">
        <f>VLOOKUP(InputData[[#This Row],[PRODUCT ID]],MasterData[],6,0)</f>
        <v>53.11</v>
      </c>
      <c r="L270" s="7">
        <f>InputData[[#This Row],[BUYING PRIZE]]*InputData[[#This Row],[QUANTITY]]</f>
        <v>47</v>
      </c>
      <c r="M270" s="7">
        <f>InputData[[#This Row],[SELLING PRICE]]*InputData[[#This Row],[QUANTITY]]</f>
        <v>53.11</v>
      </c>
      <c r="N270">
        <f>DAY(InputData[[#This Row],[DATE]])</f>
        <v>4</v>
      </c>
      <c r="O270" t="str">
        <f>TEXT(InputData[[#This Row],[DATE]],"mmm")</f>
        <v>Jan</v>
      </c>
      <c r="P270">
        <f>YEAR(InputData[[#This Row],[DATE]])</f>
        <v>2022</v>
      </c>
    </row>
    <row r="271" spans="1:16" x14ac:dyDescent="0.35">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7">
        <f>VLOOKUP(InputData[[#This Row],[PRODUCT ID]],MasterData[],5,0)</f>
        <v>89</v>
      </c>
      <c r="K271" s="7">
        <f>VLOOKUP(InputData[[#This Row],[PRODUCT ID]],MasterData[],6,0)</f>
        <v>117.48</v>
      </c>
      <c r="L271" s="7">
        <f>InputData[[#This Row],[BUYING PRIZE]]*InputData[[#This Row],[QUANTITY]]</f>
        <v>1068</v>
      </c>
      <c r="M271" s="7">
        <f>InputData[[#This Row],[SELLING PRICE]]*InputData[[#This Row],[QUANTITY]]</f>
        <v>1409.76</v>
      </c>
      <c r="N271">
        <f>DAY(InputData[[#This Row],[DATE]])</f>
        <v>9</v>
      </c>
      <c r="O271" t="str">
        <f>TEXT(InputData[[#This Row],[DATE]],"mmm")</f>
        <v>Jan</v>
      </c>
      <c r="P271">
        <f>YEAR(InputData[[#This Row],[DATE]])</f>
        <v>2022</v>
      </c>
    </row>
    <row r="272" spans="1:16" x14ac:dyDescent="0.35">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7">
        <f>VLOOKUP(InputData[[#This Row],[PRODUCT ID]],MasterData[],5,0)</f>
        <v>55</v>
      </c>
      <c r="K272" s="7">
        <f>VLOOKUP(InputData[[#This Row],[PRODUCT ID]],MasterData[],6,0)</f>
        <v>58.3</v>
      </c>
      <c r="L272" s="7">
        <f>InputData[[#This Row],[BUYING PRIZE]]*InputData[[#This Row],[QUANTITY]]</f>
        <v>770</v>
      </c>
      <c r="M272" s="7">
        <f>InputData[[#This Row],[SELLING PRICE]]*InputData[[#This Row],[QUANTITY]]</f>
        <v>816.19999999999993</v>
      </c>
      <c r="N272">
        <f>DAY(InputData[[#This Row],[DATE]])</f>
        <v>10</v>
      </c>
      <c r="O272" t="str">
        <f>TEXT(InputData[[#This Row],[DATE]],"mmm")</f>
        <v>Jan</v>
      </c>
      <c r="P272">
        <f>YEAR(InputData[[#This Row],[DATE]])</f>
        <v>2022</v>
      </c>
    </row>
    <row r="273" spans="1:16" x14ac:dyDescent="0.35">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7">
        <f>VLOOKUP(InputData[[#This Row],[PRODUCT ID]],MasterData[],5,0)</f>
        <v>89</v>
      </c>
      <c r="K273" s="7">
        <f>VLOOKUP(InputData[[#This Row],[PRODUCT ID]],MasterData[],6,0)</f>
        <v>117.48</v>
      </c>
      <c r="L273" s="7">
        <f>InputData[[#This Row],[BUYING PRIZE]]*InputData[[#This Row],[QUANTITY]]</f>
        <v>178</v>
      </c>
      <c r="M273" s="7">
        <f>InputData[[#This Row],[SELLING PRICE]]*InputData[[#This Row],[QUANTITY]]</f>
        <v>234.96</v>
      </c>
      <c r="N273">
        <f>DAY(InputData[[#This Row],[DATE]])</f>
        <v>11</v>
      </c>
      <c r="O273" t="str">
        <f>TEXT(InputData[[#This Row],[DATE]],"mmm")</f>
        <v>Jan</v>
      </c>
      <c r="P273">
        <f>YEAR(InputData[[#This Row],[DATE]])</f>
        <v>2022</v>
      </c>
    </row>
    <row r="274" spans="1:16" x14ac:dyDescent="0.35">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7">
        <f>VLOOKUP(InputData[[#This Row],[PRODUCT ID]],MasterData[],5,0)</f>
        <v>150</v>
      </c>
      <c r="K274" s="7">
        <f>VLOOKUP(InputData[[#This Row],[PRODUCT ID]],MasterData[],6,0)</f>
        <v>210</v>
      </c>
      <c r="L274" s="7">
        <f>InputData[[#This Row],[BUYING PRIZE]]*InputData[[#This Row],[QUANTITY]]</f>
        <v>900</v>
      </c>
      <c r="M274" s="7">
        <f>InputData[[#This Row],[SELLING PRICE]]*InputData[[#This Row],[QUANTITY]]</f>
        <v>1260</v>
      </c>
      <c r="N274">
        <f>DAY(InputData[[#This Row],[DATE]])</f>
        <v>13</v>
      </c>
      <c r="O274" t="str">
        <f>TEXT(InputData[[#This Row],[DATE]],"mmm")</f>
        <v>Jan</v>
      </c>
      <c r="P274">
        <f>YEAR(InputData[[#This Row],[DATE]])</f>
        <v>2022</v>
      </c>
    </row>
    <row r="275" spans="1:16" x14ac:dyDescent="0.35">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7">
        <f>VLOOKUP(InputData[[#This Row],[PRODUCT ID]],MasterData[],5,0)</f>
        <v>44</v>
      </c>
      <c r="K275" s="7">
        <f>VLOOKUP(InputData[[#This Row],[PRODUCT ID]],MasterData[],6,0)</f>
        <v>48.4</v>
      </c>
      <c r="L275" s="7">
        <f>InputData[[#This Row],[BUYING PRIZE]]*InputData[[#This Row],[QUANTITY]]</f>
        <v>616</v>
      </c>
      <c r="M275" s="7">
        <f>InputData[[#This Row],[SELLING PRICE]]*InputData[[#This Row],[QUANTITY]]</f>
        <v>677.6</v>
      </c>
      <c r="N275">
        <f>DAY(InputData[[#This Row],[DATE]])</f>
        <v>14</v>
      </c>
      <c r="O275" t="str">
        <f>TEXT(InputData[[#This Row],[DATE]],"mmm")</f>
        <v>Jan</v>
      </c>
      <c r="P275">
        <f>YEAR(InputData[[#This Row],[DATE]])</f>
        <v>2022</v>
      </c>
    </row>
    <row r="276" spans="1:16" x14ac:dyDescent="0.35">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7">
        <f>VLOOKUP(InputData[[#This Row],[PRODUCT ID]],MasterData[],5,0)</f>
        <v>121</v>
      </c>
      <c r="K276" s="7">
        <f>VLOOKUP(InputData[[#This Row],[PRODUCT ID]],MasterData[],6,0)</f>
        <v>141.57</v>
      </c>
      <c r="L276" s="7">
        <f>InputData[[#This Row],[BUYING PRIZE]]*InputData[[#This Row],[QUANTITY]]</f>
        <v>1210</v>
      </c>
      <c r="M276" s="7">
        <f>InputData[[#This Row],[SELLING PRICE]]*InputData[[#This Row],[QUANTITY]]</f>
        <v>1415.6999999999998</v>
      </c>
      <c r="N276">
        <f>DAY(InputData[[#This Row],[DATE]])</f>
        <v>15</v>
      </c>
      <c r="O276" t="str">
        <f>TEXT(InputData[[#This Row],[DATE]],"mmm")</f>
        <v>Jan</v>
      </c>
      <c r="P276">
        <f>YEAR(InputData[[#This Row],[DATE]])</f>
        <v>2022</v>
      </c>
    </row>
    <row r="277" spans="1:16" x14ac:dyDescent="0.35">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7">
        <f>VLOOKUP(InputData[[#This Row],[PRODUCT ID]],MasterData[],5,0)</f>
        <v>112</v>
      </c>
      <c r="K277" s="7">
        <f>VLOOKUP(InputData[[#This Row],[PRODUCT ID]],MasterData[],6,0)</f>
        <v>146.72</v>
      </c>
      <c r="L277" s="7">
        <f>InputData[[#This Row],[BUYING PRIZE]]*InputData[[#This Row],[QUANTITY]]</f>
        <v>1232</v>
      </c>
      <c r="M277" s="7">
        <f>InputData[[#This Row],[SELLING PRICE]]*InputData[[#This Row],[QUANTITY]]</f>
        <v>1613.92</v>
      </c>
      <c r="N277">
        <f>DAY(InputData[[#This Row],[DATE]])</f>
        <v>16</v>
      </c>
      <c r="O277" t="str">
        <f>TEXT(InputData[[#This Row],[DATE]],"mmm")</f>
        <v>Jan</v>
      </c>
      <c r="P277">
        <f>YEAR(InputData[[#This Row],[DATE]])</f>
        <v>2022</v>
      </c>
    </row>
    <row r="278" spans="1:16" x14ac:dyDescent="0.35">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7">
        <f>VLOOKUP(InputData[[#This Row],[PRODUCT ID]],MasterData[],5,0)</f>
        <v>90</v>
      </c>
      <c r="K278" s="7">
        <f>VLOOKUP(InputData[[#This Row],[PRODUCT ID]],MasterData[],6,0)</f>
        <v>115.2</v>
      </c>
      <c r="L278" s="7">
        <f>InputData[[#This Row],[BUYING PRIZE]]*InputData[[#This Row],[QUANTITY]]</f>
        <v>360</v>
      </c>
      <c r="M278" s="7">
        <f>InputData[[#This Row],[SELLING PRICE]]*InputData[[#This Row],[QUANTITY]]</f>
        <v>460.8</v>
      </c>
      <c r="N278">
        <f>DAY(InputData[[#This Row],[DATE]])</f>
        <v>17</v>
      </c>
      <c r="O278" t="str">
        <f>TEXT(InputData[[#This Row],[DATE]],"mmm")</f>
        <v>Jan</v>
      </c>
      <c r="P278">
        <f>YEAR(InputData[[#This Row],[DATE]])</f>
        <v>2022</v>
      </c>
    </row>
    <row r="279" spans="1:16" x14ac:dyDescent="0.35">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7">
        <f>VLOOKUP(InputData[[#This Row],[PRODUCT ID]],MasterData[],5,0)</f>
        <v>83</v>
      </c>
      <c r="K279" s="7">
        <f>VLOOKUP(InputData[[#This Row],[PRODUCT ID]],MasterData[],6,0)</f>
        <v>94.62</v>
      </c>
      <c r="L279" s="7">
        <f>InputData[[#This Row],[BUYING PRIZE]]*InputData[[#This Row],[QUANTITY]]</f>
        <v>747</v>
      </c>
      <c r="M279" s="7">
        <f>InputData[[#This Row],[SELLING PRICE]]*InputData[[#This Row],[QUANTITY]]</f>
        <v>851.58</v>
      </c>
      <c r="N279">
        <f>DAY(InputData[[#This Row],[DATE]])</f>
        <v>18</v>
      </c>
      <c r="O279" t="str">
        <f>TEXT(InputData[[#This Row],[DATE]],"mmm")</f>
        <v>Jan</v>
      </c>
      <c r="P279">
        <f>YEAR(InputData[[#This Row],[DATE]])</f>
        <v>2022</v>
      </c>
    </row>
    <row r="280" spans="1:16" x14ac:dyDescent="0.35">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7">
        <f>VLOOKUP(InputData[[#This Row],[PRODUCT ID]],MasterData[],5,0)</f>
        <v>126</v>
      </c>
      <c r="K280" s="7">
        <f>VLOOKUP(InputData[[#This Row],[PRODUCT ID]],MasterData[],6,0)</f>
        <v>162.54</v>
      </c>
      <c r="L280" s="7">
        <f>InputData[[#This Row],[BUYING PRIZE]]*InputData[[#This Row],[QUANTITY]]</f>
        <v>252</v>
      </c>
      <c r="M280" s="7">
        <f>InputData[[#This Row],[SELLING PRICE]]*InputData[[#This Row],[QUANTITY]]</f>
        <v>325.08</v>
      </c>
      <c r="N280">
        <f>DAY(InputData[[#This Row],[DATE]])</f>
        <v>20</v>
      </c>
      <c r="O280" t="str">
        <f>TEXT(InputData[[#This Row],[DATE]],"mmm")</f>
        <v>Jan</v>
      </c>
      <c r="P280">
        <f>YEAR(InputData[[#This Row],[DATE]])</f>
        <v>2022</v>
      </c>
    </row>
    <row r="281" spans="1:16" x14ac:dyDescent="0.35">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7">
        <f>VLOOKUP(InputData[[#This Row],[PRODUCT ID]],MasterData[],5,0)</f>
        <v>112</v>
      </c>
      <c r="K281" s="7">
        <f>VLOOKUP(InputData[[#This Row],[PRODUCT ID]],MasterData[],6,0)</f>
        <v>146.72</v>
      </c>
      <c r="L281" s="7">
        <f>InputData[[#This Row],[BUYING PRIZE]]*InputData[[#This Row],[QUANTITY]]</f>
        <v>784</v>
      </c>
      <c r="M281" s="7">
        <f>InputData[[#This Row],[SELLING PRICE]]*InputData[[#This Row],[QUANTITY]]</f>
        <v>1027.04</v>
      </c>
      <c r="N281">
        <f>DAY(InputData[[#This Row],[DATE]])</f>
        <v>20</v>
      </c>
      <c r="O281" t="str">
        <f>TEXT(InputData[[#This Row],[DATE]],"mmm")</f>
        <v>Jan</v>
      </c>
      <c r="P281">
        <f>YEAR(InputData[[#This Row],[DATE]])</f>
        <v>2022</v>
      </c>
    </row>
    <row r="282" spans="1:16" x14ac:dyDescent="0.35">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7">
        <f>VLOOKUP(InputData[[#This Row],[PRODUCT ID]],MasterData[],5,0)</f>
        <v>98</v>
      </c>
      <c r="K282" s="7">
        <f>VLOOKUP(InputData[[#This Row],[PRODUCT ID]],MasterData[],6,0)</f>
        <v>103.88</v>
      </c>
      <c r="L282" s="7">
        <f>InputData[[#This Row],[BUYING PRIZE]]*InputData[[#This Row],[QUANTITY]]</f>
        <v>588</v>
      </c>
      <c r="M282" s="7">
        <f>InputData[[#This Row],[SELLING PRICE]]*InputData[[#This Row],[QUANTITY]]</f>
        <v>623.28</v>
      </c>
      <c r="N282">
        <f>DAY(InputData[[#This Row],[DATE]])</f>
        <v>22</v>
      </c>
      <c r="O282" t="str">
        <f>TEXT(InputData[[#This Row],[DATE]],"mmm")</f>
        <v>Jan</v>
      </c>
      <c r="P282">
        <f>YEAR(InputData[[#This Row],[DATE]])</f>
        <v>2022</v>
      </c>
    </row>
    <row r="283" spans="1:16" x14ac:dyDescent="0.35">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7">
        <f>VLOOKUP(InputData[[#This Row],[PRODUCT ID]],MasterData[],5,0)</f>
        <v>105</v>
      </c>
      <c r="K283" s="7">
        <f>VLOOKUP(InputData[[#This Row],[PRODUCT ID]],MasterData[],6,0)</f>
        <v>142.80000000000001</v>
      </c>
      <c r="L283" s="7">
        <f>InputData[[#This Row],[BUYING PRIZE]]*InputData[[#This Row],[QUANTITY]]</f>
        <v>525</v>
      </c>
      <c r="M283" s="7">
        <f>InputData[[#This Row],[SELLING PRICE]]*InputData[[#This Row],[QUANTITY]]</f>
        <v>714</v>
      </c>
      <c r="N283">
        <f>DAY(InputData[[#This Row],[DATE]])</f>
        <v>23</v>
      </c>
      <c r="O283" t="str">
        <f>TEXT(InputData[[#This Row],[DATE]],"mmm")</f>
        <v>Jan</v>
      </c>
      <c r="P283">
        <f>YEAR(InputData[[#This Row],[DATE]])</f>
        <v>2022</v>
      </c>
    </row>
    <row r="284" spans="1:16" x14ac:dyDescent="0.35">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7">
        <f>VLOOKUP(InputData[[#This Row],[PRODUCT ID]],MasterData[],5,0)</f>
        <v>120</v>
      </c>
      <c r="K284" s="7">
        <f>VLOOKUP(InputData[[#This Row],[PRODUCT ID]],MasterData[],6,0)</f>
        <v>162</v>
      </c>
      <c r="L284" s="7">
        <f>InputData[[#This Row],[BUYING PRIZE]]*InputData[[#This Row],[QUANTITY]]</f>
        <v>960</v>
      </c>
      <c r="M284" s="7">
        <f>InputData[[#This Row],[SELLING PRICE]]*InputData[[#This Row],[QUANTITY]]</f>
        <v>1296</v>
      </c>
      <c r="N284">
        <f>DAY(InputData[[#This Row],[DATE]])</f>
        <v>23</v>
      </c>
      <c r="O284" t="str">
        <f>TEXT(InputData[[#This Row],[DATE]],"mmm")</f>
        <v>Jan</v>
      </c>
      <c r="P284">
        <f>YEAR(InputData[[#This Row],[DATE]])</f>
        <v>2022</v>
      </c>
    </row>
    <row r="285" spans="1:16" x14ac:dyDescent="0.35">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7">
        <f>VLOOKUP(InputData[[#This Row],[PRODUCT ID]],MasterData[],5,0)</f>
        <v>148</v>
      </c>
      <c r="K285" s="7">
        <f>VLOOKUP(InputData[[#This Row],[PRODUCT ID]],MasterData[],6,0)</f>
        <v>201.28</v>
      </c>
      <c r="L285" s="7">
        <f>InputData[[#This Row],[BUYING PRIZE]]*InputData[[#This Row],[QUANTITY]]</f>
        <v>2220</v>
      </c>
      <c r="M285" s="7">
        <f>InputData[[#This Row],[SELLING PRICE]]*InputData[[#This Row],[QUANTITY]]</f>
        <v>3019.2</v>
      </c>
      <c r="N285">
        <f>DAY(InputData[[#This Row],[DATE]])</f>
        <v>24</v>
      </c>
      <c r="O285" t="str">
        <f>TEXT(InputData[[#This Row],[DATE]],"mmm")</f>
        <v>Jan</v>
      </c>
      <c r="P285">
        <f>YEAR(InputData[[#This Row],[DATE]])</f>
        <v>2022</v>
      </c>
    </row>
    <row r="286" spans="1:16" x14ac:dyDescent="0.35">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7">
        <f>VLOOKUP(InputData[[#This Row],[PRODUCT ID]],MasterData[],5,0)</f>
        <v>134</v>
      </c>
      <c r="K286" s="7">
        <f>VLOOKUP(InputData[[#This Row],[PRODUCT ID]],MasterData[],6,0)</f>
        <v>156.78</v>
      </c>
      <c r="L286" s="7">
        <f>InputData[[#This Row],[BUYING PRIZE]]*InputData[[#This Row],[QUANTITY]]</f>
        <v>1876</v>
      </c>
      <c r="M286" s="7">
        <f>InputData[[#This Row],[SELLING PRICE]]*InputData[[#This Row],[QUANTITY]]</f>
        <v>2194.92</v>
      </c>
      <c r="N286">
        <f>DAY(InputData[[#This Row],[DATE]])</f>
        <v>25</v>
      </c>
      <c r="O286" t="str">
        <f>TEXT(InputData[[#This Row],[DATE]],"mmm")</f>
        <v>Jan</v>
      </c>
      <c r="P286">
        <f>YEAR(InputData[[#This Row],[DATE]])</f>
        <v>2022</v>
      </c>
    </row>
    <row r="287" spans="1:16" x14ac:dyDescent="0.35">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7">
        <f>VLOOKUP(InputData[[#This Row],[PRODUCT ID]],MasterData[],5,0)</f>
        <v>13</v>
      </c>
      <c r="K287" s="7">
        <f>VLOOKUP(InputData[[#This Row],[PRODUCT ID]],MasterData[],6,0)</f>
        <v>16.64</v>
      </c>
      <c r="L287" s="7">
        <f>InputData[[#This Row],[BUYING PRIZE]]*InputData[[#This Row],[QUANTITY]]</f>
        <v>143</v>
      </c>
      <c r="M287" s="7">
        <f>InputData[[#This Row],[SELLING PRICE]]*InputData[[#This Row],[QUANTITY]]</f>
        <v>183.04000000000002</v>
      </c>
      <c r="N287">
        <f>DAY(InputData[[#This Row],[DATE]])</f>
        <v>28</v>
      </c>
      <c r="O287" t="str">
        <f>TEXT(InputData[[#This Row],[DATE]],"mmm")</f>
        <v>Jan</v>
      </c>
      <c r="P287">
        <f>YEAR(InputData[[#This Row],[DATE]])</f>
        <v>2022</v>
      </c>
    </row>
    <row r="288" spans="1:16" x14ac:dyDescent="0.35">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7">
        <f>VLOOKUP(InputData[[#This Row],[PRODUCT ID]],MasterData[],5,0)</f>
        <v>141</v>
      </c>
      <c r="K288" s="7">
        <f>VLOOKUP(InputData[[#This Row],[PRODUCT ID]],MasterData[],6,0)</f>
        <v>149.46</v>
      </c>
      <c r="L288" s="7">
        <f>InputData[[#This Row],[BUYING PRIZE]]*InputData[[#This Row],[QUANTITY]]</f>
        <v>846</v>
      </c>
      <c r="M288" s="7">
        <f>InputData[[#This Row],[SELLING PRICE]]*InputData[[#This Row],[QUANTITY]]</f>
        <v>896.76</v>
      </c>
      <c r="N288">
        <f>DAY(InputData[[#This Row],[DATE]])</f>
        <v>31</v>
      </c>
      <c r="O288" t="str">
        <f>TEXT(InputData[[#This Row],[DATE]],"mmm")</f>
        <v>Jan</v>
      </c>
      <c r="P288">
        <f>YEAR(InputData[[#This Row],[DATE]])</f>
        <v>2022</v>
      </c>
    </row>
    <row r="289" spans="1:16" x14ac:dyDescent="0.35">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7">
        <f>VLOOKUP(InputData[[#This Row],[PRODUCT ID]],MasterData[],5,0)</f>
        <v>138</v>
      </c>
      <c r="K289" s="7">
        <f>VLOOKUP(InputData[[#This Row],[PRODUCT ID]],MasterData[],6,0)</f>
        <v>173.88</v>
      </c>
      <c r="L289" s="7">
        <f>InputData[[#This Row],[BUYING PRIZE]]*InputData[[#This Row],[QUANTITY]]</f>
        <v>1242</v>
      </c>
      <c r="M289" s="7">
        <f>InputData[[#This Row],[SELLING PRICE]]*InputData[[#This Row],[QUANTITY]]</f>
        <v>1564.92</v>
      </c>
      <c r="N289">
        <f>DAY(InputData[[#This Row],[DATE]])</f>
        <v>31</v>
      </c>
      <c r="O289" t="str">
        <f>TEXT(InputData[[#This Row],[DATE]],"mmm")</f>
        <v>Jan</v>
      </c>
      <c r="P289">
        <f>YEAR(InputData[[#This Row],[DATE]])</f>
        <v>2022</v>
      </c>
    </row>
    <row r="290" spans="1:16" x14ac:dyDescent="0.35">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7">
        <f>VLOOKUP(InputData[[#This Row],[PRODUCT ID]],MasterData[],5,0)</f>
        <v>133</v>
      </c>
      <c r="K290" s="7">
        <f>VLOOKUP(InputData[[#This Row],[PRODUCT ID]],MasterData[],6,0)</f>
        <v>155.61000000000001</v>
      </c>
      <c r="L290" s="7">
        <f>InputData[[#This Row],[BUYING PRIZE]]*InputData[[#This Row],[QUANTITY]]</f>
        <v>1197</v>
      </c>
      <c r="M290" s="7">
        <f>InputData[[#This Row],[SELLING PRICE]]*InputData[[#This Row],[QUANTITY]]</f>
        <v>1400.4900000000002</v>
      </c>
      <c r="N290">
        <f>DAY(InputData[[#This Row],[DATE]])</f>
        <v>1</v>
      </c>
      <c r="O290" t="str">
        <f>TEXT(InputData[[#This Row],[DATE]],"mmm")</f>
        <v>Feb</v>
      </c>
      <c r="P290">
        <f>YEAR(InputData[[#This Row],[DATE]])</f>
        <v>2022</v>
      </c>
    </row>
    <row r="291" spans="1:16" x14ac:dyDescent="0.35">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7">
        <f>VLOOKUP(InputData[[#This Row],[PRODUCT ID]],MasterData[],5,0)</f>
        <v>112</v>
      </c>
      <c r="K291" s="7">
        <f>VLOOKUP(InputData[[#This Row],[PRODUCT ID]],MasterData[],6,0)</f>
        <v>146.72</v>
      </c>
      <c r="L291" s="7">
        <f>InputData[[#This Row],[BUYING PRIZE]]*InputData[[#This Row],[QUANTITY]]</f>
        <v>896</v>
      </c>
      <c r="M291" s="7">
        <f>InputData[[#This Row],[SELLING PRICE]]*InputData[[#This Row],[QUANTITY]]</f>
        <v>1173.76</v>
      </c>
      <c r="N291">
        <f>DAY(InputData[[#This Row],[DATE]])</f>
        <v>3</v>
      </c>
      <c r="O291" t="str">
        <f>TEXT(InputData[[#This Row],[DATE]],"mmm")</f>
        <v>Feb</v>
      </c>
      <c r="P291">
        <f>YEAR(InputData[[#This Row],[DATE]])</f>
        <v>2022</v>
      </c>
    </row>
    <row r="292" spans="1:16" x14ac:dyDescent="0.35">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7">
        <f>VLOOKUP(InputData[[#This Row],[PRODUCT ID]],MasterData[],5,0)</f>
        <v>37</v>
      </c>
      <c r="K292" s="7">
        <f>VLOOKUP(InputData[[#This Row],[PRODUCT ID]],MasterData[],6,0)</f>
        <v>49.21</v>
      </c>
      <c r="L292" s="7">
        <f>InputData[[#This Row],[BUYING PRIZE]]*InputData[[#This Row],[QUANTITY]]</f>
        <v>222</v>
      </c>
      <c r="M292" s="7">
        <f>InputData[[#This Row],[SELLING PRICE]]*InputData[[#This Row],[QUANTITY]]</f>
        <v>295.26</v>
      </c>
      <c r="N292">
        <f>DAY(InputData[[#This Row],[DATE]])</f>
        <v>5</v>
      </c>
      <c r="O292" t="str">
        <f>TEXT(InputData[[#This Row],[DATE]],"mmm")</f>
        <v>Feb</v>
      </c>
      <c r="P292">
        <f>YEAR(InputData[[#This Row],[DATE]])</f>
        <v>2022</v>
      </c>
    </row>
    <row r="293" spans="1:16" x14ac:dyDescent="0.35">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7">
        <f>VLOOKUP(InputData[[#This Row],[PRODUCT ID]],MasterData[],5,0)</f>
        <v>105</v>
      </c>
      <c r="K293" s="7">
        <f>VLOOKUP(InputData[[#This Row],[PRODUCT ID]],MasterData[],6,0)</f>
        <v>142.80000000000001</v>
      </c>
      <c r="L293" s="7">
        <f>InputData[[#This Row],[BUYING PRIZE]]*InputData[[#This Row],[QUANTITY]]</f>
        <v>630</v>
      </c>
      <c r="M293" s="7">
        <f>InputData[[#This Row],[SELLING PRICE]]*InputData[[#This Row],[QUANTITY]]</f>
        <v>856.80000000000007</v>
      </c>
      <c r="N293">
        <f>DAY(InputData[[#This Row],[DATE]])</f>
        <v>6</v>
      </c>
      <c r="O293" t="str">
        <f>TEXT(InputData[[#This Row],[DATE]],"mmm")</f>
        <v>Feb</v>
      </c>
      <c r="P293">
        <f>YEAR(InputData[[#This Row],[DATE]])</f>
        <v>2022</v>
      </c>
    </row>
    <row r="294" spans="1:16" x14ac:dyDescent="0.35">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7">
        <f>VLOOKUP(InputData[[#This Row],[PRODUCT ID]],MasterData[],5,0)</f>
        <v>133</v>
      </c>
      <c r="K294" s="7">
        <f>VLOOKUP(InputData[[#This Row],[PRODUCT ID]],MasterData[],6,0)</f>
        <v>155.61000000000001</v>
      </c>
      <c r="L294" s="7">
        <f>InputData[[#This Row],[BUYING PRIZE]]*InputData[[#This Row],[QUANTITY]]</f>
        <v>1463</v>
      </c>
      <c r="M294" s="7">
        <f>InputData[[#This Row],[SELLING PRICE]]*InputData[[#This Row],[QUANTITY]]</f>
        <v>1711.71</v>
      </c>
      <c r="N294">
        <f>DAY(InputData[[#This Row],[DATE]])</f>
        <v>8</v>
      </c>
      <c r="O294" t="str">
        <f>TEXT(InputData[[#This Row],[DATE]],"mmm")</f>
        <v>Feb</v>
      </c>
      <c r="P294">
        <f>YEAR(InputData[[#This Row],[DATE]])</f>
        <v>2022</v>
      </c>
    </row>
    <row r="295" spans="1:16" x14ac:dyDescent="0.35">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7">
        <f>VLOOKUP(InputData[[#This Row],[PRODUCT ID]],MasterData[],5,0)</f>
        <v>44</v>
      </c>
      <c r="K295" s="7">
        <f>VLOOKUP(InputData[[#This Row],[PRODUCT ID]],MasterData[],6,0)</f>
        <v>48.84</v>
      </c>
      <c r="L295" s="7">
        <f>InputData[[#This Row],[BUYING PRIZE]]*InputData[[#This Row],[QUANTITY]]</f>
        <v>132</v>
      </c>
      <c r="M295" s="7">
        <f>InputData[[#This Row],[SELLING PRICE]]*InputData[[#This Row],[QUANTITY]]</f>
        <v>146.52000000000001</v>
      </c>
      <c r="N295">
        <f>DAY(InputData[[#This Row],[DATE]])</f>
        <v>8</v>
      </c>
      <c r="O295" t="str">
        <f>TEXT(InputData[[#This Row],[DATE]],"mmm")</f>
        <v>Feb</v>
      </c>
      <c r="P295">
        <f>YEAR(InputData[[#This Row],[DATE]])</f>
        <v>2022</v>
      </c>
    </row>
    <row r="296" spans="1:16" x14ac:dyDescent="0.35">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7">
        <f>VLOOKUP(InputData[[#This Row],[PRODUCT ID]],MasterData[],5,0)</f>
        <v>89</v>
      </c>
      <c r="K296" s="7">
        <f>VLOOKUP(InputData[[#This Row],[PRODUCT ID]],MasterData[],6,0)</f>
        <v>117.48</v>
      </c>
      <c r="L296" s="7">
        <f>InputData[[#This Row],[BUYING PRIZE]]*InputData[[#This Row],[QUANTITY]]</f>
        <v>1246</v>
      </c>
      <c r="M296" s="7">
        <f>InputData[[#This Row],[SELLING PRICE]]*InputData[[#This Row],[QUANTITY]]</f>
        <v>1644.72</v>
      </c>
      <c r="N296">
        <f>DAY(InputData[[#This Row],[DATE]])</f>
        <v>9</v>
      </c>
      <c r="O296" t="str">
        <f>TEXT(InputData[[#This Row],[DATE]],"mmm")</f>
        <v>Feb</v>
      </c>
      <c r="P296">
        <f>YEAR(InputData[[#This Row],[DATE]])</f>
        <v>2022</v>
      </c>
    </row>
    <row r="297" spans="1:16" x14ac:dyDescent="0.35">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7">
        <f>VLOOKUP(InputData[[#This Row],[PRODUCT ID]],MasterData[],5,0)</f>
        <v>148</v>
      </c>
      <c r="K297" s="7">
        <f>VLOOKUP(InputData[[#This Row],[PRODUCT ID]],MasterData[],6,0)</f>
        <v>164.28</v>
      </c>
      <c r="L297" s="7">
        <f>InputData[[#This Row],[BUYING PRIZE]]*InputData[[#This Row],[QUANTITY]]</f>
        <v>1924</v>
      </c>
      <c r="M297" s="7">
        <f>InputData[[#This Row],[SELLING PRICE]]*InputData[[#This Row],[QUANTITY]]</f>
        <v>2135.64</v>
      </c>
      <c r="N297">
        <f>DAY(InputData[[#This Row],[DATE]])</f>
        <v>12</v>
      </c>
      <c r="O297" t="str">
        <f>TEXT(InputData[[#This Row],[DATE]],"mmm")</f>
        <v>Feb</v>
      </c>
      <c r="P297">
        <f>YEAR(InputData[[#This Row],[DATE]])</f>
        <v>2022</v>
      </c>
    </row>
    <row r="298" spans="1:16" x14ac:dyDescent="0.35">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7">
        <f>VLOOKUP(InputData[[#This Row],[PRODUCT ID]],MasterData[],5,0)</f>
        <v>18</v>
      </c>
      <c r="K298" s="7">
        <f>VLOOKUP(InputData[[#This Row],[PRODUCT ID]],MasterData[],6,0)</f>
        <v>24.66</v>
      </c>
      <c r="L298" s="7">
        <f>InputData[[#This Row],[BUYING PRIZE]]*InputData[[#This Row],[QUANTITY]]</f>
        <v>144</v>
      </c>
      <c r="M298" s="7">
        <f>InputData[[#This Row],[SELLING PRICE]]*InputData[[#This Row],[QUANTITY]]</f>
        <v>197.28</v>
      </c>
      <c r="N298">
        <f>DAY(InputData[[#This Row],[DATE]])</f>
        <v>14</v>
      </c>
      <c r="O298" t="str">
        <f>TEXT(InputData[[#This Row],[DATE]],"mmm")</f>
        <v>Feb</v>
      </c>
      <c r="P298">
        <f>YEAR(InputData[[#This Row],[DATE]])</f>
        <v>2022</v>
      </c>
    </row>
    <row r="299" spans="1:16" x14ac:dyDescent="0.35">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7">
        <f>VLOOKUP(InputData[[#This Row],[PRODUCT ID]],MasterData[],5,0)</f>
        <v>37</v>
      </c>
      <c r="K299" s="7">
        <f>VLOOKUP(InputData[[#This Row],[PRODUCT ID]],MasterData[],6,0)</f>
        <v>41.81</v>
      </c>
      <c r="L299" s="7">
        <f>InputData[[#This Row],[BUYING PRIZE]]*InputData[[#This Row],[QUANTITY]]</f>
        <v>111</v>
      </c>
      <c r="M299" s="7">
        <f>InputData[[#This Row],[SELLING PRICE]]*InputData[[#This Row],[QUANTITY]]</f>
        <v>125.43</v>
      </c>
      <c r="N299">
        <f>DAY(InputData[[#This Row],[DATE]])</f>
        <v>14</v>
      </c>
      <c r="O299" t="str">
        <f>TEXT(InputData[[#This Row],[DATE]],"mmm")</f>
        <v>Feb</v>
      </c>
      <c r="P299">
        <f>YEAR(InputData[[#This Row],[DATE]])</f>
        <v>2022</v>
      </c>
    </row>
    <row r="300" spans="1:16" x14ac:dyDescent="0.35">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7">
        <f>VLOOKUP(InputData[[#This Row],[PRODUCT ID]],MasterData[],5,0)</f>
        <v>89</v>
      </c>
      <c r="K300" s="7">
        <f>VLOOKUP(InputData[[#This Row],[PRODUCT ID]],MasterData[],6,0)</f>
        <v>117.48</v>
      </c>
      <c r="L300" s="7">
        <f>InputData[[#This Row],[BUYING PRIZE]]*InputData[[#This Row],[QUANTITY]]</f>
        <v>89</v>
      </c>
      <c r="M300" s="7">
        <f>InputData[[#This Row],[SELLING PRICE]]*InputData[[#This Row],[QUANTITY]]</f>
        <v>117.48</v>
      </c>
      <c r="N300">
        <f>DAY(InputData[[#This Row],[DATE]])</f>
        <v>16</v>
      </c>
      <c r="O300" t="str">
        <f>TEXT(InputData[[#This Row],[DATE]],"mmm")</f>
        <v>Feb</v>
      </c>
      <c r="P300">
        <f>YEAR(InputData[[#This Row],[DATE]])</f>
        <v>2022</v>
      </c>
    </row>
    <row r="301" spans="1:16" x14ac:dyDescent="0.35">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7">
        <f>VLOOKUP(InputData[[#This Row],[PRODUCT ID]],MasterData[],5,0)</f>
        <v>105</v>
      </c>
      <c r="K301" s="7">
        <f>VLOOKUP(InputData[[#This Row],[PRODUCT ID]],MasterData[],6,0)</f>
        <v>142.80000000000001</v>
      </c>
      <c r="L301" s="7">
        <f>InputData[[#This Row],[BUYING PRIZE]]*InputData[[#This Row],[QUANTITY]]</f>
        <v>1365</v>
      </c>
      <c r="M301" s="7">
        <f>InputData[[#This Row],[SELLING PRICE]]*InputData[[#This Row],[QUANTITY]]</f>
        <v>1856.4</v>
      </c>
      <c r="N301">
        <f>DAY(InputData[[#This Row],[DATE]])</f>
        <v>19</v>
      </c>
      <c r="O301" t="str">
        <f>TEXT(InputData[[#This Row],[DATE]],"mmm")</f>
        <v>Feb</v>
      </c>
      <c r="P301">
        <f>YEAR(InputData[[#This Row],[DATE]])</f>
        <v>2022</v>
      </c>
    </row>
    <row r="302" spans="1:16" x14ac:dyDescent="0.35">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7">
        <f>VLOOKUP(InputData[[#This Row],[PRODUCT ID]],MasterData[],5,0)</f>
        <v>73</v>
      </c>
      <c r="K302" s="7">
        <f>VLOOKUP(InputData[[#This Row],[PRODUCT ID]],MasterData[],6,0)</f>
        <v>94.17</v>
      </c>
      <c r="L302" s="7">
        <f>InputData[[#This Row],[BUYING PRIZE]]*InputData[[#This Row],[QUANTITY]]</f>
        <v>438</v>
      </c>
      <c r="M302" s="7">
        <f>InputData[[#This Row],[SELLING PRICE]]*InputData[[#This Row],[QUANTITY]]</f>
        <v>565.02</v>
      </c>
      <c r="N302">
        <f>DAY(InputData[[#This Row],[DATE]])</f>
        <v>20</v>
      </c>
      <c r="O302" t="str">
        <f>TEXT(InputData[[#This Row],[DATE]],"mmm")</f>
        <v>Feb</v>
      </c>
      <c r="P302">
        <f>YEAR(InputData[[#This Row],[DATE]])</f>
        <v>2022</v>
      </c>
    </row>
    <row r="303" spans="1:16" x14ac:dyDescent="0.35">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7">
        <f>VLOOKUP(InputData[[#This Row],[PRODUCT ID]],MasterData[],5,0)</f>
        <v>112</v>
      </c>
      <c r="K303" s="7">
        <f>VLOOKUP(InputData[[#This Row],[PRODUCT ID]],MasterData[],6,0)</f>
        <v>122.08</v>
      </c>
      <c r="L303" s="7">
        <f>InputData[[#This Row],[BUYING PRIZE]]*InputData[[#This Row],[QUANTITY]]</f>
        <v>672</v>
      </c>
      <c r="M303" s="7">
        <f>InputData[[#This Row],[SELLING PRICE]]*InputData[[#This Row],[QUANTITY]]</f>
        <v>732.48</v>
      </c>
      <c r="N303">
        <f>DAY(InputData[[#This Row],[DATE]])</f>
        <v>23</v>
      </c>
      <c r="O303" t="str">
        <f>TEXT(InputData[[#This Row],[DATE]],"mmm")</f>
        <v>Feb</v>
      </c>
      <c r="P303">
        <f>YEAR(InputData[[#This Row],[DATE]])</f>
        <v>2022</v>
      </c>
    </row>
    <row r="304" spans="1:16" x14ac:dyDescent="0.35">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7">
        <f>VLOOKUP(InputData[[#This Row],[PRODUCT ID]],MasterData[],5,0)</f>
        <v>13</v>
      </c>
      <c r="K304" s="7">
        <f>VLOOKUP(InputData[[#This Row],[PRODUCT ID]],MasterData[],6,0)</f>
        <v>16.64</v>
      </c>
      <c r="L304" s="7">
        <f>InputData[[#This Row],[BUYING PRIZE]]*InputData[[#This Row],[QUANTITY]]</f>
        <v>195</v>
      </c>
      <c r="M304" s="7">
        <f>InputData[[#This Row],[SELLING PRICE]]*InputData[[#This Row],[QUANTITY]]</f>
        <v>249.60000000000002</v>
      </c>
      <c r="N304">
        <f>DAY(InputData[[#This Row],[DATE]])</f>
        <v>23</v>
      </c>
      <c r="O304" t="str">
        <f>TEXT(InputData[[#This Row],[DATE]],"mmm")</f>
        <v>Feb</v>
      </c>
      <c r="P304">
        <f>YEAR(InputData[[#This Row],[DATE]])</f>
        <v>2022</v>
      </c>
    </row>
    <row r="305" spans="1:16" x14ac:dyDescent="0.35">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7">
        <f>VLOOKUP(InputData[[#This Row],[PRODUCT ID]],MasterData[],5,0)</f>
        <v>90</v>
      </c>
      <c r="K305" s="7">
        <f>VLOOKUP(InputData[[#This Row],[PRODUCT ID]],MasterData[],6,0)</f>
        <v>96.3</v>
      </c>
      <c r="L305" s="7">
        <f>InputData[[#This Row],[BUYING PRIZE]]*InputData[[#This Row],[QUANTITY]]</f>
        <v>720</v>
      </c>
      <c r="M305" s="7">
        <f>InputData[[#This Row],[SELLING PRICE]]*InputData[[#This Row],[QUANTITY]]</f>
        <v>770.4</v>
      </c>
      <c r="N305">
        <f>DAY(InputData[[#This Row],[DATE]])</f>
        <v>23</v>
      </c>
      <c r="O305" t="str">
        <f>TEXT(InputData[[#This Row],[DATE]],"mmm")</f>
        <v>Feb</v>
      </c>
      <c r="P305">
        <f>YEAR(InputData[[#This Row],[DATE]])</f>
        <v>2022</v>
      </c>
    </row>
    <row r="306" spans="1:16" x14ac:dyDescent="0.35">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7">
        <f>VLOOKUP(InputData[[#This Row],[PRODUCT ID]],MasterData[],5,0)</f>
        <v>73</v>
      </c>
      <c r="K306" s="7">
        <f>VLOOKUP(InputData[[#This Row],[PRODUCT ID]],MasterData[],6,0)</f>
        <v>94.17</v>
      </c>
      <c r="L306" s="7">
        <f>InputData[[#This Row],[BUYING PRIZE]]*InputData[[#This Row],[QUANTITY]]</f>
        <v>511</v>
      </c>
      <c r="M306" s="7">
        <f>InputData[[#This Row],[SELLING PRICE]]*InputData[[#This Row],[QUANTITY]]</f>
        <v>659.19</v>
      </c>
      <c r="N306">
        <f>DAY(InputData[[#This Row],[DATE]])</f>
        <v>27</v>
      </c>
      <c r="O306" t="str">
        <f>TEXT(InputData[[#This Row],[DATE]],"mmm")</f>
        <v>Feb</v>
      </c>
      <c r="P306">
        <f>YEAR(InputData[[#This Row],[DATE]])</f>
        <v>2022</v>
      </c>
    </row>
    <row r="307" spans="1:16" x14ac:dyDescent="0.35">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7">
        <f>VLOOKUP(InputData[[#This Row],[PRODUCT ID]],MasterData[],5,0)</f>
        <v>133</v>
      </c>
      <c r="K307" s="7">
        <f>VLOOKUP(InputData[[#This Row],[PRODUCT ID]],MasterData[],6,0)</f>
        <v>155.61000000000001</v>
      </c>
      <c r="L307" s="7">
        <f>InputData[[#This Row],[BUYING PRIZE]]*InputData[[#This Row],[QUANTITY]]</f>
        <v>1995</v>
      </c>
      <c r="M307" s="7">
        <f>InputData[[#This Row],[SELLING PRICE]]*InputData[[#This Row],[QUANTITY]]</f>
        <v>2334.15</v>
      </c>
      <c r="N307">
        <f>DAY(InputData[[#This Row],[DATE]])</f>
        <v>27</v>
      </c>
      <c r="O307" t="str">
        <f>TEXT(InputData[[#This Row],[DATE]],"mmm")</f>
        <v>Feb</v>
      </c>
      <c r="P307">
        <f>YEAR(InputData[[#This Row],[DATE]])</f>
        <v>2022</v>
      </c>
    </row>
    <row r="308" spans="1:16" x14ac:dyDescent="0.35">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7">
        <f>VLOOKUP(InputData[[#This Row],[PRODUCT ID]],MasterData[],5,0)</f>
        <v>67</v>
      </c>
      <c r="K308" s="7">
        <f>VLOOKUP(InputData[[#This Row],[PRODUCT ID]],MasterData[],6,0)</f>
        <v>85.76</v>
      </c>
      <c r="L308" s="7">
        <f>InputData[[#This Row],[BUYING PRIZE]]*InputData[[#This Row],[QUANTITY]]</f>
        <v>1005</v>
      </c>
      <c r="M308" s="7">
        <f>InputData[[#This Row],[SELLING PRICE]]*InputData[[#This Row],[QUANTITY]]</f>
        <v>1286.4000000000001</v>
      </c>
      <c r="N308">
        <f>DAY(InputData[[#This Row],[DATE]])</f>
        <v>28</v>
      </c>
      <c r="O308" t="str">
        <f>TEXT(InputData[[#This Row],[DATE]],"mmm")</f>
        <v>Feb</v>
      </c>
      <c r="P308">
        <f>YEAR(InputData[[#This Row],[DATE]])</f>
        <v>2022</v>
      </c>
    </row>
    <row r="309" spans="1:16" x14ac:dyDescent="0.35">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7">
        <f>VLOOKUP(InputData[[#This Row],[PRODUCT ID]],MasterData[],5,0)</f>
        <v>18</v>
      </c>
      <c r="K309" s="7">
        <f>VLOOKUP(InputData[[#This Row],[PRODUCT ID]],MasterData[],6,0)</f>
        <v>24.66</v>
      </c>
      <c r="L309" s="7">
        <f>InputData[[#This Row],[BUYING PRIZE]]*InputData[[#This Row],[QUANTITY]]</f>
        <v>234</v>
      </c>
      <c r="M309" s="7">
        <f>InputData[[#This Row],[SELLING PRICE]]*InputData[[#This Row],[QUANTITY]]</f>
        <v>320.58</v>
      </c>
      <c r="N309">
        <f>DAY(InputData[[#This Row],[DATE]])</f>
        <v>4</v>
      </c>
      <c r="O309" t="str">
        <f>TEXT(InputData[[#This Row],[DATE]],"mmm")</f>
        <v>Mar</v>
      </c>
      <c r="P309">
        <f>YEAR(InputData[[#This Row],[DATE]])</f>
        <v>2022</v>
      </c>
    </row>
    <row r="310" spans="1:16" x14ac:dyDescent="0.35">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7">
        <f>VLOOKUP(InputData[[#This Row],[PRODUCT ID]],MasterData[],5,0)</f>
        <v>44</v>
      </c>
      <c r="K310" s="7">
        <f>VLOOKUP(InputData[[#This Row],[PRODUCT ID]],MasterData[],6,0)</f>
        <v>48.84</v>
      </c>
      <c r="L310" s="7">
        <f>InputData[[#This Row],[BUYING PRIZE]]*InputData[[#This Row],[QUANTITY]]</f>
        <v>88</v>
      </c>
      <c r="M310" s="7">
        <f>InputData[[#This Row],[SELLING PRICE]]*InputData[[#This Row],[QUANTITY]]</f>
        <v>97.68</v>
      </c>
      <c r="N310">
        <f>DAY(InputData[[#This Row],[DATE]])</f>
        <v>6</v>
      </c>
      <c r="O310" t="str">
        <f>TEXT(InputData[[#This Row],[DATE]],"mmm")</f>
        <v>Mar</v>
      </c>
      <c r="P310">
        <f>YEAR(InputData[[#This Row],[DATE]])</f>
        <v>2022</v>
      </c>
    </row>
    <row r="311" spans="1:16" x14ac:dyDescent="0.35">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7">
        <f>VLOOKUP(InputData[[#This Row],[PRODUCT ID]],MasterData[],5,0)</f>
        <v>71</v>
      </c>
      <c r="K311" s="7">
        <f>VLOOKUP(InputData[[#This Row],[PRODUCT ID]],MasterData[],6,0)</f>
        <v>80.94</v>
      </c>
      <c r="L311" s="7">
        <f>InputData[[#This Row],[BUYING PRIZE]]*InputData[[#This Row],[QUANTITY]]</f>
        <v>71</v>
      </c>
      <c r="M311" s="7">
        <f>InputData[[#This Row],[SELLING PRICE]]*InputData[[#This Row],[QUANTITY]]</f>
        <v>80.94</v>
      </c>
      <c r="N311">
        <f>DAY(InputData[[#This Row],[DATE]])</f>
        <v>7</v>
      </c>
      <c r="O311" t="str">
        <f>TEXT(InputData[[#This Row],[DATE]],"mmm")</f>
        <v>Mar</v>
      </c>
      <c r="P311">
        <f>YEAR(InputData[[#This Row],[DATE]])</f>
        <v>2022</v>
      </c>
    </row>
    <row r="312" spans="1:16" x14ac:dyDescent="0.35">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7">
        <f>VLOOKUP(InputData[[#This Row],[PRODUCT ID]],MasterData[],5,0)</f>
        <v>76</v>
      </c>
      <c r="K312" s="7">
        <f>VLOOKUP(InputData[[#This Row],[PRODUCT ID]],MasterData[],6,0)</f>
        <v>82.08</v>
      </c>
      <c r="L312" s="7">
        <f>InputData[[#This Row],[BUYING PRIZE]]*InputData[[#This Row],[QUANTITY]]</f>
        <v>456</v>
      </c>
      <c r="M312" s="7">
        <f>InputData[[#This Row],[SELLING PRICE]]*InputData[[#This Row],[QUANTITY]]</f>
        <v>492.48</v>
      </c>
      <c r="N312">
        <f>DAY(InputData[[#This Row],[DATE]])</f>
        <v>8</v>
      </c>
      <c r="O312" t="str">
        <f>TEXT(InputData[[#This Row],[DATE]],"mmm")</f>
        <v>Mar</v>
      </c>
      <c r="P312">
        <f>YEAR(InputData[[#This Row],[DATE]])</f>
        <v>2022</v>
      </c>
    </row>
    <row r="313" spans="1:16" x14ac:dyDescent="0.35">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7">
        <f>VLOOKUP(InputData[[#This Row],[PRODUCT ID]],MasterData[],5,0)</f>
        <v>148</v>
      </c>
      <c r="K313" s="7">
        <f>VLOOKUP(InputData[[#This Row],[PRODUCT ID]],MasterData[],6,0)</f>
        <v>201.28</v>
      </c>
      <c r="L313" s="7">
        <f>InputData[[#This Row],[BUYING PRIZE]]*InputData[[#This Row],[QUANTITY]]</f>
        <v>444</v>
      </c>
      <c r="M313" s="7">
        <f>InputData[[#This Row],[SELLING PRICE]]*InputData[[#This Row],[QUANTITY]]</f>
        <v>603.84</v>
      </c>
      <c r="N313">
        <f>DAY(InputData[[#This Row],[DATE]])</f>
        <v>9</v>
      </c>
      <c r="O313" t="str">
        <f>TEXT(InputData[[#This Row],[DATE]],"mmm")</f>
        <v>Mar</v>
      </c>
      <c r="P313">
        <f>YEAR(InputData[[#This Row],[DATE]])</f>
        <v>2022</v>
      </c>
    </row>
    <row r="314" spans="1:16" x14ac:dyDescent="0.35">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7">
        <f>VLOOKUP(InputData[[#This Row],[PRODUCT ID]],MasterData[],5,0)</f>
        <v>44</v>
      </c>
      <c r="K314" s="7">
        <f>VLOOKUP(InputData[[#This Row],[PRODUCT ID]],MasterData[],6,0)</f>
        <v>48.84</v>
      </c>
      <c r="L314" s="7">
        <f>InputData[[#This Row],[BUYING PRIZE]]*InputData[[#This Row],[QUANTITY]]</f>
        <v>484</v>
      </c>
      <c r="M314" s="7">
        <f>InputData[[#This Row],[SELLING PRICE]]*InputData[[#This Row],[QUANTITY]]</f>
        <v>537.24</v>
      </c>
      <c r="N314">
        <f>DAY(InputData[[#This Row],[DATE]])</f>
        <v>9</v>
      </c>
      <c r="O314" t="str">
        <f>TEXT(InputData[[#This Row],[DATE]],"mmm")</f>
        <v>Mar</v>
      </c>
      <c r="P314">
        <f>YEAR(InputData[[#This Row],[DATE]])</f>
        <v>2022</v>
      </c>
    </row>
    <row r="315" spans="1:16" x14ac:dyDescent="0.35">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7">
        <f>VLOOKUP(InputData[[#This Row],[PRODUCT ID]],MasterData[],5,0)</f>
        <v>95</v>
      </c>
      <c r="K315" s="7">
        <f>VLOOKUP(InputData[[#This Row],[PRODUCT ID]],MasterData[],6,0)</f>
        <v>119.7</v>
      </c>
      <c r="L315" s="7">
        <f>InputData[[#This Row],[BUYING PRIZE]]*InputData[[#This Row],[QUANTITY]]</f>
        <v>1140</v>
      </c>
      <c r="M315" s="7">
        <f>InputData[[#This Row],[SELLING PRICE]]*InputData[[#This Row],[QUANTITY]]</f>
        <v>1436.4</v>
      </c>
      <c r="N315">
        <f>DAY(InputData[[#This Row],[DATE]])</f>
        <v>10</v>
      </c>
      <c r="O315" t="str">
        <f>TEXT(InputData[[#This Row],[DATE]],"mmm")</f>
        <v>Mar</v>
      </c>
      <c r="P315">
        <f>YEAR(InputData[[#This Row],[DATE]])</f>
        <v>2022</v>
      </c>
    </row>
    <row r="316" spans="1:16" x14ac:dyDescent="0.35">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7">
        <f>VLOOKUP(InputData[[#This Row],[PRODUCT ID]],MasterData[],5,0)</f>
        <v>13</v>
      </c>
      <c r="K316" s="7">
        <f>VLOOKUP(InputData[[#This Row],[PRODUCT ID]],MasterData[],6,0)</f>
        <v>16.64</v>
      </c>
      <c r="L316" s="7">
        <f>InputData[[#This Row],[BUYING PRIZE]]*InputData[[#This Row],[QUANTITY]]</f>
        <v>26</v>
      </c>
      <c r="M316" s="7">
        <f>InputData[[#This Row],[SELLING PRICE]]*InputData[[#This Row],[QUANTITY]]</f>
        <v>33.28</v>
      </c>
      <c r="N316">
        <f>DAY(InputData[[#This Row],[DATE]])</f>
        <v>14</v>
      </c>
      <c r="O316" t="str">
        <f>TEXT(InputData[[#This Row],[DATE]],"mmm")</f>
        <v>Mar</v>
      </c>
      <c r="P316">
        <f>YEAR(InputData[[#This Row],[DATE]])</f>
        <v>2022</v>
      </c>
    </row>
    <row r="317" spans="1:16" x14ac:dyDescent="0.35">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7">
        <f>VLOOKUP(InputData[[#This Row],[PRODUCT ID]],MasterData[],5,0)</f>
        <v>18</v>
      </c>
      <c r="K317" s="7">
        <f>VLOOKUP(InputData[[#This Row],[PRODUCT ID]],MasterData[],6,0)</f>
        <v>24.66</v>
      </c>
      <c r="L317" s="7">
        <f>InputData[[#This Row],[BUYING PRIZE]]*InputData[[#This Row],[QUANTITY]]</f>
        <v>234</v>
      </c>
      <c r="M317" s="7">
        <f>InputData[[#This Row],[SELLING PRICE]]*InputData[[#This Row],[QUANTITY]]</f>
        <v>320.58</v>
      </c>
      <c r="N317">
        <f>DAY(InputData[[#This Row],[DATE]])</f>
        <v>14</v>
      </c>
      <c r="O317" t="str">
        <f>TEXT(InputData[[#This Row],[DATE]],"mmm")</f>
        <v>Mar</v>
      </c>
      <c r="P317">
        <f>YEAR(InputData[[#This Row],[DATE]])</f>
        <v>2022</v>
      </c>
    </row>
    <row r="318" spans="1:16" x14ac:dyDescent="0.35">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7">
        <f>VLOOKUP(InputData[[#This Row],[PRODUCT ID]],MasterData[],5,0)</f>
        <v>150</v>
      </c>
      <c r="K318" s="7">
        <f>VLOOKUP(InputData[[#This Row],[PRODUCT ID]],MasterData[],6,0)</f>
        <v>210</v>
      </c>
      <c r="L318" s="7">
        <f>InputData[[#This Row],[BUYING PRIZE]]*InputData[[#This Row],[QUANTITY]]</f>
        <v>300</v>
      </c>
      <c r="M318" s="7">
        <f>InputData[[#This Row],[SELLING PRICE]]*InputData[[#This Row],[QUANTITY]]</f>
        <v>420</v>
      </c>
      <c r="N318">
        <f>DAY(InputData[[#This Row],[DATE]])</f>
        <v>18</v>
      </c>
      <c r="O318" t="str">
        <f>TEXT(InputData[[#This Row],[DATE]],"mmm")</f>
        <v>Mar</v>
      </c>
      <c r="P318">
        <f>YEAR(InputData[[#This Row],[DATE]])</f>
        <v>2022</v>
      </c>
    </row>
    <row r="319" spans="1:16" x14ac:dyDescent="0.35">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7">
        <f>VLOOKUP(InputData[[#This Row],[PRODUCT ID]],MasterData[],5,0)</f>
        <v>48</v>
      </c>
      <c r="K319" s="7">
        <f>VLOOKUP(InputData[[#This Row],[PRODUCT ID]],MasterData[],6,0)</f>
        <v>57.120000000000005</v>
      </c>
      <c r="L319" s="7">
        <f>InputData[[#This Row],[BUYING PRIZE]]*InputData[[#This Row],[QUANTITY]]</f>
        <v>480</v>
      </c>
      <c r="M319" s="7">
        <f>InputData[[#This Row],[SELLING PRICE]]*InputData[[#This Row],[QUANTITY]]</f>
        <v>571.20000000000005</v>
      </c>
      <c r="N319">
        <f>DAY(InputData[[#This Row],[DATE]])</f>
        <v>18</v>
      </c>
      <c r="O319" t="str">
        <f>TEXT(InputData[[#This Row],[DATE]],"mmm")</f>
        <v>Mar</v>
      </c>
      <c r="P319">
        <f>YEAR(InputData[[#This Row],[DATE]])</f>
        <v>2022</v>
      </c>
    </row>
    <row r="320" spans="1:16" x14ac:dyDescent="0.35">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7">
        <f>VLOOKUP(InputData[[#This Row],[PRODUCT ID]],MasterData[],5,0)</f>
        <v>138</v>
      </c>
      <c r="K320" s="7">
        <f>VLOOKUP(InputData[[#This Row],[PRODUCT ID]],MasterData[],6,0)</f>
        <v>173.88</v>
      </c>
      <c r="L320" s="7">
        <f>InputData[[#This Row],[BUYING PRIZE]]*InputData[[#This Row],[QUANTITY]]</f>
        <v>828</v>
      </c>
      <c r="M320" s="7">
        <f>InputData[[#This Row],[SELLING PRICE]]*InputData[[#This Row],[QUANTITY]]</f>
        <v>1043.28</v>
      </c>
      <c r="N320">
        <f>DAY(InputData[[#This Row],[DATE]])</f>
        <v>19</v>
      </c>
      <c r="O320" t="str">
        <f>TEXT(InputData[[#This Row],[DATE]],"mmm")</f>
        <v>Mar</v>
      </c>
      <c r="P320">
        <f>YEAR(InputData[[#This Row],[DATE]])</f>
        <v>2022</v>
      </c>
    </row>
    <row r="321" spans="1:16" x14ac:dyDescent="0.35">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7">
        <f>VLOOKUP(InputData[[#This Row],[PRODUCT ID]],MasterData[],5,0)</f>
        <v>89</v>
      </c>
      <c r="K321" s="7">
        <f>VLOOKUP(InputData[[#This Row],[PRODUCT ID]],MasterData[],6,0)</f>
        <v>117.48</v>
      </c>
      <c r="L321" s="7">
        <f>InputData[[#This Row],[BUYING PRIZE]]*InputData[[#This Row],[QUANTITY]]</f>
        <v>801</v>
      </c>
      <c r="M321" s="7">
        <f>InputData[[#This Row],[SELLING PRICE]]*InputData[[#This Row],[QUANTITY]]</f>
        <v>1057.32</v>
      </c>
      <c r="N321">
        <f>DAY(InputData[[#This Row],[DATE]])</f>
        <v>23</v>
      </c>
      <c r="O321" t="str">
        <f>TEXT(InputData[[#This Row],[DATE]],"mmm")</f>
        <v>Mar</v>
      </c>
      <c r="P321">
        <f>YEAR(InputData[[#This Row],[DATE]])</f>
        <v>2022</v>
      </c>
    </row>
    <row r="322" spans="1:16" x14ac:dyDescent="0.35">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7">
        <f>VLOOKUP(InputData[[#This Row],[PRODUCT ID]],MasterData[],5,0)</f>
        <v>98</v>
      </c>
      <c r="K322" s="7">
        <f>VLOOKUP(InputData[[#This Row],[PRODUCT ID]],MasterData[],6,0)</f>
        <v>103.88</v>
      </c>
      <c r="L322" s="7">
        <f>InputData[[#This Row],[BUYING PRIZE]]*InputData[[#This Row],[QUANTITY]]</f>
        <v>196</v>
      </c>
      <c r="M322" s="7">
        <f>InputData[[#This Row],[SELLING PRICE]]*InputData[[#This Row],[QUANTITY]]</f>
        <v>207.76</v>
      </c>
      <c r="N322">
        <f>DAY(InputData[[#This Row],[DATE]])</f>
        <v>25</v>
      </c>
      <c r="O322" t="str">
        <f>TEXT(InputData[[#This Row],[DATE]],"mmm")</f>
        <v>Mar</v>
      </c>
      <c r="P322">
        <f>YEAR(InputData[[#This Row],[DATE]])</f>
        <v>2022</v>
      </c>
    </row>
    <row r="323" spans="1:16" x14ac:dyDescent="0.35">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7">
        <f>VLOOKUP(InputData[[#This Row],[PRODUCT ID]],MasterData[],5,0)</f>
        <v>148</v>
      </c>
      <c r="K323" s="7">
        <f>VLOOKUP(InputData[[#This Row],[PRODUCT ID]],MasterData[],6,0)</f>
        <v>201.28</v>
      </c>
      <c r="L323" s="7">
        <f>InputData[[#This Row],[BUYING PRIZE]]*InputData[[#This Row],[QUANTITY]]</f>
        <v>1628</v>
      </c>
      <c r="M323" s="7">
        <f>InputData[[#This Row],[SELLING PRICE]]*InputData[[#This Row],[QUANTITY]]</f>
        <v>2214.08</v>
      </c>
      <c r="N323">
        <f>DAY(InputData[[#This Row],[DATE]])</f>
        <v>25</v>
      </c>
      <c r="O323" t="str">
        <f>TEXT(InputData[[#This Row],[DATE]],"mmm")</f>
        <v>Mar</v>
      </c>
      <c r="P323">
        <f>YEAR(InputData[[#This Row],[DATE]])</f>
        <v>2022</v>
      </c>
    </row>
    <row r="324" spans="1:16" x14ac:dyDescent="0.35">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7">
        <f>VLOOKUP(InputData[[#This Row],[PRODUCT ID]],MasterData[],5,0)</f>
        <v>89</v>
      </c>
      <c r="K324" s="7">
        <f>VLOOKUP(InputData[[#This Row],[PRODUCT ID]],MasterData[],6,0)</f>
        <v>117.48</v>
      </c>
      <c r="L324" s="7">
        <f>InputData[[#This Row],[BUYING PRIZE]]*InputData[[#This Row],[QUANTITY]]</f>
        <v>1068</v>
      </c>
      <c r="M324" s="7">
        <f>InputData[[#This Row],[SELLING PRICE]]*InputData[[#This Row],[QUANTITY]]</f>
        <v>1409.76</v>
      </c>
      <c r="N324">
        <f>DAY(InputData[[#This Row],[DATE]])</f>
        <v>29</v>
      </c>
      <c r="O324" t="str">
        <f>TEXT(InputData[[#This Row],[DATE]],"mmm")</f>
        <v>Mar</v>
      </c>
      <c r="P324">
        <f>YEAR(InputData[[#This Row],[DATE]])</f>
        <v>2022</v>
      </c>
    </row>
    <row r="325" spans="1:16" x14ac:dyDescent="0.35">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7">
        <f>VLOOKUP(InputData[[#This Row],[PRODUCT ID]],MasterData[],5,0)</f>
        <v>98</v>
      </c>
      <c r="K325" s="7">
        <f>VLOOKUP(InputData[[#This Row],[PRODUCT ID]],MasterData[],6,0)</f>
        <v>103.88</v>
      </c>
      <c r="L325" s="7">
        <f>InputData[[#This Row],[BUYING PRIZE]]*InputData[[#This Row],[QUANTITY]]</f>
        <v>1274</v>
      </c>
      <c r="M325" s="7">
        <f>InputData[[#This Row],[SELLING PRICE]]*InputData[[#This Row],[QUANTITY]]</f>
        <v>1350.44</v>
      </c>
      <c r="N325">
        <f>DAY(InputData[[#This Row],[DATE]])</f>
        <v>30</v>
      </c>
      <c r="O325" t="str">
        <f>TEXT(InputData[[#This Row],[DATE]],"mmm")</f>
        <v>Mar</v>
      </c>
      <c r="P325">
        <f>YEAR(InputData[[#This Row],[DATE]])</f>
        <v>2022</v>
      </c>
    </row>
    <row r="326" spans="1:16" x14ac:dyDescent="0.35">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7">
        <f>VLOOKUP(InputData[[#This Row],[PRODUCT ID]],MasterData[],5,0)</f>
        <v>105</v>
      </c>
      <c r="K326" s="7">
        <f>VLOOKUP(InputData[[#This Row],[PRODUCT ID]],MasterData[],6,0)</f>
        <v>142.80000000000001</v>
      </c>
      <c r="L326" s="7">
        <f>InputData[[#This Row],[BUYING PRIZE]]*InputData[[#This Row],[QUANTITY]]</f>
        <v>210</v>
      </c>
      <c r="M326" s="7">
        <f>InputData[[#This Row],[SELLING PRICE]]*InputData[[#This Row],[QUANTITY]]</f>
        <v>285.60000000000002</v>
      </c>
      <c r="N326">
        <f>DAY(InputData[[#This Row],[DATE]])</f>
        <v>1</v>
      </c>
      <c r="O326" t="str">
        <f>TEXT(InputData[[#This Row],[DATE]],"mmm")</f>
        <v>Apr</v>
      </c>
      <c r="P326">
        <f>YEAR(InputData[[#This Row],[DATE]])</f>
        <v>2022</v>
      </c>
    </row>
    <row r="327" spans="1:16" x14ac:dyDescent="0.35">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7">
        <f>VLOOKUP(InputData[[#This Row],[PRODUCT ID]],MasterData[],5,0)</f>
        <v>105</v>
      </c>
      <c r="K327" s="7">
        <f>VLOOKUP(InputData[[#This Row],[PRODUCT ID]],MasterData[],6,0)</f>
        <v>142.80000000000001</v>
      </c>
      <c r="L327" s="7">
        <f>InputData[[#This Row],[BUYING PRIZE]]*InputData[[#This Row],[QUANTITY]]</f>
        <v>315</v>
      </c>
      <c r="M327" s="7">
        <f>InputData[[#This Row],[SELLING PRICE]]*InputData[[#This Row],[QUANTITY]]</f>
        <v>428.40000000000003</v>
      </c>
      <c r="N327">
        <f>DAY(InputData[[#This Row],[DATE]])</f>
        <v>2</v>
      </c>
      <c r="O327" t="str">
        <f>TEXT(InputData[[#This Row],[DATE]],"mmm")</f>
        <v>Apr</v>
      </c>
      <c r="P327">
        <f>YEAR(InputData[[#This Row],[DATE]])</f>
        <v>2022</v>
      </c>
    </row>
    <row r="328" spans="1:16" x14ac:dyDescent="0.35">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7">
        <f>VLOOKUP(InputData[[#This Row],[PRODUCT ID]],MasterData[],5,0)</f>
        <v>90</v>
      </c>
      <c r="K328" s="7">
        <f>VLOOKUP(InputData[[#This Row],[PRODUCT ID]],MasterData[],6,0)</f>
        <v>115.2</v>
      </c>
      <c r="L328" s="7">
        <f>InputData[[#This Row],[BUYING PRIZE]]*InputData[[#This Row],[QUANTITY]]</f>
        <v>180</v>
      </c>
      <c r="M328" s="7">
        <f>InputData[[#This Row],[SELLING PRICE]]*InputData[[#This Row],[QUANTITY]]</f>
        <v>230.4</v>
      </c>
      <c r="N328">
        <f>DAY(InputData[[#This Row],[DATE]])</f>
        <v>6</v>
      </c>
      <c r="O328" t="str">
        <f>TEXT(InputData[[#This Row],[DATE]],"mmm")</f>
        <v>Apr</v>
      </c>
      <c r="P328">
        <f>YEAR(InputData[[#This Row],[DATE]])</f>
        <v>2022</v>
      </c>
    </row>
    <row r="329" spans="1:16" x14ac:dyDescent="0.35">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7">
        <f>VLOOKUP(InputData[[#This Row],[PRODUCT ID]],MasterData[],5,0)</f>
        <v>18</v>
      </c>
      <c r="K329" s="7">
        <f>VLOOKUP(InputData[[#This Row],[PRODUCT ID]],MasterData[],6,0)</f>
        <v>24.66</v>
      </c>
      <c r="L329" s="7">
        <f>InputData[[#This Row],[BUYING PRIZE]]*InputData[[#This Row],[QUANTITY]]</f>
        <v>126</v>
      </c>
      <c r="M329" s="7">
        <f>InputData[[#This Row],[SELLING PRICE]]*InputData[[#This Row],[QUANTITY]]</f>
        <v>172.62</v>
      </c>
      <c r="N329">
        <f>DAY(InputData[[#This Row],[DATE]])</f>
        <v>7</v>
      </c>
      <c r="O329" t="str">
        <f>TEXT(InputData[[#This Row],[DATE]],"mmm")</f>
        <v>Apr</v>
      </c>
      <c r="P329">
        <f>YEAR(InputData[[#This Row],[DATE]])</f>
        <v>2022</v>
      </c>
    </row>
    <row r="330" spans="1:16" x14ac:dyDescent="0.35">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7">
        <f>VLOOKUP(InputData[[#This Row],[PRODUCT ID]],MasterData[],5,0)</f>
        <v>37</v>
      </c>
      <c r="K330" s="7">
        <f>VLOOKUP(InputData[[#This Row],[PRODUCT ID]],MasterData[],6,0)</f>
        <v>42.55</v>
      </c>
      <c r="L330" s="7">
        <f>InputData[[#This Row],[BUYING PRIZE]]*InputData[[#This Row],[QUANTITY]]</f>
        <v>444</v>
      </c>
      <c r="M330" s="7">
        <f>InputData[[#This Row],[SELLING PRICE]]*InputData[[#This Row],[QUANTITY]]</f>
        <v>510.59999999999997</v>
      </c>
      <c r="N330">
        <f>DAY(InputData[[#This Row],[DATE]])</f>
        <v>9</v>
      </c>
      <c r="O330" t="str">
        <f>TEXT(InputData[[#This Row],[DATE]],"mmm")</f>
        <v>Apr</v>
      </c>
      <c r="P330">
        <f>YEAR(InputData[[#This Row],[DATE]])</f>
        <v>2022</v>
      </c>
    </row>
    <row r="331" spans="1:16" x14ac:dyDescent="0.35">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7">
        <f>VLOOKUP(InputData[[#This Row],[PRODUCT ID]],MasterData[],5,0)</f>
        <v>105</v>
      </c>
      <c r="K331" s="7">
        <f>VLOOKUP(InputData[[#This Row],[PRODUCT ID]],MasterData[],6,0)</f>
        <v>142.80000000000001</v>
      </c>
      <c r="L331" s="7">
        <f>InputData[[#This Row],[BUYING PRIZE]]*InputData[[#This Row],[QUANTITY]]</f>
        <v>945</v>
      </c>
      <c r="M331" s="7">
        <f>InputData[[#This Row],[SELLING PRICE]]*InputData[[#This Row],[QUANTITY]]</f>
        <v>1285.2</v>
      </c>
      <c r="N331">
        <f>DAY(InputData[[#This Row],[DATE]])</f>
        <v>9</v>
      </c>
      <c r="O331" t="str">
        <f>TEXT(InputData[[#This Row],[DATE]],"mmm")</f>
        <v>Apr</v>
      </c>
      <c r="P331">
        <f>YEAR(InputData[[#This Row],[DATE]])</f>
        <v>2022</v>
      </c>
    </row>
    <row r="332" spans="1:16" x14ac:dyDescent="0.35">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7">
        <f>VLOOKUP(InputData[[#This Row],[PRODUCT ID]],MasterData[],5,0)</f>
        <v>13</v>
      </c>
      <c r="K332" s="7">
        <f>VLOOKUP(InputData[[#This Row],[PRODUCT ID]],MasterData[],6,0)</f>
        <v>16.64</v>
      </c>
      <c r="L332" s="7">
        <f>InputData[[#This Row],[BUYING PRIZE]]*InputData[[#This Row],[QUANTITY]]</f>
        <v>182</v>
      </c>
      <c r="M332" s="7">
        <f>InputData[[#This Row],[SELLING PRICE]]*InputData[[#This Row],[QUANTITY]]</f>
        <v>232.96</v>
      </c>
      <c r="N332">
        <f>DAY(InputData[[#This Row],[DATE]])</f>
        <v>13</v>
      </c>
      <c r="O332" t="str">
        <f>TEXT(InputData[[#This Row],[DATE]],"mmm")</f>
        <v>Apr</v>
      </c>
      <c r="P332">
        <f>YEAR(InputData[[#This Row],[DATE]])</f>
        <v>2022</v>
      </c>
    </row>
    <row r="333" spans="1:16" x14ac:dyDescent="0.35">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7">
        <f>VLOOKUP(InputData[[#This Row],[PRODUCT ID]],MasterData[],5,0)</f>
        <v>138</v>
      </c>
      <c r="K333" s="7">
        <f>VLOOKUP(InputData[[#This Row],[PRODUCT ID]],MasterData[],6,0)</f>
        <v>173.88</v>
      </c>
      <c r="L333" s="7">
        <f>InputData[[#This Row],[BUYING PRIZE]]*InputData[[#This Row],[QUANTITY]]</f>
        <v>1242</v>
      </c>
      <c r="M333" s="7">
        <f>InputData[[#This Row],[SELLING PRICE]]*InputData[[#This Row],[QUANTITY]]</f>
        <v>1564.92</v>
      </c>
      <c r="N333">
        <f>DAY(InputData[[#This Row],[DATE]])</f>
        <v>18</v>
      </c>
      <c r="O333" t="str">
        <f>TEXT(InputData[[#This Row],[DATE]],"mmm")</f>
        <v>Apr</v>
      </c>
      <c r="P333">
        <f>YEAR(InputData[[#This Row],[DATE]])</f>
        <v>2022</v>
      </c>
    </row>
    <row r="334" spans="1:16" x14ac:dyDescent="0.35">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7">
        <f>VLOOKUP(InputData[[#This Row],[PRODUCT ID]],MasterData[],5,0)</f>
        <v>37</v>
      </c>
      <c r="K334" s="7">
        <f>VLOOKUP(InputData[[#This Row],[PRODUCT ID]],MasterData[],6,0)</f>
        <v>49.21</v>
      </c>
      <c r="L334" s="7">
        <f>InputData[[#This Row],[BUYING PRIZE]]*InputData[[#This Row],[QUANTITY]]</f>
        <v>74</v>
      </c>
      <c r="M334" s="7">
        <f>InputData[[#This Row],[SELLING PRICE]]*InputData[[#This Row],[QUANTITY]]</f>
        <v>98.42</v>
      </c>
      <c r="N334">
        <f>DAY(InputData[[#This Row],[DATE]])</f>
        <v>20</v>
      </c>
      <c r="O334" t="str">
        <f>TEXT(InputData[[#This Row],[DATE]],"mmm")</f>
        <v>Apr</v>
      </c>
      <c r="P334">
        <f>YEAR(InputData[[#This Row],[DATE]])</f>
        <v>2022</v>
      </c>
    </row>
    <row r="335" spans="1:16" x14ac:dyDescent="0.35">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7">
        <f>VLOOKUP(InputData[[#This Row],[PRODUCT ID]],MasterData[],5,0)</f>
        <v>73</v>
      </c>
      <c r="K335" s="7">
        <f>VLOOKUP(InputData[[#This Row],[PRODUCT ID]],MasterData[],6,0)</f>
        <v>94.17</v>
      </c>
      <c r="L335" s="7">
        <f>InputData[[#This Row],[BUYING PRIZE]]*InputData[[#This Row],[QUANTITY]]</f>
        <v>292</v>
      </c>
      <c r="M335" s="7">
        <f>InputData[[#This Row],[SELLING PRICE]]*InputData[[#This Row],[QUANTITY]]</f>
        <v>376.68</v>
      </c>
      <c r="N335">
        <f>DAY(InputData[[#This Row],[DATE]])</f>
        <v>20</v>
      </c>
      <c r="O335" t="str">
        <f>TEXT(InputData[[#This Row],[DATE]],"mmm")</f>
        <v>Apr</v>
      </c>
      <c r="P335">
        <f>YEAR(InputData[[#This Row],[DATE]])</f>
        <v>2022</v>
      </c>
    </row>
    <row r="336" spans="1:16" x14ac:dyDescent="0.35">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7">
        <f>VLOOKUP(InputData[[#This Row],[PRODUCT ID]],MasterData[],5,0)</f>
        <v>148</v>
      </c>
      <c r="K336" s="7">
        <f>VLOOKUP(InputData[[#This Row],[PRODUCT ID]],MasterData[],6,0)</f>
        <v>201.28</v>
      </c>
      <c r="L336" s="7">
        <f>InputData[[#This Row],[BUYING PRIZE]]*InputData[[#This Row],[QUANTITY]]</f>
        <v>296</v>
      </c>
      <c r="M336" s="7">
        <f>InputData[[#This Row],[SELLING PRICE]]*InputData[[#This Row],[QUANTITY]]</f>
        <v>402.56</v>
      </c>
      <c r="N336">
        <f>DAY(InputData[[#This Row],[DATE]])</f>
        <v>21</v>
      </c>
      <c r="O336" t="str">
        <f>TEXT(InputData[[#This Row],[DATE]],"mmm")</f>
        <v>Apr</v>
      </c>
      <c r="P336">
        <f>YEAR(InputData[[#This Row],[DATE]])</f>
        <v>2022</v>
      </c>
    </row>
    <row r="337" spans="1:16" x14ac:dyDescent="0.35">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7">
        <f>VLOOKUP(InputData[[#This Row],[PRODUCT ID]],MasterData[],5,0)</f>
        <v>18</v>
      </c>
      <c r="K337" s="7">
        <f>VLOOKUP(InputData[[#This Row],[PRODUCT ID]],MasterData[],6,0)</f>
        <v>24.66</v>
      </c>
      <c r="L337" s="7">
        <f>InputData[[#This Row],[BUYING PRIZE]]*InputData[[#This Row],[QUANTITY]]</f>
        <v>252</v>
      </c>
      <c r="M337" s="7">
        <f>InputData[[#This Row],[SELLING PRICE]]*InputData[[#This Row],[QUANTITY]]</f>
        <v>345.24</v>
      </c>
      <c r="N337">
        <f>DAY(InputData[[#This Row],[DATE]])</f>
        <v>21</v>
      </c>
      <c r="O337" t="str">
        <f>TEXT(InputData[[#This Row],[DATE]],"mmm")</f>
        <v>Apr</v>
      </c>
      <c r="P337">
        <f>YEAR(InputData[[#This Row],[DATE]])</f>
        <v>2022</v>
      </c>
    </row>
    <row r="338" spans="1:16" x14ac:dyDescent="0.35">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7">
        <f>VLOOKUP(InputData[[#This Row],[PRODUCT ID]],MasterData[],5,0)</f>
        <v>76</v>
      </c>
      <c r="K338" s="7">
        <f>VLOOKUP(InputData[[#This Row],[PRODUCT ID]],MasterData[],6,0)</f>
        <v>82.08</v>
      </c>
      <c r="L338" s="7">
        <f>InputData[[#This Row],[BUYING PRIZE]]*InputData[[#This Row],[QUANTITY]]</f>
        <v>1140</v>
      </c>
      <c r="M338" s="7">
        <f>InputData[[#This Row],[SELLING PRICE]]*InputData[[#This Row],[QUANTITY]]</f>
        <v>1231.2</v>
      </c>
      <c r="N338">
        <f>DAY(InputData[[#This Row],[DATE]])</f>
        <v>23</v>
      </c>
      <c r="O338" t="str">
        <f>TEXT(InputData[[#This Row],[DATE]],"mmm")</f>
        <v>Apr</v>
      </c>
      <c r="P338">
        <f>YEAR(InputData[[#This Row],[DATE]])</f>
        <v>2022</v>
      </c>
    </row>
    <row r="339" spans="1:16" x14ac:dyDescent="0.35">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7">
        <f>VLOOKUP(InputData[[#This Row],[PRODUCT ID]],MasterData[],5,0)</f>
        <v>55</v>
      </c>
      <c r="K339" s="7">
        <f>VLOOKUP(InputData[[#This Row],[PRODUCT ID]],MasterData[],6,0)</f>
        <v>58.3</v>
      </c>
      <c r="L339" s="7">
        <f>InputData[[#This Row],[BUYING PRIZE]]*InputData[[#This Row],[QUANTITY]]</f>
        <v>220</v>
      </c>
      <c r="M339" s="7">
        <f>InputData[[#This Row],[SELLING PRICE]]*InputData[[#This Row],[QUANTITY]]</f>
        <v>233.2</v>
      </c>
      <c r="N339">
        <f>DAY(InputData[[#This Row],[DATE]])</f>
        <v>24</v>
      </c>
      <c r="O339" t="str">
        <f>TEXT(InputData[[#This Row],[DATE]],"mmm")</f>
        <v>Apr</v>
      </c>
      <c r="P339">
        <f>YEAR(InputData[[#This Row],[DATE]])</f>
        <v>2022</v>
      </c>
    </row>
    <row r="340" spans="1:16" x14ac:dyDescent="0.35">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7">
        <f>VLOOKUP(InputData[[#This Row],[PRODUCT ID]],MasterData[],5,0)</f>
        <v>44</v>
      </c>
      <c r="K340" s="7">
        <f>VLOOKUP(InputData[[#This Row],[PRODUCT ID]],MasterData[],6,0)</f>
        <v>48.84</v>
      </c>
      <c r="L340" s="7">
        <f>InputData[[#This Row],[BUYING PRIZE]]*InputData[[#This Row],[QUANTITY]]</f>
        <v>396</v>
      </c>
      <c r="M340" s="7">
        <f>InputData[[#This Row],[SELLING PRICE]]*InputData[[#This Row],[QUANTITY]]</f>
        <v>439.56000000000006</v>
      </c>
      <c r="N340">
        <f>DAY(InputData[[#This Row],[DATE]])</f>
        <v>25</v>
      </c>
      <c r="O340" t="str">
        <f>TEXT(InputData[[#This Row],[DATE]],"mmm")</f>
        <v>Apr</v>
      </c>
      <c r="P340">
        <f>YEAR(InputData[[#This Row],[DATE]])</f>
        <v>2022</v>
      </c>
    </row>
    <row r="341" spans="1:16" x14ac:dyDescent="0.35">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7">
        <f>VLOOKUP(InputData[[#This Row],[PRODUCT ID]],MasterData[],5,0)</f>
        <v>71</v>
      </c>
      <c r="K341" s="7">
        <f>VLOOKUP(InputData[[#This Row],[PRODUCT ID]],MasterData[],6,0)</f>
        <v>80.94</v>
      </c>
      <c r="L341" s="7">
        <f>InputData[[#This Row],[BUYING PRIZE]]*InputData[[#This Row],[QUANTITY]]</f>
        <v>568</v>
      </c>
      <c r="M341" s="7">
        <f>InputData[[#This Row],[SELLING PRICE]]*InputData[[#This Row],[QUANTITY]]</f>
        <v>647.52</v>
      </c>
      <c r="N341">
        <f>DAY(InputData[[#This Row],[DATE]])</f>
        <v>25</v>
      </c>
      <c r="O341" t="str">
        <f>TEXT(InputData[[#This Row],[DATE]],"mmm")</f>
        <v>Apr</v>
      </c>
      <c r="P341">
        <f>YEAR(InputData[[#This Row],[DATE]])</f>
        <v>2022</v>
      </c>
    </row>
    <row r="342" spans="1:16" x14ac:dyDescent="0.35">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7">
        <f>VLOOKUP(InputData[[#This Row],[PRODUCT ID]],MasterData[],5,0)</f>
        <v>48</v>
      </c>
      <c r="K342" s="7">
        <f>VLOOKUP(InputData[[#This Row],[PRODUCT ID]],MasterData[],6,0)</f>
        <v>57.120000000000005</v>
      </c>
      <c r="L342" s="7">
        <f>InputData[[#This Row],[BUYING PRIZE]]*InputData[[#This Row],[QUANTITY]]</f>
        <v>96</v>
      </c>
      <c r="M342" s="7">
        <f>InputData[[#This Row],[SELLING PRICE]]*InputData[[#This Row],[QUANTITY]]</f>
        <v>114.24000000000001</v>
      </c>
      <c r="N342">
        <f>DAY(InputData[[#This Row],[DATE]])</f>
        <v>26</v>
      </c>
      <c r="O342" t="str">
        <f>TEXT(InputData[[#This Row],[DATE]],"mmm")</f>
        <v>Apr</v>
      </c>
      <c r="P342">
        <f>YEAR(InputData[[#This Row],[DATE]])</f>
        <v>2022</v>
      </c>
    </row>
    <row r="343" spans="1:16" x14ac:dyDescent="0.35">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7">
        <f>VLOOKUP(InputData[[#This Row],[PRODUCT ID]],MasterData[],5,0)</f>
        <v>112</v>
      </c>
      <c r="K343" s="7">
        <f>VLOOKUP(InputData[[#This Row],[PRODUCT ID]],MasterData[],6,0)</f>
        <v>146.72</v>
      </c>
      <c r="L343" s="7">
        <f>InputData[[#This Row],[BUYING PRIZE]]*InputData[[#This Row],[QUANTITY]]</f>
        <v>1568</v>
      </c>
      <c r="M343" s="7">
        <f>InputData[[#This Row],[SELLING PRICE]]*InputData[[#This Row],[QUANTITY]]</f>
        <v>2054.08</v>
      </c>
      <c r="N343">
        <f>DAY(InputData[[#This Row],[DATE]])</f>
        <v>28</v>
      </c>
      <c r="O343" t="str">
        <f>TEXT(InputData[[#This Row],[DATE]],"mmm")</f>
        <v>Apr</v>
      </c>
      <c r="P343">
        <f>YEAR(InputData[[#This Row],[DATE]])</f>
        <v>2022</v>
      </c>
    </row>
    <row r="344" spans="1:16" x14ac:dyDescent="0.35">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7">
        <f>VLOOKUP(InputData[[#This Row],[PRODUCT ID]],MasterData[],5,0)</f>
        <v>13</v>
      </c>
      <c r="K344" s="7">
        <f>VLOOKUP(InputData[[#This Row],[PRODUCT ID]],MasterData[],6,0)</f>
        <v>16.64</v>
      </c>
      <c r="L344" s="7">
        <f>InputData[[#This Row],[BUYING PRIZE]]*InputData[[#This Row],[QUANTITY]]</f>
        <v>169</v>
      </c>
      <c r="M344" s="7">
        <f>InputData[[#This Row],[SELLING PRICE]]*InputData[[#This Row],[QUANTITY]]</f>
        <v>216.32</v>
      </c>
      <c r="N344">
        <f>DAY(InputData[[#This Row],[DATE]])</f>
        <v>30</v>
      </c>
      <c r="O344" t="str">
        <f>TEXT(InputData[[#This Row],[DATE]],"mmm")</f>
        <v>Apr</v>
      </c>
      <c r="P344">
        <f>YEAR(InputData[[#This Row],[DATE]])</f>
        <v>2022</v>
      </c>
    </row>
    <row r="345" spans="1:16" x14ac:dyDescent="0.35">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7">
        <f>VLOOKUP(InputData[[#This Row],[PRODUCT ID]],MasterData[],5,0)</f>
        <v>48</v>
      </c>
      <c r="K345" s="7">
        <f>VLOOKUP(InputData[[#This Row],[PRODUCT ID]],MasterData[],6,0)</f>
        <v>57.120000000000005</v>
      </c>
      <c r="L345" s="7">
        <f>InputData[[#This Row],[BUYING PRIZE]]*InputData[[#This Row],[QUANTITY]]</f>
        <v>384</v>
      </c>
      <c r="M345" s="7">
        <f>InputData[[#This Row],[SELLING PRICE]]*InputData[[#This Row],[QUANTITY]]</f>
        <v>456.96000000000004</v>
      </c>
      <c r="N345">
        <f>DAY(InputData[[#This Row],[DATE]])</f>
        <v>30</v>
      </c>
      <c r="O345" t="str">
        <f>TEXT(InputData[[#This Row],[DATE]],"mmm")</f>
        <v>Apr</v>
      </c>
      <c r="P345">
        <f>YEAR(InputData[[#This Row],[DATE]])</f>
        <v>2022</v>
      </c>
    </row>
    <row r="346" spans="1:16" x14ac:dyDescent="0.35">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7">
        <f>VLOOKUP(InputData[[#This Row],[PRODUCT ID]],MasterData[],5,0)</f>
        <v>55</v>
      </c>
      <c r="K346" s="7">
        <f>VLOOKUP(InputData[[#This Row],[PRODUCT ID]],MasterData[],6,0)</f>
        <v>58.3</v>
      </c>
      <c r="L346" s="7">
        <f>InputData[[#This Row],[BUYING PRIZE]]*InputData[[#This Row],[QUANTITY]]</f>
        <v>495</v>
      </c>
      <c r="M346" s="7">
        <f>InputData[[#This Row],[SELLING PRICE]]*InputData[[#This Row],[QUANTITY]]</f>
        <v>524.69999999999993</v>
      </c>
      <c r="N346">
        <f>DAY(InputData[[#This Row],[DATE]])</f>
        <v>1</v>
      </c>
      <c r="O346" t="str">
        <f>TEXT(InputData[[#This Row],[DATE]],"mmm")</f>
        <v>May</v>
      </c>
      <c r="P346">
        <f>YEAR(InputData[[#This Row],[DATE]])</f>
        <v>2022</v>
      </c>
    </row>
    <row r="347" spans="1:16" x14ac:dyDescent="0.35">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7">
        <f>VLOOKUP(InputData[[#This Row],[PRODUCT ID]],MasterData[],5,0)</f>
        <v>95</v>
      </c>
      <c r="K347" s="7">
        <f>VLOOKUP(InputData[[#This Row],[PRODUCT ID]],MasterData[],6,0)</f>
        <v>119.7</v>
      </c>
      <c r="L347" s="7">
        <f>InputData[[#This Row],[BUYING PRIZE]]*InputData[[#This Row],[QUANTITY]]</f>
        <v>570</v>
      </c>
      <c r="M347" s="7">
        <f>InputData[[#This Row],[SELLING PRICE]]*InputData[[#This Row],[QUANTITY]]</f>
        <v>718.2</v>
      </c>
      <c r="N347">
        <f>DAY(InputData[[#This Row],[DATE]])</f>
        <v>1</v>
      </c>
      <c r="O347" t="str">
        <f>TEXT(InputData[[#This Row],[DATE]],"mmm")</f>
        <v>May</v>
      </c>
      <c r="P347">
        <f>YEAR(InputData[[#This Row],[DATE]])</f>
        <v>2022</v>
      </c>
    </row>
    <row r="348" spans="1:16" x14ac:dyDescent="0.35">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7">
        <f>VLOOKUP(InputData[[#This Row],[PRODUCT ID]],MasterData[],5,0)</f>
        <v>112</v>
      </c>
      <c r="K348" s="7">
        <f>VLOOKUP(InputData[[#This Row],[PRODUCT ID]],MasterData[],6,0)</f>
        <v>122.08</v>
      </c>
      <c r="L348" s="7">
        <f>InputData[[#This Row],[BUYING PRIZE]]*InputData[[#This Row],[QUANTITY]]</f>
        <v>448</v>
      </c>
      <c r="M348" s="7">
        <f>InputData[[#This Row],[SELLING PRICE]]*InputData[[#This Row],[QUANTITY]]</f>
        <v>488.32</v>
      </c>
      <c r="N348">
        <f>DAY(InputData[[#This Row],[DATE]])</f>
        <v>2</v>
      </c>
      <c r="O348" t="str">
        <f>TEXT(InputData[[#This Row],[DATE]],"mmm")</f>
        <v>May</v>
      </c>
      <c r="P348">
        <f>YEAR(InputData[[#This Row],[DATE]])</f>
        <v>2022</v>
      </c>
    </row>
    <row r="349" spans="1:16" x14ac:dyDescent="0.35">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7">
        <f>VLOOKUP(InputData[[#This Row],[PRODUCT ID]],MasterData[],5,0)</f>
        <v>61</v>
      </c>
      <c r="K349" s="7">
        <f>VLOOKUP(InputData[[#This Row],[PRODUCT ID]],MasterData[],6,0)</f>
        <v>76.25</v>
      </c>
      <c r="L349" s="7">
        <f>InputData[[#This Row],[BUYING PRIZE]]*InputData[[#This Row],[QUANTITY]]</f>
        <v>610</v>
      </c>
      <c r="M349" s="7">
        <f>InputData[[#This Row],[SELLING PRICE]]*InputData[[#This Row],[QUANTITY]]</f>
        <v>762.5</v>
      </c>
      <c r="N349">
        <f>DAY(InputData[[#This Row],[DATE]])</f>
        <v>4</v>
      </c>
      <c r="O349" t="str">
        <f>TEXT(InputData[[#This Row],[DATE]],"mmm")</f>
        <v>May</v>
      </c>
      <c r="P349">
        <f>YEAR(InputData[[#This Row],[DATE]])</f>
        <v>2022</v>
      </c>
    </row>
    <row r="350" spans="1:16" x14ac:dyDescent="0.35">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7">
        <f>VLOOKUP(InputData[[#This Row],[PRODUCT ID]],MasterData[],5,0)</f>
        <v>55</v>
      </c>
      <c r="K350" s="7">
        <f>VLOOKUP(InputData[[#This Row],[PRODUCT ID]],MasterData[],6,0)</f>
        <v>58.3</v>
      </c>
      <c r="L350" s="7">
        <f>InputData[[#This Row],[BUYING PRIZE]]*InputData[[#This Row],[QUANTITY]]</f>
        <v>385</v>
      </c>
      <c r="M350" s="7">
        <f>InputData[[#This Row],[SELLING PRICE]]*InputData[[#This Row],[QUANTITY]]</f>
        <v>408.09999999999997</v>
      </c>
      <c r="N350">
        <f>DAY(InputData[[#This Row],[DATE]])</f>
        <v>6</v>
      </c>
      <c r="O350" t="str">
        <f>TEXT(InputData[[#This Row],[DATE]],"mmm")</f>
        <v>May</v>
      </c>
      <c r="P350">
        <f>YEAR(InputData[[#This Row],[DATE]])</f>
        <v>2022</v>
      </c>
    </row>
    <row r="351" spans="1:16" x14ac:dyDescent="0.35">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7">
        <f>VLOOKUP(InputData[[#This Row],[PRODUCT ID]],MasterData[],5,0)</f>
        <v>12</v>
      </c>
      <c r="K351" s="7">
        <f>VLOOKUP(InputData[[#This Row],[PRODUCT ID]],MasterData[],6,0)</f>
        <v>15.719999999999999</v>
      </c>
      <c r="L351" s="7">
        <f>InputData[[#This Row],[BUYING PRIZE]]*InputData[[#This Row],[QUANTITY]]</f>
        <v>48</v>
      </c>
      <c r="M351" s="7">
        <f>InputData[[#This Row],[SELLING PRICE]]*InputData[[#This Row],[QUANTITY]]</f>
        <v>62.879999999999995</v>
      </c>
      <c r="N351">
        <f>DAY(InputData[[#This Row],[DATE]])</f>
        <v>7</v>
      </c>
      <c r="O351" t="str">
        <f>TEXT(InputData[[#This Row],[DATE]],"mmm")</f>
        <v>May</v>
      </c>
      <c r="P351">
        <f>YEAR(InputData[[#This Row],[DATE]])</f>
        <v>2022</v>
      </c>
    </row>
    <row r="352" spans="1:16" x14ac:dyDescent="0.35">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7">
        <f>VLOOKUP(InputData[[#This Row],[PRODUCT ID]],MasterData[],5,0)</f>
        <v>48</v>
      </c>
      <c r="K352" s="7">
        <f>VLOOKUP(InputData[[#This Row],[PRODUCT ID]],MasterData[],6,0)</f>
        <v>57.120000000000005</v>
      </c>
      <c r="L352" s="7">
        <f>InputData[[#This Row],[BUYING PRIZE]]*InputData[[#This Row],[QUANTITY]]</f>
        <v>48</v>
      </c>
      <c r="M352" s="7">
        <f>InputData[[#This Row],[SELLING PRICE]]*InputData[[#This Row],[QUANTITY]]</f>
        <v>57.120000000000005</v>
      </c>
      <c r="N352">
        <f>DAY(InputData[[#This Row],[DATE]])</f>
        <v>7</v>
      </c>
      <c r="O352" t="str">
        <f>TEXT(InputData[[#This Row],[DATE]],"mmm")</f>
        <v>May</v>
      </c>
      <c r="P352">
        <f>YEAR(InputData[[#This Row],[DATE]])</f>
        <v>2022</v>
      </c>
    </row>
    <row r="353" spans="1:16" x14ac:dyDescent="0.35">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7">
        <f>VLOOKUP(InputData[[#This Row],[PRODUCT ID]],MasterData[],5,0)</f>
        <v>121</v>
      </c>
      <c r="K353" s="7">
        <f>VLOOKUP(InputData[[#This Row],[PRODUCT ID]],MasterData[],6,0)</f>
        <v>141.57</v>
      </c>
      <c r="L353" s="7">
        <f>InputData[[#This Row],[BUYING PRIZE]]*InputData[[#This Row],[QUANTITY]]</f>
        <v>847</v>
      </c>
      <c r="M353" s="7">
        <f>InputData[[#This Row],[SELLING PRICE]]*InputData[[#This Row],[QUANTITY]]</f>
        <v>990.99</v>
      </c>
      <c r="N353">
        <f>DAY(InputData[[#This Row],[DATE]])</f>
        <v>8</v>
      </c>
      <c r="O353" t="str">
        <f>TEXT(InputData[[#This Row],[DATE]],"mmm")</f>
        <v>May</v>
      </c>
      <c r="P353">
        <f>YEAR(InputData[[#This Row],[DATE]])</f>
        <v>2022</v>
      </c>
    </row>
    <row r="354" spans="1:16" x14ac:dyDescent="0.35">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7">
        <f>VLOOKUP(InputData[[#This Row],[PRODUCT ID]],MasterData[],5,0)</f>
        <v>134</v>
      </c>
      <c r="K354" s="7">
        <f>VLOOKUP(InputData[[#This Row],[PRODUCT ID]],MasterData[],6,0)</f>
        <v>156.78</v>
      </c>
      <c r="L354" s="7">
        <f>InputData[[#This Row],[BUYING PRIZE]]*InputData[[#This Row],[QUANTITY]]</f>
        <v>1608</v>
      </c>
      <c r="M354" s="7">
        <f>InputData[[#This Row],[SELLING PRICE]]*InputData[[#This Row],[QUANTITY]]</f>
        <v>1881.3600000000001</v>
      </c>
      <c r="N354">
        <f>DAY(InputData[[#This Row],[DATE]])</f>
        <v>9</v>
      </c>
      <c r="O354" t="str">
        <f>TEXT(InputData[[#This Row],[DATE]],"mmm")</f>
        <v>May</v>
      </c>
      <c r="P354">
        <f>YEAR(InputData[[#This Row],[DATE]])</f>
        <v>2022</v>
      </c>
    </row>
    <row r="355" spans="1:16" x14ac:dyDescent="0.35">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7">
        <f>VLOOKUP(InputData[[#This Row],[PRODUCT ID]],MasterData[],5,0)</f>
        <v>6</v>
      </c>
      <c r="K355" s="7">
        <f>VLOOKUP(InputData[[#This Row],[PRODUCT ID]],MasterData[],6,0)</f>
        <v>7.8599999999999994</v>
      </c>
      <c r="L355" s="7">
        <f>InputData[[#This Row],[BUYING PRIZE]]*InputData[[#This Row],[QUANTITY]]</f>
        <v>36</v>
      </c>
      <c r="M355" s="7">
        <f>InputData[[#This Row],[SELLING PRICE]]*InputData[[#This Row],[QUANTITY]]</f>
        <v>47.16</v>
      </c>
      <c r="N355">
        <f>DAY(InputData[[#This Row],[DATE]])</f>
        <v>10</v>
      </c>
      <c r="O355" t="str">
        <f>TEXT(InputData[[#This Row],[DATE]],"mmm")</f>
        <v>May</v>
      </c>
      <c r="P355">
        <f>YEAR(InputData[[#This Row],[DATE]])</f>
        <v>2022</v>
      </c>
    </row>
    <row r="356" spans="1:16" x14ac:dyDescent="0.35">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7">
        <f>VLOOKUP(InputData[[#This Row],[PRODUCT ID]],MasterData[],5,0)</f>
        <v>44</v>
      </c>
      <c r="K356" s="7">
        <f>VLOOKUP(InputData[[#This Row],[PRODUCT ID]],MasterData[],6,0)</f>
        <v>48.4</v>
      </c>
      <c r="L356" s="7">
        <f>InputData[[#This Row],[BUYING PRIZE]]*InputData[[#This Row],[QUANTITY]]</f>
        <v>308</v>
      </c>
      <c r="M356" s="7">
        <f>InputData[[#This Row],[SELLING PRICE]]*InputData[[#This Row],[QUANTITY]]</f>
        <v>338.8</v>
      </c>
      <c r="N356">
        <f>DAY(InputData[[#This Row],[DATE]])</f>
        <v>12</v>
      </c>
      <c r="O356" t="str">
        <f>TEXT(InputData[[#This Row],[DATE]],"mmm")</f>
        <v>May</v>
      </c>
      <c r="P356">
        <f>YEAR(InputData[[#This Row],[DATE]])</f>
        <v>2022</v>
      </c>
    </row>
    <row r="357" spans="1:16" x14ac:dyDescent="0.35">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7">
        <f>VLOOKUP(InputData[[#This Row],[PRODUCT ID]],MasterData[],5,0)</f>
        <v>73</v>
      </c>
      <c r="K357" s="7">
        <f>VLOOKUP(InputData[[#This Row],[PRODUCT ID]],MasterData[],6,0)</f>
        <v>94.17</v>
      </c>
      <c r="L357" s="7">
        <f>InputData[[#This Row],[BUYING PRIZE]]*InputData[[#This Row],[QUANTITY]]</f>
        <v>365</v>
      </c>
      <c r="M357" s="7">
        <f>InputData[[#This Row],[SELLING PRICE]]*InputData[[#This Row],[QUANTITY]]</f>
        <v>470.85</v>
      </c>
      <c r="N357">
        <f>DAY(InputData[[#This Row],[DATE]])</f>
        <v>13</v>
      </c>
      <c r="O357" t="str">
        <f>TEXT(InputData[[#This Row],[DATE]],"mmm")</f>
        <v>May</v>
      </c>
      <c r="P357">
        <f>YEAR(InputData[[#This Row],[DATE]])</f>
        <v>2022</v>
      </c>
    </row>
    <row r="358" spans="1:16" x14ac:dyDescent="0.35">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7">
        <f>VLOOKUP(InputData[[#This Row],[PRODUCT ID]],MasterData[],5,0)</f>
        <v>83</v>
      </c>
      <c r="K358" s="7">
        <f>VLOOKUP(InputData[[#This Row],[PRODUCT ID]],MasterData[],6,0)</f>
        <v>94.62</v>
      </c>
      <c r="L358" s="7">
        <f>InputData[[#This Row],[BUYING PRIZE]]*InputData[[#This Row],[QUANTITY]]</f>
        <v>1162</v>
      </c>
      <c r="M358" s="7">
        <f>InputData[[#This Row],[SELLING PRICE]]*InputData[[#This Row],[QUANTITY]]</f>
        <v>1324.68</v>
      </c>
      <c r="N358">
        <f>DAY(InputData[[#This Row],[DATE]])</f>
        <v>14</v>
      </c>
      <c r="O358" t="str">
        <f>TEXT(InputData[[#This Row],[DATE]],"mmm")</f>
        <v>May</v>
      </c>
      <c r="P358">
        <f>YEAR(InputData[[#This Row],[DATE]])</f>
        <v>2022</v>
      </c>
    </row>
    <row r="359" spans="1:16" x14ac:dyDescent="0.35">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7">
        <f>VLOOKUP(InputData[[#This Row],[PRODUCT ID]],MasterData[],5,0)</f>
        <v>61</v>
      </c>
      <c r="K359" s="7">
        <f>VLOOKUP(InputData[[#This Row],[PRODUCT ID]],MasterData[],6,0)</f>
        <v>76.25</v>
      </c>
      <c r="L359" s="7">
        <f>InputData[[#This Row],[BUYING PRIZE]]*InputData[[#This Row],[QUANTITY]]</f>
        <v>305</v>
      </c>
      <c r="M359" s="7">
        <f>InputData[[#This Row],[SELLING PRICE]]*InputData[[#This Row],[QUANTITY]]</f>
        <v>381.25</v>
      </c>
      <c r="N359">
        <f>DAY(InputData[[#This Row],[DATE]])</f>
        <v>15</v>
      </c>
      <c r="O359" t="str">
        <f>TEXT(InputData[[#This Row],[DATE]],"mmm")</f>
        <v>May</v>
      </c>
      <c r="P359">
        <f>YEAR(InputData[[#This Row],[DATE]])</f>
        <v>2022</v>
      </c>
    </row>
    <row r="360" spans="1:16" x14ac:dyDescent="0.35">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7">
        <f>VLOOKUP(InputData[[#This Row],[PRODUCT ID]],MasterData[],5,0)</f>
        <v>148</v>
      </c>
      <c r="K360" s="7">
        <f>VLOOKUP(InputData[[#This Row],[PRODUCT ID]],MasterData[],6,0)</f>
        <v>164.28</v>
      </c>
      <c r="L360" s="7">
        <f>InputData[[#This Row],[BUYING PRIZE]]*InputData[[#This Row],[QUANTITY]]</f>
        <v>1924</v>
      </c>
      <c r="M360" s="7">
        <f>InputData[[#This Row],[SELLING PRICE]]*InputData[[#This Row],[QUANTITY]]</f>
        <v>2135.64</v>
      </c>
      <c r="N360">
        <f>DAY(InputData[[#This Row],[DATE]])</f>
        <v>16</v>
      </c>
      <c r="O360" t="str">
        <f>TEXT(InputData[[#This Row],[DATE]],"mmm")</f>
        <v>May</v>
      </c>
      <c r="P360">
        <f>YEAR(InputData[[#This Row],[DATE]])</f>
        <v>2022</v>
      </c>
    </row>
    <row r="361" spans="1:16" x14ac:dyDescent="0.35">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7">
        <f>VLOOKUP(InputData[[#This Row],[PRODUCT ID]],MasterData[],5,0)</f>
        <v>93</v>
      </c>
      <c r="K361" s="7">
        <f>VLOOKUP(InputData[[#This Row],[PRODUCT ID]],MasterData[],6,0)</f>
        <v>104.16</v>
      </c>
      <c r="L361" s="7">
        <f>InputData[[#This Row],[BUYING PRIZE]]*InputData[[#This Row],[QUANTITY]]</f>
        <v>1209</v>
      </c>
      <c r="M361" s="7">
        <f>InputData[[#This Row],[SELLING PRICE]]*InputData[[#This Row],[QUANTITY]]</f>
        <v>1354.08</v>
      </c>
      <c r="N361">
        <f>DAY(InputData[[#This Row],[DATE]])</f>
        <v>16</v>
      </c>
      <c r="O361" t="str">
        <f>TEXT(InputData[[#This Row],[DATE]],"mmm")</f>
        <v>May</v>
      </c>
      <c r="P361">
        <f>YEAR(InputData[[#This Row],[DATE]])</f>
        <v>2022</v>
      </c>
    </row>
    <row r="362" spans="1:16" x14ac:dyDescent="0.35">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7">
        <f>VLOOKUP(InputData[[#This Row],[PRODUCT ID]],MasterData[],5,0)</f>
        <v>48</v>
      </c>
      <c r="K362" s="7">
        <f>VLOOKUP(InputData[[#This Row],[PRODUCT ID]],MasterData[],6,0)</f>
        <v>57.120000000000005</v>
      </c>
      <c r="L362" s="7">
        <f>InputData[[#This Row],[BUYING PRIZE]]*InputData[[#This Row],[QUANTITY]]</f>
        <v>384</v>
      </c>
      <c r="M362" s="7">
        <f>InputData[[#This Row],[SELLING PRICE]]*InputData[[#This Row],[QUANTITY]]</f>
        <v>456.96000000000004</v>
      </c>
      <c r="N362">
        <f>DAY(InputData[[#This Row],[DATE]])</f>
        <v>17</v>
      </c>
      <c r="O362" t="str">
        <f>TEXT(InputData[[#This Row],[DATE]],"mmm")</f>
        <v>May</v>
      </c>
      <c r="P362">
        <f>YEAR(InputData[[#This Row],[DATE]])</f>
        <v>2022</v>
      </c>
    </row>
    <row r="363" spans="1:16" x14ac:dyDescent="0.35">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7">
        <f>VLOOKUP(InputData[[#This Row],[PRODUCT ID]],MasterData[],5,0)</f>
        <v>48</v>
      </c>
      <c r="K363" s="7">
        <f>VLOOKUP(InputData[[#This Row],[PRODUCT ID]],MasterData[],6,0)</f>
        <v>57.120000000000005</v>
      </c>
      <c r="L363" s="7">
        <f>InputData[[#This Row],[BUYING PRIZE]]*InputData[[#This Row],[QUANTITY]]</f>
        <v>192</v>
      </c>
      <c r="M363" s="7">
        <f>InputData[[#This Row],[SELLING PRICE]]*InputData[[#This Row],[QUANTITY]]</f>
        <v>228.48000000000002</v>
      </c>
      <c r="N363">
        <f>DAY(InputData[[#This Row],[DATE]])</f>
        <v>18</v>
      </c>
      <c r="O363" t="str">
        <f>TEXT(InputData[[#This Row],[DATE]],"mmm")</f>
        <v>May</v>
      </c>
      <c r="P363">
        <f>YEAR(InputData[[#This Row],[DATE]])</f>
        <v>2022</v>
      </c>
    </row>
    <row r="364" spans="1:16" x14ac:dyDescent="0.35">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7">
        <f>VLOOKUP(InputData[[#This Row],[PRODUCT ID]],MasterData[],5,0)</f>
        <v>72</v>
      </c>
      <c r="K364" s="7">
        <f>VLOOKUP(InputData[[#This Row],[PRODUCT ID]],MasterData[],6,0)</f>
        <v>79.92</v>
      </c>
      <c r="L364" s="7">
        <f>InputData[[#This Row],[BUYING PRIZE]]*InputData[[#This Row],[QUANTITY]]</f>
        <v>576</v>
      </c>
      <c r="M364" s="7">
        <f>InputData[[#This Row],[SELLING PRICE]]*InputData[[#This Row],[QUANTITY]]</f>
        <v>639.36</v>
      </c>
      <c r="N364">
        <f>DAY(InputData[[#This Row],[DATE]])</f>
        <v>18</v>
      </c>
      <c r="O364" t="str">
        <f>TEXT(InputData[[#This Row],[DATE]],"mmm")</f>
        <v>May</v>
      </c>
      <c r="P364">
        <f>YEAR(InputData[[#This Row],[DATE]])</f>
        <v>2022</v>
      </c>
    </row>
    <row r="365" spans="1:16" x14ac:dyDescent="0.35">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7">
        <f>VLOOKUP(InputData[[#This Row],[PRODUCT ID]],MasterData[],5,0)</f>
        <v>76</v>
      </c>
      <c r="K365" s="7">
        <f>VLOOKUP(InputData[[#This Row],[PRODUCT ID]],MasterData[],6,0)</f>
        <v>82.08</v>
      </c>
      <c r="L365" s="7">
        <f>InputData[[#This Row],[BUYING PRIZE]]*InputData[[#This Row],[QUANTITY]]</f>
        <v>1140</v>
      </c>
      <c r="M365" s="7">
        <f>InputData[[#This Row],[SELLING PRICE]]*InputData[[#This Row],[QUANTITY]]</f>
        <v>1231.2</v>
      </c>
      <c r="N365">
        <f>DAY(InputData[[#This Row],[DATE]])</f>
        <v>20</v>
      </c>
      <c r="O365" t="str">
        <f>TEXT(InputData[[#This Row],[DATE]],"mmm")</f>
        <v>May</v>
      </c>
      <c r="P365">
        <f>YEAR(InputData[[#This Row],[DATE]])</f>
        <v>2022</v>
      </c>
    </row>
    <row r="366" spans="1:16" x14ac:dyDescent="0.35">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7">
        <f>VLOOKUP(InputData[[#This Row],[PRODUCT ID]],MasterData[],5,0)</f>
        <v>12</v>
      </c>
      <c r="K366" s="7">
        <f>VLOOKUP(InputData[[#This Row],[PRODUCT ID]],MasterData[],6,0)</f>
        <v>15.719999999999999</v>
      </c>
      <c r="L366" s="7">
        <f>InputData[[#This Row],[BUYING PRIZE]]*InputData[[#This Row],[QUANTITY]]</f>
        <v>144</v>
      </c>
      <c r="M366" s="7">
        <f>InputData[[#This Row],[SELLING PRICE]]*InputData[[#This Row],[QUANTITY]]</f>
        <v>188.64</v>
      </c>
      <c r="N366">
        <f>DAY(InputData[[#This Row],[DATE]])</f>
        <v>22</v>
      </c>
      <c r="O366" t="str">
        <f>TEXT(InputData[[#This Row],[DATE]],"mmm")</f>
        <v>May</v>
      </c>
      <c r="P366">
        <f>YEAR(InputData[[#This Row],[DATE]])</f>
        <v>2022</v>
      </c>
    </row>
    <row r="367" spans="1:16" x14ac:dyDescent="0.35">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7">
        <f>VLOOKUP(InputData[[#This Row],[PRODUCT ID]],MasterData[],5,0)</f>
        <v>105</v>
      </c>
      <c r="K367" s="7">
        <f>VLOOKUP(InputData[[#This Row],[PRODUCT ID]],MasterData[],6,0)</f>
        <v>142.80000000000001</v>
      </c>
      <c r="L367" s="7">
        <f>InputData[[#This Row],[BUYING PRIZE]]*InputData[[#This Row],[QUANTITY]]</f>
        <v>735</v>
      </c>
      <c r="M367" s="7">
        <f>InputData[[#This Row],[SELLING PRICE]]*InputData[[#This Row],[QUANTITY]]</f>
        <v>999.60000000000014</v>
      </c>
      <c r="N367">
        <f>DAY(InputData[[#This Row],[DATE]])</f>
        <v>25</v>
      </c>
      <c r="O367" t="str">
        <f>TEXT(InputData[[#This Row],[DATE]],"mmm")</f>
        <v>May</v>
      </c>
      <c r="P367">
        <f>YEAR(InputData[[#This Row],[DATE]])</f>
        <v>2022</v>
      </c>
    </row>
    <row r="368" spans="1:16" x14ac:dyDescent="0.35">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7">
        <f>VLOOKUP(InputData[[#This Row],[PRODUCT ID]],MasterData[],5,0)</f>
        <v>37</v>
      </c>
      <c r="K368" s="7">
        <f>VLOOKUP(InputData[[#This Row],[PRODUCT ID]],MasterData[],6,0)</f>
        <v>41.81</v>
      </c>
      <c r="L368" s="7">
        <f>InputData[[#This Row],[BUYING PRIZE]]*InputData[[#This Row],[QUANTITY]]</f>
        <v>74</v>
      </c>
      <c r="M368" s="7">
        <f>InputData[[#This Row],[SELLING PRICE]]*InputData[[#This Row],[QUANTITY]]</f>
        <v>83.62</v>
      </c>
      <c r="N368">
        <f>DAY(InputData[[#This Row],[DATE]])</f>
        <v>26</v>
      </c>
      <c r="O368" t="str">
        <f>TEXT(InputData[[#This Row],[DATE]],"mmm")</f>
        <v>May</v>
      </c>
      <c r="P368">
        <f>YEAR(InputData[[#This Row],[DATE]])</f>
        <v>2022</v>
      </c>
    </row>
    <row r="369" spans="1:16" x14ac:dyDescent="0.35">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7">
        <f>VLOOKUP(InputData[[#This Row],[PRODUCT ID]],MasterData[],5,0)</f>
        <v>48</v>
      </c>
      <c r="K369" s="7">
        <f>VLOOKUP(InputData[[#This Row],[PRODUCT ID]],MasterData[],6,0)</f>
        <v>57.120000000000005</v>
      </c>
      <c r="L369" s="7">
        <f>InputData[[#This Row],[BUYING PRIZE]]*InputData[[#This Row],[QUANTITY]]</f>
        <v>96</v>
      </c>
      <c r="M369" s="7">
        <f>InputData[[#This Row],[SELLING PRICE]]*InputData[[#This Row],[QUANTITY]]</f>
        <v>114.24000000000001</v>
      </c>
      <c r="N369">
        <f>DAY(InputData[[#This Row],[DATE]])</f>
        <v>26</v>
      </c>
      <c r="O369" t="str">
        <f>TEXT(InputData[[#This Row],[DATE]],"mmm")</f>
        <v>May</v>
      </c>
      <c r="P369">
        <f>YEAR(InputData[[#This Row],[DATE]])</f>
        <v>2022</v>
      </c>
    </row>
    <row r="370" spans="1:16" x14ac:dyDescent="0.35">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7">
        <f>VLOOKUP(InputData[[#This Row],[PRODUCT ID]],MasterData[],5,0)</f>
        <v>138</v>
      </c>
      <c r="K370" s="7">
        <f>VLOOKUP(InputData[[#This Row],[PRODUCT ID]],MasterData[],6,0)</f>
        <v>173.88</v>
      </c>
      <c r="L370" s="7">
        <f>InputData[[#This Row],[BUYING PRIZE]]*InputData[[#This Row],[QUANTITY]]</f>
        <v>1380</v>
      </c>
      <c r="M370" s="7">
        <f>InputData[[#This Row],[SELLING PRICE]]*InputData[[#This Row],[QUANTITY]]</f>
        <v>1738.8</v>
      </c>
      <c r="N370">
        <f>DAY(InputData[[#This Row],[DATE]])</f>
        <v>28</v>
      </c>
      <c r="O370" t="str">
        <f>TEXT(InputData[[#This Row],[DATE]],"mmm")</f>
        <v>May</v>
      </c>
      <c r="P370">
        <f>YEAR(InputData[[#This Row],[DATE]])</f>
        <v>2022</v>
      </c>
    </row>
    <row r="371" spans="1:16" x14ac:dyDescent="0.35">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7">
        <f>VLOOKUP(InputData[[#This Row],[PRODUCT ID]],MasterData[],5,0)</f>
        <v>83</v>
      </c>
      <c r="K371" s="7">
        <f>VLOOKUP(InputData[[#This Row],[PRODUCT ID]],MasterData[],6,0)</f>
        <v>94.62</v>
      </c>
      <c r="L371" s="7">
        <f>InputData[[#This Row],[BUYING PRIZE]]*InputData[[#This Row],[QUANTITY]]</f>
        <v>415</v>
      </c>
      <c r="M371" s="7">
        <f>InputData[[#This Row],[SELLING PRICE]]*InputData[[#This Row],[QUANTITY]]</f>
        <v>473.1</v>
      </c>
      <c r="N371">
        <f>DAY(InputData[[#This Row],[DATE]])</f>
        <v>28</v>
      </c>
      <c r="O371" t="str">
        <f>TEXT(InputData[[#This Row],[DATE]],"mmm")</f>
        <v>May</v>
      </c>
      <c r="P371">
        <f>YEAR(InputData[[#This Row],[DATE]])</f>
        <v>2022</v>
      </c>
    </row>
    <row r="372" spans="1:16" x14ac:dyDescent="0.35">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7">
        <f>VLOOKUP(InputData[[#This Row],[PRODUCT ID]],MasterData[],5,0)</f>
        <v>148</v>
      </c>
      <c r="K372" s="7">
        <f>VLOOKUP(InputData[[#This Row],[PRODUCT ID]],MasterData[],6,0)</f>
        <v>164.28</v>
      </c>
      <c r="L372" s="7">
        <f>InputData[[#This Row],[BUYING PRIZE]]*InputData[[#This Row],[QUANTITY]]</f>
        <v>1332</v>
      </c>
      <c r="M372" s="7">
        <f>InputData[[#This Row],[SELLING PRICE]]*InputData[[#This Row],[QUANTITY]]</f>
        <v>1478.52</v>
      </c>
      <c r="N372">
        <f>DAY(InputData[[#This Row],[DATE]])</f>
        <v>28</v>
      </c>
      <c r="O372" t="str">
        <f>TEXT(InputData[[#This Row],[DATE]],"mmm")</f>
        <v>May</v>
      </c>
      <c r="P372">
        <f>YEAR(InputData[[#This Row],[DATE]])</f>
        <v>2022</v>
      </c>
    </row>
    <row r="373" spans="1:16" x14ac:dyDescent="0.35">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7">
        <f>VLOOKUP(InputData[[#This Row],[PRODUCT ID]],MasterData[],5,0)</f>
        <v>44</v>
      </c>
      <c r="K373" s="7">
        <f>VLOOKUP(InputData[[#This Row],[PRODUCT ID]],MasterData[],6,0)</f>
        <v>48.84</v>
      </c>
      <c r="L373" s="7">
        <f>InputData[[#This Row],[BUYING PRIZE]]*InputData[[#This Row],[QUANTITY]]</f>
        <v>528</v>
      </c>
      <c r="M373" s="7">
        <f>InputData[[#This Row],[SELLING PRICE]]*InputData[[#This Row],[QUANTITY]]</f>
        <v>586.08000000000004</v>
      </c>
      <c r="N373">
        <f>DAY(InputData[[#This Row],[DATE]])</f>
        <v>28</v>
      </c>
      <c r="O373" t="str">
        <f>TEXT(InputData[[#This Row],[DATE]],"mmm")</f>
        <v>May</v>
      </c>
      <c r="P373">
        <f>YEAR(InputData[[#This Row],[DATE]])</f>
        <v>2022</v>
      </c>
    </row>
    <row r="374" spans="1:16" x14ac:dyDescent="0.35">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7">
        <f>VLOOKUP(InputData[[#This Row],[PRODUCT ID]],MasterData[],5,0)</f>
        <v>61</v>
      </c>
      <c r="K374" s="7">
        <f>VLOOKUP(InputData[[#This Row],[PRODUCT ID]],MasterData[],6,0)</f>
        <v>76.25</v>
      </c>
      <c r="L374" s="7">
        <f>InputData[[#This Row],[BUYING PRIZE]]*InputData[[#This Row],[QUANTITY]]</f>
        <v>854</v>
      </c>
      <c r="M374" s="7">
        <f>InputData[[#This Row],[SELLING PRICE]]*InputData[[#This Row],[QUANTITY]]</f>
        <v>1067.5</v>
      </c>
      <c r="N374">
        <f>DAY(InputData[[#This Row],[DATE]])</f>
        <v>28</v>
      </c>
      <c r="O374" t="str">
        <f>TEXT(InputData[[#This Row],[DATE]],"mmm")</f>
        <v>May</v>
      </c>
      <c r="P374">
        <f>YEAR(InputData[[#This Row],[DATE]])</f>
        <v>2022</v>
      </c>
    </row>
    <row r="375" spans="1:16" x14ac:dyDescent="0.35">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7">
        <f>VLOOKUP(InputData[[#This Row],[PRODUCT ID]],MasterData[],5,0)</f>
        <v>76</v>
      </c>
      <c r="K375" s="7">
        <f>VLOOKUP(InputData[[#This Row],[PRODUCT ID]],MasterData[],6,0)</f>
        <v>82.08</v>
      </c>
      <c r="L375" s="7">
        <f>InputData[[#This Row],[BUYING PRIZE]]*InputData[[#This Row],[QUANTITY]]</f>
        <v>684</v>
      </c>
      <c r="M375" s="7">
        <f>InputData[[#This Row],[SELLING PRICE]]*InputData[[#This Row],[QUANTITY]]</f>
        <v>738.72</v>
      </c>
      <c r="N375">
        <f>DAY(InputData[[#This Row],[DATE]])</f>
        <v>30</v>
      </c>
      <c r="O375" t="str">
        <f>TEXT(InputData[[#This Row],[DATE]],"mmm")</f>
        <v>May</v>
      </c>
      <c r="P375">
        <f>YEAR(InputData[[#This Row],[DATE]])</f>
        <v>2022</v>
      </c>
    </row>
    <row r="376" spans="1:16" x14ac:dyDescent="0.35">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7">
        <f>VLOOKUP(InputData[[#This Row],[PRODUCT ID]],MasterData[],5,0)</f>
        <v>133</v>
      </c>
      <c r="K376" s="7">
        <f>VLOOKUP(InputData[[#This Row],[PRODUCT ID]],MasterData[],6,0)</f>
        <v>155.61000000000001</v>
      </c>
      <c r="L376" s="7">
        <f>InputData[[#This Row],[BUYING PRIZE]]*InputData[[#This Row],[QUANTITY]]</f>
        <v>532</v>
      </c>
      <c r="M376" s="7">
        <f>InputData[[#This Row],[SELLING PRICE]]*InputData[[#This Row],[QUANTITY]]</f>
        <v>622.44000000000005</v>
      </c>
      <c r="N376">
        <f>DAY(InputData[[#This Row],[DATE]])</f>
        <v>30</v>
      </c>
      <c r="O376" t="str">
        <f>TEXT(InputData[[#This Row],[DATE]],"mmm")</f>
        <v>May</v>
      </c>
      <c r="P376">
        <f>YEAR(InputData[[#This Row],[DATE]])</f>
        <v>2022</v>
      </c>
    </row>
    <row r="377" spans="1:16" x14ac:dyDescent="0.35">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7">
        <f>VLOOKUP(InputData[[#This Row],[PRODUCT ID]],MasterData[],5,0)</f>
        <v>95</v>
      </c>
      <c r="K377" s="7">
        <f>VLOOKUP(InputData[[#This Row],[PRODUCT ID]],MasterData[],6,0)</f>
        <v>119.7</v>
      </c>
      <c r="L377" s="7">
        <f>InputData[[#This Row],[BUYING PRIZE]]*InputData[[#This Row],[QUANTITY]]</f>
        <v>285</v>
      </c>
      <c r="M377" s="7">
        <f>InputData[[#This Row],[SELLING PRICE]]*InputData[[#This Row],[QUANTITY]]</f>
        <v>359.1</v>
      </c>
      <c r="N377">
        <f>DAY(InputData[[#This Row],[DATE]])</f>
        <v>30</v>
      </c>
      <c r="O377" t="str">
        <f>TEXT(InputData[[#This Row],[DATE]],"mmm")</f>
        <v>May</v>
      </c>
      <c r="P377">
        <f>YEAR(InputData[[#This Row],[DATE]])</f>
        <v>2022</v>
      </c>
    </row>
    <row r="378" spans="1:16" x14ac:dyDescent="0.35">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7">
        <f>VLOOKUP(InputData[[#This Row],[PRODUCT ID]],MasterData[],5,0)</f>
        <v>83</v>
      </c>
      <c r="K378" s="7">
        <f>VLOOKUP(InputData[[#This Row],[PRODUCT ID]],MasterData[],6,0)</f>
        <v>94.62</v>
      </c>
      <c r="L378" s="7">
        <f>InputData[[#This Row],[BUYING PRIZE]]*InputData[[#This Row],[QUANTITY]]</f>
        <v>1162</v>
      </c>
      <c r="M378" s="7">
        <f>InputData[[#This Row],[SELLING PRICE]]*InputData[[#This Row],[QUANTITY]]</f>
        <v>1324.68</v>
      </c>
      <c r="N378">
        <f>DAY(InputData[[#This Row],[DATE]])</f>
        <v>3</v>
      </c>
      <c r="O378" t="str">
        <f>TEXT(InputData[[#This Row],[DATE]],"mmm")</f>
        <v>Jun</v>
      </c>
      <c r="P378">
        <f>YEAR(InputData[[#This Row],[DATE]])</f>
        <v>2022</v>
      </c>
    </row>
    <row r="379" spans="1:16" x14ac:dyDescent="0.35">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7">
        <f>VLOOKUP(InputData[[#This Row],[PRODUCT ID]],MasterData[],5,0)</f>
        <v>37</v>
      </c>
      <c r="K379" s="7">
        <f>VLOOKUP(InputData[[#This Row],[PRODUCT ID]],MasterData[],6,0)</f>
        <v>41.81</v>
      </c>
      <c r="L379" s="7">
        <f>InputData[[#This Row],[BUYING PRIZE]]*InputData[[#This Row],[QUANTITY]]</f>
        <v>296</v>
      </c>
      <c r="M379" s="7">
        <f>InputData[[#This Row],[SELLING PRICE]]*InputData[[#This Row],[QUANTITY]]</f>
        <v>334.48</v>
      </c>
      <c r="N379">
        <f>DAY(InputData[[#This Row],[DATE]])</f>
        <v>10</v>
      </c>
      <c r="O379" t="str">
        <f>TEXT(InputData[[#This Row],[DATE]],"mmm")</f>
        <v>Jun</v>
      </c>
      <c r="P379">
        <f>YEAR(InputData[[#This Row],[DATE]])</f>
        <v>2022</v>
      </c>
    </row>
    <row r="380" spans="1:16" x14ac:dyDescent="0.35">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7">
        <f>VLOOKUP(InputData[[#This Row],[PRODUCT ID]],MasterData[],5,0)</f>
        <v>37</v>
      </c>
      <c r="K380" s="7">
        <f>VLOOKUP(InputData[[#This Row],[PRODUCT ID]],MasterData[],6,0)</f>
        <v>42.55</v>
      </c>
      <c r="L380" s="7">
        <f>InputData[[#This Row],[BUYING PRIZE]]*InputData[[#This Row],[QUANTITY]]</f>
        <v>481</v>
      </c>
      <c r="M380" s="7">
        <f>InputData[[#This Row],[SELLING PRICE]]*InputData[[#This Row],[QUANTITY]]</f>
        <v>553.15</v>
      </c>
      <c r="N380">
        <f>DAY(InputData[[#This Row],[DATE]])</f>
        <v>11</v>
      </c>
      <c r="O380" t="str">
        <f>TEXT(InputData[[#This Row],[DATE]],"mmm")</f>
        <v>Jun</v>
      </c>
      <c r="P380">
        <f>YEAR(InputData[[#This Row],[DATE]])</f>
        <v>2022</v>
      </c>
    </row>
    <row r="381" spans="1:16" x14ac:dyDescent="0.35">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7">
        <f>VLOOKUP(InputData[[#This Row],[PRODUCT ID]],MasterData[],5,0)</f>
        <v>126</v>
      </c>
      <c r="K381" s="7">
        <f>VLOOKUP(InputData[[#This Row],[PRODUCT ID]],MasterData[],6,0)</f>
        <v>162.54</v>
      </c>
      <c r="L381" s="7">
        <f>InputData[[#This Row],[BUYING PRIZE]]*InputData[[#This Row],[QUANTITY]]</f>
        <v>756</v>
      </c>
      <c r="M381" s="7">
        <f>InputData[[#This Row],[SELLING PRICE]]*InputData[[#This Row],[QUANTITY]]</f>
        <v>975.24</v>
      </c>
      <c r="N381">
        <f>DAY(InputData[[#This Row],[DATE]])</f>
        <v>11</v>
      </c>
      <c r="O381" t="str">
        <f>TEXT(InputData[[#This Row],[DATE]],"mmm")</f>
        <v>Jun</v>
      </c>
      <c r="P381">
        <f>YEAR(InputData[[#This Row],[DATE]])</f>
        <v>2022</v>
      </c>
    </row>
    <row r="382" spans="1:16" x14ac:dyDescent="0.35">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7">
        <f>VLOOKUP(InputData[[#This Row],[PRODUCT ID]],MasterData[],5,0)</f>
        <v>18</v>
      </c>
      <c r="K382" s="7">
        <f>VLOOKUP(InputData[[#This Row],[PRODUCT ID]],MasterData[],6,0)</f>
        <v>24.66</v>
      </c>
      <c r="L382" s="7">
        <f>InputData[[#This Row],[BUYING PRIZE]]*InputData[[#This Row],[QUANTITY]]</f>
        <v>108</v>
      </c>
      <c r="M382" s="7">
        <f>InputData[[#This Row],[SELLING PRICE]]*InputData[[#This Row],[QUANTITY]]</f>
        <v>147.96</v>
      </c>
      <c r="N382">
        <f>DAY(InputData[[#This Row],[DATE]])</f>
        <v>13</v>
      </c>
      <c r="O382" t="str">
        <f>TEXT(InputData[[#This Row],[DATE]],"mmm")</f>
        <v>Jun</v>
      </c>
      <c r="P382">
        <f>YEAR(InputData[[#This Row],[DATE]])</f>
        <v>2022</v>
      </c>
    </row>
    <row r="383" spans="1:16" x14ac:dyDescent="0.35">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7">
        <f>VLOOKUP(InputData[[#This Row],[PRODUCT ID]],MasterData[],5,0)</f>
        <v>120</v>
      </c>
      <c r="K383" s="7">
        <f>VLOOKUP(InputData[[#This Row],[PRODUCT ID]],MasterData[],6,0)</f>
        <v>162</v>
      </c>
      <c r="L383" s="7">
        <f>InputData[[#This Row],[BUYING PRIZE]]*InputData[[#This Row],[QUANTITY]]</f>
        <v>1800</v>
      </c>
      <c r="M383" s="7">
        <f>InputData[[#This Row],[SELLING PRICE]]*InputData[[#This Row],[QUANTITY]]</f>
        <v>2430</v>
      </c>
      <c r="N383">
        <f>DAY(InputData[[#This Row],[DATE]])</f>
        <v>15</v>
      </c>
      <c r="O383" t="str">
        <f>TEXT(InputData[[#This Row],[DATE]],"mmm")</f>
        <v>Jun</v>
      </c>
      <c r="P383">
        <f>YEAR(InputData[[#This Row],[DATE]])</f>
        <v>2022</v>
      </c>
    </row>
    <row r="384" spans="1:16" x14ac:dyDescent="0.35">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7">
        <f>VLOOKUP(InputData[[#This Row],[PRODUCT ID]],MasterData[],5,0)</f>
        <v>47</v>
      </c>
      <c r="K384" s="7">
        <f>VLOOKUP(InputData[[#This Row],[PRODUCT ID]],MasterData[],6,0)</f>
        <v>53.11</v>
      </c>
      <c r="L384" s="7">
        <f>InputData[[#This Row],[BUYING PRIZE]]*InputData[[#This Row],[QUANTITY]]</f>
        <v>705</v>
      </c>
      <c r="M384" s="7">
        <f>InputData[[#This Row],[SELLING PRICE]]*InputData[[#This Row],[QUANTITY]]</f>
        <v>796.65</v>
      </c>
      <c r="N384">
        <f>DAY(InputData[[#This Row],[DATE]])</f>
        <v>16</v>
      </c>
      <c r="O384" t="str">
        <f>TEXT(InputData[[#This Row],[DATE]],"mmm")</f>
        <v>Jun</v>
      </c>
      <c r="P384">
        <f>YEAR(InputData[[#This Row],[DATE]])</f>
        <v>2022</v>
      </c>
    </row>
    <row r="385" spans="1:16" x14ac:dyDescent="0.35">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7">
        <f>VLOOKUP(InputData[[#This Row],[PRODUCT ID]],MasterData[],5,0)</f>
        <v>105</v>
      </c>
      <c r="K385" s="7">
        <f>VLOOKUP(InputData[[#This Row],[PRODUCT ID]],MasterData[],6,0)</f>
        <v>142.80000000000001</v>
      </c>
      <c r="L385" s="7">
        <f>InputData[[#This Row],[BUYING PRIZE]]*InputData[[#This Row],[QUANTITY]]</f>
        <v>840</v>
      </c>
      <c r="M385" s="7">
        <f>InputData[[#This Row],[SELLING PRICE]]*InputData[[#This Row],[QUANTITY]]</f>
        <v>1142.4000000000001</v>
      </c>
      <c r="N385">
        <f>DAY(InputData[[#This Row],[DATE]])</f>
        <v>19</v>
      </c>
      <c r="O385" t="str">
        <f>TEXT(InputData[[#This Row],[DATE]],"mmm")</f>
        <v>Jun</v>
      </c>
      <c r="P385">
        <f>YEAR(InputData[[#This Row],[DATE]])</f>
        <v>2022</v>
      </c>
    </row>
    <row r="386" spans="1:16" x14ac:dyDescent="0.35">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7">
        <f>VLOOKUP(InputData[[#This Row],[PRODUCT ID]],MasterData[],5,0)</f>
        <v>134</v>
      </c>
      <c r="K386" s="7">
        <f>VLOOKUP(InputData[[#This Row],[PRODUCT ID]],MasterData[],6,0)</f>
        <v>156.78</v>
      </c>
      <c r="L386" s="7">
        <f>InputData[[#This Row],[BUYING PRIZE]]*InputData[[#This Row],[QUANTITY]]</f>
        <v>1876</v>
      </c>
      <c r="M386" s="7">
        <f>InputData[[#This Row],[SELLING PRICE]]*InputData[[#This Row],[QUANTITY]]</f>
        <v>2194.92</v>
      </c>
      <c r="N386">
        <f>DAY(InputData[[#This Row],[DATE]])</f>
        <v>21</v>
      </c>
      <c r="O386" t="str">
        <f>TEXT(InputData[[#This Row],[DATE]],"mmm")</f>
        <v>Jun</v>
      </c>
      <c r="P386">
        <f>YEAR(InputData[[#This Row],[DATE]])</f>
        <v>2022</v>
      </c>
    </row>
    <row r="387" spans="1:16" x14ac:dyDescent="0.35">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7">
        <f>VLOOKUP(InputData[[#This Row],[PRODUCT ID]],MasterData[],5,0)</f>
        <v>90</v>
      </c>
      <c r="K387" s="7">
        <f>VLOOKUP(InputData[[#This Row],[PRODUCT ID]],MasterData[],6,0)</f>
        <v>115.2</v>
      </c>
      <c r="L387" s="7">
        <f>InputData[[#This Row],[BUYING PRIZE]]*InputData[[#This Row],[QUANTITY]]</f>
        <v>900</v>
      </c>
      <c r="M387" s="7">
        <f>InputData[[#This Row],[SELLING PRICE]]*InputData[[#This Row],[QUANTITY]]</f>
        <v>1152</v>
      </c>
      <c r="N387">
        <f>DAY(InputData[[#This Row],[DATE]])</f>
        <v>22</v>
      </c>
      <c r="O387" t="str">
        <f>TEXT(InputData[[#This Row],[DATE]],"mmm")</f>
        <v>Jun</v>
      </c>
      <c r="P387">
        <f>YEAR(InputData[[#This Row],[DATE]])</f>
        <v>2022</v>
      </c>
    </row>
    <row r="388" spans="1:16" x14ac:dyDescent="0.35">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7">
        <f>VLOOKUP(InputData[[#This Row],[PRODUCT ID]],MasterData[],5,0)</f>
        <v>98</v>
      </c>
      <c r="K388" s="7">
        <f>VLOOKUP(InputData[[#This Row],[PRODUCT ID]],MasterData[],6,0)</f>
        <v>103.88</v>
      </c>
      <c r="L388" s="7">
        <f>InputData[[#This Row],[BUYING PRIZE]]*InputData[[#This Row],[QUANTITY]]</f>
        <v>392</v>
      </c>
      <c r="M388" s="7">
        <f>InputData[[#This Row],[SELLING PRICE]]*InputData[[#This Row],[QUANTITY]]</f>
        <v>415.52</v>
      </c>
      <c r="N388">
        <f>DAY(InputData[[#This Row],[DATE]])</f>
        <v>22</v>
      </c>
      <c r="O388" t="str">
        <f>TEXT(InputData[[#This Row],[DATE]],"mmm")</f>
        <v>Jun</v>
      </c>
      <c r="P388">
        <f>YEAR(InputData[[#This Row],[DATE]])</f>
        <v>2022</v>
      </c>
    </row>
    <row r="389" spans="1:16" x14ac:dyDescent="0.35">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7">
        <f>VLOOKUP(InputData[[#This Row],[PRODUCT ID]],MasterData[],5,0)</f>
        <v>44</v>
      </c>
      <c r="K389" s="7">
        <f>VLOOKUP(InputData[[#This Row],[PRODUCT ID]],MasterData[],6,0)</f>
        <v>48.84</v>
      </c>
      <c r="L389" s="7">
        <f>InputData[[#This Row],[BUYING PRIZE]]*InputData[[#This Row],[QUANTITY]]</f>
        <v>352</v>
      </c>
      <c r="M389" s="7">
        <f>InputData[[#This Row],[SELLING PRICE]]*InputData[[#This Row],[QUANTITY]]</f>
        <v>390.72</v>
      </c>
      <c r="N389">
        <f>DAY(InputData[[#This Row],[DATE]])</f>
        <v>23</v>
      </c>
      <c r="O389" t="str">
        <f>TEXT(InputData[[#This Row],[DATE]],"mmm")</f>
        <v>Jun</v>
      </c>
      <c r="P389">
        <f>YEAR(InputData[[#This Row],[DATE]])</f>
        <v>2022</v>
      </c>
    </row>
    <row r="390" spans="1:16" x14ac:dyDescent="0.35">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7">
        <f>VLOOKUP(InputData[[#This Row],[PRODUCT ID]],MasterData[],5,0)</f>
        <v>37</v>
      </c>
      <c r="K390" s="7">
        <f>VLOOKUP(InputData[[#This Row],[PRODUCT ID]],MasterData[],6,0)</f>
        <v>49.21</v>
      </c>
      <c r="L390" s="7">
        <f>InputData[[#This Row],[BUYING PRIZE]]*InputData[[#This Row],[QUANTITY]]</f>
        <v>259</v>
      </c>
      <c r="M390" s="7">
        <f>InputData[[#This Row],[SELLING PRICE]]*InputData[[#This Row],[QUANTITY]]</f>
        <v>344.47</v>
      </c>
      <c r="N390">
        <f>DAY(InputData[[#This Row],[DATE]])</f>
        <v>24</v>
      </c>
      <c r="O390" t="str">
        <f>TEXT(InputData[[#This Row],[DATE]],"mmm")</f>
        <v>Jun</v>
      </c>
      <c r="P390">
        <f>YEAR(InputData[[#This Row],[DATE]])</f>
        <v>2022</v>
      </c>
    </row>
    <row r="391" spans="1:16" x14ac:dyDescent="0.35">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7">
        <f>VLOOKUP(InputData[[#This Row],[PRODUCT ID]],MasterData[],5,0)</f>
        <v>73</v>
      </c>
      <c r="K391" s="7">
        <f>VLOOKUP(InputData[[#This Row],[PRODUCT ID]],MasterData[],6,0)</f>
        <v>94.17</v>
      </c>
      <c r="L391" s="7">
        <f>InputData[[#This Row],[BUYING PRIZE]]*InputData[[#This Row],[QUANTITY]]</f>
        <v>511</v>
      </c>
      <c r="M391" s="7">
        <f>InputData[[#This Row],[SELLING PRICE]]*InputData[[#This Row],[QUANTITY]]</f>
        <v>659.19</v>
      </c>
      <c r="N391">
        <f>DAY(InputData[[#This Row],[DATE]])</f>
        <v>25</v>
      </c>
      <c r="O391" t="str">
        <f>TEXT(InputData[[#This Row],[DATE]],"mmm")</f>
        <v>Jun</v>
      </c>
      <c r="P391">
        <f>YEAR(InputData[[#This Row],[DATE]])</f>
        <v>2022</v>
      </c>
    </row>
    <row r="392" spans="1:16" x14ac:dyDescent="0.35">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7">
        <f>VLOOKUP(InputData[[#This Row],[PRODUCT ID]],MasterData[],5,0)</f>
        <v>55</v>
      </c>
      <c r="K392" s="7">
        <f>VLOOKUP(InputData[[#This Row],[PRODUCT ID]],MasterData[],6,0)</f>
        <v>58.3</v>
      </c>
      <c r="L392" s="7">
        <f>InputData[[#This Row],[BUYING PRIZE]]*InputData[[#This Row],[QUANTITY]]</f>
        <v>220</v>
      </c>
      <c r="M392" s="7">
        <f>InputData[[#This Row],[SELLING PRICE]]*InputData[[#This Row],[QUANTITY]]</f>
        <v>233.2</v>
      </c>
      <c r="N392">
        <f>DAY(InputData[[#This Row],[DATE]])</f>
        <v>26</v>
      </c>
      <c r="O392" t="str">
        <f>TEXT(InputData[[#This Row],[DATE]],"mmm")</f>
        <v>Jun</v>
      </c>
      <c r="P392">
        <f>YEAR(InputData[[#This Row],[DATE]])</f>
        <v>2022</v>
      </c>
    </row>
    <row r="393" spans="1:16" x14ac:dyDescent="0.35">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7">
        <f>VLOOKUP(InputData[[#This Row],[PRODUCT ID]],MasterData[],5,0)</f>
        <v>67</v>
      </c>
      <c r="K393" s="7">
        <f>VLOOKUP(InputData[[#This Row],[PRODUCT ID]],MasterData[],6,0)</f>
        <v>83.08</v>
      </c>
      <c r="L393" s="7">
        <f>InputData[[#This Row],[BUYING PRIZE]]*InputData[[#This Row],[QUANTITY]]</f>
        <v>804</v>
      </c>
      <c r="M393" s="7">
        <f>InputData[[#This Row],[SELLING PRICE]]*InputData[[#This Row],[QUANTITY]]</f>
        <v>996.96</v>
      </c>
      <c r="N393">
        <f>DAY(InputData[[#This Row],[DATE]])</f>
        <v>26</v>
      </c>
      <c r="O393" t="str">
        <f>TEXT(InputData[[#This Row],[DATE]],"mmm")</f>
        <v>Jun</v>
      </c>
      <c r="P393">
        <f>YEAR(InputData[[#This Row],[DATE]])</f>
        <v>2022</v>
      </c>
    </row>
    <row r="394" spans="1:16" x14ac:dyDescent="0.35">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7">
        <f>VLOOKUP(InputData[[#This Row],[PRODUCT ID]],MasterData[],5,0)</f>
        <v>95</v>
      </c>
      <c r="K394" s="7">
        <f>VLOOKUP(InputData[[#This Row],[PRODUCT ID]],MasterData[],6,0)</f>
        <v>119.7</v>
      </c>
      <c r="L394" s="7">
        <f>InputData[[#This Row],[BUYING PRIZE]]*InputData[[#This Row],[QUANTITY]]</f>
        <v>1425</v>
      </c>
      <c r="M394" s="7">
        <f>InputData[[#This Row],[SELLING PRICE]]*InputData[[#This Row],[QUANTITY]]</f>
        <v>1795.5</v>
      </c>
      <c r="N394">
        <f>DAY(InputData[[#This Row],[DATE]])</f>
        <v>3</v>
      </c>
      <c r="O394" t="str">
        <f>TEXT(InputData[[#This Row],[DATE]],"mmm")</f>
        <v>Jul</v>
      </c>
      <c r="P394">
        <f>YEAR(InputData[[#This Row],[DATE]])</f>
        <v>2022</v>
      </c>
    </row>
    <row r="395" spans="1:16" x14ac:dyDescent="0.35">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7">
        <f>VLOOKUP(InputData[[#This Row],[PRODUCT ID]],MasterData[],5,0)</f>
        <v>43</v>
      </c>
      <c r="K395" s="7">
        <f>VLOOKUP(InputData[[#This Row],[PRODUCT ID]],MasterData[],6,0)</f>
        <v>47.730000000000004</v>
      </c>
      <c r="L395" s="7">
        <f>InputData[[#This Row],[BUYING PRIZE]]*InputData[[#This Row],[QUANTITY]]</f>
        <v>301</v>
      </c>
      <c r="M395" s="7">
        <f>InputData[[#This Row],[SELLING PRICE]]*InputData[[#This Row],[QUANTITY]]</f>
        <v>334.11</v>
      </c>
      <c r="N395">
        <f>DAY(InputData[[#This Row],[DATE]])</f>
        <v>4</v>
      </c>
      <c r="O395" t="str">
        <f>TEXT(InputData[[#This Row],[DATE]],"mmm")</f>
        <v>Jul</v>
      </c>
      <c r="P395">
        <f>YEAR(InputData[[#This Row],[DATE]])</f>
        <v>2022</v>
      </c>
    </row>
    <row r="396" spans="1:16" x14ac:dyDescent="0.35">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7">
        <f>VLOOKUP(InputData[[#This Row],[PRODUCT ID]],MasterData[],5,0)</f>
        <v>7</v>
      </c>
      <c r="K396" s="7">
        <f>VLOOKUP(InputData[[#This Row],[PRODUCT ID]],MasterData[],6,0)</f>
        <v>8.33</v>
      </c>
      <c r="L396" s="7">
        <f>InputData[[#This Row],[BUYING PRIZE]]*InputData[[#This Row],[QUANTITY]]</f>
        <v>49</v>
      </c>
      <c r="M396" s="7">
        <f>InputData[[#This Row],[SELLING PRICE]]*InputData[[#This Row],[QUANTITY]]</f>
        <v>58.31</v>
      </c>
      <c r="N396">
        <f>DAY(InputData[[#This Row],[DATE]])</f>
        <v>5</v>
      </c>
      <c r="O396" t="str">
        <f>TEXT(InputData[[#This Row],[DATE]],"mmm")</f>
        <v>Jul</v>
      </c>
      <c r="P396">
        <f>YEAR(InputData[[#This Row],[DATE]])</f>
        <v>2022</v>
      </c>
    </row>
    <row r="397" spans="1:16" x14ac:dyDescent="0.35">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7">
        <f>VLOOKUP(InputData[[#This Row],[PRODUCT ID]],MasterData[],5,0)</f>
        <v>12</v>
      </c>
      <c r="K397" s="7">
        <f>VLOOKUP(InputData[[#This Row],[PRODUCT ID]],MasterData[],6,0)</f>
        <v>15.719999999999999</v>
      </c>
      <c r="L397" s="7">
        <f>InputData[[#This Row],[BUYING PRIZE]]*InputData[[#This Row],[QUANTITY]]</f>
        <v>96</v>
      </c>
      <c r="M397" s="7">
        <f>InputData[[#This Row],[SELLING PRICE]]*InputData[[#This Row],[QUANTITY]]</f>
        <v>125.75999999999999</v>
      </c>
      <c r="N397">
        <f>DAY(InputData[[#This Row],[DATE]])</f>
        <v>5</v>
      </c>
      <c r="O397" t="str">
        <f>TEXT(InputData[[#This Row],[DATE]],"mmm")</f>
        <v>Jul</v>
      </c>
      <c r="P397">
        <f>YEAR(InputData[[#This Row],[DATE]])</f>
        <v>2022</v>
      </c>
    </row>
    <row r="398" spans="1:16" x14ac:dyDescent="0.35">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7">
        <f>VLOOKUP(InputData[[#This Row],[PRODUCT ID]],MasterData[],5,0)</f>
        <v>138</v>
      </c>
      <c r="K398" s="7">
        <f>VLOOKUP(InputData[[#This Row],[PRODUCT ID]],MasterData[],6,0)</f>
        <v>173.88</v>
      </c>
      <c r="L398" s="7">
        <f>InputData[[#This Row],[BUYING PRIZE]]*InputData[[#This Row],[QUANTITY]]</f>
        <v>276</v>
      </c>
      <c r="M398" s="7">
        <f>InputData[[#This Row],[SELLING PRICE]]*InputData[[#This Row],[QUANTITY]]</f>
        <v>347.76</v>
      </c>
      <c r="N398">
        <f>DAY(InputData[[#This Row],[DATE]])</f>
        <v>6</v>
      </c>
      <c r="O398" t="str">
        <f>TEXT(InputData[[#This Row],[DATE]],"mmm")</f>
        <v>Jul</v>
      </c>
      <c r="P398">
        <f>YEAR(InputData[[#This Row],[DATE]])</f>
        <v>2022</v>
      </c>
    </row>
    <row r="399" spans="1:16" x14ac:dyDescent="0.35">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7">
        <f>VLOOKUP(InputData[[#This Row],[PRODUCT ID]],MasterData[],5,0)</f>
        <v>37</v>
      </c>
      <c r="K399" s="7">
        <f>VLOOKUP(InputData[[#This Row],[PRODUCT ID]],MasterData[],6,0)</f>
        <v>49.21</v>
      </c>
      <c r="L399" s="7">
        <f>InputData[[#This Row],[BUYING PRIZE]]*InputData[[#This Row],[QUANTITY]]</f>
        <v>74</v>
      </c>
      <c r="M399" s="7">
        <f>InputData[[#This Row],[SELLING PRICE]]*InputData[[#This Row],[QUANTITY]]</f>
        <v>98.42</v>
      </c>
      <c r="N399">
        <f>DAY(InputData[[#This Row],[DATE]])</f>
        <v>8</v>
      </c>
      <c r="O399" t="str">
        <f>TEXT(InputData[[#This Row],[DATE]],"mmm")</f>
        <v>Jul</v>
      </c>
      <c r="P399">
        <f>YEAR(InputData[[#This Row],[DATE]])</f>
        <v>2022</v>
      </c>
    </row>
    <row r="400" spans="1:16" x14ac:dyDescent="0.35">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7">
        <f>VLOOKUP(InputData[[#This Row],[PRODUCT ID]],MasterData[],5,0)</f>
        <v>89</v>
      </c>
      <c r="K400" s="7">
        <f>VLOOKUP(InputData[[#This Row],[PRODUCT ID]],MasterData[],6,0)</f>
        <v>117.48</v>
      </c>
      <c r="L400" s="7">
        <f>InputData[[#This Row],[BUYING PRIZE]]*InputData[[#This Row],[QUANTITY]]</f>
        <v>1068</v>
      </c>
      <c r="M400" s="7">
        <f>InputData[[#This Row],[SELLING PRICE]]*InputData[[#This Row],[QUANTITY]]</f>
        <v>1409.76</v>
      </c>
      <c r="N400">
        <f>DAY(InputData[[#This Row],[DATE]])</f>
        <v>10</v>
      </c>
      <c r="O400" t="str">
        <f>TEXT(InputData[[#This Row],[DATE]],"mmm")</f>
        <v>Jul</v>
      </c>
      <c r="P400">
        <f>YEAR(InputData[[#This Row],[DATE]])</f>
        <v>2022</v>
      </c>
    </row>
    <row r="401" spans="1:16" x14ac:dyDescent="0.35">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7">
        <f>VLOOKUP(InputData[[#This Row],[PRODUCT ID]],MasterData[],5,0)</f>
        <v>37</v>
      </c>
      <c r="K401" s="7">
        <f>VLOOKUP(InputData[[#This Row],[PRODUCT ID]],MasterData[],6,0)</f>
        <v>41.81</v>
      </c>
      <c r="L401" s="7">
        <f>InputData[[#This Row],[BUYING PRIZE]]*InputData[[#This Row],[QUANTITY]]</f>
        <v>444</v>
      </c>
      <c r="M401" s="7">
        <f>InputData[[#This Row],[SELLING PRICE]]*InputData[[#This Row],[QUANTITY]]</f>
        <v>501.72</v>
      </c>
      <c r="N401">
        <f>DAY(InputData[[#This Row],[DATE]])</f>
        <v>12</v>
      </c>
      <c r="O401" t="str">
        <f>TEXT(InputData[[#This Row],[DATE]],"mmm")</f>
        <v>Jul</v>
      </c>
      <c r="P401">
        <f>YEAR(InputData[[#This Row],[DATE]])</f>
        <v>2022</v>
      </c>
    </row>
    <row r="402" spans="1:16" x14ac:dyDescent="0.35">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7">
        <f>VLOOKUP(InputData[[#This Row],[PRODUCT ID]],MasterData[],5,0)</f>
        <v>7</v>
      </c>
      <c r="K402" s="7">
        <f>VLOOKUP(InputData[[#This Row],[PRODUCT ID]],MasterData[],6,0)</f>
        <v>8.33</v>
      </c>
      <c r="L402" s="7">
        <f>InputData[[#This Row],[BUYING PRIZE]]*InputData[[#This Row],[QUANTITY]]</f>
        <v>49</v>
      </c>
      <c r="M402" s="7">
        <f>InputData[[#This Row],[SELLING PRICE]]*InputData[[#This Row],[QUANTITY]]</f>
        <v>58.31</v>
      </c>
      <c r="N402">
        <f>DAY(InputData[[#This Row],[DATE]])</f>
        <v>13</v>
      </c>
      <c r="O402" t="str">
        <f>TEXT(InputData[[#This Row],[DATE]],"mmm")</f>
        <v>Jul</v>
      </c>
      <c r="P402">
        <f>YEAR(InputData[[#This Row],[DATE]])</f>
        <v>2022</v>
      </c>
    </row>
    <row r="403" spans="1:16" x14ac:dyDescent="0.35">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7">
        <f>VLOOKUP(InputData[[#This Row],[PRODUCT ID]],MasterData[],5,0)</f>
        <v>95</v>
      </c>
      <c r="K403" s="7">
        <f>VLOOKUP(InputData[[#This Row],[PRODUCT ID]],MasterData[],6,0)</f>
        <v>119.7</v>
      </c>
      <c r="L403" s="7">
        <f>InputData[[#This Row],[BUYING PRIZE]]*InputData[[#This Row],[QUANTITY]]</f>
        <v>855</v>
      </c>
      <c r="M403" s="7">
        <f>InputData[[#This Row],[SELLING PRICE]]*InputData[[#This Row],[QUANTITY]]</f>
        <v>1077.3</v>
      </c>
      <c r="N403">
        <f>DAY(InputData[[#This Row],[DATE]])</f>
        <v>14</v>
      </c>
      <c r="O403" t="str">
        <f>TEXT(InputData[[#This Row],[DATE]],"mmm")</f>
        <v>Jul</v>
      </c>
      <c r="P403">
        <f>YEAR(InputData[[#This Row],[DATE]])</f>
        <v>2022</v>
      </c>
    </row>
    <row r="404" spans="1:16" x14ac:dyDescent="0.35">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7">
        <f>VLOOKUP(InputData[[#This Row],[PRODUCT ID]],MasterData[],5,0)</f>
        <v>44</v>
      </c>
      <c r="K404" s="7">
        <f>VLOOKUP(InputData[[#This Row],[PRODUCT ID]],MasterData[],6,0)</f>
        <v>48.84</v>
      </c>
      <c r="L404" s="7">
        <f>InputData[[#This Row],[BUYING PRIZE]]*InputData[[#This Row],[QUANTITY]]</f>
        <v>88</v>
      </c>
      <c r="M404" s="7">
        <f>InputData[[#This Row],[SELLING PRICE]]*InputData[[#This Row],[QUANTITY]]</f>
        <v>97.68</v>
      </c>
      <c r="N404">
        <f>DAY(InputData[[#This Row],[DATE]])</f>
        <v>15</v>
      </c>
      <c r="O404" t="str">
        <f>TEXT(InputData[[#This Row],[DATE]],"mmm")</f>
        <v>Jul</v>
      </c>
      <c r="P404">
        <f>YEAR(InputData[[#This Row],[DATE]])</f>
        <v>2022</v>
      </c>
    </row>
    <row r="405" spans="1:16" x14ac:dyDescent="0.35">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7">
        <f>VLOOKUP(InputData[[#This Row],[PRODUCT ID]],MasterData[],5,0)</f>
        <v>138</v>
      </c>
      <c r="K405" s="7">
        <f>VLOOKUP(InputData[[#This Row],[PRODUCT ID]],MasterData[],6,0)</f>
        <v>173.88</v>
      </c>
      <c r="L405" s="7">
        <f>InputData[[#This Row],[BUYING PRIZE]]*InputData[[#This Row],[QUANTITY]]</f>
        <v>1104</v>
      </c>
      <c r="M405" s="7">
        <f>InputData[[#This Row],[SELLING PRICE]]*InputData[[#This Row],[QUANTITY]]</f>
        <v>1391.04</v>
      </c>
      <c r="N405">
        <f>DAY(InputData[[#This Row],[DATE]])</f>
        <v>17</v>
      </c>
      <c r="O405" t="str">
        <f>TEXT(InputData[[#This Row],[DATE]],"mmm")</f>
        <v>Jul</v>
      </c>
      <c r="P405">
        <f>YEAR(InputData[[#This Row],[DATE]])</f>
        <v>2022</v>
      </c>
    </row>
    <row r="406" spans="1:16" x14ac:dyDescent="0.35">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7">
        <f>VLOOKUP(InputData[[#This Row],[PRODUCT ID]],MasterData[],5,0)</f>
        <v>148</v>
      </c>
      <c r="K406" s="7">
        <f>VLOOKUP(InputData[[#This Row],[PRODUCT ID]],MasterData[],6,0)</f>
        <v>164.28</v>
      </c>
      <c r="L406" s="7">
        <f>InputData[[#This Row],[BUYING PRIZE]]*InputData[[#This Row],[QUANTITY]]</f>
        <v>1776</v>
      </c>
      <c r="M406" s="7">
        <f>InputData[[#This Row],[SELLING PRICE]]*InputData[[#This Row],[QUANTITY]]</f>
        <v>1971.3600000000001</v>
      </c>
      <c r="N406">
        <f>DAY(InputData[[#This Row],[DATE]])</f>
        <v>18</v>
      </c>
      <c r="O406" t="str">
        <f>TEXT(InputData[[#This Row],[DATE]],"mmm")</f>
        <v>Jul</v>
      </c>
      <c r="P406">
        <f>YEAR(InputData[[#This Row],[DATE]])</f>
        <v>2022</v>
      </c>
    </row>
    <row r="407" spans="1:16" x14ac:dyDescent="0.35">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7">
        <f>VLOOKUP(InputData[[#This Row],[PRODUCT ID]],MasterData[],5,0)</f>
        <v>120</v>
      </c>
      <c r="K407" s="7">
        <f>VLOOKUP(InputData[[#This Row],[PRODUCT ID]],MasterData[],6,0)</f>
        <v>162</v>
      </c>
      <c r="L407" s="7">
        <f>InputData[[#This Row],[BUYING PRIZE]]*InputData[[#This Row],[QUANTITY]]</f>
        <v>960</v>
      </c>
      <c r="M407" s="7">
        <f>InputData[[#This Row],[SELLING PRICE]]*InputData[[#This Row],[QUANTITY]]</f>
        <v>1296</v>
      </c>
      <c r="N407">
        <f>DAY(InputData[[#This Row],[DATE]])</f>
        <v>20</v>
      </c>
      <c r="O407" t="str">
        <f>TEXT(InputData[[#This Row],[DATE]],"mmm")</f>
        <v>Jul</v>
      </c>
      <c r="P407">
        <f>YEAR(InputData[[#This Row],[DATE]])</f>
        <v>2022</v>
      </c>
    </row>
    <row r="408" spans="1:16" x14ac:dyDescent="0.35">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7">
        <f>VLOOKUP(InputData[[#This Row],[PRODUCT ID]],MasterData[],5,0)</f>
        <v>55</v>
      </c>
      <c r="K408" s="7">
        <f>VLOOKUP(InputData[[#This Row],[PRODUCT ID]],MasterData[],6,0)</f>
        <v>58.3</v>
      </c>
      <c r="L408" s="7">
        <f>InputData[[#This Row],[BUYING PRIZE]]*InputData[[#This Row],[QUANTITY]]</f>
        <v>330</v>
      </c>
      <c r="M408" s="7">
        <f>InputData[[#This Row],[SELLING PRICE]]*InputData[[#This Row],[QUANTITY]]</f>
        <v>349.79999999999995</v>
      </c>
      <c r="N408">
        <f>DAY(InputData[[#This Row],[DATE]])</f>
        <v>22</v>
      </c>
      <c r="O408" t="str">
        <f>TEXT(InputData[[#This Row],[DATE]],"mmm")</f>
        <v>Jul</v>
      </c>
      <c r="P408">
        <f>YEAR(InputData[[#This Row],[DATE]])</f>
        <v>2022</v>
      </c>
    </row>
    <row r="409" spans="1:16" x14ac:dyDescent="0.35">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7">
        <f>VLOOKUP(InputData[[#This Row],[PRODUCT ID]],MasterData[],5,0)</f>
        <v>37</v>
      </c>
      <c r="K409" s="7">
        <f>VLOOKUP(InputData[[#This Row],[PRODUCT ID]],MasterData[],6,0)</f>
        <v>49.21</v>
      </c>
      <c r="L409" s="7">
        <f>InputData[[#This Row],[BUYING PRIZE]]*InputData[[#This Row],[QUANTITY]]</f>
        <v>74</v>
      </c>
      <c r="M409" s="7">
        <f>InputData[[#This Row],[SELLING PRICE]]*InputData[[#This Row],[QUANTITY]]</f>
        <v>98.42</v>
      </c>
      <c r="N409">
        <f>DAY(InputData[[#This Row],[DATE]])</f>
        <v>23</v>
      </c>
      <c r="O409" t="str">
        <f>TEXT(InputData[[#This Row],[DATE]],"mmm")</f>
        <v>Jul</v>
      </c>
      <c r="P409">
        <f>YEAR(InputData[[#This Row],[DATE]])</f>
        <v>2022</v>
      </c>
    </row>
    <row r="410" spans="1:16" x14ac:dyDescent="0.35">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7">
        <f>VLOOKUP(InputData[[#This Row],[PRODUCT ID]],MasterData[],5,0)</f>
        <v>75</v>
      </c>
      <c r="K410" s="7">
        <f>VLOOKUP(InputData[[#This Row],[PRODUCT ID]],MasterData[],6,0)</f>
        <v>85.5</v>
      </c>
      <c r="L410" s="7">
        <f>InputData[[#This Row],[BUYING PRIZE]]*InputData[[#This Row],[QUANTITY]]</f>
        <v>1050</v>
      </c>
      <c r="M410" s="7">
        <f>InputData[[#This Row],[SELLING PRICE]]*InputData[[#This Row],[QUANTITY]]</f>
        <v>1197</v>
      </c>
      <c r="N410">
        <f>DAY(InputData[[#This Row],[DATE]])</f>
        <v>24</v>
      </c>
      <c r="O410" t="str">
        <f>TEXT(InputData[[#This Row],[DATE]],"mmm")</f>
        <v>Jul</v>
      </c>
      <c r="P410">
        <f>YEAR(InputData[[#This Row],[DATE]])</f>
        <v>2022</v>
      </c>
    </row>
    <row r="411" spans="1:16" x14ac:dyDescent="0.35">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7">
        <f>VLOOKUP(InputData[[#This Row],[PRODUCT ID]],MasterData[],5,0)</f>
        <v>48</v>
      </c>
      <c r="K411" s="7">
        <f>VLOOKUP(InputData[[#This Row],[PRODUCT ID]],MasterData[],6,0)</f>
        <v>57.120000000000005</v>
      </c>
      <c r="L411" s="7">
        <f>InputData[[#This Row],[BUYING PRIZE]]*InputData[[#This Row],[QUANTITY]]</f>
        <v>48</v>
      </c>
      <c r="M411" s="7">
        <f>InputData[[#This Row],[SELLING PRICE]]*InputData[[#This Row],[QUANTITY]]</f>
        <v>57.120000000000005</v>
      </c>
      <c r="N411">
        <f>DAY(InputData[[#This Row],[DATE]])</f>
        <v>24</v>
      </c>
      <c r="O411" t="str">
        <f>TEXT(InputData[[#This Row],[DATE]],"mmm")</f>
        <v>Jul</v>
      </c>
      <c r="P411">
        <f>YEAR(InputData[[#This Row],[DATE]])</f>
        <v>2022</v>
      </c>
    </row>
    <row r="412" spans="1:16" x14ac:dyDescent="0.35">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7">
        <f>VLOOKUP(InputData[[#This Row],[PRODUCT ID]],MasterData[],5,0)</f>
        <v>76</v>
      </c>
      <c r="K412" s="7">
        <f>VLOOKUP(InputData[[#This Row],[PRODUCT ID]],MasterData[],6,0)</f>
        <v>82.08</v>
      </c>
      <c r="L412" s="7">
        <f>InputData[[#This Row],[BUYING PRIZE]]*InputData[[#This Row],[QUANTITY]]</f>
        <v>152</v>
      </c>
      <c r="M412" s="7">
        <f>InputData[[#This Row],[SELLING PRICE]]*InputData[[#This Row],[QUANTITY]]</f>
        <v>164.16</v>
      </c>
      <c r="N412">
        <f>DAY(InputData[[#This Row],[DATE]])</f>
        <v>25</v>
      </c>
      <c r="O412" t="str">
        <f>TEXT(InputData[[#This Row],[DATE]],"mmm")</f>
        <v>Jul</v>
      </c>
      <c r="P412">
        <f>YEAR(InputData[[#This Row],[DATE]])</f>
        <v>2022</v>
      </c>
    </row>
    <row r="413" spans="1:16" x14ac:dyDescent="0.35">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7">
        <f>VLOOKUP(InputData[[#This Row],[PRODUCT ID]],MasterData[],5,0)</f>
        <v>134</v>
      </c>
      <c r="K413" s="7">
        <f>VLOOKUP(InputData[[#This Row],[PRODUCT ID]],MasterData[],6,0)</f>
        <v>156.78</v>
      </c>
      <c r="L413" s="7">
        <f>InputData[[#This Row],[BUYING PRIZE]]*InputData[[#This Row],[QUANTITY]]</f>
        <v>1608</v>
      </c>
      <c r="M413" s="7">
        <f>InputData[[#This Row],[SELLING PRICE]]*InputData[[#This Row],[QUANTITY]]</f>
        <v>1881.3600000000001</v>
      </c>
      <c r="N413">
        <f>DAY(InputData[[#This Row],[DATE]])</f>
        <v>25</v>
      </c>
      <c r="O413" t="str">
        <f>TEXT(InputData[[#This Row],[DATE]],"mmm")</f>
        <v>Jul</v>
      </c>
      <c r="P413">
        <f>YEAR(InputData[[#This Row],[DATE]])</f>
        <v>2022</v>
      </c>
    </row>
    <row r="414" spans="1:16" x14ac:dyDescent="0.35">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7">
        <f>VLOOKUP(InputData[[#This Row],[PRODUCT ID]],MasterData[],5,0)</f>
        <v>71</v>
      </c>
      <c r="K414" s="7">
        <f>VLOOKUP(InputData[[#This Row],[PRODUCT ID]],MasterData[],6,0)</f>
        <v>80.94</v>
      </c>
      <c r="L414" s="7">
        <f>InputData[[#This Row],[BUYING PRIZE]]*InputData[[#This Row],[QUANTITY]]</f>
        <v>923</v>
      </c>
      <c r="M414" s="7">
        <f>InputData[[#This Row],[SELLING PRICE]]*InputData[[#This Row],[QUANTITY]]</f>
        <v>1052.22</v>
      </c>
      <c r="N414">
        <f>DAY(InputData[[#This Row],[DATE]])</f>
        <v>25</v>
      </c>
      <c r="O414" t="str">
        <f>TEXT(InputData[[#This Row],[DATE]],"mmm")</f>
        <v>Jul</v>
      </c>
      <c r="P414">
        <f>YEAR(InputData[[#This Row],[DATE]])</f>
        <v>2022</v>
      </c>
    </row>
    <row r="415" spans="1:16" x14ac:dyDescent="0.35">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7">
        <f>VLOOKUP(InputData[[#This Row],[PRODUCT ID]],MasterData[],5,0)</f>
        <v>71</v>
      </c>
      <c r="K415" s="7">
        <f>VLOOKUP(InputData[[#This Row],[PRODUCT ID]],MasterData[],6,0)</f>
        <v>80.94</v>
      </c>
      <c r="L415" s="7">
        <f>InputData[[#This Row],[BUYING PRIZE]]*InputData[[#This Row],[QUANTITY]]</f>
        <v>710</v>
      </c>
      <c r="M415" s="7">
        <f>InputData[[#This Row],[SELLING PRICE]]*InputData[[#This Row],[QUANTITY]]</f>
        <v>809.4</v>
      </c>
      <c r="N415">
        <f>DAY(InputData[[#This Row],[DATE]])</f>
        <v>26</v>
      </c>
      <c r="O415" t="str">
        <f>TEXT(InputData[[#This Row],[DATE]],"mmm")</f>
        <v>Jul</v>
      </c>
      <c r="P415">
        <f>YEAR(InputData[[#This Row],[DATE]])</f>
        <v>2022</v>
      </c>
    </row>
    <row r="416" spans="1:16" x14ac:dyDescent="0.35">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7">
        <f>VLOOKUP(InputData[[#This Row],[PRODUCT ID]],MasterData[],5,0)</f>
        <v>18</v>
      </c>
      <c r="K416" s="7">
        <f>VLOOKUP(InputData[[#This Row],[PRODUCT ID]],MasterData[],6,0)</f>
        <v>24.66</v>
      </c>
      <c r="L416" s="7">
        <f>InputData[[#This Row],[BUYING PRIZE]]*InputData[[#This Row],[QUANTITY]]</f>
        <v>18</v>
      </c>
      <c r="M416" s="7">
        <f>InputData[[#This Row],[SELLING PRICE]]*InputData[[#This Row],[QUANTITY]]</f>
        <v>24.66</v>
      </c>
      <c r="N416">
        <f>DAY(InputData[[#This Row],[DATE]])</f>
        <v>26</v>
      </c>
      <c r="O416" t="str">
        <f>TEXT(InputData[[#This Row],[DATE]],"mmm")</f>
        <v>Jul</v>
      </c>
      <c r="P416">
        <f>YEAR(InputData[[#This Row],[DATE]])</f>
        <v>2022</v>
      </c>
    </row>
    <row r="417" spans="1:16" x14ac:dyDescent="0.35">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7">
        <f>VLOOKUP(InputData[[#This Row],[PRODUCT ID]],MasterData[],5,0)</f>
        <v>73</v>
      </c>
      <c r="K417" s="7">
        <f>VLOOKUP(InputData[[#This Row],[PRODUCT ID]],MasterData[],6,0)</f>
        <v>94.17</v>
      </c>
      <c r="L417" s="7">
        <f>InputData[[#This Row],[BUYING PRIZE]]*InputData[[#This Row],[QUANTITY]]</f>
        <v>365</v>
      </c>
      <c r="M417" s="7">
        <f>InputData[[#This Row],[SELLING PRICE]]*InputData[[#This Row],[QUANTITY]]</f>
        <v>470.85</v>
      </c>
      <c r="N417">
        <f>DAY(InputData[[#This Row],[DATE]])</f>
        <v>3</v>
      </c>
      <c r="O417" t="str">
        <f>TEXT(InputData[[#This Row],[DATE]],"mmm")</f>
        <v>Aug</v>
      </c>
      <c r="P417">
        <f>YEAR(InputData[[#This Row],[DATE]])</f>
        <v>2022</v>
      </c>
    </row>
    <row r="418" spans="1:16" x14ac:dyDescent="0.35">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7">
        <f>VLOOKUP(InputData[[#This Row],[PRODUCT ID]],MasterData[],5,0)</f>
        <v>13</v>
      </c>
      <c r="K418" s="7">
        <f>VLOOKUP(InputData[[#This Row],[PRODUCT ID]],MasterData[],6,0)</f>
        <v>16.64</v>
      </c>
      <c r="L418" s="7">
        <f>InputData[[#This Row],[BUYING PRIZE]]*InputData[[#This Row],[QUANTITY]]</f>
        <v>117</v>
      </c>
      <c r="M418" s="7">
        <f>InputData[[#This Row],[SELLING PRICE]]*InputData[[#This Row],[QUANTITY]]</f>
        <v>149.76</v>
      </c>
      <c r="N418">
        <f>DAY(InputData[[#This Row],[DATE]])</f>
        <v>6</v>
      </c>
      <c r="O418" t="str">
        <f>TEXT(InputData[[#This Row],[DATE]],"mmm")</f>
        <v>Aug</v>
      </c>
      <c r="P418">
        <f>YEAR(InputData[[#This Row],[DATE]])</f>
        <v>2022</v>
      </c>
    </row>
    <row r="419" spans="1:16" x14ac:dyDescent="0.35">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7">
        <f>VLOOKUP(InputData[[#This Row],[PRODUCT ID]],MasterData[],5,0)</f>
        <v>13</v>
      </c>
      <c r="K419" s="7">
        <f>VLOOKUP(InputData[[#This Row],[PRODUCT ID]],MasterData[],6,0)</f>
        <v>16.64</v>
      </c>
      <c r="L419" s="7">
        <f>InputData[[#This Row],[BUYING PRIZE]]*InputData[[#This Row],[QUANTITY]]</f>
        <v>26</v>
      </c>
      <c r="M419" s="7">
        <f>InputData[[#This Row],[SELLING PRICE]]*InputData[[#This Row],[QUANTITY]]</f>
        <v>33.28</v>
      </c>
      <c r="N419">
        <f>DAY(InputData[[#This Row],[DATE]])</f>
        <v>8</v>
      </c>
      <c r="O419" t="str">
        <f>TEXT(InputData[[#This Row],[DATE]],"mmm")</f>
        <v>Aug</v>
      </c>
      <c r="P419">
        <f>YEAR(InputData[[#This Row],[DATE]])</f>
        <v>2022</v>
      </c>
    </row>
    <row r="420" spans="1:16" x14ac:dyDescent="0.35">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7">
        <f>VLOOKUP(InputData[[#This Row],[PRODUCT ID]],MasterData[],5,0)</f>
        <v>89</v>
      </c>
      <c r="K420" s="7">
        <f>VLOOKUP(InputData[[#This Row],[PRODUCT ID]],MasterData[],6,0)</f>
        <v>117.48</v>
      </c>
      <c r="L420" s="7">
        <f>InputData[[#This Row],[BUYING PRIZE]]*InputData[[#This Row],[QUANTITY]]</f>
        <v>1068</v>
      </c>
      <c r="M420" s="7">
        <f>InputData[[#This Row],[SELLING PRICE]]*InputData[[#This Row],[QUANTITY]]</f>
        <v>1409.76</v>
      </c>
      <c r="N420">
        <f>DAY(InputData[[#This Row],[DATE]])</f>
        <v>8</v>
      </c>
      <c r="O420" t="str">
        <f>TEXT(InputData[[#This Row],[DATE]],"mmm")</f>
        <v>Aug</v>
      </c>
      <c r="P420">
        <f>YEAR(InputData[[#This Row],[DATE]])</f>
        <v>2022</v>
      </c>
    </row>
    <row r="421" spans="1:16" x14ac:dyDescent="0.35">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7">
        <f>VLOOKUP(InputData[[#This Row],[PRODUCT ID]],MasterData[],5,0)</f>
        <v>126</v>
      </c>
      <c r="K421" s="7">
        <f>VLOOKUP(InputData[[#This Row],[PRODUCT ID]],MasterData[],6,0)</f>
        <v>162.54</v>
      </c>
      <c r="L421" s="7">
        <f>InputData[[#This Row],[BUYING PRIZE]]*InputData[[#This Row],[QUANTITY]]</f>
        <v>1386</v>
      </c>
      <c r="M421" s="7">
        <f>InputData[[#This Row],[SELLING PRICE]]*InputData[[#This Row],[QUANTITY]]</f>
        <v>1787.9399999999998</v>
      </c>
      <c r="N421">
        <f>DAY(InputData[[#This Row],[DATE]])</f>
        <v>8</v>
      </c>
      <c r="O421" t="str">
        <f>TEXT(InputData[[#This Row],[DATE]],"mmm")</f>
        <v>Aug</v>
      </c>
      <c r="P421">
        <f>YEAR(InputData[[#This Row],[DATE]])</f>
        <v>2022</v>
      </c>
    </row>
    <row r="422" spans="1:16" x14ac:dyDescent="0.35">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7">
        <f>VLOOKUP(InputData[[#This Row],[PRODUCT ID]],MasterData[],5,0)</f>
        <v>148</v>
      </c>
      <c r="K422" s="7">
        <f>VLOOKUP(InputData[[#This Row],[PRODUCT ID]],MasterData[],6,0)</f>
        <v>201.28</v>
      </c>
      <c r="L422" s="7">
        <f>InputData[[#This Row],[BUYING PRIZE]]*InputData[[#This Row],[QUANTITY]]</f>
        <v>2072</v>
      </c>
      <c r="M422" s="7">
        <f>InputData[[#This Row],[SELLING PRICE]]*InputData[[#This Row],[QUANTITY]]</f>
        <v>2817.92</v>
      </c>
      <c r="N422">
        <f>DAY(InputData[[#This Row],[DATE]])</f>
        <v>14</v>
      </c>
      <c r="O422" t="str">
        <f>TEXT(InputData[[#This Row],[DATE]],"mmm")</f>
        <v>Aug</v>
      </c>
      <c r="P422">
        <f>YEAR(InputData[[#This Row],[DATE]])</f>
        <v>2022</v>
      </c>
    </row>
    <row r="423" spans="1:16" x14ac:dyDescent="0.35">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7">
        <f>VLOOKUP(InputData[[#This Row],[PRODUCT ID]],MasterData[],5,0)</f>
        <v>44</v>
      </c>
      <c r="K423" s="7">
        <f>VLOOKUP(InputData[[#This Row],[PRODUCT ID]],MasterData[],6,0)</f>
        <v>48.4</v>
      </c>
      <c r="L423" s="7">
        <f>InputData[[#This Row],[BUYING PRIZE]]*InputData[[#This Row],[QUANTITY]]</f>
        <v>440</v>
      </c>
      <c r="M423" s="7">
        <f>InputData[[#This Row],[SELLING PRICE]]*InputData[[#This Row],[QUANTITY]]</f>
        <v>484</v>
      </c>
      <c r="N423">
        <f>DAY(InputData[[#This Row],[DATE]])</f>
        <v>15</v>
      </c>
      <c r="O423" t="str">
        <f>TEXT(InputData[[#This Row],[DATE]],"mmm")</f>
        <v>Aug</v>
      </c>
      <c r="P423">
        <f>YEAR(InputData[[#This Row],[DATE]])</f>
        <v>2022</v>
      </c>
    </row>
    <row r="424" spans="1:16" x14ac:dyDescent="0.35">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7">
        <f>VLOOKUP(InputData[[#This Row],[PRODUCT ID]],MasterData[],5,0)</f>
        <v>12</v>
      </c>
      <c r="K424" s="7">
        <f>VLOOKUP(InputData[[#This Row],[PRODUCT ID]],MasterData[],6,0)</f>
        <v>15.719999999999999</v>
      </c>
      <c r="L424" s="7">
        <f>InputData[[#This Row],[BUYING PRIZE]]*InputData[[#This Row],[QUANTITY]]</f>
        <v>84</v>
      </c>
      <c r="M424" s="7">
        <f>InputData[[#This Row],[SELLING PRICE]]*InputData[[#This Row],[QUANTITY]]</f>
        <v>110.03999999999999</v>
      </c>
      <c r="N424">
        <f>DAY(InputData[[#This Row],[DATE]])</f>
        <v>15</v>
      </c>
      <c r="O424" t="str">
        <f>TEXT(InputData[[#This Row],[DATE]],"mmm")</f>
        <v>Aug</v>
      </c>
      <c r="P424">
        <f>YEAR(InputData[[#This Row],[DATE]])</f>
        <v>2022</v>
      </c>
    </row>
    <row r="425" spans="1:16" x14ac:dyDescent="0.35">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7">
        <f>VLOOKUP(InputData[[#This Row],[PRODUCT ID]],MasterData[],5,0)</f>
        <v>47</v>
      </c>
      <c r="K425" s="7">
        <f>VLOOKUP(InputData[[#This Row],[PRODUCT ID]],MasterData[],6,0)</f>
        <v>53.11</v>
      </c>
      <c r="L425" s="7">
        <f>InputData[[#This Row],[BUYING PRIZE]]*InputData[[#This Row],[QUANTITY]]</f>
        <v>376</v>
      </c>
      <c r="M425" s="7">
        <f>InputData[[#This Row],[SELLING PRICE]]*InputData[[#This Row],[QUANTITY]]</f>
        <v>424.88</v>
      </c>
      <c r="N425">
        <f>DAY(InputData[[#This Row],[DATE]])</f>
        <v>18</v>
      </c>
      <c r="O425" t="str">
        <f>TEXT(InputData[[#This Row],[DATE]],"mmm")</f>
        <v>Aug</v>
      </c>
      <c r="P425">
        <f>YEAR(InputData[[#This Row],[DATE]])</f>
        <v>2022</v>
      </c>
    </row>
    <row r="426" spans="1:16" x14ac:dyDescent="0.35">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7">
        <f>VLOOKUP(InputData[[#This Row],[PRODUCT ID]],MasterData[],5,0)</f>
        <v>148</v>
      </c>
      <c r="K426" s="7">
        <f>VLOOKUP(InputData[[#This Row],[PRODUCT ID]],MasterData[],6,0)</f>
        <v>164.28</v>
      </c>
      <c r="L426" s="7">
        <f>InputData[[#This Row],[BUYING PRIZE]]*InputData[[#This Row],[QUANTITY]]</f>
        <v>296</v>
      </c>
      <c r="M426" s="7">
        <f>InputData[[#This Row],[SELLING PRICE]]*InputData[[#This Row],[QUANTITY]]</f>
        <v>328.56</v>
      </c>
      <c r="N426">
        <f>DAY(InputData[[#This Row],[DATE]])</f>
        <v>18</v>
      </c>
      <c r="O426" t="str">
        <f>TEXT(InputData[[#This Row],[DATE]],"mmm")</f>
        <v>Aug</v>
      </c>
      <c r="P426">
        <f>YEAR(InputData[[#This Row],[DATE]])</f>
        <v>2022</v>
      </c>
    </row>
    <row r="427" spans="1:16" x14ac:dyDescent="0.35">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7">
        <f>VLOOKUP(InputData[[#This Row],[PRODUCT ID]],MasterData[],5,0)</f>
        <v>43</v>
      </c>
      <c r="K427" s="7">
        <f>VLOOKUP(InputData[[#This Row],[PRODUCT ID]],MasterData[],6,0)</f>
        <v>47.730000000000004</v>
      </c>
      <c r="L427" s="7">
        <f>InputData[[#This Row],[BUYING PRIZE]]*InputData[[#This Row],[QUANTITY]]</f>
        <v>129</v>
      </c>
      <c r="M427" s="7">
        <f>InputData[[#This Row],[SELLING PRICE]]*InputData[[#This Row],[QUANTITY]]</f>
        <v>143.19</v>
      </c>
      <c r="N427">
        <f>DAY(InputData[[#This Row],[DATE]])</f>
        <v>19</v>
      </c>
      <c r="O427" t="str">
        <f>TEXT(InputData[[#This Row],[DATE]],"mmm")</f>
        <v>Aug</v>
      </c>
      <c r="P427">
        <f>YEAR(InputData[[#This Row],[DATE]])</f>
        <v>2022</v>
      </c>
    </row>
    <row r="428" spans="1:16" x14ac:dyDescent="0.35">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7">
        <f>VLOOKUP(InputData[[#This Row],[PRODUCT ID]],MasterData[],5,0)</f>
        <v>141</v>
      </c>
      <c r="K428" s="7">
        <f>VLOOKUP(InputData[[#This Row],[PRODUCT ID]],MasterData[],6,0)</f>
        <v>149.46</v>
      </c>
      <c r="L428" s="7">
        <f>InputData[[#This Row],[BUYING PRIZE]]*InputData[[#This Row],[QUANTITY]]</f>
        <v>1833</v>
      </c>
      <c r="M428" s="7">
        <f>InputData[[#This Row],[SELLING PRICE]]*InputData[[#This Row],[QUANTITY]]</f>
        <v>1942.98</v>
      </c>
      <c r="N428">
        <f>DAY(InputData[[#This Row],[DATE]])</f>
        <v>20</v>
      </c>
      <c r="O428" t="str">
        <f>TEXT(InputData[[#This Row],[DATE]],"mmm")</f>
        <v>Aug</v>
      </c>
      <c r="P428">
        <f>YEAR(InputData[[#This Row],[DATE]])</f>
        <v>2022</v>
      </c>
    </row>
    <row r="429" spans="1:16" x14ac:dyDescent="0.35">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7">
        <f>VLOOKUP(InputData[[#This Row],[PRODUCT ID]],MasterData[],5,0)</f>
        <v>95</v>
      </c>
      <c r="K429" s="7">
        <f>VLOOKUP(InputData[[#This Row],[PRODUCT ID]],MasterData[],6,0)</f>
        <v>119.7</v>
      </c>
      <c r="L429" s="7">
        <f>InputData[[#This Row],[BUYING PRIZE]]*InputData[[#This Row],[QUANTITY]]</f>
        <v>1330</v>
      </c>
      <c r="M429" s="7">
        <f>InputData[[#This Row],[SELLING PRICE]]*InputData[[#This Row],[QUANTITY]]</f>
        <v>1675.8</v>
      </c>
      <c r="N429">
        <f>DAY(InputData[[#This Row],[DATE]])</f>
        <v>20</v>
      </c>
      <c r="O429" t="str">
        <f>TEXT(InputData[[#This Row],[DATE]],"mmm")</f>
        <v>Aug</v>
      </c>
      <c r="P429">
        <f>YEAR(InputData[[#This Row],[DATE]])</f>
        <v>2022</v>
      </c>
    </row>
    <row r="430" spans="1:16" x14ac:dyDescent="0.35">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7">
        <f>VLOOKUP(InputData[[#This Row],[PRODUCT ID]],MasterData[],5,0)</f>
        <v>13</v>
      </c>
      <c r="K430" s="7">
        <f>VLOOKUP(InputData[[#This Row],[PRODUCT ID]],MasterData[],6,0)</f>
        <v>16.64</v>
      </c>
      <c r="L430" s="7">
        <f>InputData[[#This Row],[BUYING PRIZE]]*InputData[[#This Row],[QUANTITY]]</f>
        <v>52</v>
      </c>
      <c r="M430" s="7">
        <f>InputData[[#This Row],[SELLING PRICE]]*InputData[[#This Row],[QUANTITY]]</f>
        <v>66.56</v>
      </c>
      <c r="N430">
        <f>DAY(InputData[[#This Row],[DATE]])</f>
        <v>21</v>
      </c>
      <c r="O430" t="str">
        <f>TEXT(InputData[[#This Row],[DATE]],"mmm")</f>
        <v>Aug</v>
      </c>
      <c r="P430">
        <f>YEAR(InputData[[#This Row],[DATE]])</f>
        <v>2022</v>
      </c>
    </row>
    <row r="431" spans="1:16" x14ac:dyDescent="0.35">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7">
        <f>VLOOKUP(InputData[[#This Row],[PRODUCT ID]],MasterData[],5,0)</f>
        <v>76</v>
      </c>
      <c r="K431" s="7">
        <f>VLOOKUP(InputData[[#This Row],[PRODUCT ID]],MasterData[],6,0)</f>
        <v>82.08</v>
      </c>
      <c r="L431" s="7">
        <f>InputData[[#This Row],[BUYING PRIZE]]*InputData[[#This Row],[QUANTITY]]</f>
        <v>836</v>
      </c>
      <c r="M431" s="7">
        <f>InputData[[#This Row],[SELLING PRICE]]*InputData[[#This Row],[QUANTITY]]</f>
        <v>902.88</v>
      </c>
      <c r="N431">
        <f>DAY(InputData[[#This Row],[DATE]])</f>
        <v>23</v>
      </c>
      <c r="O431" t="str">
        <f>TEXT(InputData[[#This Row],[DATE]],"mmm")</f>
        <v>Aug</v>
      </c>
      <c r="P431">
        <f>YEAR(InputData[[#This Row],[DATE]])</f>
        <v>2022</v>
      </c>
    </row>
    <row r="432" spans="1:16" x14ac:dyDescent="0.35">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7">
        <f>VLOOKUP(InputData[[#This Row],[PRODUCT ID]],MasterData[],5,0)</f>
        <v>47</v>
      </c>
      <c r="K432" s="7">
        <f>VLOOKUP(InputData[[#This Row],[PRODUCT ID]],MasterData[],6,0)</f>
        <v>53.11</v>
      </c>
      <c r="L432" s="7">
        <f>InputData[[#This Row],[BUYING PRIZE]]*InputData[[#This Row],[QUANTITY]]</f>
        <v>658</v>
      </c>
      <c r="M432" s="7">
        <f>InputData[[#This Row],[SELLING PRICE]]*InputData[[#This Row],[QUANTITY]]</f>
        <v>743.54</v>
      </c>
      <c r="N432">
        <f>DAY(InputData[[#This Row],[DATE]])</f>
        <v>23</v>
      </c>
      <c r="O432" t="str">
        <f>TEXT(InputData[[#This Row],[DATE]],"mmm")</f>
        <v>Aug</v>
      </c>
      <c r="P432">
        <f>YEAR(InputData[[#This Row],[DATE]])</f>
        <v>2022</v>
      </c>
    </row>
    <row r="433" spans="1:16" x14ac:dyDescent="0.35">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7">
        <f>VLOOKUP(InputData[[#This Row],[PRODUCT ID]],MasterData[],5,0)</f>
        <v>133</v>
      </c>
      <c r="K433" s="7">
        <f>VLOOKUP(InputData[[#This Row],[PRODUCT ID]],MasterData[],6,0)</f>
        <v>155.61000000000001</v>
      </c>
      <c r="L433" s="7">
        <f>InputData[[#This Row],[BUYING PRIZE]]*InputData[[#This Row],[QUANTITY]]</f>
        <v>665</v>
      </c>
      <c r="M433" s="7">
        <f>InputData[[#This Row],[SELLING PRICE]]*InputData[[#This Row],[QUANTITY]]</f>
        <v>778.05000000000007</v>
      </c>
      <c r="N433">
        <f>DAY(InputData[[#This Row],[DATE]])</f>
        <v>24</v>
      </c>
      <c r="O433" t="str">
        <f>TEXT(InputData[[#This Row],[DATE]],"mmm")</f>
        <v>Aug</v>
      </c>
      <c r="P433">
        <f>YEAR(InputData[[#This Row],[DATE]])</f>
        <v>2022</v>
      </c>
    </row>
    <row r="434" spans="1:16" x14ac:dyDescent="0.35">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7">
        <f>VLOOKUP(InputData[[#This Row],[PRODUCT ID]],MasterData[],5,0)</f>
        <v>150</v>
      </c>
      <c r="K434" s="7">
        <f>VLOOKUP(InputData[[#This Row],[PRODUCT ID]],MasterData[],6,0)</f>
        <v>210</v>
      </c>
      <c r="L434" s="7">
        <f>InputData[[#This Row],[BUYING PRIZE]]*InputData[[#This Row],[QUANTITY]]</f>
        <v>1950</v>
      </c>
      <c r="M434" s="7">
        <f>InputData[[#This Row],[SELLING PRICE]]*InputData[[#This Row],[QUANTITY]]</f>
        <v>2730</v>
      </c>
      <c r="N434">
        <f>DAY(InputData[[#This Row],[DATE]])</f>
        <v>26</v>
      </c>
      <c r="O434" t="str">
        <f>TEXT(InputData[[#This Row],[DATE]],"mmm")</f>
        <v>Aug</v>
      </c>
      <c r="P434">
        <f>YEAR(InputData[[#This Row],[DATE]])</f>
        <v>2022</v>
      </c>
    </row>
    <row r="435" spans="1:16" x14ac:dyDescent="0.35">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7">
        <f>VLOOKUP(InputData[[#This Row],[PRODUCT ID]],MasterData[],5,0)</f>
        <v>67</v>
      </c>
      <c r="K435" s="7">
        <f>VLOOKUP(InputData[[#This Row],[PRODUCT ID]],MasterData[],6,0)</f>
        <v>85.76</v>
      </c>
      <c r="L435" s="7">
        <f>InputData[[#This Row],[BUYING PRIZE]]*InputData[[#This Row],[QUANTITY]]</f>
        <v>536</v>
      </c>
      <c r="M435" s="7">
        <f>InputData[[#This Row],[SELLING PRICE]]*InputData[[#This Row],[QUANTITY]]</f>
        <v>686.08</v>
      </c>
      <c r="N435">
        <f>DAY(InputData[[#This Row],[DATE]])</f>
        <v>26</v>
      </c>
      <c r="O435" t="str">
        <f>TEXT(InputData[[#This Row],[DATE]],"mmm")</f>
        <v>Aug</v>
      </c>
      <c r="P435">
        <f>YEAR(InputData[[#This Row],[DATE]])</f>
        <v>2022</v>
      </c>
    </row>
    <row r="436" spans="1:16" x14ac:dyDescent="0.35">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7">
        <f>VLOOKUP(InputData[[#This Row],[PRODUCT ID]],MasterData[],5,0)</f>
        <v>37</v>
      </c>
      <c r="K436" s="7">
        <f>VLOOKUP(InputData[[#This Row],[PRODUCT ID]],MasterData[],6,0)</f>
        <v>42.55</v>
      </c>
      <c r="L436" s="7">
        <f>InputData[[#This Row],[BUYING PRIZE]]*InputData[[#This Row],[QUANTITY]]</f>
        <v>555</v>
      </c>
      <c r="M436" s="7">
        <f>InputData[[#This Row],[SELLING PRICE]]*InputData[[#This Row],[QUANTITY]]</f>
        <v>638.25</v>
      </c>
      <c r="N436">
        <f>DAY(InputData[[#This Row],[DATE]])</f>
        <v>27</v>
      </c>
      <c r="O436" t="str">
        <f>TEXT(InputData[[#This Row],[DATE]],"mmm")</f>
        <v>Aug</v>
      </c>
      <c r="P436">
        <f>YEAR(InputData[[#This Row],[DATE]])</f>
        <v>2022</v>
      </c>
    </row>
    <row r="437" spans="1:16" x14ac:dyDescent="0.35">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7">
        <f>VLOOKUP(InputData[[#This Row],[PRODUCT ID]],MasterData[],5,0)</f>
        <v>133</v>
      </c>
      <c r="K437" s="7">
        <f>VLOOKUP(InputData[[#This Row],[PRODUCT ID]],MasterData[],6,0)</f>
        <v>155.61000000000001</v>
      </c>
      <c r="L437" s="7">
        <f>InputData[[#This Row],[BUYING PRIZE]]*InputData[[#This Row],[QUANTITY]]</f>
        <v>1197</v>
      </c>
      <c r="M437" s="7">
        <f>InputData[[#This Row],[SELLING PRICE]]*InputData[[#This Row],[QUANTITY]]</f>
        <v>1400.4900000000002</v>
      </c>
      <c r="N437">
        <f>DAY(InputData[[#This Row],[DATE]])</f>
        <v>28</v>
      </c>
      <c r="O437" t="str">
        <f>TEXT(InputData[[#This Row],[DATE]],"mmm")</f>
        <v>Aug</v>
      </c>
      <c r="P437">
        <f>YEAR(InputData[[#This Row],[DATE]])</f>
        <v>2022</v>
      </c>
    </row>
    <row r="438" spans="1:16" x14ac:dyDescent="0.35">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7">
        <f>VLOOKUP(InputData[[#This Row],[PRODUCT ID]],MasterData[],5,0)</f>
        <v>37</v>
      </c>
      <c r="K438" s="7">
        <f>VLOOKUP(InputData[[#This Row],[PRODUCT ID]],MasterData[],6,0)</f>
        <v>42.55</v>
      </c>
      <c r="L438" s="7">
        <f>InputData[[#This Row],[BUYING PRIZE]]*InputData[[#This Row],[QUANTITY]]</f>
        <v>185</v>
      </c>
      <c r="M438" s="7">
        <f>InputData[[#This Row],[SELLING PRICE]]*InputData[[#This Row],[QUANTITY]]</f>
        <v>212.75</v>
      </c>
      <c r="N438">
        <f>DAY(InputData[[#This Row],[DATE]])</f>
        <v>28</v>
      </c>
      <c r="O438" t="str">
        <f>TEXT(InputData[[#This Row],[DATE]],"mmm")</f>
        <v>Aug</v>
      </c>
      <c r="P438">
        <f>YEAR(InputData[[#This Row],[DATE]])</f>
        <v>2022</v>
      </c>
    </row>
    <row r="439" spans="1:16" x14ac:dyDescent="0.35">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7">
        <f>VLOOKUP(InputData[[#This Row],[PRODUCT ID]],MasterData[],5,0)</f>
        <v>75</v>
      </c>
      <c r="K439" s="7">
        <f>VLOOKUP(InputData[[#This Row],[PRODUCT ID]],MasterData[],6,0)</f>
        <v>85.5</v>
      </c>
      <c r="L439" s="7">
        <f>InputData[[#This Row],[BUYING PRIZE]]*InputData[[#This Row],[QUANTITY]]</f>
        <v>450</v>
      </c>
      <c r="M439" s="7">
        <f>InputData[[#This Row],[SELLING PRICE]]*InputData[[#This Row],[QUANTITY]]</f>
        <v>513</v>
      </c>
      <c r="N439">
        <f>DAY(InputData[[#This Row],[DATE]])</f>
        <v>30</v>
      </c>
      <c r="O439" t="str">
        <f>TEXT(InputData[[#This Row],[DATE]],"mmm")</f>
        <v>Aug</v>
      </c>
      <c r="P439">
        <f>YEAR(InputData[[#This Row],[DATE]])</f>
        <v>2022</v>
      </c>
    </row>
    <row r="440" spans="1:16" x14ac:dyDescent="0.35">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7">
        <f>VLOOKUP(InputData[[#This Row],[PRODUCT ID]],MasterData[],5,0)</f>
        <v>67</v>
      </c>
      <c r="K440" s="7">
        <f>VLOOKUP(InputData[[#This Row],[PRODUCT ID]],MasterData[],6,0)</f>
        <v>83.08</v>
      </c>
      <c r="L440" s="7">
        <f>InputData[[#This Row],[BUYING PRIZE]]*InputData[[#This Row],[QUANTITY]]</f>
        <v>402</v>
      </c>
      <c r="M440" s="7">
        <f>InputData[[#This Row],[SELLING PRICE]]*InputData[[#This Row],[QUANTITY]]</f>
        <v>498.48</v>
      </c>
      <c r="N440">
        <f>DAY(InputData[[#This Row],[DATE]])</f>
        <v>30</v>
      </c>
      <c r="O440" t="str">
        <f>TEXT(InputData[[#This Row],[DATE]],"mmm")</f>
        <v>Aug</v>
      </c>
      <c r="P440">
        <f>YEAR(InputData[[#This Row],[DATE]])</f>
        <v>2022</v>
      </c>
    </row>
    <row r="441" spans="1:16" x14ac:dyDescent="0.35">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7">
        <f>VLOOKUP(InputData[[#This Row],[PRODUCT ID]],MasterData[],5,0)</f>
        <v>7</v>
      </c>
      <c r="K441" s="7">
        <f>VLOOKUP(InputData[[#This Row],[PRODUCT ID]],MasterData[],6,0)</f>
        <v>8.33</v>
      </c>
      <c r="L441" s="7">
        <f>InputData[[#This Row],[BUYING PRIZE]]*InputData[[#This Row],[QUANTITY]]</f>
        <v>35</v>
      </c>
      <c r="M441" s="7">
        <f>InputData[[#This Row],[SELLING PRICE]]*InputData[[#This Row],[QUANTITY]]</f>
        <v>41.65</v>
      </c>
      <c r="N441">
        <f>DAY(InputData[[#This Row],[DATE]])</f>
        <v>30</v>
      </c>
      <c r="O441" t="str">
        <f>TEXT(InputData[[#This Row],[DATE]],"mmm")</f>
        <v>Aug</v>
      </c>
      <c r="P441">
        <f>YEAR(InputData[[#This Row],[DATE]])</f>
        <v>2022</v>
      </c>
    </row>
    <row r="442" spans="1:16" x14ac:dyDescent="0.35">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7">
        <f>VLOOKUP(InputData[[#This Row],[PRODUCT ID]],MasterData[],5,0)</f>
        <v>12</v>
      </c>
      <c r="K442" s="7">
        <f>VLOOKUP(InputData[[#This Row],[PRODUCT ID]],MasterData[],6,0)</f>
        <v>15.719999999999999</v>
      </c>
      <c r="L442" s="7">
        <f>InputData[[#This Row],[BUYING PRIZE]]*InputData[[#This Row],[QUANTITY]]</f>
        <v>156</v>
      </c>
      <c r="M442" s="7">
        <f>InputData[[#This Row],[SELLING PRICE]]*InputData[[#This Row],[QUANTITY]]</f>
        <v>204.35999999999999</v>
      </c>
      <c r="N442">
        <f>DAY(InputData[[#This Row],[DATE]])</f>
        <v>31</v>
      </c>
      <c r="O442" t="str">
        <f>TEXT(InputData[[#This Row],[DATE]],"mmm")</f>
        <v>Aug</v>
      </c>
      <c r="P442">
        <f>YEAR(InputData[[#This Row],[DATE]])</f>
        <v>2022</v>
      </c>
    </row>
    <row r="443" spans="1:16" x14ac:dyDescent="0.35">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7">
        <f>VLOOKUP(InputData[[#This Row],[PRODUCT ID]],MasterData[],5,0)</f>
        <v>105</v>
      </c>
      <c r="K443" s="7">
        <f>VLOOKUP(InputData[[#This Row],[PRODUCT ID]],MasterData[],6,0)</f>
        <v>142.80000000000001</v>
      </c>
      <c r="L443" s="7">
        <f>InputData[[#This Row],[BUYING PRIZE]]*InputData[[#This Row],[QUANTITY]]</f>
        <v>105</v>
      </c>
      <c r="M443" s="7">
        <f>InputData[[#This Row],[SELLING PRICE]]*InputData[[#This Row],[QUANTITY]]</f>
        <v>142.80000000000001</v>
      </c>
      <c r="N443">
        <f>DAY(InputData[[#This Row],[DATE]])</f>
        <v>4</v>
      </c>
      <c r="O443" t="str">
        <f>TEXT(InputData[[#This Row],[DATE]],"mmm")</f>
        <v>Sep</v>
      </c>
      <c r="P443">
        <f>YEAR(InputData[[#This Row],[DATE]])</f>
        <v>2022</v>
      </c>
    </row>
    <row r="444" spans="1:16" x14ac:dyDescent="0.35">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7">
        <f>VLOOKUP(InputData[[#This Row],[PRODUCT ID]],MasterData[],5,0)</f>
        <v>133</v>
      </c>
      <c r="K444" s="7">
        <f>VLOOKUP(InputData[[#This Row],[PRODUCT ID]],MasterData[],6,0)</f>
        <v>155.61000000000001</v>
      </c>
      <c r="L444" s="7">
        <f>InputData[[#This Row],[BUYING PRIZE]]*InputData[[#This Row],[QUANTITY]]</f>
        <v>1596</v>
      </c>
      <c r="M444" s="7">
        <f>InputData[[#This Row],[SELLING PRICE]]*InputData[[#This Row],[QUANTITY]]</f>
        <v>1867.3200000000002</v>
      </c>
      <c r="N444">
        <f>DAY(InputData[[#This Row],[DATE]])</f>
        <v>6</v>
      </c>
      <c r="O444" t="str">
        <f>TEXT(InputData[[#This Row],[DATE]],"mmm")</f>
        <v>Sep</v>
      </c>
      <c r="P444">
        <f>YEAR(InputData[[#This Row],[DATE]])</f>
        <v>2022</v>
      </c>
    </row>
    <row r="445" spans="1:16" x14ac:dyDescent="0.35">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7">
        <f>VLOOKUP(InputData[[#This Row],[PRODUCT ID]],MasterData[],5,0)</f>
        <v>138</v>
      </c>
      <c r="K445" s="7">
        <f>VLOOKUP(InputData[[#This Row],[PRODUCT ID]],MasterData[],6,0)</f>
        <v>173.88</v>
      </c>
      <c r="L445" s="7">
        <f>InputData[[#This Row],[BUYING PRIZE]]*InputData[[#This Row],[QUANTITY]]</f>
        <v>1242</v>
      </c>
      <c r="M445" s="7">
        <f>InputData[[#This Row],[SELLING PRICE]]*InputData[[#This Row],[QUANTITY]]</f>
        <v>1564.92</v>
      </c>
      <c r="N445">
        <f>DAY(InputData[[#This Row],[DATE]])</f>
        <v>9</v>
      </c>
      <c r="O445" t="str">
        <f>TEXT(InputData[[#This Row],[DATE]],"mmm")</f>
        <v>Sep</v>
      </c>
      <c r="P445">
        <f>YEAR(InputData[[#This Row],[DATE]])</f>
        <v>2022</v>
      </c>
    </row>
    <row r="446" spans="1:16" x14ac:dyDescent="0.35">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7">
        <f>VLOOKUP(InputData[[#This Row],[PRODUCT ID]],MasterData[],5,0)</f>
        <v>71</v>
      </c>
      <c r="K446" s="7">
        <f>VLOOKUP(InputData[[#This Row],[PRODUCT ID]],MasterData[],6,0)</f>
        <v>80.94</v>
      </c>
      <c r="L446" s="7">
        <f>InputData[[#This Row],[BUYING PRIZE]]*InputData[[#This Row],[QUANTITY]]</f>
        <v>213</v>
      </c>
      <c r="M446" s="7">
        <f>InputData[[#This Row],[SELLING PRICE]]*InputData[[#This Row],[QUANTITY]]</f>
        <v>242.82</v>
      </c>
      <c r="N446">
        <f>DAY(InputData[[#This Row],[DATE]])</f>
        <v>9</v>
      </c>
      <c r="O446" t="str">
        <f>TEXT(InputData[[#This Row],[DATE]],"mmm")</f>
        <v>Sep</v>
      </c>
      <c r="P446">
        <f>YEAR(InputData[[#This Row],[DATE]])</f>
        <v>2022</v>
      </c>
    </row>
    <row r="447" spans="1:16" x14ac:dyDescent="0.35">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7">
        <f>VLOOKUP(InputData[[#This Row],[PRODUCT ID]],MasterData[],5,0)</f>
        <v>5</v>
      </c>
      <c r="K447" s="7">
        <f>VLOOKUP(InputData[[#This Row],[PRODUCT ID]],MasterData[],6,0)</f>
        <v>6.7</v>
      </c>
      <c r="L447" s="7">
        <f>InputData[[#This Row],[BUYING PRIZE]]*InputData[[#This Row],[QUANTITY]]</f>
        <v>75</v>
      </c>
      <c r="M447" s="7">
        <f>InputData[[#This Row],[SELLING PRICE]]*InputData[[#This Row],[QUANTITY]]</f>
        <v>100.5</v>
      </c>
      <c r="N447">
        <f>DAY(InputData[[#This Row],[DATE]])</f>
        <v>10</v>
      </c>
      <c r="O447" t="str">
        <f>TEXT(InputData[[#This Row],[DATE]],"mmm")</f>
        <v>Sep</v>
      </c>
      <c r="P447">
        <f>YEAR(InputData[[#This Row],[DATE]])</f>
        <v>2022</v>
      </c>
    </row>
    <row r="448" spans="1:16" x14ac:dyDescent="0.35">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7">
        <f>VLOOKUP(InputData[[#This Row],[PRODUCT ID]],MasterData[],5,0)</f>
        <v>72</v>
      </c>
      <c r="K448" s="7">
        <f>VLOOKUP(InputData[[#This Row],[PRODUCT ID]],MasterData[],6,0)</f>
        <v>79.92</v>
      </c>
      <c r="L448" s="7">
        <f>InputData[[#This Row],[BUYING PRIZE]]*InputData[[#This Row],[QUANTITY]]</f>
        <v>288</v>
      </c>
      <c r="M448" s="7">
        <f>InputData[[#This Row],[SELLING PRICE]]*InputData[[#This Row],[QUANTITY]]</f>
        <v>319.68</v>
      </c>
      <c r="N448">
        <f>DAY(InputData[[#This Row],[DATE]])</f>
        <v>10</v>
      </c>
      <c r="O448" t="str">
        <f>TEXT(InputData[[#This Row],[DATE]],"mmm")</f>
        <v>Sep</v>
      </c>
      <c r="P448">
        <f>YEAR(InputData[[#This Row],[DATE]])</f>
        <v>2022</v>
      </c>
    </row>
    <row r="449" spans="1:16" x14ac:dyDescent="0.35">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7">
        <f>VLOOKUP(InputData[[#This Row],[PRODUCT ID]],MasterData[],5,0)</f>
        <v>47</v>
      </c>
      <c r="K449" s="7">
        <f>VLOOKUP(InputData[[#This Row],[PRODUCT ID]],MasterData[],6,0)</f>
        <v>53.11</v>
      </c>
      <c r="L449" s="7">
        <f>InputData[[#This Row],[BUYING PRIZE]]*InputData[[#This Row],[QUANTITY]]</f>
        <v>141</v>
      </c>
      <c r="M449" s="7">
        <f>InputData[[#This Row],[SELLING PRICE]]*InputData[[#This Row],[QUANTITY]]</f>
        <v>159.32999999999998</v>
      </c>
      <c r="N449">
        <f>DAY(InputData[[#This Row],[DATE]])</f>
        <v>14</v>
      </c>
      <c r="O449" t="str">
        <f>TEXT(InputData[[#This Row],[DATE]],"mmm")</f>
        <v>Sep</v>
      </c>
      <c r="P449">
        <f>YEAR(InputData[[#This Row],[DATE]])</f>
        <v>2022</v>
      </c>
    </row>
    <row r="450" spans="1:16" x14ac:dyDescent="0.35">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7">
        <f>VLOOKUP(InputData[[#This Row],[PRODUCT ID]],MasterData[],5,0)</f>
        <v>67</v>
      </c>
      <c r="K450" s="7">
        <f>VLOOKUP(InputData[[#This Row],[PRODUCT ID]],MasterData[],6,0)</f>
        <v>85.76</v>
      </c>
      <c r="L450" s="7">
        <f>InputData[[#This Row],[BUYING PRIZE]]*InputData[[#This Row],[QUANTITY]]</f>
        <v>1005</v>
      </c>
      <c r="M450" s="7">
        <f>InputData[[#This Row],[SELLING PRICE]]*InputData[[#This Row],[QUANTITY]]</f>
        <v>1286.4000000000001</v>
      </c>
      <c r="N450">
        <f>DAY(InputData[[#This Row],[DATE]])</f>
        <v>15</v>
      </c>
      <c r="O450" t="str">
        <f>TEXT(InputData[[#This Row],[DATE]],"mmm")</f>
        <v>Sep</v>
      </c>
      <c r="P450">
        <f>YEAR(InputData[[#This Row],[DATE]])</f>
        <v>2022</v>
      </c>
    </row>
    <row r="451" spans="1:16" x14ac:dyDescent="0.35">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7">
        <f>VLOOKUP(InputData[[#This Row],[PRODUCT ID]],MasterData[],5,0)</f>
        <v>18</v>
      </c>
      <c r="K451" s="7">
        <f>VLOOKUP(InputData[[#This Row],[PRODUCT ID]],MasterData[],6,0)</f>
        <v>24.66</v>
      </c>
      <c r="L451" s="7">
        <f>InputData[[#This Row],[BUYING PRIZE]]*InputData[[#This Row],[QUANTITY]]</f>
        <v>252</v>
      </c>
      <c r="M451" s="7">
        <f>InputData[[#This Row],[SELLING PRICE]]*InputData[[#This Row],[QUANTITY]]</f>
        <v>345.24</v>
      </c>
      <c r="N451">
        <f>DAY(InputData[[#This Row],[DATE]])</f>
        <v>18</v>
      </c>
      <c r="O451" t="str">
        <f>TEXT(InputData[[#This Row],[DATE]],"mmm")</f>
        <v>Sep</v>
      </c>
      <c r="P451">
        <f>YEAR(InputData[[#This Row],[DATE]])</f>
        <v>2022</v>
      </c>
    </row>
    <row r="452" spans="1:16" x14ac:dyDescent="0.35">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7">
        <f>VLOOKUP(InputData[[#This Row],[PRODUCT ID]],MasterData[],5,0)</f>
        <v>95</v>
      </c>
      <c r="K452" s="7">
        <f>VLOOKUP(InputData[[#This Row],[PRODUCT ID]],MasterData[],6,0)</f>
        <v>119.7</v>
      </c>
      <c r="L452" s="7">
        <f>InputData[[#This Row],[BUYING PRIZE]]*InputData[[#This Row],[QUANTITY]]</f>
        <v>760</v>
      </c>
      <c r="M452" s="7">
        <f>InputData[[#This Row],[SELLING PRICE]]*InputData[[#This Row],[QUANTITY]]</f>
        <v>957.6</v>
      </c>
      <c r="N452">
        <f>DAY(InputData[[#This Row],[DATE]])</f>
        <v>19</v>
      </c>
      <c r="O452" t="str">
        <f>TEXT(InputData[[#This Row],[DATE]],"mmm")</f>
        <v>Sep</v>
      </c>
      <c r="P452">
        <f>YEAR(InputData[[#This Row],[DATE]])</f>
        <v>2022</v>
      </c>
    </row>
    <row r="453" spans="1:16" x14ac:dyDescent="0.35">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7">
        <f>VLOOKUP(InputData[[#This Row],[PRODUCT ID]],MasterData[],5,0)</f>
        <v>95</v>
      </c>
      <c r="K453" s="7">
        <f>VLOOKUP(InputData[[#This Row],[PRODUCT ID]],MasterData[],6,0)</f>
        <v>119.7</v>
      </c>
      <c r="L453" s="7">
        <f>InputData[[#This Row],[BUYING PRIZE]]*InputData[[#This Row],[QUANTITY]]</f>
        <v>570</v>
      </c>
      <c r="M453" s="7">
        <f>InputData[[#This Row],[SELLING PRICE]]*InputData[[#This Row],[QUANTITY]]</f>
        <v>718.2</v>
      </c>
      <c r="N453">
        <f>DAY(InputData[[#This Row],[DATE]])</f>
        <v>20</v>
      </c>
      <c r="O453" t="str">
        <f>TEXT(InputData[[#This Row],[DATE]],"mmm")</f>
        <v>Sep</v>
      </c>
      <c r="P453">
        <f>YEAR(InputData[[#This Row],[DATE]])</f>
        <v>2022</v>
      </c>
    </row>
    <row r="454" spans="1:16" x14ac:dyDescent="0.35">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7">
        <f>VLOOKUP(InputData[[#This Row],[PRODUCT ID]],MasterData[],5,0)</f>
        <v>98</v>
      </c>
      <c r="K454" s="7">
        <f>VLOOKUP(InputData[[#This Row],[PRODUCT ID]],MasterData[],6,0)</f>
        <v>103.88</v>
      </c>
      <c r="L454" s="7">
        <f>InputData[[#This Row],[BUYING PRIZE]]*InputData[[#This Row],[QUANTITY]]</f>
        <v>980</v>
      </c>
      <c r="M454" s="7">
        <f>InputData[[#This Row],[SELLING PRICE]]*InputData[[#This Row],[QUANTITY]]</f>
        <v>1038.8</v>
      </c>
      <c r="N454">
        <f>DAY(InputData[[#This Row],[DATE]])</f>
        <v>20</v>
      </c>
      <c r="O454" t="str">
        <f>TEXT(InputData[[#This Row],[DATE]],"mmm")</f>
        <v>Sep</v>
      </c>
      <c r="P454">
        <f>YEAR(InputData[[#This Row],[DATE]])</f>
        <v>2022</v>
      </c>
    </row>
    <row r="455" spans="1:16" x14ac:dyDescent="0.35">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7">
        <f>VLOOKUP(InputData[[#This Row],[PRODUCT ID]],MasterData[],5,0)</f>
        <v>37</v>
      </c>
      <c r="K455" s="7">
        <f>VLOOKUP(InputData[[#This Row],[PRODUCT ID]],MasterData[],6,0)</f>
        <v>49.21</v>
      </c>
      <c r="L455" s="7">
        <f>InputData[[#This Row],[BUYING PRIZE]]*InputData[[#This Row],[QUANTITY]]</f>
        <v>518</v>
      </c>
      <c r="M455" s="7">
        <f>InputData[[#This Row],[SELLING PRICE]]*InputData[[#This Row],[QUANTITY]]</f>
        <v>688.94</v>
      </c>
      <c r="N455">
        <f>DAY(InputData[[#This Row],[DATE]])</f>
        <v>21</v>
      </c>
      <c r="O455" t="str">
        <f>TEXT(InputData[[#This Row],[DATE]],"mmm")</f>
        <v>Sep</v>
      </c>
      <c r="P455">
        <f>YEAR(InputData[[#This Row],[DATE]])</f>
        <v>2022</v>
      </c>
    </row>
    <row r="456" spans="1:16" x14ac:dyDescent="0.35">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7">
        <f>VLOOKUP(InputData[[#This Row],[PRODUCT ID]],MasterData[],5,0)</f>
        <v>18</v>
      </c>
      <c r="K456" s="7">
        <f>VLOOKUP(InputData[[#This Row],[PRODUCT ID]],MasterData[],6,0)</f>
        <v>24.66</v>
      </c>
      <c r="L456" s="7">
        <f>InputData[[#This Row],[BUYING PRIZE]]*InputData[[#This Row],[QUANTITY]]</f>
        <v>90</v>
      </c>
      <c r="M456" s="7">
        <f>InputData[[#This Row],[SELLING PRICE]]*InputData[[#This Row],[QUANTITY]]</f>
        <v>123.3</v>
      </c>
      <c r="N456">
        <f>DAY(InputData[[#This Row],[DATE]])</f>
        <v>21</v>
      </c>
      <c r="O456" t="str">
        <f>TEXT(InputData[[#This Row],[DATE]],"mmm")</f>
        <v>Sep</v>
      </c>
      <c r="P456">
        <f>YEAR(InputData[[#This Row],[DATE]])</f>
        <v>2022</v>
      </c>
    </row>
    <row r="457" spans="1:16" x14ac:dyDescent="0.35">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7">
        <f>VLOOKUP(InputData[[#This Row],[PRODUCT ID]],MasterData[],5,0)</f>
        <v>67</v>
      </c>
      <c r="K457" s="7">
        <f>VLOOKUP(InputData[[#This Row],[PRODUCT ID]],MasterData[],6,0)</f>
        <v>83.08</v>
      </c>
      <c r="L457" s="7">
        <f>InputData[[#This Row],[BUYING PRIZE]]*InputData[[#This Row],[QUANTITY]]</f>
        <v>804</v>
      </c>
      <c r="M457" s="7">
        <f>InputData[[#This Row],[SELLING PRICE]]*InputData[[#This Row],[QUANTITY]]</f>
        <v>996.96</v>
      </c>
      <c r="N457">
        <f>DAY(InputData[[#This Row],[DATE]])</f>
        <v>22</v>
      </c>
      <c r="O457" t="str">
        <f>TEXT(InputData[[#This Row],[DATE]],"mmm")</f>
        <v>Sep</v>
      </c>
      <c r="P457">
        <f>YEAR(InputData[[#This Row],[DATE]])</f>
        <v>2022</v>
      </c>
    </row>
    <row r="458" spans="1:16" x14ac:dyDescent="0.35">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7">
        <f>VLOOKUP(InputData[[#This Row],[PRODUCT ID]],MasterData[],5,0)</f>
        <v>73</v>
      </c>
      <c r="K458" s="7">
        <f>VLOOKUP(InputData[[#This Row],[PRODUCT ID]],MasterData[],6,0)</f>
        <v>94.17</v>
      </c>
      <c r="L458" s="7">
        <f>InputData[[#This Row],[BUYING PRIZE]]*InputData[[#This Row],[QUANTITY]]</f>
        <v>876</v>
      </c>
      <c r="M458" s="7">
        <f>InputData[[#This Row],[SELLING PRICE]]*InputData[[#This Row],[QUANTITY]]</f>
        <v>1130.04</v>
      </c>
      <c r="N458">
        <f>DAY(InputData[[#This Row],[DATE]])</f>
        <v>23</v>
      </c>
      <c r="O458" t="str">
        <f>TEXT(InputData[[#This Row],[DATE]],"mmm")</f>
        <v>Sep</v>
      </c>
      <c r="P458">
        <f>YEAR(InputData[[#This Row],[DATE]])</f>
        <v>2022</v>
      </c>
    </row>
    <row r="459" spans="1:16" x14ac:dyDescent="0.35">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7">
        <f>VLOOKUP(InputData[[#This Row],[PRODUCT ID]],MasterData[],5,0)</f>
        <v>89</v>
      </c>
      <c r="K459" s="7">
        <f>VLOOKUP(InputData[[#This Row],[PRODUCT ID]],MasterData[],6,0)</f>
        <v>117.48</v>
      </c>
      <c r="L459" s="7">
        <f>InputData[[#This Row],[BUYING PRIZE]]*InputData[[#This Row],[QUANTITY]]</f>
        <v>1246</v>
      </c>
      <c r="M459" s="7">
        <f>InputData[[#This Row],[SELLING PRICE]]*InputData[[#This Row],[QUANTITY]]</f>
        <v>1644.72</v>
      </c>
      <c r="N459">
        <f>DAY(InputData[[#This Row],[DATE]])</f>
        <v>24</v>
      </c>
      <c r="O459" t="str">
        <f>TEXT(InputData[[#This Row],[DATE]],"mmm")</f>
        <v>Sep</v>
      </c>
      <c r="P459">
        <f>YEAR(InputData[[#This Row],[DATE]])</f>
        <v>2022</v>
      </c>
    </row>
    <row r="460" spans="1:16" x14ac:dyDescent="0.35">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7">
        <f>VLOOKUP(InputData[[#This Row],[PRODUCT ID]],MasterData[],5,0)</f>
        <v>89</v>
      </c>
      <c r="K460" s="7">
        <f>VLOOKUP(InputData[[#This Row],[PRODUCT ID]],MasterData[],6,0)</f>
        <v>117.48</v>
      </c>
      <c r="L460" s="7">
        <f>InputData[[#This Row],[BUYING PRIZE]]*InputData[[#This Row],[QUANTITY]]</f>
        <v>712</v>
      </c>
      <c r="M460" s="7">
        <f>InputData[[#This Row],[SELLING PRICE]]*InputData[[#This Row],[QUANTITY]]</f>
        <v>939.84</v>
      </c>
      <c r="N460">
        <f>DAY(InputData[[#This Row],[DATE]])</f>
        <v>24</v>
      </c>
      <c r="O460" t="str">
        <f>TEXT(InputData[[#This Row],[DATE]],"mmm")</f>
        <v>Sep</v>
      </c>
      <c r="P460">
        <f>YEAR(InputData[[#This Row],[DATE]])</f>
        <v>2022</v>
      </c>
    </row>
    <row r="461" spans="1:16" x14ac:dyDescent="0.35">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7">
        <f>VLOOKUP(InputData[[#This Row],[PRODUCT ID]],MasterData[],5,0)</f>
        <v>90</v>
      </c>
      <c r="K461" s="7">
        <f>VLOOKUP(InputData[[#This Row],[PRODUCT ID]],MasterData[],6,0)</f>
        <v>96.3</v>
      </c>
      <c r="L461" s="7">
        <f>InputData[[#This Row],[BUYING PRIZE]]*InputData[[#This Row],[QUANTITY]]</f>
        <v>360</v>
      </c>
      <c r="M461" s="7">
        <f>InputData[[#This Row],[SELLING PRICE]]*InputData[[#This Row],[QUANTITY]]</f>
        <v>385.2</v>
      </c>
      <c r="N461">
        <f>DAY(InputData[[#This Row],[DATE]])</f>
        <v>27</v>
      </c>
      <c r="O461" t="str">
        <f>TEXT(InputData[[#This Row],[DATE]],"mmm")</f>
        <v>Sep</v>
      </c>
      <c r="P461">
        <f>YEAR(InputData[[#This Row],[DATE]])</f>
        <v>2022</v>
      </c>
    </row>
    <row r="462" spans="1:16" x14ac:dyDescent="0.35">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7">
        <f>VLOOKUP(InputData[[#This Row],[PRODUCT ID]],MasterData[],5,0)</f>
        <v>76</v>
      </c>
      <c r="K462" s="7">
        <f>VLOOKUP(InputData[[#This Row],[PRODUCT ID]],MasterData[],6,0)</f>
        <v>82.08</v>
      </c>
      <c r="L462" s="7">
        <f>InputData[[#This Row],[BUYING PRIZE]]*InputData[[#This Row],[QUANTITY]]</f>
        <v>684</v>
      </c>
      <c r="M462" s="7">
        <f>InputData[[#This Row],[SELLING PRICE]]*InputData[[#This Row],[QUANTITY]]</f>
        <v>738.72</v>
      </c>
      <c r="N462">
        <f>DAY(InputData[[#This Row],[DATE]])</f>
        <v>27</v>
      </c>
      <c r="O462" t="str">
        <f>TEXT(InputData[[#This Row],[DATE]],"mmm")</f>
        <v>Sep</v>
      </c>
      <c r="P462">
        <f>YEAR(InputData[[#This Row],[DATE]])</f>
        <v>2022</v>
      </c>
    </row>
    <row r="463" spans="1:16" x14ac:dyDescent="0.35">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7">
        <f>VLOOKUP(InputData[[#This Row],[PRODUCT ID]],MasterData[],5,0)</f>
        <v>72</v>
      </c>
      <c r="K463" s="7">
        <f>VLOOKUP(InputData[[#This Row],[PRODUCT ID]],MasterData[],6,0)</f>
        <v>79.92</v>
      </c>
      <c r="L463" s="7">
        <f>InputData[[#This Row],[BUYING PRIZE]]*InputData[[#This Row],[QUANTITY]]</f>
        <v>216</v>
      </c>
      <c r="M463" s="7">
        <f>InputData[[#This Row],[SELLING PRICE]]*InputData[[#This Row],[QUANTITY]]</f>
        <v>239.76</v>
      </c>
      <c r="N463">
        <f>DAY(InputData[[#This Row],[DATE]])</f>
        <v>27</v>
      </c>
      <c r="O463" t="str">
        <f>TEXT(InputData[[#This Row],[DATE]],"mmm")</f>
        <v>Sep</v>
      </c>
      <c r="P463">
        <f>YEAR(InputData[[#This Row],[DATE]])</f>
        <v>2022</v>
      </c>
    </row>
    <row r="464" spans="1:16" x14ac:dyDescent="0.35">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7">
        <f>VLOOKUP(InputData[[#This Row],[PRODUCT ID]],MasterData[],5,0)</f>
        <v>55</v>
      </c>
      <c r="K464" s="7">
        <f>VLOOKUP(InputData[[#This Row],[PRODUCT ID]],MasterData[],6,0)</f>
        <v>58.3</v>
      </c>
      <c r="L464" s="7">
        <f>InputData[[#This Row],[BUYING PRIZE]]*InputData[[#This Row],[QUANTITY]]</f>
        <v>715</v>
      </c>
      <c r="M464" s="7">
        <f>InputData[[#This Row],[SELLING PRICE]]*InputData[[#This Row],[QUANTITY]]</f>
        <v>757.9</v>
      </c>
      <c r="N464">
        <f>DAY(InputData[[#This Row],[DATE]])</f>
        <v>29</v>
      </c>
      <c r="O464" t="str">
        <f>TEXT(InputData[[#This Row],[DATE]],"mmm")</f>
        <v>Sep</v>
      </c>
      <c r="P464">
        <f>YEAR(InputData[[#This Row],[DATE]])</f>
        <v>2022</v>
      </c>
    </row>
    <row r="465" spans="1:16" x14ac:dyDescent="0.35">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7">
        <f>VLOOKUP(InputData[[#This Row],[PRODUCT ID]],MasterData[],5,0)</f>
        <v>44</v>
      </c>
      <c r="K465" s="7">
        <f>VLOOKUP(InputData[[#This Row],[PRODUCT ID]],MasterData[],6,0)</f>
        <v>48.4</v>
      </c>
      <c r="L465" s="7">
        <f>InputData[[#This Row],[BUYING PRIZE]]*InputData[[#This Row],[QUANTITY]]</f>
        <v>220</v>
      </c>
      <c r="M465" s="7">
        <f>InputData[[#This Row],[SELLING PRICE]]*InputData[[#This Row],[QUANTITY]]</f>
        <v>242</v>
      </c>
      <c r="N465">
        <f>DAY(InputData[[#This Row],[DATE]])</f>
        <v>3</v>
      </c>
      <c r="O465" t="str">
        <f>TEXT(InputData[[#This Row],[DATE]],"mmm")</f>
        <v>Oct</v>
      </c>
      <c r="P465">
        <f>YEAR(InputData[[#This Row],[DATE]])</f>
        <v>2022</v>
      </c>
    </row>
    <row r="466" spans="1:16" x14ac:dyDescent="0.35">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7">
        <f>VLOOKUP(InputData[[#This Row],[PRODUCT ID]],MasterData[],5,0)</f>
        <v>43</v>
      </c>
      <c r="K466" s="7">
        <f>VLOOKUP(InputData[[#This Row],[PRODUCT ID]],MasterData[],6,0)</f>
        <v>47.730000000000004</v>
      </c>
      <c r="L466" s="7">
        <f>InputData[[#This Row],[BUYING PRIZE]]*InputData[[#This Row],[QUANTITY]]</f>
        <v>645</v>
      </c>
      <c r="M466" s="7">
        <f>InputData[[#This Row],[SELLING PRICE]]*InputData[[#This Row],[QUANTITY]]</f>
        <v>715.95</v>
      </c>
      <c r="N466">
        <f>DAY(InputData[[#This Row],[DATE]])</f>
        <v>4</v>
      </c>
      <c r="O466" t="str">
        <f>TEXT(InputData[[#This Row],[DATE]],"mmm")</f>
        <v>Oct</v>
      </c>
      <c r="P466">
        <f>YEAR(InputData[[#This Row],[DATE]])</f>
        <v>2022</v>
      </c>
    </row>
    <row r="467" spans="1:16" x14ac:dyDescent="0.35">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7">
        <f>VLOOKUP(InputData[[#This Row],[PRODUCT ID]],MasterData[],5,0)</f>
        <v>5</v>
      </c>
      <c r="K467" s="7">
        <f>VLOOKUP(InputData[[#This Row],[PRODUCT ID]],MasterData[],6,0)</f>
        <v>6.7</v>
      </c>
      <c r="L467" s="7">
        <f>InputData[[#This Row],[BUYING PRIZE]]*InputData[[#This Row],[QUANTITY]]</f>
        <v>5</v>
      </c>
      <c r="M467" s="7">
        <f>InputData[[#This Row],[SELLING PRICE]]*InputData[[#This Row],[QUANTITY]]</f>
        <v>6.7</v>
      </c>
      <c r="N467">
        <f>DAY(InputData[[#This Row],[DATE]])</f>
        <v>6</v>
      </c>
      <c r="O467" t="str">
        <f>TEXT(InputData[[#This Row],[DATE]],"mmm")</f>
        <v>Oct</v>
      </c>
      <c r="P467">
        <f>YEAR(InputData[[#This Row],[DATE]])</f>
        <v>2022</v>
      </c>
    </row>
    <row r="468" spans="1:16" x14ac:dyDescent="0.35">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7">
        <f>VLOOKUP(InputData[[#This Row],[PRODUCT ID]],MasterData[],5,0)</f>
        <v>72</v>
      </c>
      <c r="K468" s="7">
        <f>VLOOKUP(InputData[[#This Row],[PRODUCT ID]],MasterData[],6,0)</f>
        <v>79.92</v>
      </c>
      <c r="L468" s="7">
        <f>InputData[[#This Row],[BUYING PRIZE]]*InputData[[#This Row],[QUANTITY]]</f>
        <v>1008</v>
      </c>
      <c r="M468" s="7">
        <f>InputData[[#This Row],[SELLING PRICE]]*InputData[[#This Row],[QUANTITY]]</f>
        <v>1118.8800000000001</v>
      </c>
      <c r="N468">
        <f>DAY(InputData[[#This Row],[DATE]])</f>
        <v>9</v>
      </c>
      <c r="O468" t="str">
        <f>TEXT(InputData[[#This Row],[DATE]],"mmm")</f>
        <v>Oct</v>
      </c>
      <c r="P468">
        <f>YEAR(InputData[[#This Row],[DATE]])</f>
        <v>2022</v>
      </c>
    </row>
    <row r="469" spans="1:16" x14ac:dyDescent="0.35">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7">
        <f>VLOOKUP(InputData[[#This Row],[PRODUCT ID]],MasterData[],5,0)</f>
        <v>150</v>
      </c>
      <c r="K469" s="7">
        <f>VLOOKUP(InputData[[#This Row],[PRODUCT ID]],MasterData[],6,0)</f>
        <v>210</v>
      </c>
      <c r="L469" s="7">
        <f>InputData[[#This Row],[BUYING PRIZE]]*InputData[[#This Row],[QUANTITY]]</f>
        <v>1350</v>
      </c>
      <c r="M469" s="7">
        <f>InputData[[#This Row],[SELLING PRICE]]*InputData[[#This Row],[QUANTITY]]</f>
        <v>1890</v>
      </c>
      <c r="N469">
        <f>DAY(InputData[[#This Row],[DATE]])</f>
        <v>10</v>
      </c>
      <c r="O469" t="str">
        <f>TEXT(InputData[[#This Row],[DATE]],"mmm")</f>
        <v>Oct</v>
      </c>
      <c r="P469">
        <f>YEAR(InputData[[#This Row],[DATE]])</f>
        <v>2022</v>
      </c>
    </row>
    <row r="470" spans="1:16" x14ac:dyDescent="0.35">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7">
        <f>VLOOKUP(InputData[[#This Row],[PRODUCT ID]],MasterData[],5,0)</f>
        <v>76</v>
      </c>
      <c r="K470" s="7">
        <f>VLOOKUP(InputData[[#This Row],[PRODUCT ID]],MasterData[],6,0)</f>
        <v>82.08</v>
      </c>
      <c r="L470" s="7">
        <f>InputData[[#This Row],[BUYING PRIZE]]*InputData[[#This Row],[QUANTITY]]</f>
        <v>912</v>
      </c>
      <c r="M470" s="7">
        <f>InputData[[#This Row],[SELLING PRICE]]*InputData[[#This Row],[QUANTITY]]</f>
        <v>984.96</v>
      </c>
      <c r="N470">
        <f>DAY(InputData[[#This Row],[DATE]])</f>
        <v>10</v>
      </c>
      <c r="O470" t="str">
        <f>TEXT(InputData[[#This Row],[DATE]],"mmm")</f>
        <v>Oct</v>
      </c>
      <c r="P470">
        <f>YEAR(InputData[[#This Row],[DATE]])</f>
        <v>2022</v>
      </c>
    </row>
    <row r="471" spans="1:16" x14ac:dyDescent="0.35">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7">
        <f>VLOOKUP(InputData[[#This Row],[PRODUCT ID]],MasterData[],5,0)</f>
        <v>83</v>
      </c>
      <c r="K471" s="7">
        <f>VLOOKUP(InputData[[#This Row],[PRODUCT ID]],MasterData[],6,0)</f>
        <v>94.62</v>
      </c>
      <c r="L471" s="7">
        <f>InputData[[#This Row],[BUYING PRIZE]]*InputData[[#This Row],[QUANTITY]]</f>
        <v>830</v>
      </c>
      <c r="M471" s="7">
        <f>InputData[[#This Row],[SELLING PRICE]]*InputData[[#This Row],[QUANTITY]]</f>
        <v>946.2</v>
      </c>
      <c r="N471">
        <f>DAY(InputData[[#This Row],[DATE]])</f>
        <v>11</v>
      </c>
      <c r="O471" t="str">
        <f>TEXT(InputData[[#This Row],[DATE]],"mmm")</f>
        <v>Oct</v>
      </c>
      <c r="P471">
        <f>YEAR(InputData[[#This Row],[DATE]])</f>
        <v>2022</v>
      </c>
    </row>
    <row r="472" spans="1:16" x14ac:dyDescent="0.35">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7">
        <f>VLOOKUP(InputData[[#This Row],[PRODUCT ID]],MasterData[],5,0)</f>
        <v>105</v>
      </c>
      <c r="K472" s="7">
        <f>VLOOKUP(InputData[[#This Row],[PRODUCT ID]],MasterData[],6,0)</f>
        <v>142.80000000000001</v>
      </c>
      <c r="L472" s="7">
        <f>InputData[[#This Row],[BUYING PRIZE]]*InputData[[#This Row],[QUANTITY]]</f>
        <v>1575</v>
      </c>
      <c r="M472" s="7">
        <f>InputData[[#This Row],[SELLING PRICE]]*InputData[[#This Row],[QUANTITY]]</f>
        <v>2142</v>
      </c>
      <c r="N472">
        <f>DAY(InputData[[#This Row],[DATE]])</f>
        <v>13</v>
      </c>
      <c r="O472" t="str">
        <f>TEXT(InputData[[#This Row],[DATE]],"mmm")</f>
        <v>Oct</v>
      </c>
      <c r="P472">
        <f>YEAR(InputData[[#This Row],[DATE]])</f>
        <v>2022</v>
      </c>
    </row>
    <row r="473" spans="1:16" x14ac:dyDescent="0.35">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7">
        <f>VLOOKUP(InputData[[#This Row],[PRODUCT ID]],MasterData[],5,0)</f>
        <v>76</v>
      </c>
      <c r="K473" s="7">
        <f>VLOOKUP(InputData[[#This Row],[PRODUCT ID]],MasterData[],6,0)</f>
        <v>82.08</v>
      </c>
      <c r="L473" s="7">
        <f>InputData[[#This Row],[BUYING PRIZE]]*InputData[[#This Row],[QUANTITY]]</f>
        <v>1140</v>
      </c>
      <c r="M473" s="7">
        <f>InputData[[#This Row],[SELLING PRICE]]*InputData[[#This Row],[QUANTITY]]</f>
        <v>1231.2</v>
      </c>
      <c r="N473">
        <f>DAY(InputData[[#This Row],[DATE]])</f>
        <v>14</v>
      </c>
      <c r="O473" t="str">
        <f>TEXT(InputData[[#This Row],[DATE]],"mmm")</f>
        <v>Oct</v>
      </c>
      <c r="P473">
        <f>YEAR(InputData[[#This Row],[DATE]])</f>
        <v>2022</v>
      </c>
    </row>
    <row r="474" spans="1:16" x14ac:dyDescent="0.35">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7">
        <f>VLOOKUP(InputData[[#This Row],[PRODUCT ID]],MasterData[],5,0)</f>
        <v>12</v>
      </c>
      <c r="K474" s="7">
        <f>VLOOKUP(InputData[[#This Row],[PRODUCT ID]],MasterData[],6,0)</f>
        <v>15.719999999999999</v>
      </c>
      <c r="L474" s="7">
        <f>InputData[[#This Row],[BUYING PRIZE]]*InputData[[#This Row],[QUANTITY]]</f>
        <v>120</v>
      </c>
      <c r="M474" s="7">
        <f>InputData[[#This Row],[SELLING PRICE]]*InputData[[#This Row],[QUANTITY]]</f>
        <v>157.19999999999999</v>
      </c>
      <c r="N474">
        <f>DAY(InputData[[#This Row],[DATE]])</f>
        <v>15</v>
      </c>
      <c r="O474" t="str">
        <f>TEXT(InputData[[#This Row],[DATE]],"mmm")</f>
        <v>Oct</v>
      </c>
      <c r="P474">
        <f>YEAR(InputData[[#This Row],[DATE]])</f>
        <v>2022</v>
      </c>
    </row>
    <row r="475" spans="1:16" x14ac:dyDescent="0.35">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7">
        <f>VLOOKUP(InputData[[#This Row],[PRODUCT ID]],MasterData[],5,0)</f>
        <v>90</v>
      </c>
      <c r="K475" s="7">
        <f>VLOOKUP(InputData[[#This Row],[PRODUCT ID]],MasterData[],6,0)</f>
        <v>96.3</v>
      </c>
      <c r="L475" s="7">
        <f>InputData[[#This Row],[BUYING PRIZE]]*InputData[[#This Row],[QUANTITY]]</f>
        <v>270</v>
      </c>
      <c r="M475" s="7">
        <f>InputData[[#This Row],[SELLING PRICE]]*InputData[[#This Row],[QUANTITY]]</f>
        <v>288.89999999999998</v>
      </c>
      <c r="N475">
        <f>DAY(InputData[[#This Row],[DATE]])</f>
        <v>16</v>
      </c>
      <c r="O475" t="str">
        <f>TEXT(InputData[[#This Row],[DATE]],"mmm")</f>
        <v>Oct</v>
      </c>
      <c r="P475">
        <f>YEAR(InputData[[#This Row],[DATE]])</f>
        <v>2022</v>
      </c>
    </row>
    <row r="476" spans="1:16" x14ac:dyDescent="0.35">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7">
        <f>VLOOKUP(InputData[[#This Row],[PRODUCT ID]],MasterData[],5,0)</f>
        <v>144</v>
      </c>
      <c r="K476" s="7">
        <f>VLOOKUP(InputData[[#This Row],[PRODUCT ID]],MasterData[],6,0)</f>
        <v>156.96</v>
      </c>
      <c r="L476" s="7">
        <f>InputData[[#This Row],[BUYING PRIZE]]*InputData[[#This Row],[QUANTITY]]</f>
        <v>2016</v>
      </c>
      <c r="M476" s="7">
        <f>InputData[[#This Row],[SELLING PRICE]]*InputData[[#This Row],[QUANTITY]]</f>
        <v>2197.44</v>
      </c>
      <c r="N476">
        <f>DAY(InputData[[#This Row],[DATE]])</f>
        <v>23</v>
      </c>
      <c r="O476" t="str">
        <f>TEXT(InputData[[#This Row],[DATE]],"mmm")</f>
        <v>Oct</v>
      </c>
      <c r="P476">
        <f>YEAR(InputData[[#This Row],[DATE]])</f>
        <v>2022</v>
      </c>
    </row>
    <row r="477" spans="1:16" x14ac:dyDescent="0.35">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7">
        <f>VLOOKUP(InputData[[#This Row],[PRODUCT ID]],MasterData[],5,0)</f>
        <v>120</v>
      </c>
      <c r="K477" s="7">
        <f>VLOOKUP(InputData[[#This Row],[PRODUCT ID]],MasterData[],6,0)</f>
        <v>162</v>
      </c>
      <c r="L477" s="7">
        <f>InputData[[#This Row],[BUYING PRIZE]]*InputData[[#This Row],[QUANTITY]]</f>
        <v>360</v>
      </c>
      <c r="M477" s="7">
        <f>InputData[[#This Row],[SELLING PRICE]]*InputData[[#This Row],[QUANTITY]]</f>
        <v>486</v>
      </c>
      <c r="N477">
        <f>DAY(InputData[[#This Row],[DATE]])</f>
        <v>30</v>
      </c>
      <c r="O477" t="str">
        <f>TEXT(InputData[[#This Row],[DATE]],"mmm")</f>
        <v>Oct</v>
      </c>
      <c r="P477">
        <f>YEAR(InputData[[#This Row],[DATE]])</f>
        <v>2022</v>
      </c>
    </row>
    <row r="478" spans="1:16" x14ac:dyDescent="0.35">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7">
        <f>VLOOKUP(InputData[[#This Row],[PRODUCT ID]],MasterData[],5,0)</f>
        <v>72</v>
      </c>
      <c r="K478" s="7">
        <f>VLOOKUP(InputData[[#This Row],[PRODUCT ID]],MasterData[],6,0)</f>
        <v>79.92</v>
      </c>
      <c r="L478" s="7">
        <f>InputData[[#This Row],[BUYING PRIZE]]*InputData[[#This Row],[QUANTITY]]</f>
        <v>576</v>
      </c>
      <c r="M478" s="7">
        <f>InputData[[#This Row],[SELLING PRICE]]*InputData[[#This Row],[QUANTITY]]</f>
        <v>639.36</v>
      </c>
      <c r="N478">
        <f>DAY(InputData[[#This Row],[DATE]])</f>
        <v>31</v>
      </c>
      <c r="O478" t="str">
        <f>TEXT(InputData[[#This Row],[DATE]],"mmm")</f>
        <v>Oct</v>
      </c>
      <c r="P478">
        <f>YEAR(InputData[[#This Row],[DATE]])</f>
        <v>2022</v>
      </c>
    </row>
    <row r="479" spans="1:16" x14ac:dyDescent="0.35">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7">
        <f>VLOOKUP(InputData[[#This Row],[PRODUCT ID]],MasterData[],5,0)</f>
        <v>73</v>
      </c>
      <c r="K479" s="7">
        <f>VLOOKUP(InputData[[#This Row],[PRODUCT ID]],MasterData[],6,0)</f>
        <v>94.17</v>
      </c>
      <c r="L479" s="7">
        <f>InputData[[#This Row],[BUYING PRIZE]]*InputData[[#This Row],[QUANTITY]]</f>
        <v>1095</v>
      </c>
      <c r="M479" s="7">
        <f>InputData[[#This Row],[SELLING PRICE]]*InputData[[#This Row],[QUANTITY]]</f>
        <v>1412.55</v>
      </c>
      <c r="N479">
        <f>DAY(InputData[[#This Row],[DATE]])</f>
        <v>1</v>
      </c>
      <c r="O479" t="str">
        <f>TEXT(InputData[[#This Row],[DATE]],"mmm")</f>
        <v>Nov</v>
      </c>
      <c r="P479">
        <f>YEAR(InputData[[#This Row],[DATE]])</f>
        <v>2022</v>
      </c>
    </row>
    <row r="480" spans="1:16" x14ac:dyDescent="0.35">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7">
        <f>VLOOKUP(InputData[[#This Row],[PRODUCT ID]],MasterData[],5,0)</f>
        <v>12</v>
      </c>
      <c r="K480" s="7">
        <f>VLOOKUP(InputData[[#This Row],[PRODUCT ID]],MasterData[],6,0)</f>
        <v>15.719999999999999</v>
      </c>
      <c r="L480" s="7">
        <f>InputData[[#This Row],[BUYING PRIZE]]*InputData[[#This Row],[QUANTITY]]</f>
        <v>180</v>
      </c>
      <c r="M480" s="7">
        <f>InputData[[#This Row],[SELLING PRICE]]*InputData[[#This Row],[QUANTITY]]</f>
        <v>235.79999999999998</v>
      </c>
      <c r="N480">
        <f>DAY(InputData[[#This Row],[DATE]])</f>
        <v>2</v>
      </c>
      <c r="O480" t="str">
        <f>TEXT(InputData[[#This Row],[DATE]],"mmm")</f>
        <v>Nov</v>
      </c>
      <c r="P480">
        <f>YEAR(InputData[[#This Row],[DATE]])</f>
        <v>2022</v>
      </c>
    </row>
    <row r="481" spans="1:16" x14ac:dyDescent="0.35">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7">
        <f>VLOOKUP(InputData[[#This Row],[PRODUCT ID]],MasterData[],5,0)</f>
        <v>148</v>
      </c>
      <c r="K481" s="7">
        <f>VLOOKUP(InputData[[#This Row],[PRODUCT ID]],MasterData[],6,0)</f>
        <v>201.28</v>
      </c>
      <c r="L481" s="7">
        <f>InputData[[#This Row],[BUYING PRIZE]]*InputData[[#This Row],[QUANTITY]]</f>
        <v>2220</v>
      </c>
      <c r="M481" s="7">
        <f>InputData[[#This Row],[SELLING PRICE]]*InputData[[#This Row],[QUANTITY]]</f>
        <v>3019.2</v>
      </c>
      <c r="N481">
        <f>DAY(InputData[[#This Row],[DATE]])</f>
        <v>2</v>
      </c>
      <c r="O481" t="str">
        <f>TEXT(InputData[[#This Row],[DATE]],"mmm")</f>
        <v>Nov</v>
      </c>
      <c r="P481">
        <f>YEAR(InputData[[#This Row],[DATE]])</f>
        <v>2022</v>
      </c>
    </row>
    <row r="482" spans="1:16" x14ac:dyDescent="0.35">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7">
        <f>VLOOKUP(InputData[[#This Row],[PRODUCT ID]],MasterData[],5,0)</f>
        <v>5</v>
      </c>
      <c r="K482" s="7">
        <f>VLOOKUP(InputData[[#This Row],[PRODUCT ID]],MasterData[],6,0)</f>
        <v>6.7</v>
      </c>
      <c r="L482" s="7">
        <f>InputData[[#This Row],[BUYING PRIZE]]*InputData[[#This Row],[QUANTITY]]</f>
        <v>25</v>
      </c>
      <c r="M482" s="7">
        <f>InputData[[#This Row],[SELLING PRICE]]*InputData[[#This Row],[QUANTITY]]</f>
        <v>33.5</v>
      </c>
      <c r="N482">
        <f>DAY(InputData[[#This Row],[DATE]])</f>
        <v>2</v>
      </c>
      <c r="O482" t="str">
        <f>TEXT(InputData[[#This Row],[DATE]],"mmm")</f>
        <v>Nov</v>
      </c>
      <c r="P482">
        <f>YEAR(InputData[[#This Row],[DATE]])</f>
        <v>2022</v>
      </c>
    </row>
    <row r="483" spans="1:16" x14ac:dyDescent="0.35">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7">
        <f>VLOOKUP(InputData[[#This Row],[PRODUCT ID]],MasterData[],5,0)</f>
        <v>61</v>
      </c>
      <c r="K483" s="7">
        <f>VLOOKUP(InputData[[#This Row],[PRODUCT ID]],MasterData[],6,0)</f>
        <v>76.25</v>
      </c>
      <c r="L483" s="7">
        <f>InputData[[#This Row],[BUYING PRIZE]]*InputData[[#This Row],[QUANTITY]]</f>
        <v>671</v>
      </c>
      <c r="M483" s="7">
        <f>InputData[[#This Row],[SELLING PRICE]]*InputData[[#This Row],[QUANTITY]]</f>
        <v>838.75</v>
      </c>
      <c r="N483">
        <f>DAY(InputData[[#This Row],[DATE]])</f>
        <v>3</v>
      </c>
      <c r="O483" t="str">
        <f>TEXT(InputData[[#This Row],[DATE]],"mmm")</f>
        <v>Nov</v>
      </c>
      <c r="P483">
        <f>YEAR(InputData[[#This Row],[DATE]])</f>
        <v>2022</v>
      </c>
    </row>
    <row r="484" spans="1:16" x14ac:dyDescent="0.35">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7">
        <f>VLOOKUP(InputData[[#This Row],[PRODUCT ID]],MasterData[],5,0)</f>
        <v>83</v>
      </c>
      <c r="K484" s="7">
        <f>VLOOKUP(InputData[[#This Row],[PRODUCT ID]],MasterData[],6,0)</f>
        <v>94.62</v>
      </c>
      <c r="L484" s="7">
        <f>InputData[[#This Row],[BUYING PRIZE]]*InputData[[#This Row],[QUANTITY]]</f>
        <v>830</v>
      </c>
      <c r="M484" s="7">
        <f>InputData[[#This Row],[SELLING PRICE]]*InputData[[#This Row],[QUANTITY]]</f>
        <v>946.2</v>
      </c>
      <c r="N484">
        <f>DAY(InputData[[#This Row],[DATE]])</f>
        <v>4</v>
      </c>
      <c r="O484" t="str">
        <f>TEXT(InputData[[#This Row],[DATE]],"mmm")</f>
        <v>Nov</v>
      </c>
      <c r="P484">
        <f>YEAR(InputData[[#This Row],[DATE]])</f>
        <v>2022</v>
      </c>
    </row>
    <row r="485" spans="1:16" x14ac:dyDescent="0.35">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7">
        <f>VLOOKUP(InputData[[#This Row],[PRODUCT ID]],MasterData[],5,0)</f>
        <v>150</v>
      </c>
      <c r="K485" s="7">
        <f>VLOOKUP(InputData[[#This Row],[PRODUCT ID]],MasterData[],6,0)</f>
        <v>210</v>
      </c>
      <c r="L485" s="7">
        <f>InputData[[#This Row],[BUYING PRIZE]]*InputData[[#This Row],[QUANTITY]]</f>
        <v>2250</v>
      </c>
      <c r="M485" s="7">
        <f>InputData[[#This Row],[SELLING PRICE]]*InputData[[#This Row],[QUANTITY]]</f>
        <v>3150</v>
      </c>
      <c r="N485">
        <f>DAY(InputData[[#This Row],[DATE]])</f>
        <v>5</v>
      </c>
      <c r="O485" t="str">
        <f>TEXT(InputData[[#This Row],[DATE]],"mmm")</f>
        <v>Nov</v>
      </c>
      <c r="P485">
        <f>YEAR(InputData[[#This Row],[DATE]])</f>
        <v>2022</v>
      </c>
    </row>
    <row r="486" spans="1:16" x14ac:dyDescent="0.35">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7">
        <f>VLOOKUP(InputData[[#This Row],[PRODUCT ID]],MasterData[],5,0)</f>
        <v>67</v>
      </c>
      <c r="K486" s="7">
        <f>VLOOKUP(InputData[[#This Row],[PRODUCT ID]],MasterData[],6,0)</f>
        <v>83.08</v>
      </c>
      <c r="L486" s="7">
        <f>InputData[[#This Row],[BUYING PRIZE]]*InputData[[#This Row],[QUANTITY]]</f>
        <v>871</v>
      </c>
      <c r="M486" s="7">
        <f>InputData[[#This Row],[SELLING PRICE]]*InputData[[#This Row],[QUANTITY]]</f>
        <v>1080.04</v>
      </c>
      <c r="N486">
        <f>DAY(InputData[[#This Row],[DATE]])</f>
        <v>6</v>
      </c>
      <c r="O486" t="str">
        <f>TEXT(InputData[[#This Row],[DATE]],"mmm")</f>
        <v>Nov</v>
      </c>
      <c r="P486">
        <f>YEAR(InputData[[#This Row],[DATE]])</f>
        <v>2022</v>
      </c>
    </row>
    <row r="487" spans="1:16" x14ac:dyDescent="0.35">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7">
        <f>VLOOKUP(InputData[[#This Row],[PRODUCT ID]],MasterData[],5,0)</f>
        <v>12</v>
      </c>
      <c r="K487" s="7">
        <f>VLOOKUP(InputData[[#This Row],[PRODUCT ID]],MasterData[],6,0)</f>
        <v>15.719999999999999</v>
      </c>
      <c r="L487" s="7">
        <f>InputData[[#This Row],[BUYING PRIZE]]*InputData[[#This Row],[QUANTITY]]</f>
        <v>156</v>
      </c>
      <c r="M487" s="7">
        <f>InputData[[#This Row],[SELLING PRICE]]*InputData[[#This Row],[QUANTITY]]</f>
        <v>204.35999999999999</v>
      </c>
      <c r="N487">
        <f>DAY(InputData[[#This Row],[DATE]])</f>
        <v>6</v>
      </c>
      <c r="O487" t="str">
        <f>TEXT(InputData[[#This Row],[DATE]],"mmm")</f>
        <v>Nov</v>
      </c>
      <c r="P487">
        <f>YEAR(InputData[[#This Row],[DATE]])</f>
        <v>2022</v>
      </c>
    </row>
    <row r="488" spans="1:16" x14ac:dyDescent="0.35">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7">
        <f>VLOOKUP(InputData[[#This Row],[PRODUCT ID]],MasterData[],5,0)</f>
        <v>120</v>
      </c>
      <c r="K488" s="7">
        <f>VLOOKUP(InputData[[#This Row],[PRODUCT ID]],MasterData[],6,0)</f>
        <v>162</v>
      </c>
      <c r="L488" s="7">
        <f>InputData[[#This Row],[BUYING PRIZE]]*InputData[[#This Row],[QUANTITY]]</f>
        <v>1560</v>
      </c>
      <c r="M488" s="7">
        <f>InputData[[#This Row],[SELLING PRICE]]*InputData[[#This Row],[QUANTITY]]</f>
        <v>2106</v>
      </c>
      <c r="N488">
        <f>DAY(InputData[[#This Row],[DATE]])</f>
        <v>6</v>
      </c>
      <c r="O488" t="str">
        <f>TEXT(InputData[[#This Row],[DATE]],"mmm")</f>
        <v>Nov</v>
      </c>
      <c r="P488">
        <f>YEAR(InputData[[#This Row],[DATE]])</f>
        <v>2022</v>
      </c>
    </row>
    <row r="489" spans="1:16" x14ac:dyDescent="0.35">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7">
        <f>VLOOKUP(InputData[[#This Row],[PRODUCT ID]],MasterData[],5,0)</f>
        <v>90</v>
      </c>
      <c r="K489" s="7">
        <f>VLOOKUP(InputData[[#This Row],[PRODUCT ID]],MasterData[],6,0)</f>
        <v>115.2</v>
      </c>
      <c r="L489" s="7">
        <f>InputData[[#This Row],[BUYING PRIZE]]*InputData[[#This Row],[QUANTITY]]</f>
        <v>1170</v>
      </c>
      <c r="M489" s="7">
        <f>InputData[[#This Row],[SELLING PRICE]]*InputData[[#This Row],[QUANTITY]]</f>
        <v>1497.6000000000001</v>
      </c>
      <c r="N489">
        <f>DAY(InputData[[#This Row],[DATE]])</f>
        <v>7</v>
      </c>
      <c r="O489" t="str">
        <f>TEXT(InputData[[#This Row],[DATE]],"mmm")</f>
        <v>Nov</v>
      </c>
      <c r="P489">
        <f>YEAR(InputData[[#This Row],[DATE]])</f>
        <v>2022</v>
      </c>
    </row>
    <row r="490" spans="1:16" x14ac:dyDescent="0.35">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7">
        <f>VLOOKUP(InputData[[#This Row],[PRODUCT ID]],MasterData[],5,0)</f>
        <v>90</v>
      </c>
      <c r="K490" s="7">
        <f>VLOOKUP(InputData[[#This Row],[PRODUCT ID]],MasterData[],6,0)</f>
        <v>96.3</v>
      </c>
      <c r="L490" s="7">
        <f>InputData[[#This Row],[BUYING PRIZE]]*InputData[[#This Row],[QUANTITY]]</f>
        <v>990</v>
      </c>
      <c r="M490" s="7">
        <f>InputData[[#This Row],[SELLING PRICE]]*InputData[[#This Row],[QUANTITY]]</f>
        <v>1059.3</v>
      </c>
      <c r="N490">
        <f>DAY(InputData[[#This Row],[DATE]])</f>
        <v>8</v>
      </c>
      <c r="O490" t="str">
        <f>TEXT(InputData[[#This Row],[DATE]],"mmm")</f>
        <v>Nov</v>
      </c>
      <c r="P490">
        <f>YEAR(InputData[[#This Row],[DATE]])</f>
        <v>2022</v>
      </c>
    </row>
    <row r="491" spans="1:16" x14ac:dyDescent="0.35">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7">
        <f>VLOOKUP(InputData[[#This Row],[PRODUCT ID]],MasterData[],5,0)</f>
        <v>150</v>
      </c>
      <c r="K491" s="7">
        <f>VLOOKUP(InputData[[#This Row],[PRODUCT ID]],MasterData[],6,0)</f>
        <v>210</v>
      </c>
      <c r="L491" s="7">
        <f>InputData[[#This Row],[BUYING PRIZE]]*InputData[[#This Row],[QUANTITY]]</f>
        <v>1500</v>
      </c>
      <c r="M491" s="7">
        <f>InputData[[#This Row],[SELLING PRICE]]*InputData[[#This Row],[QUANTITY]]</f>
        <v>2100</v>
      </c>
      <c r="N491">
        <f>DAY(InputData[[#This Row],[DATE]])</f>
        <v>8</v>
      </c>
      <c r="O491" t="str">
        <f>TEXT(InputData[[#This Row],[DATE]],"mmm")</f>
        <v>Nov</v>
      </c>
      <c r="P491">
        <f>YEAR(InputData[[#This Row],[DATE]])</f>
        <v>2022</v>
      </c>
    </row>
    <row r="492" spans="1:16" x14ac:dyDescent="0.35">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7">
        <f>VLOOKUP(InputData[[#This Row],[PRODUCT ID]],MasterData[],5,0)</f>
        <v>48</v>
      </c>
      <c r="K492" s="7">
        <f>VLOOKUP(InputData[[#This Row],[PRODUCT ID]],MasterData[],6,0)</f>
        <v>57.120000000000005</v>
      </c>
      <c r="L492" s="7">
        <f>InputData[[#This Row],[BUYING PRIZE]]*InputData[[#This Row],[QUANTITY]]</f>
        <v>384</v>
      </c>
      <c r="M492" s="7">
        <f>InputData[[#This Row],[SELLING PRICE]]*InputData[[#This Row],[QUANTITY]]</f>
        <v>456.96000000000004</v>
      </c>
      <c r="N492">
        <f>DAY(InputData[[#This Row],[DATE]])</f>
        <v>9</v>
      </c>
      <c r="O492" t="str">
        <f>TEXT(InputData[[#This Row],[DATE]],"mmm")</f>
        <v>Nov</v>
      </c>
      <c r="P492">
        <f>YEAR(InputData[[#This Row],[DATE]])</f>
        <v>2022</v>
      </c>
    </row>
    <row r="493" spans="1:16" x14ac:dyDescent="0.35">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7">
        <f>VLOOKUP(InputData[[#This Row],[PRODUCT ID]],MasterData[],5,0)</f>
        <v>37</v>
      </c>
      <c r="K493" s="7">
        <f>VLOOKUP(InputData[[#This Row],[PRODUCT ID]],MasterData[],6,0)</f>
        <v>49.21</v>
      </c>
      <c r="L493" s="7">
        <f>InputData[[#This Row],[BUYING PRIZE]]*InputData[[#This Row],[QUANTITY]]</f>
        <v>259</v>
      </c>
      <c r="M493" s="7">
        <f>InputData[[#This Row],[SELLING PRICE]]*InputData[[#This Row],[QUANTITY]]</f>
        <v>344.47</v>
      </c>
      <c r="N493">
        <f>DAY(InputData[[#This Row],[DATE]])</f>
        <v>10</v>
      </c>
      <c r="O493" t="str">
        <f>TEXT(InputData[[#This Row],[DATE]],"mmm")</f>
        <v>Nov</v>
      </c>
      <c r="P493">
        <f>YEAR(InputData[[#This Row],[DATE]])</f>
        <v>2022</v>
      </c>
    </row>
    <row r="494" spans="1:16" x14ac:dyDescent="0.35">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7">
        <f>VLOOKUP(InputData[[#This Row],[PRODUCT ID]],MasterData[],5,0)</f>
        <v>48</v>
      </c>
      <c r="K494" s="7">
        <f>VLOOKUP(InputData[[#This Row],[PRODUCT ID]],MasterData[],6,0)</f>
        <v>57.120000000000005</v>
      </c>
      <c r="L494" s="7">
        <f>InputData[[#This Row],[BUYING PRIZE]]*InputData[[#This Row],[QUANTITY]]</f>
        <v>480</v>
      </c>
      <c r="M494" s="7">
        <f>InputData[[#This Row],[SELLING PRICE]]*InputData[[#This Row],[QUANTITY]]</f>
        <v>571.20000000000005</v>
      </c>
      <c r="N494">
        <f>DAY(InputData[[#This Row],[DATE]])</f>
        <v>13</v>
      </c>
      <c r="O494" t="str">
        <f>TEXT(InputData[[#This Row],[DATE]],"mmm")</f>
        <v>Nov</v>
      </c>
      <c r="P494">
        <f>YEAR(InputData[[#This Row],[DATE]])</f>
        <v>2022</v>
      </c>
    </row>
    <row r="495" spans="1:16" x14ac:dyDescent="0.35">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7">
        <f>VLOOKUP(InputData[[#This Row],[PRODUCT ID]],MasterData[],5,0)</f>
        <v>105</v>
      </c>
      <c r="K495" s="7">
        <f>VLOOKUP(InputData[[#This Row],[PRODUCT ID]],MasterData[],6,0)</f>
        <v>142.80000000000001</v>
      </c>
      <c r="L495" s="7">
        <f>InputData[[#This Row],[BUYING PRIZE]]*InputData[[#This Row],[QUANTITY]]</f>
        <v>105</v>
      </c>
      <c r="M495" s="7">
        <f>InputData[[#This Row],[SELLING PRICE]]*InputData[[#This Row],[QUANTITY]]</f>
        <v>142.80000000000001</v>
      </c>
      <c r="N495">
        <f>DAY(InputData[[#This Row],[DATE]])</f>
        <v>14</v>
      </c>
      <c r="O495" t="str">
        <f>TEXT(InputData[[#This Row],[DATE]],"mmm")</f>
        <v>Nov</v>
      </c>
      <c r="P495">
        <f>YEAR(InputData[[#This Row],[DATE]])</f>
        <v>2022</v>
      </c>
    </row>
    <row r="496" spans="1:16" x14ac:dyDescent="0.35">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7">
        <f>VLOOKUP(InputData[[#This Row],[PRODUCT ID]],MasterData[],5,0)</f>
        <v>73</v>
      </c>
      <c r="K496" s="7">
        <f>VLOOKUP(InputData[[#This Row],[PRODUCT ID]],MasterData[],6,0)</f>
        <v>94.17</v>
      </c>
      <c r="L496" s="7">
        <f>InputData[[#This Row],[BUYING PRIZE]]*InputData[[#This Row],[QUANTITY]]</f>
        <v>1022</v>
      </c>
      <c r="M496" s="7">
        <f>InputData[[#This Row],[SELLING PRICE]]*InputData[[#This Row],[QUANTITY]]</f>
        <v>1318.38</v>
      </c>
      <c r="N496">
        <f>DAY(InputData[[#This Row],[DATE]])</f>
        <v>15</v>
      </c>
      <c r="O496" t="str">
        <f>TEXT(InputData[[#This Row],[DATE]],"mmm")</f>
        <v>Nov</v>
      </c>
      <c r="P496">
        <f>YEAR(InputData[[#This Row],[DATE]])</f>
        <v>2022</v>
      </c>
    </row>
    <row r="497" spans="1:16" x14ac:dyDescent="0.35">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7">
        <f>VLOOKUP(InputData[[#This Row],[PRODUCT ID]],MasterData[],5,0)</f>
        <v>134</v>
      </c>
      <c r="K497" s="7">
        <f>VLOOKUP(InputData[[#This Row],[PRODUCT ID]],MasterData[],6,0)</f>
        <v>156.78</v>
      </c>
      <c r="L497" s="7">
        <f>InputData[[#This Row],[BUYING PRIZE]]*InputData[[#This Row],[QUANTITY]]</f>
        <v>1072</v>
      </c>
      <c r="M497" s="7">
        <f>InputData[[#This Row],[SELLING PRICE]]*InputData[[#This Row],[QUANTITY]]</f>
        <v>1254.24</v>
      </c>
      <c r="N497">
        <f>DAY(InputData[[#This Row],[DATE]])</f>
        <v>16</v>
      </c>
      <c r="O497" t="str">
        <f>TEXT(InputData[[#This Row],[DATE]],"mmm")</f>
        <v>Nov</v>
      </c>
      <c r="P497">
        <f>YEAR(InputData[[#This Row],[DATE]])</f>
        <v>2022</v>
      </c>
    </row>
    <row r="498" spans="1:16" x14ac:dyDescent="0.35">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7">
        <f>VLOOKUP(InputData[[#This Row],[PRODUCT ID]],MasterData[],5,0)</f>
        <v>55</v>
      </c>
      <c r="K498" s="7">
        <f>VLOOKUP(InputData[[#This Row],[PRODUCT ID]],MasterData[],6,0)</f>
        <v>58.3</v>
      </c>
      <c r="L498" s="7">
        <f>InputData[[#This Row],[BUYING PRIZE]]*InputData[[#This Row],[QUANTITY]]</f>
        <v>440</v>
      </c>
      <c r="M498" s="7">
        <f>InputData[[#This Row],[SELLING PRICE]]*InputData[[#This Row],[QUANTITY]]</f>
        <v>466.4</v>
      </c>
      <c r="N498">
        <f>DAY(InputData[[#This Row],[DATE]])</f>
        <v>18</v>
      </c>
      <c r="O498" t="str">
        <f>TEXT(InputData[[#This Row],[DATE]],"mmm")</f>
        <v>Nov</v>
      </c>
      <c r="P498">
        <f>YEAR(InputData[[#This Row],[DATE]])</f>
        <v>2022</v>
      </c>
    </row>
    <row r="499" spans="1:16" x14ac:dyDescent="0.35">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7">
        <f>VLOOKUP(InputData[[#This Row],[PRODUCT ID]],MasterData[],5,0)</f>
        <v>61</v>
      </c>
      <c r="K499" s="7">
        <f>VLOOKUP(InputData[[#This Row],[PRODUCT ID]],MasterData[],6,0)</f>
        <v>76.25</v>
      </c>
      <c r="L499" s="7">
        <f>InputData[[#This Row],[BUYING PRIZE]]*InputData[[#This Row],[QUANTITY]]</f>
        <v>366</v>
      </c>
      <c r="M499" s="7">
        <f>InputData[[#This Row],[SELLING PRICE]]*InputData[[#This Row],[QUANTITY]]</f>
        <v>457.5</v>
      </c>
      <c r="N499">
        <f>DAY(InputData[[#This Row],[DATE]])</f>
        <v>21</v>
      </c>
      <c r="O499" t="str">
        <f>TEXT(InputData[[#This Row],[DATE]],"mmm")</f>
        <v>Nov</v>
      </c>
      <c r="P499">
        <f>YEAR(InputData[[#This Row],[DATE]])</f>
        <v>2022</v>
      </c>
    </row>
    <row r="500" spans="1:16" x14ac:dyDescent="0.35">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7">
        <f>VLOOKUP(InputData[[#This Row],[PRODUCT ID]],MasterData[],5,0)</f>
        <v>90</v>
      </c>
      <c r="K500" s="7">
        <f>VLOOKUP(InputData[[#This Row],[PRODUCT ID]],MasterData[],6,0)</f>
        <v>96.3</v>
      </c>
      <c r="L500" s="7">
        <f>InputData[[#This Row],[BUYING PRIZE]]*InputData[[#This Row],[QUANTITY]]</f>
        <v>1080</v>
      </c>
      <c r="M500" s="7">
        <f>InputData[[#This Row],[SELLING PRICE]]*InputData[[#This Row],[QUANTITY]]</f>
        <v>1155.5999999999999</v>
      </c>
      <c r="N500">
        <f>DAY(InputData[[#This Row],[DATE]])</f>
        <v>23</v>
      </c>
      <c r="O500" t="str">
        <f>TEXT(InputData[[#This Row],[DATE]],"mmm")</f>
        <v>Nov</v>
      </c>
      <c r="P500">
        <f>YEAR(InputData[[#This Row],[DATE]])</f>
        <v>2022</v>
      </c>
    </row>
    <row r="501" spans="1:16" x14ac:dyDescent="0.35">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7">
        <f>VLOOKUP(InputData[[#This Row],[PRODUCT ID]],MasterData[],5,0)</f>
        <v>44</v>
      </c>
      <c r="K501" s="7">
        <f>VLOOKUP(InputData[[#This Row],[PRODUCT ID]],MasterData[],6,0)</f>
        <v>48.84</v>
      </c>
      <c r="L501" s="7">
        <f>InputData[[#This Row],[BUYING PRIZE]]*InputData[[#This Row],[QUANTITY]]</f>
        <v>220</v>
      </c>
      <c r="M501" s="7">
        <f>InputData[[#This Row],[SELLING PRICE]]*InputData[[#This Row],[QUANTITY]]</f>
        <v>244.20000000000002</v>
      </c>
      <c r="N501">
        <f>DAY(InputData[[#This Row],[DATE]])</f>
        <v>25</v>
      </c>
      <c r="O501" t="str">
        <f>TEXT(InputData[[#This Row],[DATE]],"mmm")</f>
        <v>Nov</v>
      </c>
      <c r="P501">
        <f>YEAR(InputData[[#This Row],[DATE]])</f>
        <v>2022</v>
      </c>
    </row>
    <row r="502" spans="1:16" x14ac:dyDescent="0.35">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7">
        <f>VLOOKUP(InputData[[#This Row],[PRODUCT ID]],MasterData[],5,0)</f>
        <v>89</v>
      </c>
      <c r="K502" s="7">
        <f>VLOOKUP(InputData[[#This Row],[PRODUCT ID]],MasterData[],6,0)</f>
        <v>117.48</v>
      </c>
      <c r="L502" s="7">
        <f>InputData[[#This Row],[BUYING PRIZE]]*InputData[[#This Row],[QUANTITY]]</f>
        <v>445</v>
      </c>
      <c r="M502" s="7">
        <f>InputData[[#This Row],[SELLING PRICE]]*InputData[[#This Row],[QUANTITY]]</f>
        <v>587.4</v>
      </c>
      <c r="N502">
        <f>DAY(InputData[[#This Row],[DATE]])</f>
        <v>26</v>
      </c>
      <c r="O502" t="str">
        <f>TEXT(InputData[[#This Row],[DATE]],"mmm")</f>
        <v>Nov</v>
      </c>
      <c r="P502">
        <f>YEAR(InputData[[#This Row],[DATE]])</f>
        <v>2022</v>
      </c>
    </row>
    <row r="503" spans="1:16" x14ac:dyDescent="0.35">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7">
        <f>VLOOKUP(InputData[[#This Row],[PRODUCT ID]],MasterData[],5,0)</f>
        <v>55</v>
      </c>
      <c r="K503" s="7">
        <f>VLOOKUP(InputData[[#This Row],[PRODUCT ID]],MasterData[],6,0)</f>
        <v>58.3</v>
      </c>
      <c r="L503" s="7">
        <f>InputData[[#This Row],[BUYING PRIZE]]*InputData[[#This Row],[QUANTITY]]</f>
        <v>825</v>
      </c>
      <c r="M503" s="7">
        <f>InputData[[#This Row],[SELLING PRICE]]*InputData[[#This Row],[QUANTITY]]</f>
        <v>874.5</v>
      </c>
      <c r="N503">
        <f>DAY(InputData[[#This Row],[DATE]])</f>
        <v>27</v>
      </c>
      <c r="O503" t="str">
        <f>TEXT(InputData[[#This Row],[DATE]],"mmm")</f>
        <v>Nov</v>
      </c>
      <c r="P503">
        <f>YEAR(InputData[[#This Row],[DATE]])</f>
        <v>2022</v>
      </c>
    </row>
    <row r="504" spans="1:16" x14ac:dyDescent="0.35">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7">
        <f>VLOOKUP(InputData[[#This Row],[PRODUCT ID]],MasterData[],5,0)</f>
        <v>93</v>
      </c>
      <c r="K504" s="7">
        <f>VLOOKUP(InputData[[#This Row],[PRODUCT ID]],MasterData[],6,0)</f>
        <v>104.16</v>
      </c>
      <c r="L504" s="7">
        <f>InputData[[#This Row],[BUYING PRIZE]]*InputData[[#This Row],[QUANTITY]]</f>
        <v>744</v>
      </c>
      <c r="M504" s="7">
        <f>InputData[[#This Row],[SELLING PRICE]]*InputData[[#This Row],[QUANTITY]]</f>
        <v>833.28</v>
      </c>
      <c r="N504">
        <f>DAY(InputData[[#This Row],[DATE]])</f>
        <v>28</v>
      </c>
      <c r="O504" t="str">
        <f>TEXT(InputData[[#This Row],[DATE]],"mmm")</f>
        <v>Nov</v>
      </c>
      <c r="P504">
        <f>YEAR(InputData[[#This Row],[DATE]])</f>
        <v>2022</v>
      </c>
    </row>
    <row r="505" spans="1:16" x14ac:dyDescent="0.35">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7">
        <f>VLOOKUP(InputData[[#This Row],[PRODUCT ID]],MasterData[],5,0)</f>
        <v>12</v>
      </c>
      <c r="K505" s="7">
        <f>VLOOKUP(InputData[[#This Row],[PRODUCT ID]],MasterData[],6,0)</f>
        <v>15.719999999999999</v>
      </c>
      <c r="L505" s="7">
        <f>InputData[[#This Row],[BUYING PRIZE]]*InputData[[#This Row],[QUANTITY]]</f>
        <v>24</v>
      </c>
      <c r="M505" s="7">
        <f>InputData[[#This Row],[SELLING PRICE]]*InputData[[#This Row],[QUANTITY]]</f>
        <v>31.439999999999998</v>
      </c>
      <c r="N505">
        <f>DAY(InputData[[#This Row],[DATE]])</f>
        <v>30</v>
      </c>
      <c r="O505" t="str">
        <f>TEXT(InputData[[#This Row],[DATE]],"mmm")</f>
        <v>Nov</v>
      </c>
      <c r="P505">
        <f>YEAR(InputData[[#This Row],[DATE]])</f>
        <v>2022</v>
      </c>
    </row>
    <row r="506" spans="1:16" x14ac:dyDescent="0.35">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7">
        <f>VLOOKUP(InputData[[#This Row],[PRODUCT ID]],MasterData[],5,0)</f>
        <v>37</v>
      </c>
      <c r="K506" s="7">
        <f>VLOOKUP(InputData[[#This Row],[PRODUCT ID]],MasterData[],6,0)</f>
        <v>41.81</v>
      </c>
      <c r="L506" s="7">
        <f>InputData[[#This Row],[BUYING PRIZE]]*InputData[[#This Row],[QUANTITY]]</f>
        <v>185</v>
      </c>
      <c r="M506" s="7">
        <f>InputData[[#This Row],[SELLING PRICE]]*InputData[[#This Row],[QUANTITY]]</f>
        <v>209.05</v>
      </c>
      <c r="N506">
        <f>DAY(InputData[[#This Row],[DATE]])</f>
        <v>3</v>
      </c>
      <c r="O506" t="str">
        <f>TEXT(InputData[[#This Row],[DATE]],"mmm")</f>
        <v>Dec</v>
      </c>
      <c r="P506">
        <f>YEAR(InputData[[#This Row],[DATE]])</f>
        <v>2022</v>
      </c>
    </row>
    <row r="507" spans="1:16" x14ac:dyDescent="0.35">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7">
        <f>VLOOKUP(InputData[[#This Row],[PRODUCT ID]],MasterData[],5,0)</f>
        <v>18</v>
      </c>
      <c r="K507" s="7">
        <f>VLOOKUP(InputData[[#This Row],[PRODUCT ID]],MasterData[],6,0)</f>
        <v>24.66</v>
      </c>
      <c r="L507" s="7">
        <f>InputData[[#This Row],[BUYING PRIZE]]*InputData[[#This Row],[QUANTITY]]</f>
        <v>180</v>
      </c>
      <c r="M507" s="7">
        <f>InputData[[#This Row],[SELLING PRICE]]*InputData[[#This Row],[QUANTITY]]</f>
        <v>246.6</v>
      </c>
      <c r="N507">
        <f>DAY(InputData[[#This Row],[DATE]])</f>
        <v>4</v>
      </c>
      <c r="O507" t="str">
        <f>TEXT(InputData[[#This Row],[DATE]],"mmm")</f>
        <v>Dec</v>
      </c>
      <c r="P507">
        <f>YEAR(InputData[[#This Row],[DATE]])</f>
        <v>2022</v>
      </c>
    </row>
    <row r="508" spans="1:16" x14ac:dyDescent="0.35">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7">
        <f>VLOOKUP(InputData[[#This Row],[PRODUCT ID]],MasterData[],5,0)</f>
        <v>76</v>
      </c>
      <c r="K508" s="7">
        <f>VLOOKUP(InputData[[#This Row],[PRODUCT ID]],MasterData[],6,0)</f>
        <v>82.08</v>
      </c>
      <c r="L508" s="7">
        <f>InputData[[#This Row],[BUYING PRIZE]]*InputData[[#This Row],[QUANTITY]]</f>
        <v>1140</v>
      </c>
      <c r="M508" s="7">
        <f>InputData[[#This Row],[SELLING PRICE]]*InputData[[#This Row],[QUANTITY]]</f>
        <v>1231.2</v>
      </c>
      <c r="N508">
        <f>DAY(InputData[[#This Row],[DATE]])</f>
        <v>4</v>
      </c>
      <c r="O508" t="str">
        <f>TEXT(InputData[[#This Row],[DATE]],"mmm")</f>
        <v>Dec</v>
      </c>
      <c r="P508">
        <f>YEAR(InputData[[#This Row],[DATE]])</f>
        <v>2022</v>
      </c>
    </row>
    <row r="509" spans="1:16" x14ac:dyDescent="0.35">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7">
        <f>VLOOKUP(InputData[[#This Row],[PRODUCT ID]],MasterData[],5,0)</f>
        <v>72</v>
      </c>
      <c r="K509" s="7">
        <f>VLOOKUP(InputData[[#This Row],[PRODUCT ID]],MasterData[],6,0)</f>
        <v>79.92</v>
      </c>
      <c r="L509" s="7">
        <f>InputData[[#This Row],[BUYING PRIZE]]*InputData[[#This Row],[QUANTITY]]</f>
        <v>864</v>
      </c>
      <c r="M509" s="7">
        <f>InputData[[#This Row],[SELLING PRICE]]*InputData[[#This Row],[QUANTITY]]</f>
        <v>959.04</v>
      </c>
      <c r="N509">
        <f>DAY(InputData[[#This Row],[DATE]])</f>
        <v>7</v>
      </c>
      <c r="O509" t="str">
        <f>TEXT(InputData[[#This Row],[DATE]],"mmm")</f>
        <v>Dec</v>
      </c>
      <c r="P509">
        <f>YEAR(InputData[[#This Row],[DATE]])</f>
        <v>2022</v>
      </c>
    </row>
    <row r="510" spans="1:16" x14ac:dyDescent="0.35">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7">
        <f>VLOOKUP(InputData[[#This Row],[PRODUCT ID]],MasterData[],5,0)</f>
        <v>13</v>
      </c>
      <c r="K510" s="7">
        <f>VLOOKUP(InputData[[#This Row],[PRODUCT ID]],MasterData[],6,0)</f>
        <v>16.64</v>
      </c>
      <c r="L510" s="7">
        <f>InputData[[#This Row],[BUYING PRIZE]]*InputData[[#This Row],[QUANTITY]]</f>
        <v>169</v>
      </c>
      <c r="M510" s="7">
        <f>InputData[[#This Row],[SELLING PRICE]]*InputData[[#This Row],[QUANTITY]]</f>
        <v>216.32</v>
      </c>
      <c r="N510">
        <f>DAY(InputData[[#This Row],[DATE]])</f>
        <v>7</v>
      </c>
      <c r="O510" t="str">
        <f>TEXT(InputData[[#This Row],[DATE]],"mmm")</f>
        <v>Dec</v>
      </c>
      <c r="P510">
        <f>YEAR(InputData[[#This Row],[DATE]])</f>
        <v>2022</v>
      </c>
    </row>
    <row r="511" spans="1:16" x14ac:dyDescent="0.35">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7">
        <f>VLOOKUP(InputData[[#This Row],[PRODUCT ID]],MasterData[],5,0)</f>
        <v>72</v>
      </c>
      <c r="K511" s="7">
        <f>VLOOKUP(InputData[[#This Row],[PRODUCT ID]],MasterData[],6,0)</f>
        <v>79.92</v>
      </c>
      <c r="L511" s="7">
        <f>InputData[[#This Row],[BUYING PRIZE]]*InputData[[#This Row],[QUANTITY]]</f>
        <v>360</v>
      </c>
      <c r="M511" s="7">
        <f>InputData[[#This Row],[SELLING PRICE]]*InputData[[#This Row],[QUANTITY]]</f>
        <v>399.6</v>
      </c>
      <c r="N511">
        <f>DAY(InputData[[#This Row],[DATE]])</f>
        <v>7</v>
      </c>
      <c r="O511" t="str">
        <f>TEXT(InputData[[#This Row],[DATE]],"mmm")</f>
        <v>Dec</v>
      </c>
      <c r="P511">
        <f>YEAR(InputData[[#This Row],[DATE]])</f>
        <v>2022</v>
      </c>
    </row>
    <row r="512" spans="1:16" x14ac:dyDescent="0.35">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7">
        <f>VLOOKUP(InputData[[#This Row],[PRODUCT ID]],MasterData[],5,0)</f>
        <v>48</v>
      </c>
      <c r="K512" s="7">
        <f>VLOOKUP(InputData[[#This Row],[PRODUCT ID]],MasterData[],6,0)</f>
        <v>57.120000000000005</v>
      </c>
      <c r="L512" s="7">
        <f>InputData[[#This Row],[BUYING PRIZE]]*InputData[[#This Row],[QUANTITY]]</f>
        <v>240</v>
      </c>
      <c r="M512" s="7">
        <f>InputData[[#This Row],[SELLING PRICE]]*InputData[[#This Row],[QUANTITY]]</f>
        <v>285.60000000000002</v>
      </c>
      <c r="N512">
        <f>DAY(InputData[[#This Row],[DATE]])</f>
        <v>11</v>
      </c>
      <c r="O512" t="str">
        <f>TEXT(InputData[[#This Row],[DATE]],"mmm")</f>
        <v>Dec</v>
      </c>
      <c r="P512">
        <f>YEAR(InputData[[#This Row],[DATE]])</f>
        <v>2022</v>
      </c>
    </row>
    <row r="513" spans="1:16" x14ac:dyDescent="0.35">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7">
        <f>VLOOKUP(InputData[[#This Row],[PRODUCT ID]],MasterData[],5,0)</f>
        <v>112</v>
      </c>
      <c r="K513" s="7">
        <f>VLOOKUP(InputData[[#This Row],[PRODUCT ID]],MasterData[],6,0)</f>
        <v>122.08</v>
      </c>
      <c r="L513" s="7">
        <f>InputData[[#This Row],[BUYING PRIZE]]*InputData[[#This Row],[QUANTITY]]</f>
        <v>1008</v>
      </c>
      <c r="M513" s="7">
        <f>InputData[[#This Row],[SELLING PRICE]]*InputData[[#This Row],[QUANTITY]]</f>
        <v>1098.72</v>
      </c>
      <c r="N513">
        <f>DAY(InputData[[#This Row],[DATE]])</f>
        <v>11</v>
      </c>
      <c r="O513" t="str">
        <f>TEXT(InputData[[#This Row],[DATE]],"mmm")</f>
        <v>Dec</v>
      </c>
      <c r="P513">
        <f>YEAR(InputData[[#This Row],[DATE]])</f>
        <v>2022</v>
      </c>
    </row>
    <row r="514" spans="1:16" x14ac:dyDescent="0.35">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7">
        <f>VLOOKUP(InputData[[#This Row],[PRODUCT ID]],MasterData[],5,0)</f>
        <v>112</v>
      </c>
      <c r="K514" s="7">
        <f>VLOOKUP(InputData[[#This Row],[PRODUCT ID]],MasterData[],6,0)</f>
        <v>146.72</v>
      </c>
      <c r="L514" s="7">
        <f>InputData[[#This Row],[BUYING PRIZE]]*InputData[[#This Row],[QUANTITY]]</f>
        <v>1120</v>
      </c>
      <c r="M514" s="7">
        <f>InputData[[#This Row],[SELLING PRICE]]*InputData[[#This Row],[QUANTITY]]</f>
        <v>1467.2</v>
      </c>
      <c r="N514">
        <f>DAY(InputData[[#This Row],[DATE]])</f>
        <v>11</v>
      </c>
      <c r="O514" t="str">
        <f>TEXT(InputData[[#This Row],[DATE]],"mmm")</f>
        <v>Dec</v>
      </c>
      <c r="P514">
        <f>YEAR(InputData[[#This Row],[DATE]])</f>
        <v>2022</v>
      </c>
    </row>
    <row r="515" spans="1:16" x14ac:dyDescent="0.35">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7">
        <f>VLOOKUP(InputData[[#This Row],[PRODUCT ID]],MasterData[],5,0)</f>
        <v>148</v>
      </c>
      <c r="K515" s="7">
        <f>VLOOKUP(InputData[[#This Row],[PRODUCT ID]],MasterData[],6,0)</f>
        <v>201.28</v>
      </c>
      <c r="L515" s="7">
        <f>InputData[[#This Row],[BUYING PRIZE]]*InputData[[#This Row],[QUANTITY]]</f>
        <v>1332</v>
      </c>
      <c r="M515" s="7">
        <f>InputData[[#This Row],[SELLING PRICE]]*InputData[[#This Row],[QUANTITY]]</f>
        <v>1811.52</v>
      </c>
      <c r="N515">
        <f>DAY(InputData[[#This Row],[DATE]])</f>
        <v>12</v>
      </c>
      <c r="O515" t="str">
        <f>TEXT(InputData[[#This Row],[DATE]],"mmm")</f>
        <v>Dec</v>
      </c>
      <c r="P515">
        <f>YEAR(InputData[[#This Row],[DATE]])</f>
        <v>2022</v>
      </c>
    </row>
    <row r="516" spans="1:16" x14ac:dyDescent="0.35">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7">
        <f>VLOOKUP(InputData[[#This Row],[PRODUCT ID]],MasterData[],5,0)</f>
        <v>138</v>
      </c>
      <c r="K516" s="7">
        <f>VLOOKUP(InputData[[#This Row],[PRODUCT ID]],MasterData[],6,0)</f>
        <v>173.88</v>
      </c>
      <c r="L516" s="7">
        <f>InputData[[#This Row],[BUYING PRIZE]]*InputData[[#This Row],[QUANTITY]]</f>
        <v>1380</v>
      </c>
      <c r="M516" s="7">
        <f>InputData[[#This Row],[SELLING PRICE]]*InputData[[#This Row],[QUANTITY]]</f>
        <v>1738.8</v>
      </c>
      <c r="N516">
        <f>DAY(InputData[[#This Row],[DATE]])</f>
        <v>12</v>
      </c>
      <c r="O516" t="str">
        <f>TEXT(InputData[[#This Row],[DATE]],"mmm")</f>
        <v>Dec</v>
      </c>
      <c r="P516">
        <f>YEAR(InputData[[#This Row],[DATE]])</f>
        <v>2022</v>
      </c>
    </row>
    <row r="517" spans="1:16" x14ac:dyDescent="0.35">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7">
        <f>VLOOKUP(InputData[[#This Row],[PRODUCT ID]],MasterData[],5,0)</f>
        <v>133</v>
      </c>
      <c r="K517" s="7">
        <f>VLOOKUP(InputData[[#This Row],[PRODUCT ID]],MasterData[],6,0)</f>
        <v>155.61000000000001</v>
      </c>
      <c r="L517" s="7">
        <f>InputData[[#This Row],[BUYING PRIZE]]*InputData[[#This Row],[QUANTITY]]</f>
        <v>532</v>
      </c>
      <c r="M517" s="7">
        <f>InputData[[#This Row],[SELLING PRICE]]*InputData[[#This Row],[QUANTITY]]</f>
        <v>622.44000000000005</v>
      </c>
      <c r="N517">
        <f>DAY(InputData[[#This Row],[DATE]])</f>
        <v>14</v>
      </c>
      <c r="O517" t="str">
        <f>TEXT(InputData[[#This Row],[DATE]],"mmm")</f>
        <v>Dec</v>
      </c>
      <c r="P517">
        <f>YEAR(InputData[[#This Row],[DATE]])</f>
        <v>2022</v>
      </c>
    </row>
    <row r="518" spans="1:16" x14ac:dyDescent="0.35">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7">
        <f>VLOOKUP(InputData[[#This Row],[PRODUCT ID]],MasterData[],5,0)</f>
        <v>6</v>
      </c>
      <c r="K518" s="7">
        <f>VLOOKUP(InputData[[#This Row],[PRODUCT ID]],MasterData[],6,0)</f>
        <v>7.8599999999999994</v>
      </c>
      <c r="L518" s="7">
        <f>InputData[[#This Row],[BUYING PRIZE]]*InputData[[#This Row],[QUANTITY]]</f>
        <v>78</v>
      </c>
      <c r="M518" s="7">
        <f>InputData[[#This Row],[SELLING PRICE]]*InputData[[#This Row],[QUANTITY]]</f>
        <v>102.17999999999999</v>
      </c>
      <c r="N518">
        <f>DAY(InputData[[#This Row],[DATE]])</f>
        <v>15</v>
      </c>
      <c r="O518" t="str">
        <f>TEXT(InputData[[#This Row],[DATE]],"mmm")</f>
        <v>Dec</v>
      </c>
      <c r="P518">
        <f>YEAR(InputData[[#This Row],[DATE]])</f>
        <v>2022</v>
      </c>
    </row>
    <row r="519" spans="1:16" x14ac:dyDescent="0.35">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7">
        <f>VLOOKUP(InputData[[#This Row],[PRODUCT ID]],MasterData[],5,0)</f>
        <v>76</v>
      </c>
      <c r="K519" s="7">
        <f>VLOOKUP(InputData[[#This Row],[PRODUCT ID]],MasterData[],6,0)</f>
        <v>82.08</v>
      </c>
      <c r="L519" s="7">
        <f>InputData[[#This Row],[BUYING PRIZE]]*InputData[[#This Row],[QUANTITY]]</f>
        <v>532</v>
      </c>
      <c r="M519" s="7">
        <f>InputData[[#This Row],[SELLING PRICE]]*InputData[[#This Row],[QUANTITY]]</f>
        <v>574.55999999999995</v>
      </c>
      <c r="N519">
        <f>DAY(InputData[[#This Row],[DATE]])</f>
        <v>19</v>
      </c>
      <c r="O519" t="str">
        <f>TEXT(InputData[[#This Row],[DATE]],"mmm")</f>
        <v>Dec</v>
      </c>
      <c r="P519">
        <f>YEAR(InputData[[#This Row],[DATE]])</f>
        <v>2022</v>
      </c>
    </row>
    <row r="520" spans="1:16" x14ac:dyDescent="0.35">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7">
        <f>VLOOKUP(InputData[[#This Row],[PRODUCT ID]],MasterData[],5,0)</f>
        <v>44</v>
      </c>
      <c r="K520" s="7">
        <f>VLOOKUP(InputData[[#This Row],[PRODUCT ID]],MasterData[],6,0)</f>
        <v>48.4</v>
      </c>
      <c r="L520" s="7">
        <f>InputData[[#This Row],[BUYING PRIZE]]*InputData[[#This Row],[QUANTITY]]</f>
        <v>616</v>
      </c>
      <c r="M520" s="7">
        <f>InputData[[#This Row],[SELLING PRICE]]*InputData[[#This Row],[QUANTITY]]</f>
        <v>677.6</v>
      </c>
      <c r="N520">
        <f>DAY(InputData[[#This Row],[DATE]])</f>
        <v>19</v>
      </c>
      <c r="O520" t="str">
        <f>TEXT(InputData[[#This Row],[DATE]],"mmm")</f>
        <v>Dec</v>
      </c>
      <c r="P520">
        <f>YEAR(InputData[[#This Row],[DATE]])</f>
        <v>2022</v>
      </c>
    </row>
    <row r="521" spans="1:16" x14ac:dyDescent="0.35">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7">
        <f>VLOOKUP(InputData[[#This Row],[PRODUCT ID]],MasterData[],5,0)</f>
        <v>6</v>
      </c>
      <c r="K521" s="7">
        <f>VLOOKUP(InputData[[#This Row],[PRODUCT ID]],MasterData[],6,0)</f>
        <v>7.8599999999999994</v>
      </c>
      <c r="L521" s="7">
        <f>InputData[[#This Row],[BUYING PRIZE]]*InputData[[#This Row],[QUANTITY]]</f>
        <v>66</v>
      </c>
      <c r="M521" s="7">
        <f>InputData[[#This Row],[SELLING PRICE]]*InputData[[#This Row],[QUANTITY]]</f>
        <v>86.46</v>
      </c>
      <c r="N521">
        <f>DAY(InputData[[#This Row],[DATE]])</f>
        <v>19</v>
      </c>
      <c r="O521" t="str">
        <f>TEXT(InputData[[#This Row],[DATE]],"mmm")</f>
        <v>Dec</v>
      </c>
      <c r="P521">
        <f>YEAR(InputData[[#This Row],[DATE]])</f>
        <v>2022</v>
      </c>
    </row>
    <row r="522" spans="1:16" x14ac:dyDescent="0.35">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7">
        <f>VLOOKUP(InputData[[#This Row],[PRODUCT ID]],MasterData[],5,0)</f>
        <v>75</v>
      </c>
      <c r="K522" s="7">
        <f>VLOOKUP(InputData[[#This Row],[PRODUCT ID]],MasterData[],6,0)</f>
        <v>85.5</v>
      </c>
      <c r="L522" s="7">
        <f>InputData[[#This Row],[BUYING PRIZE]]*InputData[[#This Row],[QUANTITY]]</f>
        <v>750</v>
      </c>
      <c r="M522" s="7">
        <f>InputData[[#This Row],[SELLING PRICE]]*InputData[[#This Row],[QUANTITY]]</f>
        <v>855</v>
      </c>
      <c r="N522">
        <f>DAY(InputData[[#This Row],[DATE]])</f>
        <v>21</v>
      </c>
      <c r="O522" t="str">
        <f>TEXT(InputData[[#This Row],[DATE]],"mmm")</f>
        <v>Dec</v>
      </c>
      <c r="P522">
        <f>YEAR(InputData[[#This Row],[DATE]])</f>
        <v>2022</v>
      </c>
    </row>
    <row r="523" spans="1:16" x14ac:dyDescent="0.35">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7">
        <f>VLOOKUP(InputData[[#This Row],[PRODUCT ID]],MasterData[],5,0)</f>
        <v>83</v>
      </c>
      <c r="K523" s="7">
        <f>VLOOKUP(InputData[[#This Row],[PRODUCT ID]],MasterData[],6,0)</f>
        <v>94.62</v>
      </c>
      <c r="L523" s="7">
        <f>InputData[[#This Row],[BUYING PRIZE]]*InputData[[#This Row],[QUANTITY]]</f>
        <v>1245</v>
      </c>
      <c r="M523" s="7">
        <f>InputData[[#This Row],[SELLING PRICE]]*InputData[[#This Row],[QUANTITY]]</f>
        <v>1419.3000000000002</v>
      </c>
      <c r="N523">
        <f>DAY(InputData[[#This Row],[DATE]])</f>
        <v>29</v>
      </c>
      <c r="O523" t="str">
        <f>TEXT(InputData[[#This Row],[DATE]],"mmm")</f>
        <v>Dec</v>
      </c>
      <c r="P523">
        <f>YEAR(InputData[[#This Row],[DATE]])</f>
        <v>2022</v>
      </c>
    </row>
    <row r="524" spans="1:16" x14ac:dyDescent="0.35">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7">
        <f>VLOOKUP(InputData[[#This Row],[PRODUCT ID]],MasterData[],5,0)</f>
        <v>120</v>
      </c>
      <c r="K524" s="7">
        <f>VLOOKUP(InputData[[#This Row],[PRODUCT ID]],MasterData[],6,0)</f>
        <v>162</v>
      </c>
      <c r="L524" s="7">
        <f>InputData[[#This Row],[BUYING PRIZE]]*InputData[[#This Row],[QUANTITY]]</f>
        <v>120</v>
      </c>
      <c r="M524" s="7">
        <f>InputData[[#This Row],[SELLING PRICE]]*InputData[[#This Row],[QUANTITY]]</f>
        <v>162</v>
      </c>
      <c r="N524">
        <f>DAY(InputData[[#This Row],[DATE]])</f>
        <v>29</v>
      </c>
      <c r="O524" t="str">
        <f>TEXT(InputData[[#This Row],[DATE]],"mmm")</f>
        <v>Dec</v>
      </c>
      <c r="P524">
        <f>YEAR(InputData[[#This Row],[DATE]])</f>
        <v>2022</v>
      </c>
    </row>
    <row r="525" spans="1:16" x14ac:dyDescent="0.35">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7">
        <f>VLOOKUP(InputData[[#This Row],[PRODUCT ID]],MasterData[],5,0)</f>
        <v>138</v>
      </c>
      <c r="K525" s="7">
        <f>VLOOKUP(InputData[[#This Row],[PRODUCT ID]],MasterData[],6,0)</f>
        <v>173.88</v>
      </c>
      <c r="L525" s="7">
        <f>InputData[[#This Row],[BUYING PRIZE]]*InputData[[#This Row],[QUANTITY]]</f>
        <v>1932</v>
      </c>
      <c r="M525" s="7">
        <f>InputData[[#This Row],[SELLING PRICE]]*InputData[[#This Row],[QUANTITY]]</f>
        <v>2434.3199999999997</v>
      </c>
      <c r="N525">
        <f>DAY(InputData[[#This Row],[DATE]])</f>
        <v>30</v>
      </c>
      <c r="O525" t="str">
        <f>TEXT(InputData[[#This Row],[DATE]],"mmm")</f>
        <v>Dec</v>
      </c>
      <c r="P525">
        <f>YEAR(InputData[[#This Row],[DATE]])</f>
        <v>2022</v>
      </c>
    </row>
    <row r="526" spans="1:16" x14ac:dyDescent="0.35">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7">
        <f>VLOOKUP(InputData[[#This Row],[PRODUCT ID]],MasterData[],5,0)</f>
        <v>95</v>
      </c>
      <c r="K526" s="7">
        <f>VLOOKUP(InputData[[#This Row],[PRODUCT ID]],MasterData[],6,0)</f>
        <v>119.7</v>
      </c>
      <c r="L526" s="7">
        <f>InputData[[#This Row],[BUYING PRIZE]]*InputData[[#This Row],[QUANTITY]]</f>
        <v>1140</v>
      </c>
      <c r="M526" s="7">
        <f>InputData[[#This Row],[SELLING PRICE]]*InputData[[#This Row],[QUANTITY]]</f>
        <v>1436.4</v>
      </c>
      <c r="N526">
        <f>DAY(InputData[[#This Row],[DATE]])</f>
        <v>31</v>
      </c>
      <c r="O526" t="str">
        <f>TEXT(InputData[[#This Row],[DATE]],"mmm")</f>
        <v>Dec</v>
      </c>
      <c r="P526">
        <f>YEAR(InputData[[#This Row],[DATE]])</f>
        <v>2022</v>
      </c>
    </row>
    <row r="527" spans="1:16" x14ac:dyDescent="0.35">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7">
        <f>VLOOKUP(InputData[[#This Row],[PRODUCT ID]],MasterData[],5,0)</f>
        <v>44</v>
      </c>
      <c r="K527" s="7">
        <f>VLOOKUP(InputData[[#This Row],[PRODUCT ID]],MasterData[],6,0)</f>
        <v>48.4</v>
      </c>
      <c r="L527" s="7">
        <f>InputData[[#This Row],[BUYING PRIZE]]*InputData[[#This Row],[QUANTITY]]</f>
        <v>264</v>
      </c>
      <c r="M527" s="7">
        <f>InputData[[#This Row],[SELLING PRICE]]*InputData[[#This Row],[QUANTITY]]</f>
        <v>290.39999999999998</v>
      </c>
      <c r="N527">
        <f>DAY(InputData[[#This Row],[DATE]])</f>
        <v>31</v>
      </c>
      <c r="O527" t="str">
        <f>TEXT(InputData[[#This Row],[DATE]],"mmm")</f>
        <v>Dec</v>
      </c>
      <c r="P527">
        <f>YEAR(InputData[[#This Row],[DATE]])</f>
        <v>2022</v>
      </c>
    </row>
    <row r="528" spans="1:16" x14ac:dyDescent="0.35">
      <c r="A528" s="3">
        <v>44926</v>
      </c>
      <c r="B528" s="4" t="s">
        <v>29</v>
      </c>
      <c r="C528" s="5">
        <v>3</v>
      </c>
      <c r="D528" s="5" t="s">
        <v>105</v>
      </c>
      <c r="E528" s="5" t="s">
        <v>107</v>
      </c>
      <c r="F528" s="6">
        <v>0</v>
      </c>
      <c r="G528" t="str">
        <f>VLOOKUP(InputData[[#This Row],[PRODUCT ID]],MasterData[],2,0)</f>
        <v>Product11</v>
      </c>
      <c r="H528" t="str">
        <f>VLOOKUP(InputData[[#This Row],[PRODUCT ID]],MasterData[],3,0)</f>
        <v>Category02</v>
      </c>
      <c r="I528" t="str">
        <f>VLOOKUP(InputData[[#This Row],[PRODUCT ID]],MasterData[],4,0)</f>
        <v>Lt</v>
      </c>
      <c r="J528" s="7">
        <f>VLOOKUP(InputData[[#This Row],[PRODUCT ID]],MasterData[],5,0)</f>
        <v>44</v>
      </c>
      <c r="K528" s="7">
        <f>VLOOKUP(InputData[[#This Row],[PRODUCT ID]],MasterData[],6,0)</f>
        <v>48.4</v>
      </c>
      <c r="L528" s="7">
        <f>InputData[[#This Row],[BUYING PRIZE]]*InputData[[#This Row],[QUANTITY]]</f>
        <v>132</v>
      </c>
      <c r="M528" s="7">
        <f>InputData[[#This Row],[SELLING PRICE]]*InputData[[#This Row],[QUANTITY]]</f>
        <v>145.19999999999999</v>
      </c>
      <c r="N528">
        <f>DAY(InputData[[#This Row],[DATE]])</f>
        <v>31</v>
      </c>
      <c r="O528" t="str">
        <f>TEXT(InputData[[#This Row],[DATE]],"mmm")</f>
        <v>Dec</v>
      </c>
      <c r="P528">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topLeftCell="A28" workbookViewId="0">
      <selection sqref="A1:F1"/>
    </sheetView>
  </sheetViews>
  <sheetFormatPr defaultRowHeight="14.5" x14ac:dyDescent="0.35"/>
  <cols>
    <col min="1" max="1" width="15.90625" bestFit="1" customWidth="1"/>
    <col min="2" max="2" width="13.6328125" bestFit="1" customWidth="1"/>
    <col min="3" max="3" width="14.453125" bestFit="1" customWidth="1"/>
    <col min="4" max="4" width="9.90625" bestFit="1" customWidth="1"/>
    <col min="5" max="5" width="17.1796875" bestFit="1" customWidth="1"/>
    <col min="6" max="6" width="17.81640625" bestFit="1" customWidth="1"/>
  </cols>
  <sheetData>
    <row r="1" spans="1:6" ht="15" thickBot="1" x14ac:dyDescent="0.4">
      <c r="A1" s="1" t="s">
        <v>0</v>
      </c>
      <c r="B1" s="1" t="s">
        <v>1</v>
      </c>
      <c r="C1" s="1" t="s">
        <v>2</v>
      </c>
      <c r="D1" s="1" t="s">
        <v>3</v>
      </c>
      <c r="E1" s="1" t="s">
        <v>4</v>
      </c>
      <c r="F1" s="1" t="s">
        <v>5</v>
      </c>
    </row>
    <row r="2" spans="1:6" x14ac:dyDescent="0.35">
      <c r="A2" t="s">
        <v>6</v>
      </c>
      <c r="B2" t="s">
        <v>7</v>
      </c>
      <c r="C2" t="s">
        <v>8</v>
      </c>
      <c r="D2" t="s">
        <v>9</v>
      </c>
      <c r="E2">
        <v>98</v>
      </c>
      <c r="F2">
        <v>103.88</v>
      </c>
    </row>
    <row r="3" spans="1:6" x14ac:dyDescent="0.35">
      <c r="A3" t="s">
        <v>10</v>
      </c>
      <c r="B3" t="s">
        <v>11</v>
      </c>
      <c r="C3" t="s">
        <v>8</v>
      </c>
      <c r="D3" t="s">
        <v>9</v>
      </c>
      <c r="E3">
        <v>105</v>
      </c>
      <c r="F3">
        <v>142.80000000000001</v>
      </c>
    </row>
    <row r="4" spans="1:6" x14ac:dyDescent="0.35">
      <c r="A4" t="s">
        <v>12</v>
      </c>
      <c r="B4" t="s">
        <v>13</v>
      </c>
      <c r="C4" t="s">
        <v>8</v>
      </c>
      <c r="D4" t="s">
        <v>9</v>
      </c>
      <c r="E4">
        <v>71</v>
      </c>
      <c r="F4">
        <v>80.94</v>
      </c>
    </row>
    <row r="5" spans="1:6" x14ac:dyDescent="0.35">
      <c r="A5" t="s">
        <v>14</v>
      </c>
      <c r="B5" t="s">
        <v>15</v>
      </c>
      <c r="C5" t="s">
        <v>8</v>
      </c>
      <c r="D5" t="s">
        <v>109</v>
      </c>
      <c r="E5">
        <v>44</v>
      </c>
      <c r="F5">
        <v>48.84</v>
      </c>
    </row>
    <row r="6" spans="1:6" x14ac:dyDescent="0.35">
      <c r="A6" t="s">
        <v>16</v>
      </c>
      <c r="B6" t="s">
        <v>17</v>
      </c>
      <c r="C6" t="s">
        <v>8</v>
      </c>
      <c r="D6" t="s">
        <v>110</v>
      </c>
      <c r="E6">
        <v>133</v>
      </c>
      <c r="F6">
        <v>155.61000000000001</v>
      </c>
    </row>
    <row r="7" spans="1:6" x14ac:dyDescent="0.35">
      <c r="A7" t="s">
        <v>18</v>
      </c>
      <c r="B7" t="s">
        <v>19</v>
      </c>
      <c r="C7" t="s">
        <v>8</v>
      </c>
      <c r="D7" t="s">
        <v>9</v>
      </c>
      <c r="E7">
        <v>75</v>
      </c>
      <c r="F7">
        <v>85.5</v>
      </c>
    </row>
    <row r="8" spans="1:6" x14ac:dyDescent="0.35">
      <c r="A8" t="s">
        <v>20</v>
      </c>
      <c r="B8" t="s">
        <v>21</v>
      </c>
      <c r="C8" t="s">
        <v>8</v>
      </c>
      <c r="D8" t="s">
        <v>109</v>
      </c>
      <c r="E8">
        <v>43</v>
      </c>
      <c r="F8">
        <v>47.730000000000004</v>
      </c>
    </row>
    <row r="9" spans="1:6" x14ac:dyDescent="0.35">
      <c r="A9" t="s">
        <v>22</v>
      </c>
      <c r="B9" t="s">
        <v>23</v>
      </c>
      <c r="C9" t="s">
        <v>8</v>
      </c>
      <c r="D9" t="s">
        <v>9</v>
      </c>
      <c r="E9">
        <v>83</v>
      </c>
      <c r="F9">
        <v>94.62</v>
      </c>
    </row>
    <row r="10" spans="1:6" x14ac:dyDescent="0.35">
      <c r="A10" t="s">
        <v>24</v>
      </c>
      <c r="B10" t="s">
        <v>25</v>
      </c>
      <c r="C10" t="s">
        <v>8</v>
      </c>
      <c r="D10" t="s">
        <v>111</v>
      </c>
      <c r="E10">
        <v>6</v>
      </c>
      <c r="F10">
        <v>7.8599999999999994</v>
      </c>
    </row>
    <row r="11" spans="1:6" x14ac:dyDescent="0.35">
      <c r="A11" t="s">
        <v>26</v>
      </c>
      <c r="B11" t="s">
        <v>27</v>
      </c>
      <c r="C11" t="s">
        <v>28</v>
      </c>
      <c r="D11" t="s">
        <v>110</v>
      </c>
      <c r="E11">
        <v>148</v>
      </c>
      <c r="F11">
        <v>164.28</v>
      </c>
    </row>
    <row r="12" spans="1:6" x14ac:dyDescent="0.35">
      <c r="A12" t="s">
        <v>29</v>
      </c>
      <c r="B12" t="s">
        <v>30</v>
      </c>
      <c r="C12" t="s">
        <v>28</v>
      </c>
      <c r="D12" t="s">
        <v>109</v>
      </c>
      <c r="E12">
        <v>44</v>
      </c>
      <c r="F12">
        <v>48.4</v>
      </c>
    </row>
    <row r="13" spans="1:6" x14ac:dyDescent="0.35">
      <c r="A13" t="s">
        <v>31</v>
      </c>
      <c r="B13" t="s">
        <v>32</v>
      </c>
      <c r="C13" t="s">
        <v>28</v>
      </c>
      <c r="D13" t="s">
        <v>9</v>
      </c>
      <c r="E13">
        <v>73</v>
      </c>
      <c r="F13">
        <v>94.17</v>
      </c>
    </row>
    <row r="14" spans="1:6" x14ac:dyDescent="0.35">
      <c r="A14" t="s">
        <v>33</v>
      </c>
      <c r="B14" t="s">
        <v>34</v>
      </c>
      <c r="C14" t="s">
        <v>28</v>
      </c>
      <c r="D14" t="s">
        <v>9</v>
      </c>
      <c r="E14">
        <v>112</v>
      </c>
      <c r="F14">
        <v>122.08</v>
      </c>
    </row>
    <row r="15" spans="1:6" x14ac:dyDescent="0.35">
      <c r="A15" t="s">
        <v>35</v>
      </c>
      <c r="B15" t="s">
        <v>36</v>
      </c>
      <c r="C15" t="s">
        <v>28</v>
      </c>
      <c r="D15" t="s">
        <v>9</v>
      </c>
      <c r="E15">
        <v>112</v>
      </c>
      <c r="F15">
        <v>146.72</v>
      </c>
    </row>
    <row r="16" spans="1:6" x14ac:dyDescent="0.35">
      <c r="A16" t="s">
        <v>37</v>
      </c>
      <c r="B16" t="s">
        <v>38</v>
      </c>
      <c r="C16" t="s">
        <v>28</v>
      </c>
      <c r="D16" t="s">
        <v>111</v>
      </c>
      <c r="E16">
        <v>12</v>
      </c>
      <c r="F16">
        <v>15.719999999999999</v>
      </c>
    </row>
    <row r="17" spans="1:6" x14ac:dyDescent="0.35">
      <c r="A17" t="s">
        <v>39</v>
      </c>
      <c r="B17" t="s">
        <v>40</v>
      </c>
      <c r="C17" t="s">
        <v>28</v>
      </c>
      <c r="D17" t="s">
        <v>111</v>
      </c>
      <c r="E17">
        <v>13</v>
      </c>
      <c r="F17">
        <v>16.64</v>
      </c>
    </row>
    <row r="18" spans="1:6" x14ac:dyDescent="0.35">
      <c r="A18" t="s">
        <v>41</v>
      </c>
      <c r="B18" t="s">
        <v>42</v>
      </c>
      <c r="C18" t="s">
        <v>28</v>
      </c>
      <c r="D18" t="s">
        <v>110</v>
      </c>
      <c r="E18">
        <v>134</v>
      </c>
      <c r="F18">
        <v>156.78</v>
      </c>
    </row>
    <row r="19" spans="1:6" x14ac:dyDescent="0.35">
      <c r="A19" t="s">
        <v>43</v>
      </c>
      <c r="B19" t="s">
        <v>44</v>
      </c>
      <c r="C19" t="s">
        <v>28</v>
      </c>
      <c r="D19" t="s">
        <v>111</v>
      </c>
      <c r="E19">
        <v>37</v>
      </c>
      <c r="F19">
        <v>49.21</v>
      </c>
    </row>
    <row r="20" spans="1:6" x14ac:dyDescent="0.35">
      <c r="A20" t="s">
        <v>45</v>
      </c>
      <c r="B20" t="s">
        <v>46</v>
      </c>
      <c r="C20" t="s">
        <v>28</v>
      </c>
      <c r="D20" t="s">
        <v>110</v>
      </c>
      <c r="E20">
        <v>150</v>
      </c>
      <c r="F20">
        <v>210</v>
      </c>
    </row>
    <row r="21" spans="1:6" x14ac:dyDescent="0.35">
      <c r="A21" t="s">
        <v>47</v>
      </c>
      <c r="B21" t="s">
        <v>48</v>
      </c>
      <c r="C21" t="s">
        <v>49</v>
      </c>
      <c r="D21" t="s">
        <v>109</v>
      </c>
      <c r="E21">
        <v>61</v>
      </c>
      <c r="F21">
        <v>76.25</v>
      </c>
    </row>
    <row r="22" spans="1:6" x14ac:dyDescent="0.35">
      <c r="A22" t="s">
        <v>50</v>
      </c>
      <c r="B22" t="s">
        <v>51</v>
      </c>
      <c r="C22" t="s">
        <v>49</v>
      </c>
      <c r="D22" t="s">
        <v>110</v>
      </c>
      <c r="E22">
        <v>126</v>
      </c>
      <c r="F22">
        <v>162.54</v>
      </c>
    </row>
    <row r="23" spans="1:6" x14ac:dyDescent="0.35">
      <c r="A23" t="s">
        <v>52</v>
      </c>
      <c r="B23" t="s">
        <v>53</v>
      </c>
      <c r="C23" t="s">
        <v>49</v>
      </c>
      <c r="D23" t="s">
        <v>110</v>
      </c>
      <c r="E23">
        <v>121</v>
      </c>
      <c r="F23">
        <v>141.57</v>
      </c>
    </row>
    <row r="24" spans="1:6" x14ac:dyDescent="0.35">
      <c r="A24" t="s">
        <v>54</v>
      </c>
      <c r="B24" t="s">
        <v>55</v>
      </c>
      <c r="C24" t="s">
        <v>49</v>
      </c>
      <c r="D24" t="s">
        <v>110</v>
      </c>
      <c r="E24">
        <v>141</v>
      </c>
      <c r="F24">
        <v>149.46</v>
      </c>
    </row>
    <row r="25" spans="1:6" x14ac:dyDescent="0.35">
      <c r="A25" t="s">
        <v>56</v>
      </c>
      <c r="B25" t="s">
        <v>57</v>
      </c>
      <c r="C25" t="s">
        <v>49</v>
      </c>
      <c r="D25" t="s">
        <v>110</v>
      </c>
      <c r="E25">
        <v>144</v>
      </c>
      <c r="F25">
        <v>156.96</v>
      </c>
    </row>
    <row r="26" spans="1:6" x14ac:dyDescent="0.35">
      <c r="A26" t="s">
        <v>58</v>
      </c>
      <c r="B26" t="s">
        <v>59</v>
      </c>
      <c r="C26" t="s">
        <v>49</v>
      </c>
      <c r="D26" t="s">
        <v>111</v>
      </c>
      <c r="E26">
        <v>7</v>
      </c>
      <c r="F26">
        <v>8.33</v>
      </c>
    </row>
    <row r="27" spans="1:6" x14ac:dyDescent="0.35">
      <c r="A27" t="s">
        <v>60</v>
      </c>
      <c r="B27" t="s">
        <v>61</v>
      </c>
      <c r="C27" t="s">
        <v>62</v>
      </c>
      <c r="D27" t="s">
        <v>111</v>
      </c>
      <c r="E27">
        <v>18</v>
      </c>
      <c r="F27">
        <v>24.66</v>
      </c>
    </row>
    <row r="28" spans="1:6" x14ac:dyDescent="0.35">
      <c r="A28" t="s">
        <v>63</v>
      </c>
      <c r="B28" t="s">
        <v>64</v>
      </c>
      <c r="C28" t="s">
        <v>62</v>
      </c>
      <c r="D28" t="s">
        <v>109</v>
      </c>
      <c r="E28">
        <v>48</v>
      </c>
      <c r="F28">
        <v>57.120000000000005</v>
      </c>
    </row>
    <row r="29" spans="1:6" x14ac:dyDescent="0.35">
      <c r="A29" t="s">
        <v>65</v>
      </c>
      <c r="B29" t="s">
        <v>66</v>
      </c>
      <c r="C29" t="s">
        <v>62</v>
      </c>
      <c r="D29" t="s">
        <v>111</v>
      </c>
      <c r="E29">
        <v>37</v>
      </c>
      <c r="F29">
        <v>41.81</v>
      </c>
    </row>
    <row r="30" spans="1:6" x14ac:dyDescent="0.35">
      <c r="A30" t="s">
        <v>67</v>
      </c>
      <c r="B30" t="s">
        <v>68</v>
      </c>
      <c r="C30" t="s">
        <v>62</v>
      </c>
      <c r="D30" t="s">
        <v>109</v>
      </c>
      <c r="E30">
        <v>47</v>
      </c>
      <c r="F30">
        <v>53.11</v>
      </c>
    </row>
    <row r="31" spans="1:6" x14ac:dyDescent="0.35">
      <c r="A31" t="s">
        <v>69</v>
      </c>
      <c r="B31" t="s">
        <v>70</v>
      </c>
      <c r="C31" t="s">
        <v>62</v>
      </c>
      <c r="D31" t="s">
        <v>110</v>
      </c>
      <c r="E31">
        <v>148</v>
      </c>
      <c r="F31">
        <v>201.28</v>
      </c>
    </row>
    <row r="32" spans="1:6" x14ac:dyDescent="0.35">
      <c r="A32" t="s">
        <v>71</v>
      </c>
      <c r="B32" t="s">
        <v>72</v>
      </c>
      <c r="C32" t="s">
        <v>62</v>
      </c>
      <c r="D32" t="s">
        <v>9</v>
      </c>
      <c r="E32">
        <v>93</v>
      </c>
      <c r="F32">
        <v>104.16</v>
      </c>
    </row>
    <row r="33" spans="1:6" x14ac:dyDescent="0.35">
      <c r="A33" t="s">
        <v>73</v>
      </c>
      <c r="B33" t="s">
        <v>74</v>
      </c>
      <c r="C33" t="s">
        <v>62</v>
      </c>
      <c r="D33" t="s">
        <v>9</v>
      </c>
      <c r="E33">
        <v>89</v>
      </c>
      <c r="F33">
        <v>117.48</v>
      </c>
    </row>
    <row r="34" spans="1:6" x14ac:dyDescent="0.35">
      <c r="A34" t="s">
        <v>75</v>
      </c>
      <c r="B34" t="s">
        <v>76</v>
      </c>
      <c r="C34" t="s">
        <v>62</v>
      </c>
      <c r="D34" t="s">
        <v>9</v>
      </c>
      <c r="E34">
        <v>95</v>
      </c>
      <c r="F34">
        <v>119.7</v>
      </c>
    </row>
    <row r="35" spans="1:6" x14ac:dyDescent="0.35">
      <c r="A35" t="s">
        <v>77</v>
      </c>
      <c r="B35" t="s">
        <v>78</v>
      </c>
      <c r="C35" t="s">
        <v>62</v>
      </c>
      <c r="D35" t="s">
        <v>109</v>
      </c>
      <c r="E35">
        <v>55</v>
      </c>
      <c r="F35">
        <v>58.3</v>
      </c>
    </row>
    <row r="36" spans="1:6" x14ac:dyDescent="0.35">
      <c r="A36" t="s">
        <v>79</v>
      </c>
      <c r="B36" t="s">
        <v>80</v>
      </c>
      <c r="C36" t="s">
        <v>62</v>
      </c>
      <c r="D36" t="s">
        <v>111</v>
      </c>
      <c r="E36">
        <v>5</v>
      </c>
      <c r="F36">
        <v>6.7</v>
      </c>
    </row>
    <row r="37" spans="1:6" x14ac:dyDescent="0.35">
      <c r="A37" t="s">
        <v>81</v>
      </c>
      <c r="B37" t="s">
        <v>82</v>
      </c>
      <c r="C37" t="s">
        <v>62</v>
      </c>
      <c r="D37" t="s">
        <v>9</v>
      </c>
      <c r="E37">
        <v>90</v>
      </c>
      <c r="F37">
        <v>96.3</v>
      </c>
    </row>
    <row r="38" spans="1:6" x14ac:dyDescent="0.35">
      <c r="A38" t="s">
        <v>83</v>
      </c>
      <c r="B38" t="s">
        <v>84</v>
      </c>
      <c r="C38" t="s">
        <v>85</v>
      </c>
      <c r="D38" t="s">
        <v>9</v>
      </c>
      <c r="E38">
        <v>67</v>
      </c>
      <c r="F38">
        <v>85.76</v>
      </c>
    </row>
    <row r="39" spans="1:6" x14ac:dyDescent="0.35">
      <c r="A39" t="s">
        <v>86</v>
      </c>
      <c r="B39" t="s">
        <v>87</v>
      </c>
      <c r="C39" t="s">
        <v>85</v>
      </c>
      <c r="D39" t="s">
        <v>9</v>
      </c>
      <c r="E39">
        <v>72</v>
      </c>
      <c r="F39">
        <v>79.92</v>
      </c>
    </row>
    <row r="40" spans="1:6" x14ac:dyDescent="0.35">
      <c r="A40" t="s">
        <v>88</v>
      </c>
      <c r="B40" t="s">
        <v>89</v>
      </c>
      <c r="C40" t="s">
        <v>85</v>
      </c>
      <c r="D40" t="s">
        <v>111</v>
      </c>
      <c r="E40">
        <v>37</v>
      </c>
      <c r="F40">
        <v>42.55</v>
      </c>
    </row>
    <row r="41" spans="1:6" x14ac:dyDescent="0.35">
      <c r="A41" t="s">
        <v>90</v>
      </c>
      <c r="B41" t="s">
        <v>91</v>
      </c>
      <c r="C41" t="s">
        <v>85</v>
      </c>
      <c r="D41" t="s">
        <v>9</v>
      </c>
      <c r="E41">
        <v>90</v>
      </c>
      <c r="F41">
        <v>115.2</v>
      </c>
    </row>
    <row r="42" spans="1:6" x14ac:dyDescent="0.35">
      <c r="A42" t="s">
        <v>92</v>
      </c>
      <c r="B42" t="s">
        <v>93</v>
      </c>
      <c r="C42" t="s">
        <v>85</v>
      </c>
      <c r="D42" t="s">
        <v>110</v>
      </c>
      <c r="E42">
        <v>138</v>
      </c>
      <c r="F42">
        <v>173.88</v>
      </c>
    </row>
    <row r="43" spans="1:6" x14ac:dyDescent="0.35">
      <c r="A43" t="s">
        <v>94</v>
      </c>
      <c r="B43" t="s">
        <v>95</v>
      </c>
      <c r="C43" t="s">
        <v>85</v>
      </c>
      <c r="D43" t="s">
        <v>110</v>
      </c>
      <c r="E43">
        <v>120</v>
      </c>
      <c r="F43">
        <v>162</v>
      </c>
    </row>
    <row r="44" spans="1:6" x14ac:dyDescent="0.35">
      <c r="A44" t="s">
        <v>96</v>
      </c>
      <c r="B44" t="s">
        <v>97</v>
      </c>
      <c r="C44" t="s">
        <v>85</v>
      </c>
      <c r="D44" t="s">
        <v>9</v>
      </c>
      <c r="E44">
        <v>67</v>
      </c>
      <c r="F44">
        <v>83.08</v>
      </c>
    </row>
    <row r="45" spans="1:6" x14ac:dyDescent="0.35">
      <c r="A45" t="s">
        <v>98</v>
      </c>
      <c r="B45" t="s">
        <v>99</v>
      </c>
      <c r="C45" t="s">
        <v>85</v>
      </c>
      <c r="D45" t="s">
        <v>9</v>
      </c>
      <c r="E45">
        <v>76</v>
      </c>
      <c r="F45">
        <v>82.08</v>
      </c>
    </row>
    <row r="46" spans="1:6" x14ac:dyDescent="0.35">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C2BE2-1CD0-47D7-ABF8-994FBC3D1204}">
  <sheetPr>
    <tabColor theme="5"/>
  </sheetPr>
  <dimension ref="A1:AM48"/>
  <sheetViews>
    <sheetView topLeftCell="AA1" zoomScale="70" zoomScaleNormal="70" workbookViewId="0">
      <selection activeCell="P40" sqref="P24:AI40"/>
    </sheetView>
  </sheetViews>
  <sheetFormatPr defaultRowHeight="14.5" x14ac:dyDescent="0.35"/>
  <cols>
    <col min="1" max="1" width="13.08984375" bestFit="1" customWidth="1"/>
    <col min="2" max="2" width="23.6328125" bestFit="1" customWidth="1"/>
    <col min="4" max="4" width="23.6328125" bestFit="1" customWidth="1"/>
    <col min="5" max="6" width="24.36328125" bestFit="1" customWidth="1"/>
    <col min="9" max="9" width="9.81640625" bestFit="1" customWidth="1"/>
    <col min="14" max="14" width="12.36328125" bestFit="1" customWidth="1"/>
    <col min="15" max="15" width="8.36328125" bestFit="1" customWidth="1"/>
    <col min="16" max="16" width="23.6328125" bestFit="1" customWidth="1"/>
    <col min="17" max="17" width="15.81640625" bestFit="1" customWidth="1"/>
    <col min="19" max="19" width="12.36328125" bestFit="1" customWidth="1"/>
    <col min="20" max="20" width="3.7265625" bestFit="1" customWidth="1"/>
    <col min="21" max="21" width="9.81640625" bestFit="1" customWidth="1"/>
    <col min="24" max="24" width="13.54296875" bestFit="1" customWidth="1"/>
    <col min="25" max="25" width="9.81640625" bestFit="1" customWidth="1"/>
    <col min="27" max="27" width="13.08984375" bestFit="1" customWidth="1"/>
    <col min="28" max="28" width="23.6328125" bestFit="1" customWidth="1"/>
    <col min="31" max="31" width="13.08984375" bestFit="1" customWidth="1"/>
    <col min="32" max="32" width="23.6328125" bestFit="1" customWidth="1"/>
    <col min="33" max="33" width="11.81640625" bestFit="1" customWidth="1"/>
    <col min="34" max="34" width="10.1796875" bestFit="1" customWidth="1"/>
    <col min="35" max="35" width="9.81640625" bestFit="1" customWidth="1"/>
    <col min="38" max="38" width="13.08984375" bestFit="1" customWidth="1"/>
    <col min="39" max="39" width="23.6328125" bestFit="1" customWidth="1"/>
  </cols>
  <sheetData>
    <row r="1" spans="1:39" x14ac:dyDescent="0.35">
      <c r="A1" s="8" t="s">
        <v>120</v>
      </c>
      <c r="B1" s="7" t="s">
        <v>119</v>
      </c>
      <c r="D1" t="s">
        <v>119</v>
      </c>
      <c r="E1" t="s">
        <v>121</v>
      </c>
      <c r="S1" s="13" t="s">
        <v>141</v>
      </c>
      <c r="AG1" s="13" t="s">
        <v>144</v>
      </c>
      <c r="AL1" s="8" t="s">
        <v>120</v>
      </c>
      <c r="AM1" t="s">
        <v>119</v>
      </c>
    </row>
    <row r="2" spans="1:39" x14ac:dyDescent="0.35">
      <c r="A2" s="9">
        <v>1</v>
      </c>
      <c r="B2" s="7">
        <v>13167.810000000001</v>
      </c>
      <c r="D2" s="7">
        <v>401411.91999999969</v>
      </c>
      <c r="E2" s="7">
        <v>332504</v>
      </c>
      <c r="S2" t="str">
        <f ca="1">VLOOKUP(1,R:V,2,0)</f>
        <v>Product41</v>
      </c>
      <c r="T2" t="str">
        <f ca="1">VLOOKUP(1,R:V,3,0)</f>
        <v>Ft</v>
      </c>
      <c r="U2" s="7">
        <f ca="1">VLOOKUP(1,R:V,4,0)</f>
        <v>22952.16</v>
      </c>
      <c r="V2">
        <f ca="1">VLOOKUP(1,R:V,5,0)</f>
        <v>132</v>
      </c>
      <c r="X2">
        <v>18</v>
      </c>
      <c r="Y2">
        <f>COUNT(Q:Q)-9</f>
        <v>35</v>
      </c>
      <c r="Z2">
        <f>MIN(X2:Y2)</f>
        <v>18</v>
      </c>
      <c r="AH2" t="str">
        <f ca="1">VLOOKUP(1,AG:AI,2,0)</f>
        <v>Category04</v>
      </c>
      <c r="AI2" s="7">
        <f ca="1">VLOOKUP(1,AG:AI,3,0)</f>
        <v>95269.4</v>
      </c>
      <c r="AL2" s="9" t="s">
        <v>108</v>
      </c>
      <c r="AM2" s="7">
        <v>208140.15000000005</v>
      </c>
    </row>
    <row r="3" spans="1:39" x14ac:dyDescent="0.35">
      <c r="A3" s="9">
        <v>2</v>
      </c>
      <c r="B3" s="7">
        <v>13210.220000000001</v>
      </c>
      <c r="I3" t="b">
        <v>1</v>
      </c>
      <c r="J3" t="b">
        <v>1</v>
      </c>
      <c r="K3" t="b">
        <v>1</v>
      </c>
      <c r="AL3" s="9" t="s">
        <v>106</v>
      </c>
      <c r="AM3" s="7">
        <v>133923.87000000002</v>
      </c>
    </row>
    <row r="4" spans="1:39" x14ac:dyDescent="0.35">
      <c r="A4" s="9">
        <v>3</v>
      </c>
      <c r="B4" s="7">
        <v>20202.099999999995</v>
      </c>
      <c r="D4" s="8" t="s">
        <v>120</v>
      </c>
      <c r="E4" t="s">
        <v>119</v>
      </c>
      <c r="F4" t="s">
        <v>121</v>
      </c>
      <c r="H4" s="12" t="s">
        <v>115</v>
      </c>
      <c r="I4" s="12" t="s">
        <v>139</v>
      </c>
      <c r="J4" s="12" t="s">
        <v>136</v>
      </c>
      <c r="K4" s="12" t="s">
        <v>138</v>
      </c>
      <c r="N4" s="8" t="s">
        <v>1</v>
      </c>
      <c r="O4" s="8" t="s">
        <v>3</v>
      </c>
      <c r="P4" t="s">
        <v>119</v>
      </c>
      <c r="Q4" t="s">
        <v>134</v>
      </c>
      <c r="R4" s="13" t="s">
        <v>140</v>
      </c>
      <c r="X4" s="13" t="s">
        <v>142</v>
      </c>
      <c r="AE4" s="8" t="s">
        <v>120</v>
      </c>
      <c r="AF4" t="s">
        <v>119</v>
      </c>
      <c r="AG4" s="13" t="s">
        <v>143</v>
      </c>
      <c r="AL4" s="9" t="s">
        <v>105</v>
      </c>
      <c r="AM4" s="7">
        <v>59347.900000000009</v>
      </c>
    </row>
    <row r="5" spans="1:39" x14ac:dyDescent="0.35">
      <c r="A5" s="9">
        <v>4</v>
      </c>
      <c r="B5" s="7">
        <v>11312.2</v>
      </c>
      <c r="D5" s="9" t="s">
        <v>122</v>
      </c>
      <c r="E5" s="7">
        <v>41346.959999999992</v>
      </c>
      <c r="F5" s="7">
        <v>34290</v>
      </c>
      <c r="H5" t="str">
        <f>D5</f>
        <v>Jan</v>
      </c>
      <c r="I5" s="7">
        <f>IF(I$3=TRUE,VLOOKUP(H5,D5:F16,2,0),NA())</f>
        <v>41346.959999999992</v>
      </c>
      <c r="J5" s="7">
        <f>IF(J$3=TRUE,VLOOKUP(H5,D5:F16,2,0)-VLOOKUP(H5,D5:F16,3,0),NA())</f>
        <v>7056.9599999999919</v>
      </c>
      <c r="K5" s="11">
        <f>IF(K$3=TRUE,J5/VLOOKUP(H5,D5:F16,3,0),NA())</f>
        <v>0.20580227471566032</v>
      </c>
      <c r="N5" t="s">
        <v>7</v>
      </c>
      <c r="O5" t="s">
        <v>9</v>
      </c>
      <c r="P5" s="7">
        <v>9764.7199999999993</v>
      </c>
      <c r="Q5" s="14">
        <v>94</v>
      </c>
      <c r="R5" cm="1">
        <f t="array" aca="1" ref="R5:R48" ca="1">RANK(_xlfn.ANCHORARRAY(U5),_xlfn.ANCHORARRAY(U5))</f>
        <v>19</v>
      </c>
      <c r="S5" t="str" cm="1">
        <f t="array" aca="1" ref="S5:S48" ca="1">OFFSET($N$4,1,0,COUNT($P:$P))</f>
        <v>Product01</v>
      </c>
      <c r="T5" t="str" cm="1">
        <f t="array" aca="1" ref="T5:T48" ca="1">OFFSET($O$4,1,0,COUNT($P:$P))</f>
        <v>Kg</v>
      </c>
      <c r="U5" s="7" cm="1">
        <f t="array" aca="1" ref="U5:U48" ca="1">OFFSET($P$4,1,0,COUNT($P:$P))</f>
        <v>9764.7199999999993</v>
      </c>
      <c r="V5" cm="1">
        <f t="array" aca="1" ref="V5:V48" ca="1">OFFSET($Q$4,1,0,COUNT($P:$P))</f>
        <v>94</v>
      </c>
      <c r="X5" t="str" cm="1">
        <f t="array" aca="1" ref="X5:X14" ca="1">OFFSET($N$4,$Z$2,0,10)</f>
        <v>Product18</v>
      </c>
      <c r="Y5" s="7" cm="1">
        <f t="array" aca="1" ref="Y5:Y14" ca="1">OFFSET($P$4,$Z$2,0,10)</f>
        <v>4035.2200000000003</v>
      </c>
      <c r="AE5" s="9" t="s">
        <v>8</v>
      </c>
      <c r="AF5" s="7">
        <v>69261.950000000012</v>
      </c>
      <c r="AG5" cm="1">
        <f t="array" aca="1" ref="AG5:AG9" ca="1">RANK(_xlfn.ANCHORARRAY(AI5),_xlfn.ANCHORARRAY(AI5))</f>
        <v>4</v>
      </c>
      <c r="AH5" t="str" cm="1">
        <f t="array" aca="1" ref="AH5:AH9" ca="1">OFFSET($AE$4,1,0,COUNT($AF:$AF))</f>
        <v>Category01</v>
      </c>
      <c r="AI5" s="7" cm="1">
        <f t="array" aca="1" ref="AI5:AI9" ca="1">OFFSET($AE$4,1,1,COUNT($AF:$AF))</f>
        <v>69261.950000000012</v>
      </c>
      <c r="AM5" s="7"/>
    </row>
    <row r="6" spans="1:39" x14ac:dyDescent="0.35">
      <c r="A6" s="9">
        <v>5</v>
      </c>
      <c r="B6" s="7">
        <v>11711.449999999999</v>
      </c>
      <c r="D6" s="9" t="s">
        <v>123</v>
      </c>
      <c r="E6" s="7">
        <v>30857.300000000003</v>
      </c>
      <c r="F6" s="7">
        <v>25341</v>
      </c>
      <c r="H6" t="str">
        <f t="shared" ref="H6:H16" si="0">D6</f>
        <v>Feb</v>
      </c>
      <c r="I6" s="7">
        <f t="shared" ref="I6:I16" si="1">IF(I$3=TRUE,VLOOKUP(H6,D6:F17,2,0),NA())</f>
        <v>30857.300000000003</v>
      </c>
      <c r="J6" s="7">
        <f t="shared" ref="J6:J16" si="2">IF(J$3=TRUE,VLOOKUP(H6,D6:F17,2,0)-VLOOKUP(H6,D6:F17,3,0),NA())</f>
        <v>5516.3000000000029</v>
      </c>
      <c r="K6" s="11">
        <f t="shared" ref="K6:K16" si="3">IF(K$3=TRUE,J6/VLOOKUP(H6,D6:F17,3,0),NA())</f>
        <v>0.21768280651907987</v>
      </c>
      <c r="N6" t="s">
        <v>11</v>
      </c>
      <c r="O6" t="s">
        <v>9</v>
      </c>
      <c r="P6" s="7">
        <v>13423.199999999999</v>
      </c>
      <c r="Q6" s="14">
        <v>94</v>
      </c>
      <c r="R6">
        <f ca="1"/>
        <v>10</v>
      </c>
      <c r="S6" t="str">
        <f ca="1"/>
        <v>Product02</v>
      </c>
      <c r="T6" t="str">
        <f ca="1"/>
        <v>Kg</v>
      </c>
      <c r="U6" s="7">
        <f ca="1"/>
        <v>13423.199999999999</v>
      </c>
      <c r="V6">
        <f ca="1"/>
        <v>94</v>
      </c>
      <c r="X6" t="str">
        <f ca="1"/>
        <v>Product19</v>
      </c>
      <c r="Y6" s="7">
        <f ca="1"/>
        <v>20160</v>
      </c>
      <c r="AE6" s="9" t="s">
        <v>28</v>
      </c>
      <c r="AF6" s="14">
        <v>92963.87</v>
      </c>
      <c r="AG6">
        <f ca="1"/>
        <v>2</v>
      </c>
      <c r="AH6" t="str">
        <f ca="1"/>
        <v>Category02</v>
      </c>
      <c r="AI6" s="7">
        <f ca="1"/>
        <v>92963.87</v>
      </c>
      <c r="AM6" s="7"/>
    </row>
    <row r="7" spans="1:39" x14ac:dyDescent="0.35">
      <c r="A7" s="9">
        <v>6</v>
      </c>
      <c r="B7" s="7">
        <v>14365.540000000005</v>
      </c>
      <c r="D7" s="9" t="s">
        <v>124</v>
      </c>
      <c r="E7" s="7">
        <v>28616.65</v>
      </c>
      <c r="F7" s="7">
        <v>23437</v>
      </c>
      <c r="H7" t="str">
        <f t="shared" si="0"/>
        <v>Mar</v>
      </c>
      <c r="I7" s="7">
        <f t="shared" si="1"/>
        <v>28616.65</v>
      </c>
      <c r="J7" s="7">
        <f t="shared" si="2"/>
        <v>5179.6500000000015</v>
      </c>
      <c r="K7" s="11">
        <f t="shared" si="3"/>
        <v>0.22100311473311438</v>
      </c>
      <c r="N7" t="s">
        <v>13</v>
      </c>
      <c r="O7" t="s">
        <v>9</v>
      </c>
      <c r="P7" s="7">
        <v>6394.2599999999993</v>
      </c>
      <c r="Q7" s="14">
        <v>79</v>
      </c>
      <c r="R7">
        <f ca="1"/>
        <v>26</v>
      </c>
      <c r="S7" t="str">
        <f ca="1"/>
        <v>Product03</v>
      </c>
      <c r="T7" t="str">
        <f ca="1"/>
        <v>Kg</v>
      </c>
      <c r="U7" s="7">
        <f ca="1"/>
        <v>6394.2599999999993</v>
      </c>
      <c r="V7">
        <f ca="1"/>
        <v>79</v>
      </c>
      <c r="X7" t="str">
        <f ca="1"/>
        <v>Product20</v>
      </c>
      <c r="Y7" s="7">
        <f ca="1"/>
        <v>8006.25</v>
      </c>
      <c r="AE7" s="9" t="s">
        <v>49</v>
      </c>
      <c r="AF7" s="14">
        <v>52299.509999999995</v>
      </c>
      <c r="AG7">
        <f ca="1"/>
        <v>5</v>
      </c>
      <c r="AH7" t="str">
        <f ca="1"/>
        <v>Category03</v>
      </c>
      <c r="AI7" s="7">
        <f ca="1"/>
        <v>52299.509999999995</v>
      </c>
      <c r="AL7" s="8" t="s">
        <v>120</v>
      </c>
      <c r="AM7" s="7" t="s">
        <v>119</v>
      </c>
    </row>
    <row r="8" spans="1:39" x14ac:dyDescent="0.35">
      <c r="A8" s="9">
        <v>7</v>
      </c>
      <c r="B8" s="7">
        <v>7132.79</v>
      </c>
      <c r="D8" s="9" t="s">
        <v>125</v>
      </c>
      <c r="E8" s="7">
        <v>26579.11</v>
      </c>
      <c r="F8" s="7">
        <v>21282</v>
      </c>
      <c r="H8" t="str">
        <f t="shared" si="0"/>
        <v>Apr</v>
      </c>
      <c r="I8" s="7">
        <f t="shared" si="1"/>
        <v>26579.11</v>
      </c>
      <c r="J8" s="7">
        <f t="shared" si="2"/>
        <v>5297.1100000000006</v>
      </c>
      <c r="K8" s="11">
        <f t="shared" si="3"/>
        <v>0.24890094915891367</v>
      </c>
      <c r="N8" t="s">
        <v>15</v>
      </c>
      <c r="O8" t="s">
        <v>109</v>
      </c>
      <c r="P8" s="7">
        <v>6056.1600000000008</v>
      </c>
      <c r="Q8" s="14">
        <v>124</v>
      </c>
      <c r="R8">
        <f ca="1"/>
        <v>30</v>
      </c>
      <c r="S8" t="str">
        <f ca="1"/>
        <v>Product04</v>
      </c>
      <c r="T8" t="str">
        <f ca="1"/>
        <v>Lt</v>
      </c>
      <c r="U8" s="7">
        <f ca="1"/>
        <v>6056.1600000000008</v>
      </c>
      <c r="V8">
        <f ca="1"/>
        <v>124</v>
      </c>
      <c r="X8" t="str">
        <f ca="1"/>
        <v>Product21</v>
      </c>
      <c r="Y8" s="7">
        <f ca="1"/>
        <v>10727.64</v>
      </c>
      <c r="AE8" s="9" t="s">
        <v>62</v>
      </c>
      <c r="AF8" s="14">
        <v>95269.4</v>
      </c>
      <c r="AG8">
        <f ca="1"/>
        <v>1</v>
      </c>
      <c r="AH8" t="str">
        <f ca="1"/>
        <v>Category04</v>
      </c>
      <c r="AI8" s="7">
        <f ca="1"/>
        <v>95269.4</v>
      </c>
      <c r="AL8" s="9" t="s">
        <v>107</v>
      </c>
      <c r="AM8" s="7">
        <v>199516.90000000008</v>
      </c>
    </row>
    <row r="9" spans="1:39" x14ac:dyDescent="0.35">
      <c r="A9" s="9">
        <v>8</v>
      </c>
      <c r="B9" s="7">
        <v>14262.46</v>
      </c>
      <c r="D9" s="9" t="s">
        <v>126</v>
      </c>
      <c r="E9" s="7">
        <v>30910.45</v>
      </c>
      <c r="F9" s="7">
        <v>26526</v>
      </c>
      <c r="H9" t="str">
        <f t="shared" si="0"/>
        <v>May</v>
      </c>
      <c r="I9" s="7">
        <f t="shared" si="1"/>
        <v>30910.45</v>
      </c>
      <c r="J9" s="7">
        <f t="shared" si="2"/>
        <v>4384.4500000000007</v>
      </c>
      <c r="K9" s="11">
        <f t="shared" si="3"/>
        <v>0.16528877327904701</v>
      </c>
      <c r="N9" t="s">
        <v>17</v>
      </c>
      <c r="O9" t="s">
        <v>110</v>
      </c>
      <c r="P9" s="7">
        <v>15716.61</v>
      </c>
      <c r="Q9" s="14">
        <v>101</v>
      </c>
      <c r="R9">
        <f ca="1"/>
        <v>8</v>
      </c>
      <c r="S9" t="str">
        <f ca="1"/>
        <v>Product05</v>
      </c>
      <c r="T9" t="str">
        <f ca="1"/>
        <v>Ft</v>
      </c>
      <c r="U9" s="7">
        <f ca="1"/>
        <v>15716.61</v>
      </c>
      <c r="V9">
        <f ca="1"/>
        <v>101</v>
      </c>
      <c r="X9" t="str">
        <f ca="1"/>
        <v>Product22</v>
      </c>
      <c r="Y9" s="7">
        <f ca="1"/>
        <v>9909.9</v>
      </c>
      <c r="AE9" s="9" t="s">
        <v>85</v>
      </c>
      <c r="AF9" s="14">
        <v>91617.19</v>
      </c>
      <c r="AG9">
        <f ca="1"/>
        <v>3</v>
      </c>
      <c r="AH9" t="str">
        <f ca="1"/>
        <v>Category05</v>
      </c>
      <c r="AI9" s="7">
        <f ca="1"/>
        <v>91617.19</v>
      </c>
      <c r="AL9" s="9" t="s">
        <v>106</v>
      </c>
      <c r="AM9" s="7">
        <v>201895.01999999993</v>
      </c>
    </row>
    <row r="10" spans="1:39" x14ac:dyDescent="0.35">
      <c r="A10" s="9">
        <v>9</v>
      </c>
      <c r="B10" s="7">
        <v>16824.670000000002</v>
      </c>
      <c r="D10" s="9" t="s">
        <v>127</v>
      </c>
      <c r="E10" s="7">
        <v>30533.710000000003</v>
      </c>
      <c r="F10" s="7">
        <v>24879</v>
      </c>
      <c r="H10" t="str">
        <f t="shared" si="0"/>
        <v>Jun</v>
      </c>
      <c r="I10" s="7">
        <f t="shared" si="1"/>
        <v>30533.710000000003</v>
      </c>
      <c r="J10" s="7">
        <f t="shared" si="2"/>
        <v>5654.7100000000028</v>
      </c>
      <c r="K10" s="11">
        <f t="shared" si="3"/>
        <v>0.22728847622492876</v>
      </c>
      <c r="N10" t="s">
        <v>19</v>
      </c>
      <c r="O10" t="s">
        <v>9</v>
      </c>
      <c r="P10" s="7">
        <v>4531.5</v>
      </c>
      <c r="Q10" s="14">
        <v>53</v>
      </c>
      <c r="R10">
        <f ca="1"/>
        <v>35</v>
      </c>
      <c r="S10" t="str">
        <f ca="1"/>
        <v>Product06</v>
      </c>
      <c r="T10" t="str">
        <f ca="1"/>
        <v>Kg</v>
      </c>
      <c r="U10" s="7">
        <f ca="1"/>
        <v>4531.5</v>
      </c>
      <c r="V10">
        <f ca="1"/>
        <v>53</v>
      </c>
      <c r="X10" t="str">
        <f ca="1"/>
        <v>Product23</v>
      </c>
      <c r="Y10" s="7">
        <f ca="1"/>
        <v>12853.560000000001</v>
      </c>
      <c r="AF10" s="7"/>
      <c r="AI10" s="7"/>
    </row>
    <row r="11" spans="1:39" x14ac:dyDescent="0.35">
      <c r="A11" s="9">
        <v>10</v>
      </c>
      <c r="B11" s="7">
        <v>15229.35</v>
      </c>
      <c r="D11" s="9" t="s">
        <v>128</v>
      </c>
      <c r="E11" s="7">
        <v>35251.79</v>
      </c>
      <c r="F11" s="7">
        <v>29878</v>
      </c>
      <c r="H11" t="str">
        <f t="shared" si="0"/>
        <v>Jul</v>
      </c>
      <c r="I11" s="7">
        <f t="shared" si="1"/>
        <v>35251.79</v>
      </c>
      <c r="J11" s="7">
        <f t="shared" si="2"/>
        <v>5373.7900000000009</v>
      </c>
      <c r="K11" s="11">
        <f t="shared" si="3"/>
        <v>0.1798577548698039</v>
      </c>
      <c r="N11" t="s">
        <v>21</v>
      </c>
      <c r="O11" t="s">
        <v>109</v>
      </c>
      <c r="P11" s="7">
        <v>2291.04</v>
      </c>
      <c r="Q11" s="14">
        <v>48</v>
      </c>
      <c r="R11">
        <f ca="1"/>
        <v>39</v>
      </c>
      <c r="S11" t="str">
        <f ca="1"/>
        <v>Product07</v>
      </c>
      <c r="T11" t="str">
        <f ca="1"/>
        <v>Lt</v>
      </c>
      <c r="U11" s="7">
        <f ca="1"/>
        <v>2291.04</v>
      </c>
      <c r="V11">
        <f ca="1"/>
        <v>48</v>
      </c>
      <c r="X11" t="str">
        <f ca="1"/>
        <v>Product24</v>
      </c>
      <c r="Y11" s="7">
        <f ca="1"/>
        <v>10202.400000000001</v>
      </c>
      <c r="AF11" s="7"/>
      <c r="AI11" s="7"/>
    </row>
    <row r="12" spans="1:39" x14ac:dyDescent="0.35">
      <c r="A12" s="9">
        <v>11</v>
      </c>
      <c r="B12" s="7">
        <v>11915.58</v>
      </c>
      <c r="D12" s="9" t="s">
        <v>129</v>
      </c>
      <c r="E12" s="7">
        <v>35350.400000000016</v>
      </c>
      <c r="F12" s="7">
        <v>29831</v>
      </c>
      <c r="H12" t="str">
        <f t="shared" si="0"/>
        <v>Aug</v>
      </c>
      <c r="I12" s="7">
        <f t="shared" si="1"/>
        <v>35350.400000000016</v>
      </c>
      <c r="J12" s="7">
        <f t="shared" si="2"/>
        <v>5519.400000000016</v>
      </c>
      <c r="K12" s="11">
        <f t="shared" si="3"/>
        <v>0.18502229224632147</v>
      </c>
      <c r="N12" t="s">
        <v>23</v>
      </c>
      <c r="O12" t="s">
        <v>9</v>
      </c>
      <c r="P12" s="7">
        <v>10502.82</v>
      </c>
      <c r="Q12" s="14">
        <v>111</v>
      </c>
      <c r="R12">
        <f ca="1"/>
        <v>15</v>
      </c>
      <c r="S12" t="str">
        <f ca="1"/>
        <v>Product08</v>
      </c>
      <c r="T12" t="str">
        <f ca="1"/>
        <v>Kg</v>
      </c>
      <c r="U12" s="7">
        <f ca="1"/>
        <v>10502.82</v>
      </c>
      <c r="V12">
        <f ca="1"/>
        <v>111</v>
      </c>
      <c r="X12" t="str">
        <f ca="1"/>
        <v>Product25</v>
      </c>
      <c r="Y12" s="7">
        <f ca="1"/>
        <v>599.7600000000001</v>
      </c>
      <c r="AF12" s="7"/>
      <c r="AI12" s="7"/>
    </row>
    <row r="13" spans="1:39" x14ac:dyDescent="0.35">
      <c r="A13" s="9">
        <v>12</v>
      </c>
      <c r="B13" s="7">
        <v>14837.359999999999</v>
      </c>
      <c r="D13" s="9" t="s">
        <v>130</v>
      </c>
      <c r="E13" s="7">
        <v>35242.810000000005</v>
      </c>
      <c r="F13" s="7">
        <v>28758</v>
      </c>
      <c r="H13" t="str">
        <f t="shared" si="0"/>
        <v>Sep</v>
      </c>
      <c r="I13" s="7">
        <f t="shared" si="1"/>
        <v>35242.810000000005</v>
      </c>
      <c r="J13" s="7">
        <f t="shared" si="2"/>
        <v>6484.8100000000049</v>
      </c>
      <c r="K13" s="11">
        <f t="shared" si="3"/>
        <v>0.22549586202100302</v>
      </c>
      <c r="N13" t="s">
        <v>25</v>
      </c>
      <c r="O13" t="s">
        <v>111</v>
      </c>
      <c r="P13" s="7">
        <v>581.64</v>
      </c>
      <c r="Q13" s="14">
        <v>74</v>
      </c>
      <c r="R13">
        <f ca="1"/>
        <v>44</v>
      </c>
      <c r="S13" t="str">
        <f ca="1"/>
        <v>Product09</v>
      </c>
      <c r="T13" t="str">
        <f ca="1"/>
        <v>No.</v>
      </c>
      <c r="U13" s="7">
        <f ca="1"/>
        <v>581.64</v>
      </c>
      <c r="V13">
        <f ca="1"/>
        <v>74</v>
      </c>
      <c r="X13" t="str">
        <f ca="1"/>
        <v>Product26</v>
      </c>
      <c r="Y13" s="7">
        <f ca="1"/>
        <v>2761.9200000000005</v>
      </c>
      <c r="AF13" s="7"/>
      <c r="AI13" s="7"/>
    </row>
    <row r="14" spans="1:39" x14ac:dyDescent="0.35">
      <c r="A14" s="9">
        <v>13</v>
      </c>
      <c r="B14" s="7">
        <v>8084.26</v>
      </c>
      <c r="D14" s="9" t="s">
        <v>131</v>
      </c>
      <c r="E14" s="7">
        <v>33500.69000000001</v>
      </c>
      <c r="F14" s="7">
        <v>27842</v>
      </c>
      <c r="H14" t="str">
        <f t="shared" si="0"/>
        <v>Oct</v>
      </c>
      <c r="I14" s="7">
        <f t="shared" si="1"/>
        <v>33500.69000000001</v>
      </c>
      <c r="J14" s="7">
        <f t="shared" si="2"/>
        <v>5658.6900000000096</v>
      </c>
      <c r="K14" s="11">
        <f t="shared" si="3"/>
        <v>0.20324294231736259</v>
      </c>
      <c r="N14" t="s">
        <v>27</v>
      </c>
      <c r="O14" t="s">
        <v>110</v>
      </c>
      <c r="P14" s="7">
        <v>16428</v>
      </c>
      <c r="Q14" s="14">
        <v>100</v>
      </c>
      <c r="R14">
        <f ca="1"/>
        <v>5</v>
      </c>
      <c r="S14" t="str">
        <f ca="1"/>
        <v>Product10</v>
      </c>
      <c r="T14" t="str">
        <f ca="1"/>
        <v>Ft</v>
      </c>
      <c r="U14" s="7">
        <f ca="1"/>
        <v>16428</v>
      </c>
      <c r="V14">
        <f ca="1"/>
        <v>100</v>
      </c>
      <c r="X14" t="str">
        <f ca="1"/>
        <v>Product27</v>
      </c>
      <c r="Y14" s="7">
        <f ca="1"/>
        <v>6226.0800000000008</v>
      </c>
      <c r="AF14" s="7"/>
      <c r="AI14" s="7"/>
    </row>
    <row r="15" spans="1:39" x14ac:dyDescent="0.35">
      <c r="A15" s="9">
        <v>14</v>
      </c>
      <c r="B15" s="7">
        <v>9461.1400000000012</v>
      </c>
      <c r="D15" s="9" t="s">
        <v>132</v>
      </c>
      <c r="E15" s="7">
        <v>36124.07</v>
      </c>
      <c r="F15" s="7">
        <v>29306</v>
      </c>
      <c r="H15" t="str">
        <f t="shared" si="0"/>
        <v>Nov</v>
      </c>
      <c r="I15" s="7">
        <f t="shared" si="1"/>
        <v>36124.07</v>
      </c>
      <c r="J15" s="7">
        <f t="shared" si="2"/>
        <v>6818.07</v>
      </c>
      <c r="K15" s="11">
        <f t="shared" si="3"/>
        <v>0.2326509929707227</v>
      </c>
      <c r="N15" t="s">
        <v>30</v>
      </c>
      <c r="O15" t="s">
        <v>109</v>
      </c>
      <c r="P15" s="7">
        <v>5856.4</v>
      </c>
      <c r="Q15" s="14">
        <v>121</v>
      </c>
      <c r="R15">
        <f ca="1"/>
        <v>31</v>
      </c>
      <c r="S15" t="str">
        <f ca="1"/>
        <v>Product11</v>
      </c>
      <c r="T15" t="str">
        <f ca="1"/>
        <v>Lt</v>
      </c>
      <c r="U15" s="7">
        <f ca="1"/>
        <v>5856.4</v>
      </c>
      <c r="V15">
        <f ca="1"/>
        <v>121</v>
      </c>
    </row>
    <row r="16" spans="1:39" x14ac:dyDescent="0.35">
      <c r="A16" s="9">
        <v>15</v>
      </c>
      <c r="B16" s="7">
        <v>12189.7</v>
      </c>
      <c r="D16" s="9" t="s">
        <v>133</v>
      </c>
      <c r="E16" s="7">
        <v>37097.979999999996</v>
      </c>
      <c r="F16" s="7">
        <v>31134</v>
      </c>
      <c r="H16" t="str">
        <f t="shared" si="0"/>
        <v>Dec</v>
      </c>
      <c r="I16" s="7">
        <f t="shared" si="1"/>
        <v>37097.979999999996</v>
      </c>
      <c r="J16" s="7">
        <f t="shared" si="2"/>
        <v>5963.9799999999959</v>
      </c>
      <c r="K16" s="11">
        <f t="shared" si="3"/>
        <v>0.19155842487312894</v>
      </c>
      <c r="N16" t="s">
        <v>32</v>
      </c>
      <c r="O16" t="s">
        <v>9</v>
      </c>
      <c r="P16" s="7">
        <v>11582.910000000003</v>
      </c>
      <c r="Q16" s="14">
        <v>123</v>
      </c>
      <c r="R16">
        <f ca="1"/>
        <v>13</v>
      </c>
      <c r="S16" t="str">
        <f ca="1"/>
        <v>Product12</v>
      </c>
      <c r="T16" t="str">
        <f ca="1"/>
        <v>Kg</v>
      </c>
      <c r="U16" s="7">
        <f ca="1"/>
        <v>11582.910000000003</v>
      </c>
      <c r="V16">
        <f ca="1"/>
        <v>123</v>
      </c>
    </row>
    <row r="17" spans="1:22" x14ac:dyDescent="0.35">
      <c r="A17" s="9">
        <v>16</v>
      </c>
      <c r="B17" s="7">
        <v>12762.63</v>
      </c>
      <c r="N17" t="s">
        <v>34</v>
      </c>
      <c r="O17" t="s">
        <v>9</v>
      </c>
      <c r="P17" s="7">
        <v>8423.52</v>
      </c>
      <c r="Q17" s="14">
        <v>69</v>
      </c>
      <c r="R17">
        <f ca="1"/>
        <v>22</v>
      </c>
      <c r="S17" t="str">
        <f ca="1"/>
        <v>Product13</v>
      </c>
      <c r="T17" t="str">
        <f ca="1"/>
        <v>Kg</v>
      </c>
      <c r="U17" s="7">
        <f ca="1"/>
        <v>8423.52</v>
      </c>
      <c r="V17">
        <f ca="1"/>
        <v>69</v>
      </c>
    </row>
    <row r="18" spans="1:22" x14ac:dyDescent="0.35">
      <c r="A18" s="9">
        <v>17</v>
      </c>
      <c r="B18" s="7">
        <v>3659.24</v>
      </c>
      <c r="D18" s="9" t="s">
        <v>137</v>
      </c>
      <c r="E18" s="10">
        <f>GETPIVOTDATA("Sum of Total_Selling_Value",$D$1)</f>
        <v>401411.91999999969</v>
      </c>
      <c r="N18" t="s">
        <v>36</v>
      </c>
      <c r="O18" t="s">
        <v>9</v>
      </c>
      <c r="P18" s="7">
        <v>12764.640000000001</v>
      </c>
      <c r="Q18" s="14">
        <v>87</v>
      </c>
      <c r="R18">
        <f ca="1"/>
        <v>12</v>
      </c>
      <c r="S18" t="str">
        <f ca="1"/>
        <v>Product14</v>
      </c>
      <c r="T18" t="str">
        <f ca="1"/>
        <v>Kg</v>
      </c>
      <c r="U18" s="7">
        <f ca="1"/>
        <v>12764.640000000001</v>
      </c>
      <c r="V18">
        <f ca="1"/>
        <v>87</v>
      </c>
    </row>
    <row r="19" spans="1:22" x14ac:dyDescent="0.35">
      <c r="A19" s="9">
        <v>18</v>
      </c>
      <c r="B19" s="7">
        <v>18582.390000000003</v>
      </c>
      <c r="D19" s="9" t="s">
        <v>135</v>
      </c>
      <c r="E19" s="10">
        <f>GETPIVOTDATA("Sum of Total_Selling_Value",$D$1)-GETPIVOTDATA("Sum of Total_Buying _Value",$D$1)</f>
        <v>68907.919999999693</v>
      </c>
      <c r="N19" t="s">
        <v>38</v>
      </c>
      <c r="O19" t="s">
        <v>111</v>
      </c>
      <c r="P19" s="7">
        <v>1839.2399999999998</v>
      </c>
      <c r="Q19" s="14">
        <v>117</v>
      </c>
      <c r="R19">
        <f ca="1"/>
        <v>41</v>
      </c>
      <c r="S19" t="str">
        <f ca="1"/>
        <v>Product15</v>
      </c>
      <c r="T19" t="str">
        <f ca="1"/>
        <v>No.</v>
      </c>
      <c r="U19" s="7">
        <f ca="1"/>
        <v>1839.2399999999998</v>
      </c>
      <c r="V19">
        <f ca="1"/>
        <v>117</v>
      </c>
    </row>
    <row r="20" spans="1:22" x14ac:dyDescent="0.35">
      <c r="A20" s="9">
        <v>19</v>
      </c>
      <c r="B20" s="7">
        <v>10204.229999999998</v>
      </c>
      <c r="D20" s="9" t="s">
        <v>138</v>
      </c>
      <c r="E20" s="11">
        <f>E19/GETPIVOTDATA("Sum of Total_Buying _Value",$D$1)</f>
        <v>0.20723937155643149</v>
      </c>
      <c r="N20" t="s">
        <v>40</v>
      </c>
      <c r="O20" t="s">
        <v>111</v>
      </c>
      <c r="P20" s="7">
        <v>1996.8</v>
      </c>
      <c r="Q20" s="14">
        <v>120</v>
      </c>
      <c r="R20">
        <f ca="1"/>
        <v>40</v>
      </c>
      <c r="S20" t="str">
        <f ca="1"/>
        <v>Product16</v>
      </c>
      <c r="T20" t="str">
        <f ca="1"/>
        <v>No.</v>
      </c>
      <c r="U20" s="7">
        <f ca="1"/>
        <v>1996.8</v>
      </c>
      <c r="V20">
        <f ca="1"/>
        <v>120</v>
      </c>
    </row>
    <row r="21" spans="1:22" x14ac:dyDescent="0.35">
      <c r="A21" s="9">
        <v>20</v>
      </c>
      <c r="B21" s="7">
        <v>20482.78</v>
      </c>
      <c r="N21" t="s">
        <v>42</v>
      </c>
      <c r="O21" t="s">
        <v>110</v>
      </c>
      <c r="P21" s="7">
        <v>9877.1400000000012</v>
      </c>
      <c r="Q21" s="14">
        <v>63</v>
      </c>
      <c r="R21">
        <f ca="1"/>
        <v>18</v>
      </c>
      <c r="S21" t="str">
        <f ca="1"/>
        <v>Product17</v>
      </c>
      <c r="T21" t="str">
        <f ca="1"/>
        <v>Ft</v>
      </c>
      <c r="U21" s="7">
        <f ca="1"/>
        <v>9877.1400000000012</v>
      </c>
      <c r="V21">
        <f ca="1"/>
        <v>63</v>
      </c>
    </row>
    <row r="22" spans="1:22" x14ac:dyDescent="0.35">
      <c r="A22" s="9">
        <v>21</v>
      </c>
      <c r="B22" s="7">
        <v>10665.4</v>
      </c>
      <c r="N22" t="s">
        <v>44</v>
      </c>
      <c r="O22" t="s">
        <v>111</v>
      </c>
      <c r="P22" s="7">
        <v>4035.2200000000003</v>
      </c>
      <c r="Q22" s="14">
        <v>82</v>
      </c>
      <c r="R22">
        <f ca="1"/>
        <v>36</v>
      </c>
      <c r="S22" t="str">
        <f ca="1"/>
        <v>Product18</v>
      </c>
      <c r="T22" t="str">
        <f ca="1"/>
        <v>No.</v>
      </c>
      <c r="U22" s="7">
        <f ca="1"/>
        <v>4035.2200000000003</v>
      </c>
      <c r="V22">
        <f ca="1"/>
        <v>82</v>
      </c>
    </row>
    <row r="23" spans="1:22" x14ac:dyDescent="0.35">
      <c r="A23" s="9">
        <v>22</v>
      </c>
      <c r="B23" s="7">
        <v>11315.839999999997</v>
      </c>
      <c r="N23" t="s">
        <v>46</v>
      </c>
      <c r="O23" t="s">
        <v>110</v>
      </c>
      <c r="P23" s="7">
        <v>20160</v>
      </c>
      <c r="Q23" s="14">
        <v>96</v>
      </c>
      <c r="R23">
        <f ca="1"/>
        <v>4</v>
      </c>
      <c r="S23" t="str">
        <f ca="1"/>
        <v>Product19</v>
      </c>
      <c r="T23" t="str">
        <f ca="1"/>
        <v>Ft</v>
      </c>
      <c r="U23" s="7">
        <f ca="1"/>
        <v>20160</v>
      </c>
      <c r="V23">
        <f ca="1"/>
        <v>96</v>
      </c>
    </row>
    <row r="24" spans="1:22" x14ac:dyDescent="0.35">
      <c r="A24" s="9">
        <v>23</v>
      </c>
      <c r="B24" s="7">
        <v>18818.189999999999</v>
      </c>
      <c r="N24" t="s">
        <v>48</v>
      </c>
      <c r="O24" t="s">
        <v>109</v>
      </c>
      <c r="P24" s="7">
        <v>8006.25</v>
      </c>
      <c r="Q24" s="14">
        <v>105</v>
      </c>
      <c r="R24">
        <f ca="1"/>
        <v>23</v>
      </c>
      <c r="S24" t="str">
        <f ca="1"/>
        <v>Product20</v>
      </c>
      <c r="T24" t="str">
        <f ca="1"/>
        <v>Lt</v>
      </c>
      <c r="U24" s="7">
        <f ca="1"/>
        <v>8006.25</v>
      </c>
      <c r="V24">
        <f ca="1"/>
        <v>105</v>
      </c>
    </row>
    <row r="25" spans="1:22" x14ac:dyDescent="0.35">
      <c r="A25" s="9">
        <v>24</v>
      </c>
      <c r="B25" s="7">
        <v>11488.4</v>
      </c>
      <c r="N25" t="s">
        <v>51</v>
      </c>
      <c r="O25" t="s">
        <v>110</v>
      </c>
      <c r="P25" s="7">
        <v>10727.64</v>
      </c>
      <c r="Q25" s="14">
        <v>66</v>
      </c>
      <c r="R25">
        <f ca="1"/>
        <v>14</v>
      </c>
      <c r="S25" t="str">
        <f ca="1"/>
        <v>Product21</v>
      </c>
      <c r="T25" t="str">
        <f ca="1"/>
        <v>Ft</v>
      </c>
      <c r="U25" s="7">
        <f ca="1"/>
        <v>10727.64</v>
      </c>
      <c r="V25">
        <f ca="1"/>
        <v>66</v>
      </c>
    </row>
    <row r="26" spans="1:22" x14ac:dyDescent="0.35">
      <c r="A26" s="9">
        <v>25</v>
      </c>
      <c r="B26" s="7">
        <v>18688.430000000004</v>
      </c>
      <c r="N26" t="s">
        <v>53</v>
      </c>
      <c r="O26" t="s">
        <v>110</v>
      </c>
      <c r="P26" s="7">
        <v>9909.9</v>
      </c>
      <c r="Q26" s="14">
        <v>70</v>
      </c>
      <c r="R26">
        <f ca="1"/>
        <v>17</v>
      </c>
      <c r="S26" t="str">
        <f ca="1"/>
        <v>Product22</v>
      </c>
      <c r="T26" t="str">
        <f ca="1"/>
        <v>Ft</v>
      </c>
      <c r="U26" s="7">
        <f ca="1"/>
        <v>9909.9</v>
      </c>
      <c r="V26">
        <f ca="1"/>
        <v>70</v>
      </c>
    </row>
    <row r="27" spans="1:22" x14ac:dyDescent="0.35">
      <c r="A27" s="9">
        <v>26</v>
      </c>
      <c r="B27" s="7">
        <v>13710.079999999998</v>
      </c>
      <c r="N27" t="s">
        <v>55</v>
      </c>
      <c r="O27" t="s">
        <v>110</v>
      </c>
      <c r="P27" s="7">
        <v>12853.560000000001</v>
      </c>
      <c r="Q27" s="14">
        <v>86</v>
      </c>
      <c r="R27">
        <f ca="1"/>
        <v>11</v>
      </c>
      <c r="S27" t="str">
        <f ca="1"/>
        <v>Product23</v>
      </c>
      <c r="T27" t="str">
        <f ca="1"/>
        <v>Ft</v>
      </c>
      <c r="U27" s="7">
        <f ca="1"/>
        <v>12853.560000000001</v>
      </c>
      <c r="V27">
        <f ca="1"/>
        <v>86</v>
      </c>
    </row>
    <row r="28" spans="1:22" x14ac:dyDescent="0.35">
      <c r="A28" s="9">
        <v>27</v>
      </c>
      <c r="B28" s="7">
        <v>11440.67</v>
      </c>
      <c r="N28" t="s">
        <v>57</v>
      </c>
      <c r="O28" t="s">
        <v>110</v>
      </c>
      <c r="P28" s="7">
        <v>10202.400000000001</v>
      </c>
      <c r="Q28" s="14">
        <v>65</v>
      </c>
      <c r="R28">
        <f ca="1"/>
        <v>16</v>
      </c>
      <c r="S28" t="str">
        <f ca="1"/>
        <v>Product24</v>
      </c>
      <c r="T28" t="str">
        <f ca="1"/>
        <v>Ft</v>
      </c>
      <c r="U28" s="7">
        <f ca="1"/>
        <v>10202.400000000001</v>
      </c>
      <c r="V28">
        <f ca="1"/>
        <v>65</v>
      </c>
    </row>
    <row r="29" spans="1:22" x14ac:dyDescent="0.35">
      <c r="A29" s="9">
        <v>28</v>
      </c>
      <c r="B29" s="7">
        <v>13306.16</v>
      </c>
      <c r="N29" t="s">
        <v>59</v>
      </c>
      <c r="O29" t="s">
        <v>111</v>
      </c>
      <c r="P29" s="7">
        <v>599.7600000000001</v>
      </c>
      <c r="Q29" s="14">
        <v>72</v>
      </c>
      <c r="R29">
        <f ca="1"/>
        <v>43</v>
      </c>
      <c r="S29" t="str">
        <f ca="1"/>
        <v>Product25</v>
      </c>
      <c r="T29" t="str">
        <f ca="1"/>
        <v>No.</v>
      </c>
      <c r="U29" s="7">
        <f ca="1"/>
        <v>599.7600000000001</v>
      </c>
      <c r="V29">
        <f ca="1"/>
        <v>72</v>
      </c>
    </row>
    <row r="30" spans="1:22" x14ac:dyDescent="0.35">
      <c r="A30" s="9">
        <v>29</v>
      </c>
      <c r="B30" s="7">
        <v>8794.48</v>
      </c>
      <c r="N30" t="s">
        <v>61</v>
      </c>
      <c r="O30" t="s">
        <v>111</v>
      </c>
      <c r="P30" s="7">
        <v>2761.9200000000005</v>
      </c>
      <c r="Q30" s="14">
        <v>112</v>
      </c>
      <c r="R30">
        <f ca="1"/>
        <v>38</v>
      </c>
      <c r="S30" t="str">
        <f ca="1"/>
        <v>Product26</v>
      </c>
      <c r="T30" t="str">
        <f ca="1"/>
        <v>No.</v>
      </c>
      <c r="U30" s="7">
        <f ca="1"/>
        <v>2761.9200000000005</v>
      </c>
      <c r="V30">
        <f ca="1"/>
        <v>112</v>
      </c>
    </row>
    <row r="31" spans="1:22" x14ac:dyDescent="0.35">
      <c r="A31" s="9">
        <v>30</v>
      </c>
      <c r="B31" s="7">
        <v>16666.269999999997</v>
      </c>
      <c r="N31" t="s">
        <v>64</v>
      </c>
      <c r="O31" t="s">
        <v>109</v>
      </c>
      <c r="P31" s="7">
        <v>6226.0800000000008</v>
      </c>
      <c r="Q31" s="14">
        <v>109</v>
      </c>
      <c r="R31">
        <f ca="1"/>
        <v>28</v>
      </c>
      <c r="S31" t="str">
        <f ca="1"/>
        <v>Product27</v>
      </c>
      <c r="T31" t="str">
        <f ca="1"/>
        <v>Lt</v>
      </c>
      <c r="U31" s="7">
        <f ca="1"/>
        <v>6226.0800000000008</v>
      </c>
      <c r="V31">
        <f ca="1"/>
        <v>109</v>
      </c>
    </row>
    <row r="32" spans="1:22" x14ac:dyDescent="0.35">
      <c r="A32" s="9">
        <v>31</v>
      </c>
      <c r="B32" s="7">
        <v>6920.0999999999995</v>
      </c>
      <c r="N32" t="s">
        <v>66</v>
      </c>
      <c r="O32" t="s">
        <v>111</v>
      </c>
      <c r="P32" s="7">
        <v>4682.72</v>
      </c>
      <c r="Q32" s="14">
        <v>112</v>
      </c>
      <c r="R32">
        <f ca="1"/>
        <v>34</v>
      </c>
      <c r="S32" t="str">
        <f ca="1"/>
        <v>Product28</v>
      </c>
      <c r="T32" t="str">
        <f ca="1"/>
        <v>No.</v>
      </c>
      <c r="U32" s="7">
        <f ca="1"/>
        <v>4682.72</v>
      </c>
      <c r="V32">
        <f ca="1"/>
        <v>112</v>
      </c>
    </row>
    <row r="33" spans="14:22" x14ac:dyDescent="0.35">
      <c r="N33" t="s">
        <v>68</v>
      </c>
      <c r="O33" t="s">
        <v>109</v>
      </c>
      <c r="P33" s="7">
        <v>5523.44</v>
      </c>
      <c r="Q33" s="14">
        <v>104</v>
      </c>
      <c r="R33">
        <f ca="1"/>
        <v>32</v>
      </c>
      <c r="S33" t="str">
        <f ca="1"/>
        <v>Product29</v>
      </c>
      <c r="T33" t="str">
        <f ca="1"/>
        <v>Lt</v>
      </c>
      <c r="U33" s="7">
        <f ca="1"/>
        <v>5523.44</v>
      </c>
      <c r="V33">
        <f ca="1"/>
        <v>104</v>
      </c>
    </row>
    <row r="34" spans="14:22" x14ac:dyDescent="0.35">
      <c r="N34" t="s">
        <v>70</v>
      </c>
      <c r="O34" t="s">
        <v>110</v>
      </c>
      <c r="P34" s="7">
        <v>22945.919999999998</v>
      </c>
      <c r="Q34" s="14">
        <v>114</v>
      </c>
      <c r="R34">
        <f ca="1"/>
        <v>2</v>
      </c>
      <c r="S34" t="str">
        <f ca="1"/>
        <v>Product30</v>
      </c>
      <c r="T34" t="str">
        <f ca="1"/>
        <v>Ft</v>
      </c>
      <c r="U34" s="7">
        <f ca="1"/>
        <v>22945.919999999998</v>
      </c>
      <c r="V34">
        <f ca="1"/>
        <v>114</v>
      </c>
    </row>
    <row r="35" spans="14:22" x14ac:dyDescent="0.35">
      <c r="N35" t="s">
        <v>72</v>
      </c>
      <c r="O35" t="s">
        <v>9</v>
      </c>
      <c r="P35" s="7">
        <v>6249.5999999999995</v>
      </c>
      <c r="Q35" s="14">
        <v>60</v>
      </c>
      <c r="R35">
        <f ca="1"/>
        <v>27</v>
      </c>
      <c r="S35" t="str">
        <f ca="1"/>
        <v>Product31</v>
      </c>
      <c r="T35" t="str">
        <f ca="1"/>
        <v>Kg</v>
      </c>
      <c r="U35" s="7">
        <f ca="1"/>
        <v>6249.5999999999995</v>
      </c>
      <c r="V35">
        <f ca="1"/>
        <v>60</v>
      </c>
    </row>
    <row r="36" spans="14:22" x14ac:dyDescent="0.35">
      <c r="N36" t="s">
        <v>74</v>
      </c>
      <c r="O36" t="s">
        <v>9</v>
      </c>
      <c r="P36" s="7">
        <v>16329.72</v>
      </c>
      <c r="Q36" s="14">
        <v>139</v>
      </c>
      <c r="R36">
        <f ca="1"/>
        <v>7</v>
      </c>
      <c r="S36" t="str">
        <f ca="1"/>
        <v>Product32</v>
      </c>
      <c r="T36" t="str">
        <f ca="1"/>
        <v>Kg</v>
      </c>
      <c r="U36" s="7">
        <f ca="1"/>
        <v>16329.72</v>
      </c>
      <c r="V36">
        <f ca="1"/>
        <v>139</v>
      </c>
    </row>
    <row r="37" spans="14:22" x14ac:dyDescent="0.35">
      <c r="N37" t="s">
        <v>76</v>
      </c>
      <c r="O37" t="s">
        <v>9</v>
      </c>
      <c r="P37" s="7">
        <v>13645.800000000001</v>
      </c>
      <c r="Q37" s="14">
        <v>114</v>
      </c>
      <c r="R37">
        <f ca="1"/>
        <v>9</v>
      </c>
      <c r="S37" t="str">
        <f ca="1"/>
        <v>Product33</v>
      </c>
      <c r="T37" t="str">
        <f ca="1"/>
        <v>Kg</v>
      </c>
      <c r="U37" s="7">
        <f ca="1"/>
        <v>13645.800000000001</v>
      </c>
      <c r="V37">
        <f ca="1"/>
        <v>114</v>
      </c>
    </row>
    <row r="38" spans="14:22" x14ac:dyDescent="0.35">
      <c r="N38" t="s">
        <v>78</v>
      </c>
      <c r="O38" t="s">
        <v>109</v>
      </c>
      <c r="P38" s="7">
        <v>8978.2000000000007</v>
      </c>
      <c r="Q38" s="14">
        <v>154</v>
      </c>
      <c r="R38">
        <f ca="1"/>
        <v>20</v>
      </c>
      <c r="S38" t="str">
        <f ca="1"/>
        <v>Product34</v>
      </c>
      <c r="T38" t="str">
        <f ca="1"/>
        <v>Lt</v>
      </c>
      <c r="U38" s="7">
        <f ca="1"/>
        <v>8978.2000000000007</v>
      </c>
      <c r="V38">
        <f ca="1"/>
        <v>154</v>
      </c>
    </row>
    <row r="39" spans="14:22" x14ac:dyDescent="0.35">
      <c r="N39" t="s">
        <v>80</v>
      </c>
      <c r="O39" t="s">
        <v>111</v>
      </c>
      <c r="P39" s="7">
        <v>703.5</v>
      </c>
      <c r="Q39" s="14">
        <v>105</v>
      </c>
      <c r="R39">
        <f ca="1"/>
        <v>42</v>
      </c>
      <c r="S39" t="str">
        <f ca="1"/>
        <v>Product35</v>
      </c>
      <c r="T39" t="str">
        <f ca="1"/>
        <v>No.</v>
      </c>
      <c r="U39" s="7">
        <f ca="1"/>
        <v>703.5</v>
      </c>
      <c r="V39">
        <f ca="1"/>
        <v>105</v>
      </c>
    </row>
    <row r="40" spans="14:22" x14ac:dyDescent="0.35">
      <c r="N40" t="s">
        <v>82</v>
      </c>
      <c r="O40" t="s">
        <v>9</v>
      </c>
      <c r="P40" s="7">
        <v>7222.5</v>
      </c>
      <c r="Q40" s="14">
        <v>75</v>
      </c>
      <c r="R40">
        <f ca="1"/>
        <v>25</v>
      </c>
      <c r="S40" t="str">
        <f ca="1"/>
        <v>Product36</v>
      </c>
      <c r="T40" t="str">
        <f ca="1"/>
        <v>Kg</v>
      </c>
      <c r="U40" s="7">
        <f ca="1"/>
        <v>7222.5</v>
      </c>
      <c r="V40">
        <f ca="1"/>
        <v>75</v>
      </c>
    </row>
    <row r="41" spans="14:22" x14ac:dyDescent="0.35">
      <c r="N41" t="s">
        <v>84</v>
      </c>
      <c r="O41" t="s">
        <v>9</v>
      </c>
      <c r="P41" s="7">
        <v>5145.6000000000004</v>
      </c>
      <c r="Q41" s="14">
        <v>60</v>
      </c>
      <c r="R41">
        <f ca="1"/>
        <v>33</v>
      </c>
      <c r="S41" t="str">
        <f ca="1"/>
        <v>Product37</v>
      </c>
      <c r="T41" t="str">
        <f ca="1"/>
        <v>Kg</v>
      </c>
      <c r="U41" s="7">
        <f ca="1"/>
        <v>5145.6000000000004</v>
      </c>
      <c r="V41">
        <f ca="1"/>
        <v>60</v>
      </c>
    </row>
    <row r="42" spans="14:22" x14ac:dyDescent="0.35">
      <c r="N42" t="s">
        <v>87</v>
      </c>
      <c r="O42" t="s">
        <v>9</v>
      </c>
      <c r="P42" s="7">
        <v>8871.1200000000008</v>
      </c>
      <c r="Q42" s="14">
        <v>111</v>
      </c>
      <c r="R42">
        <f ca="1"/>
        <v>21</v>
      </c>
      <c r="S42" t="str">
        <f ca="1"/>
        <v>Product38</v>
      </c>
      <c r="T42" t="str">
        <f ca="1"/>
        <v>Kg</v>
      </c>
      <c r="U42" s="7">
        <f ca="1"/>
        <v>8871.1200000000008</v>
      </c>
      <c r="V42">
        <f ca="1"/>
        <v>111</v>
      </c>
    </row>
    <row r="43" spans="14:22" x14ac:dyDescent="0.35">
      <c r="N43" t="s">
        <v>89</v>
      </c>
      <c r="O43" t="s">
        <v>111</v>
      </c>
      <c r="P43" s="7">
        <v>3957.15</v>
      </c>
      <c r="Q43" s="14">
        <v>93</v>
      </c>
      <c r="R43">
        <f ca="1"/>
        <v>37</v>
      </c>
      <c r="S43" t="str">
        <f ca="1"/>
        <v>Product39</v>
      </c>
      <c r="T43" t="str">
        <f ca="1"/>
        <v>No.</v>
      </c>
      <c r="U43" s="7">
        <f ca="1"/>
        <v>3957.15</v>
      </c>
      <c r="V43">
        <f ca="1"/>
        <v>93</v>
      </c>
    </row>
    <row r="44" spans="14:22" x14ac:dyDescent="0.35">
      <c r="N44" t="s">
        <v>91</v>
      </c>
      <c r="O44" t="s">
        <v>9</v>
      </c>
      <c r="P44" s="7">
        <v>7718.4000000000005</v>
      </c>
      <c r="Q44" s="14">
        <v>67</v>
      </c>
      <c r="R44">
        <f ca="1"/>
        <v>24</v>
      </c>
      <c r="S44" t="str">
        <f ca="1"/>
        <v>Product40</v>
      </c>
      <c r="T44" t="str">
        <f ca="1"/>
        <v>Kg</v>
      </c>
      <c r="U44" s="7">
        <f ca="1"/>
        <v>7718.4000000000005</v>
      </c>
      <c r="V44">
        <f ca="1"/>
        <v>67</v>
      </c>
    </row>
    <row r="45" spans="14:22" x14ac:dyDescent="0.35">
      <c r="N45" t="s">
        <v>93</v>
      </c>
      <c r="O45" t="s">
        <v>110</v>
      </c>
      <c r="P45" s="7">
        <v>22952.16</v>
      </c>
      <c r="Q45" s="14">
        <v>132</v>
      </c>
      <c r="R45">
        <f ca="1"/>
        <v>1</v>
      </c>
      <c r="S45" t="str">
        <f ca="1"/>
        <v>Product41</v>
      </c>
      <c r="T45" t="str">
        <f ca="1"/>
        <v>Ft</v>
      </c>
      <c r="U45" s="7">
        <f ca="1"/>
        <v>22952.16</v>
      </c>
      <c r="V45">
        <f ca="1"/>
        <v>132</v>
      </c>
    </row>
    <row r="46" spans="14:22" x14ac:dyDescent="0.35">
      <c r="N46" t="s">
        <v>95</v>
      </c>
      <c r="O46" t="s">
        <v>110</v>
      </c>
      <c r="P46" s="7">
        <v>20574</v>
      </c>
      <c r="Q46" s="14">
        <v>127</v>
      </c>
      <c r="R46">
        <f ca="1"/>
        <v>3</v>
      </c>
      <c r="S46" t="str">
        <f ca="1"/>
        <v>Product42</v>
      </c>
      <c r="T46" t="str">
        <f ca="1"/>
        <v>Ft</v>
      </c>
      <c r="U46" s="7">
        <f ca="1"/>
        <v>20574</v>
      </c>
      <c r="V46">
        <f ca="1"/>
        <v>127</v>
      </c>
    </row>
    <row r="47" spans="14:22" x14ac:dyDescent="0.35">
      <c r="N47" t="s">
        <v>97</v>
      </c>
      <c r="O47" t="s">
        <v>9</v>
      </c>
      <c r="P47" s="7">
        <v>6064.8399999999992</v>
      </c>
      <c r="Q47" s="14">
        <v>73</v>
      </c>
      <c r="R47">
        <f ca="1"/>
        <v>29</v>
      </c>
      <c r="S47" t="str">
        <f ca="1"/>
        <v>Product43</v>
      </c>
      <c r="T47" t="str">
        <f ca="1"/>
        <v>Kg</v>
      </c>
      <c r="U47" s="7">
        <f ca="1"/>
        <v>6064.8399999999992</v>
      </c>
      <c r="V47">
        <f ca="1"/>
        <v>73</v>
      </c>
    </row>
    <row r="48" spans="14:22" x14ac:dyDescent="0.35">
      <c r="N48" t="s">
        <v>99</v>
      </c>
      <c r="O48" t="s">
        <v>9</v>
      </c>
      <c r="P48" s="7">
        <v>16333.92</v>
      </c>
      <c r="Q48" s="14">
        <v>199</v>
      </c>
      <c r="R48">
        <f ca="1"/>
        <v>6</v>
      </c>
      <c r="S48" t="str">
        <f ca="1"/>
        <v>Product44</v>
      </c>
      <c r="T48" t="str">
        <f ca="1"/>
        <v>Kg</v>
      </c>
      <c r="U48" s="7">
        <f ca="1"/>
        <v>16333.92</v>
      </c>
      <c r="V48">
        <f ca="1"/>
        <v>199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195D7-F135-4BEF-ADE3-C0443DCCC681}">
  <sheetPr>
    <tabColor theme="6"/>
  </sheetPr>
  <dimension ref="I2:X3"/>
  <sheetViews>
    <sheetView showGridLines="0" tabSelected="1" zoomScale="55" zoomScaleNormal="55" workbookViewId="0">
      <selection activeCell="AA39" sqref="AA39"/>
    </sheetView>
  </sheetViews>
  <sheetFormatPr defaultRowHeight="14.5" x14ac:dyDescent="0.35"/>
  <sheetData>
    <row r="2" spans="9:24" x14ac:dyDescent="0.35">
      <c r="X2">
        <v>15</v>
      </c>
    </row>
    <row r="3" spans="9:24" x14ac:dyDescent="0.35">
      <c r="I3" t="b">
        <v>1</v>
      </c>
      <c r="J3" t="b">
        <v>1</v>
      </c>
      <c r="K3" t="b">
        <v>1</v>
      </c>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5121" r:id="rId4" name="Check Box 1">
              <controlPr defaultSize="0" autoFill="0" autoLine="0" autoPict="0">
                <anchor moveWithCells="1">
                  <from>
                    <xdr:col>6</xdr:col>
                    <xdr:colOff>520700</xdr:colOff>
                    <xdr:row>14</xdr:row>
                    <xdr:rowOff>38100</xdr:rowOff>
                  </from>
                  <to>
                    <xdr:col>7</xdr:col>
                    <xdr:colOff>133350</xdr:colOff>
                    <xdr:row>16</xdr:row>
                    <xdr:rowOff>12700</xdr:rowOff>
                  </to>
                </anchor>
              </controlPr>
            </control>
          </mc:Choice>
        </mc:AlternateContent>
        <mc:AlternateContent xmlns:mc="http://schemas.openxmlformats.org/markup-compatibility/2006">
          <mc:Choice Requires="x14">
            <control shapeId="5122" r:id="rId5" name="Check Box 2">
              <controlPr defaultSize="0" autoFill="0" autoLine="0" autoPict="0">
                <anchor moveWithCells="1">
                  <from>
                    <xdr:col>9</xdr:col>
                    <xdr:colOff>152400</xdr:colOff>
                    <xdr:row>14</xdr:row>
                    <xdr:rowOff>44450</xdr:rowOff>
                  </from>
                  <to>
                    <xdr:col>9</xdr:col>
                    <xdr:colOff>387350</xdr:colOff>
                    <xdr:row>16</xdr:row>
                    <xdr:rowOff>19050</xdr:rowOff>
                  </to>
                </anchor>
              </controlPr>
            </control>
          </mc:Choice>
        </mc:AlternateContent>
        <mc:AlternateContent xmlns:mc="http://schemas.openxmlformats.org/markup-compatibility/2006">
          <mc:Choice Requires="x14">
            <control shapeId="5123" r:id="rId6" name="Check Box 3">
              <controlPr defaultSize="0" autoFill="0" autoLine="0" autoPict="0">
                <anchor moveWithCells="1">
                  <from>
                    <xdr:col>7</xdr:col>
                    <xdr:colOff>577850</xdr:colOff>
                    <xdr:row>14</xdr:row>
                    <xdr:rowOff>50800</xdr:rowOff>
                  </from>
                  <to>
                    <xdr:col>8</xdr:col>
                    <xdr:colOff>190500</xdr:colOff>
                    <xdr:row>16</xdr:row>
                    <xdr:rowOff>25400</xdr:rowOff>
                  </to>
                </anchor>
              </controlPr>
            </control>
          </mc:Choice>
        </mc:AlternateContent>
        <mc:AlternateContent xmlns:mc="http://schemas.openxmlformats.org/markup-compatibility/2006">
          <mc:Choice Requires="x14">
            <control shapeId="5124" r:id="rId7" name="Scroll Bar 4">
              <controlPr defaultSize="0" autoPict="0">
                <anchor moveWithCells="1">
                  <from>
                    <xdr:col>10</xdr:col>
                    <xdr:colOff>234950</xdr:colOff>
                    <xdr:row>17</xdr:row>
                    <xdr:rowOff>50800</xdr:rowOff>
                  </from>
                  <to>
                    <xdr:col>10</xdr:col>
                    <xdr:colOff>488950</xdr:colOff>
                    <xdr:row>32</xdr:row>
                    <xdr:rowOff>6350</xdr:rowOff>
                  </to>
                </anchor>
              </controlPr>
            </control>
          </mc:Choice>
        </mc:AlternateContent>
      </controls>
    </mc:Choice>
  </mc:AlternateContent>
  <extLst>
    <ext xmlns:x14="http://schemas.microsoft.com/office/spreadsheetml/2009/9/main" uri="{A8765BA9-456A-4dab-B4F3-ACF838C121DE}">
      <x14:slicerList>
        <x14:slicer r:id="rId8"/>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 Data</vt:lpstr>
      <vt:lpstr>Master Data</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Saif Ullah Rao</cp:lastModifiedBy>
  <dcterms:created xsi:type="dcterms:W3CDTF">2021-11-03T11:40:02Z</dcterms:created>
  <dcterms:modified xsi:type="dcterms:W3CDTF">2024-06-25T16:16:08Z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2024-06-24T01:59:20Z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b7392310-84d4-4e0c-80e2-917a0695694f</vt:lpwstr>
  </property>
  <property fmtid="{D5CDD505-2E9C-101B-9397-08002B2CF9AE}" pid="7" name="MSIP_Label_defa4170-0d19-0005-0004-bc88714345d2_ActionId">
    <vt:lpwstr>56112061-2873-407b-8bb8-cab7416143f2</vt:lpwstr>
  </property>
  <property fmtid="{D5CDD505-2E9C-101B-9397-08002B2CF9AE}" pid="8" name="MSIP_Label_defa4170-0d19-0005-0004-bc88714345d2_ContentBits">
    <vt:lpwstr>0</vt:lpwstr>
  </property>
</Properties>
</file>