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" i="2"/>
  <c r="AI3" i="2"/>
  <c r="AJ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" i="2"/>
  <c r="AD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" i="2"/>
  <c r="AB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" i="2"/>
  <c r="Y30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" i="2"/>
</calcChain>
</file>

<file path=xl/sharedStrings.xml><?xml version="1.0" encoding="utf-8"?>
<sst xmlns="http://schemas.openxmlformats.org/spreadsheetml/2006/main" count="97" uniqueCount="23">
  <si>
    <t>k</t>
  </si>
  <si>
    <t>п</t>
  </si>
  <si>
    <t>и</t>
  </si>
  <si>
    <t>к</t>
  </si>
  <si>
    <t>а</t>
  </si>
  <si>
    <t>л</t>
  </si>
  <si>
    <t>о</t>
  </si>
  <si>
    <t>в</t>
  </si>
  <si>
    <t>_</t>
  </si>
  <si>
    <t>н</t>
  </si>
  <si>
    <t>с</t>
  </si>
  <si>
    <t>т</t>
  </si>
  <si>
    <t>я</t>
  </si>
  <si>
    <t>е</t>
  </si>
  <si>
    <t>р</t>
  </si>
  <si>
    <t>г</t>
  </si>
  <si>
    <t>F(k)</t>
  </si>
  <si>
    <t>S(k)</t>
  </si>
  <si>
    <t>f(ky)</t>
  </si>
  <si>
    <t>P(k)</t>
  </si>
  <si>
    <t>H(k)</t>
  </si>
  <si>
    <t>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</si>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</sst>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3" borderId="0" xfId="0" applyFill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Лист1!$A$1:$A$11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Лист1!$C$1:$C$11</c:f>
              <c:numCache>
                <c:formatCode>General</c:formatCode>
                <c:ptCount val="11"/>
                <c:pt idx="0">
                  <c:v>0</c:v>
                </c:pt>
                <c:pt idx="1">
                  <c:v>0.33219280948873625</c:v>
                </c:pt>
                <c:pt idx="2">
                  <c:v>0.46438561897747244</c:v>
                </c:pt>
                <c:pt idx="3">
                  <c:v>0.52108967824986185</c:v>
                </c:pt>
                <c:pt idx="4">
                  <c:v>0.52877123795494485</c:v>
                </c:pt>
                <c:pt idx="5">
                  <c:v>0.5</c:v>
                </c:pt>
                <c:pt idx="6">
                  <c:v>0.44217935649972362</c:v>
                </c:pt>
                <c:pt idx="7">
                  <c:v>0.36020122098083074</c:v>
                </c:pt>
                <c:pt idx="8">
                  <c:v>0.25754247590988982</c:v>
                </c:pt>
                <c:pt idx="9">
                  <c:v>0.13680278410054497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58350720"/>
        <c:axId val="158352512"/>
      </c:barChart>
      <c:catAx>
        <c:axId val="15835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вероятности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8352512"/>
        <c:crosses val="autoZero"/>
        <c:auto val="1"/>
        <c:lblAlgn val="ctr"/>
        <c:lblOffset val="100"/>
        <c:noMultiLvlLbl val="0"/>
      </c:catAx>
      <c:valAx>
        <c:axId val="15835251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энтропия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350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743444910132287E-2"/>
          <c:y val="2.2531365884894416E-2"/>
          <c:w val="0.87800359902036973"/>
          <c:h val="0.91557694517607369"/>
        </c:manualLayout>
      </c:layout>
      <c:barChart>
        <c:barDir val="col"/>
        <c:grouping val="clustered"/>
        <c:varyColors val="0"/>
        <c:ser>
          <c:idx val="0"/>
          <c:order val="0"/>
          <c:spPr>
            <a:ln w="25400" cap="flat" cmpd="sng">
              <a:prstDash val="solid"/>
            </a:ln>
          </c:spPr>
          <c:invertIfNegative val="0"/>
          <c:val>
            <c:numRef>
              <c:f>Лист2!$AN$3:$AN$30</c:f>
              <c:numCache>
                <c:formatCode>General</c:formatCode>
                <c:ptCount val="28"/>
                <c:pt idx="0">
                  <c:v>3.6325009761996245</c:v>
                </c:pt>
                <c:pt idx="1">
                  <c:v>3.5366204040275124</c:v>
                </c:pt>
                <c:pt idx="2">
                  <c:v>3.5123482070091976</c:v>
                </c:pt>
                <c:pt idx="3">
                  <c:v>3.4030741894285699</c:v>
                </c:pt>
                <c:pt idx="4">
                  <c:v>3.4549868557726668</c:v>
                </c:pt>
                <c:pt idx="5">
                  <c:v>3.3444569352411979</c:v>
                </c:pt>
                <c:pt idx="6">
                  <c:v>3.2267309150571268</c:v>
                </c:pt>
                <c:pt idx="7">
                  <c:v>3.1961547809328681</c:v>
                </c:pt>
                <c:pt idx="8">
                  <c:v>3.1659573209491754</c:v>
                </c:pt>
                <c:pt idx="9">
                  <c:v>3.1363793303507568</c:v>
                </c:pt>
                <c:pt idx="10">
                  <c:v>3.1496734471867418</c:v>
                </c:pt>
                <c:pt idx="11">
                  <c:v>3.0071964896856174</c:v>
                </c:pt>
                <c:pt idx="12">
                  <c:v>2.8522170014624826</c:v>
                </c:pt>
                <c:pt idx="13">
                  <c:v>2.8662478973127312</c:v>
                </c:pt>
                <c:pt idx="14">
                  <c:v>2.6923806024549748</c:v>
                </c:pt>
                <c:pt idx="15">
                  <c:v>2.7773627950641693</c:v>
                </c:pt>
                <c:pt idx="16">
                  <c:v>2.5849625007211561</c:v>
                </c:pt>
                <c:pt idx="17">
                  <c:v>2.3685225277282065</c:v>
                </c:pt>
                <c:pt idx="18">
                  <c:v>2.4464393446710155</c:v>
                </c:pt>
                <c:pt idx="19">
                  <c:v>2.4193819456463714</c:v>
                </c:pt>
                <c:pt idx="20">
                  <c:v>2.6556390622295662</c:v>
                </c:pt>
                <c:pt idx="21">
                  <c:v>2.7523134712169193</c:v>
                </c:pt>
                <c:pt idx="22">
                  <c:v>2.2516291673878226</c:v>
                </c:pt>
                <c:pt idx="23">
                  <c:v>2.3219280948873622</c:v>
                </c:pt>
                <c:pt idx="24">
                  <c:v>2</c:v>
                </c:pt>
                <c:pt idx="25">
                  <c:v>1.5849625007211561</c:v>
                </c:pt>
                <c:pt idx="26">
                  <c:v>1</c:v>
                </c:pt>
                <c:pt idx="27">
                  <c:v>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Лист2!$W$2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Лист2!$X$2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Лист2!$Y$2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Лист2!$Z$2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Лист2!$AA$2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invertIfNegative val="0"/>
          <c:val>
            <c:numRef>
              <c:f>Лист2!$AB$2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Лист2!$AC$2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invertIfNegative val="0"/>
          <c:val>
            <c:numRef>
              <c:f>Лист2!$AD$2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Лист2!$AE$2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Лист2!$AF$2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invertIfNegative val="0"/>
          <c:val>
            <c:numRef>
              <c:f>Лист2!$AG$2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invertIfNegative val="0"/>
          <c:val>
            <c:numRef>
              <c:f>Лист2!$AH$2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3"/>
          <c:order val="13"/>
          <c:invertIfNegative val="0"/>
          <c:val>
            <c:numRef>
              <c:f>Лист2!$AI$2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4"/>
          <c:order val="14"/>
          <c:invertIfNegative val="0"/>
          <c:val>
            <c:numRef>
              <c:f>Лист2!$AJ$2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5"/>
          <c:order val="15"/>
          <c:invertIfNegative val="0"/>
          <c:val>
            <c:numRef>
              <c:f>Лист2!$AK$2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66528"/>
        <c:axId val="34968320"/>
      </c:barChart>
      <c:catAx>
        <c:axId val="34966528"/>
        <c:scaling>
          <c:orientation val="minMax"/>
        </c:scaling>
        <c:delete val="0"/>
        <c:axPos val="b"/>
        <c:majorTickMark val="out"/>
        <c:minorTickMark val="none"/>
        <c:tickLblPos val="nextTo"/>
        <c:crossAx val="34968320"/>
        <c:crosses val="autoZero"/>
        <c:auto val="1"/>
        <c:lblAlgn val="ctr"/>
        <c:lblOffset val="100"/>
        <c:noMultiLvlLbl val="0"/>
      </c:catAx>
      <c:valAx>
        <c:axId val="3496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966528"/>
        <c:crosses val="autoZero"/>
        <c:crossBetween val="between"/>
      </c:valAx>
      <c:spPr>
        <a:ln w="76200"/>
      </c:spPr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30"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12</xdr:row>
      <xdr:rowOff>71437</xdr:rowOff>
    </xdr:from>
    <xdr:to>
      <xdr:col>13</xdr:col>
      <xdr:colOff>361950</xdr:colOff>
      <xdr:row>26</xdr:row>
      <xdr:rowOff>147637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209550</xdr:colOff>
      <xdr:row>30</xdr:row>
      <xdr:rowOff>152400</xdr:rowOff>
    </xdr:from>
    <xdr:to>
      <xdr:col>32</xdr:col>
      <xdr:colOff>600075</xdr:colOff>
      <xdr:row>49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Q28" sqref="Q28"/>
    </sheetView>
  </sheetViews>
  <sheetFormatPr defaultRowHeight="15" x14ac:dyDescent="0.25"/>
  <sheetData>
    <row r="1" spans="1:3" x14ac:dyDescent="0.25">
      <c r="A1">
        <v>0</v>
      </c>
      <c r="C1">
        <v>0</v>
      </c>
    </row>
    <row r="2" spans="1:3" x14ac:dyDescent="0.25">
      <c r="A2">
        <v>0.1</v>
      </c>
      <c r="C2">
        <f>-A2*LOG(A2,2)</f>
        <v>0.33219280948873625</v>
      </c>
    </row>
    <row r="3" spans="1:3" x14ac:dyDescent="0.25">
      <c r="A3">
        <v>0.2</v>
      </c>
      <c r="C3">
        <f t="shared" ref="C3:C11" si="0">-A3*LOG(A3,2)</f>
        <v>0.46438561897747244</v>
      </c>
    </row>
    <row r="4" spans="1:3" x14ac:dyDescent="0.25">
      <c r="A4">
        <v>0.30000000000000004</v>
      </c>
      <c r="C4">
        <f t="shared" si="0"/>
        <v>0.52108967824986185</v>
      </c>
    </row>
    <row r="5" spans="1:3" x14ac:dyDescent="0.25">
      <c r="A5">
        <v>0.4</v>
      </c>
      <c r="C5">
        <f t="shared" si="0"/>
        <v>0.52877123795494485</v>
      </c>
    </row>
    <row r="6" spans="1:3" x14ac:dyDescent="0.25">
      <c r="A6">
        <v>0.5</v>
      </c>
      <c r="C6">
        <f t="shared" si="0"/>
        <v>0.5</v>
      </c>
    </row>
    <row r="7" spans="1:3" x14ac:dyDescent="0.25">
      <c r="A7">
        <v>0.60000000000000009</v>
      </c>
      <c r="C7">
        <f t="shared" si="0"/>
        <v>0.44217935649972362</v>
      </c>
    </row>
    <row r="8" spans="1:3" x14ac:dyDescent="0.25">
      <c r="A8">
        <v>0.70000000000000007</v>
      </c>
      <c r="C8">
        <f t="shared" si="0"/>
        <v>0.36020122098083074</v>
      </c>
    </row>
    <row r="9" spans="1:3" x14ac:dyDescent="0.25">
      <c r="A9">
        <v>0.8</v>
      </c>
      <c r="C9">
        <f t="shared" si="0"/>
        <v>0.25754247590988982</v>
      </c>
    </row>
    <row r="10" spans="1:3" x14ac:dyDescent="0.25">
      <c r="A10">
        <v>0.9</v>
      </c>
      <c r="C10">
        <f t="shared" si="0"/>
        <v>0.13680278410054497</v>
      </c>
    </row>
    <row r="11" spans="1:3" x14ac:dyDescent="0.25">
      <c r="A11">
        <v>1</v>
      </c>
      <c r="C11">
        <f t="shared" si="0"/>
        <v>0</v>
      </c>
    </row>
    <row r="14" spans="1:3" x14ac:dyDescent="0.25">
      <c r="A14" t="s">
        <v>21</v>
      </c>
      <c r="C14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opLeftCell="U31" workbookViewId="0">
      <selection activeCell="AK2" activeCellId="1" sqref="AN3:AN30 W2:AK2"/>
    </sheetView>
  </sheetViews>
  <sheetFormatPr defaultRowHeight="15" x14ac:dyDescent="0.25"/>
  <cols>
    <col min="21" max="21" width="13.85546875" customWidth="1"/>
    <col min="22" max="22" width="5.5703125" customWidth="1"/>
    <col min="23" max="23" width="5.85546875" customWidth="1"/>
    <col min="38" max="38" width="6.5703125" customWidth="1"/>
    <col min="39" max="39" width="5" customWidth="1"/>
    <col min="40" max="40" width="5.85546875" customWidth="1"/>
  </cols>
  <sheetData>
    <row r="1" spans="1:40" x14ac:dyDescent="0.25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 t="s">
        <v>17</v>
      </c>
      <c r="R1" s="1" t="s">
        <v>18</v>
      </c>
      <c r="V1" s="1" t="s">
        <v>0</v>
      </c>
      <c r="W1" s="2" t="s">
        <v>19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1" t="s">
        <v>17</v>
      </c>
      <c r="AM1" s="1" t="s">
        <v>18</v>
      </c>
      <c r="AN1" s="6" t="s">
        <v>20</v>
      </c>
    </row>
    <row r="2" spans="1:40" x14ac:dyDescent="0.25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1"/>
      <c r="R2" s="1"/>
      <c r="V2" s="1"/>
      <c r="W2" s="3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12</v>
      </c>
      <c r="AI2" s="3" t="s">
        <v>13</v>
      </c>
      <c r="AJ2" s="3" t="s">
        <v>14</v>
      </c>
      <c r="AK2" s="3" t="s">
        <v>15</v>
      </c>
      <c r="AL2" s="1"/>
      <c r="AM2" s="1"/>
      <c r="AN2" s="6"/>
    </row>
    <row r="3" spans="1:40" x14ac:dyDescent="0.25">
      <c r="A3" s="3">
        <v>1</v>
      </c>
      <c r="B3" s="3">
        <v>1</v>
      </c>
      <c r="C3" s="3">
        <v>2</v>
      </c>
      <c r="D3" s="3">
        <v>1</v>
      </c>
      <c r="E3" s="3">
        <v>6</v>
      </c>
      <c r="F3" s="3">
        <v>1</v>
      </c>
      <c r="G3" s="3">
        <v>1</v>
      </c>
      <c r="H3" s="3">
        <v>2</v>
      </c>
      <c r="I3" s="3">
        <v>2</v>
      </c>
      <c r="J3" s="3">
        <v>2</v>
      </c>
      <c r="K3" s="3">
        <v>3</v>
      </c>
      <c r="L3" s="3">
        <v>1</v>
      </c>
      <c r="M3" s="3">
        <v>1</v>
      </c>
      <c r="N3" s="3">
        <v>3</v>
      </c>
      <c r="O3" s="3">
        <v>1</v>
      </c>
      <c r="P3" s="3">
        <v>1</v>
      </c>
      <c r="Q3" s="3" t="s">
        <v>1</v>
      </c>
      <c r="R3" s="3">
        <v>28</v>
      </c>
      <c r="S3">
        <f>SUM(B3:P3)</f>
        <v>28</v>
      </c>
      <c r="V3" s="3">
        <v>1</v>
      </c>
      <c r="W3" s="5">
        <f>B3/R3</f>
        <v>3.5714285714285712E-2</v>
      </c>
      <c r="X3" s="5">
        <f>C3/R3</f>
        <v>7.1428571428571425E-2</v>
      </c>
      <c r="Y3" s="5">
        <f>D3/R4</f>
        <v>3.7037037037037035E-2</v>
      </c>
      <c r="Z3" s="5">
        <f>E3/R3</f>
        <v>0.21428571428571427</v>
      </c>
      <c r="AA3" s="5">
        <f>F3/R3</f>
        <v>3.5714285714285712E-2</v>
      </c>
      <c r="AB3" s="5">
        <f>G3/R3</f>
        <v>3.5714285714285712E-2</v>
      </c>
      <c r="AC3" s="5">
        <f>H3/R3</f>
        <v>7.1428571428571425E-2</v>
      </c>
      <c r="AD3" s="5">
        <f>I3/R3</f>
        <v>7.1428571428571425E-2</v>
      </c>
      <c r="AE3" s="5">
        <f>J3/R3</f>
        <v>7.1428571428571425E-2</v>
      </c>
      <c r="AF3" s="5">
        <f>K3/R3</f>
        <v>0.10714285714285714</v>
      </c>
      <c r="AG3" s="5">
        <f>L3/R3</f>
        <v>3.5714285714285712E-2</v>
      </c>
      <c r="AH3" s="5">
        <f>M3/R3</f>
        <v>3.5714285714285712E-2</v>
      </c>
      <c r="AI3" s="5">
        <f>N3/R3</f>
        <v>0.10714285714285714</v>
      </c>
      <c r="AJ3" s="5">
        <f>O3/R3</f>
        <v>3.5714285714285712E-2</v>
      </c>
      <c r="AK3" s="5">
        <f>P3/R3</f>
        <v>3.5714285714285712E-2</v>
      </c>
      <c r="AL3" s="3" t="s">
        <v>1</v>
      </c>
      <c r="AM3" s="3">
        <v>28</v>
      </c>
      <c r="AN3" s="7">
        <f>-(LOG(AA3,2)*AA3*7+LOG(X3,2)*X3*4+LOG(AF3,2)*AF3*2+LOG(Y3,2)*Y3+LOG(Z3,2)*Z3)</f>
        <v>3.6325009761996245</v>
      </c>
    </row>
    <row r="4" spans="1:40" x14ac:dyDescent="0.25">
      <c r="A4" s="3">
        <v>2</v>
      </c>
      <c r="B4" s="4">
        <v>0</v>
      </c>
      <c r="C4" s="3">
        <v>2</v>
      </c>
      <c r="D4" s="3">
        <v>1</v>
      </c>
      <c r="E4" s="3">
        <v>6</v>
      </c>
      <c r="F4" s="3">
        <v>1</v>
      </c>
      <c r="G4" s="3">
        <v>1</v>
      </c>
      <c r="H4" s="3">
        <v>2</v>
      </c>
      <c r="I4" s="3">
        <v>2</v>
      </c>
      <c r="J4" s="3">
        <v>2</v>
      </c>
      <c r="K4" s="3">
        <v>3</v>
      </c>
      <c r="L4" s="3">
        <v>1</v>
      </c>
      <c r="M4" s="3">
        <v>1</v>
      </c>
      <c r="N4" s="3">
        <v>3</v>
      </c>
      <c r="O4" s="3">
        <v>1</v>
      </c>
      <c r="P4" s="3">
        <v>1</v>
      </c>
      <c r="Q4" s="3" t="s">
        <v>2</v>
      </c>
      <c r="R4" s="3">
        <v>27</v>
      </c>
      <c r="S4">
        <f t="shared" ref="S4:S30" si="0">SUM(B4:P4)</f>
        <v>27</v>
      </c>
      <c r="V4" s="3">
        <v>2</v>
      </c>
      <c r="W4" s="3">
        <f t="shared" ref="W4:W30" si="1">B4/R4</f>
        <v>0</v>
      </c>
      <c r="X4" s="5">
        <f t="shared" ref="X4:X30" si="2">C4/R4</f>
        <v>7.407407407407407E-2</v>
      </c>
      <c r="Y4" s="5">
        <f t="shared" ref="Y4:Y30" si="3">D4/R5</f>
        <v>3.8461538461538464E-2</v>
      </c>
      <c r="Z4" s="5">
        <f t="shared" ref="Z4:Z30" si="4">E4/R4</f>
        <v>0.22222222222222221</v>
      </c>
      <c r="AA4" s="5">
        <f t="shared" ref="AA4:AA30" si="5">F4/R4</f>
        <v>3.7037037037037035E-2</v>
      </c>
      <c r="AB4" s="5">
        <f t="shared" ref="AB4:AB30" si="6">G4/R4</f>
        <v>3.7037037037037035E-2</v>
      </c>
      <c r="AC4" s="5">
        <f t="shared" ref="AC4:AC30" si="7">H4/R4</f>
        <v>7.407407407407407E-2</v>
      </c>
      <c r="AD4" s="5">
        <f t="shared" ref="AD4:AD30" si="8">I4/R4</f>
        <v>7.407407407407407E-2</v>
      </c>
      <c r="AE4" s="5">
        <f t="shared" ref="AE4:AE30" si="9">J4/R4</f>
        <v>7.407407407407407E-2</v>
      </c>
      <c r="AF4" s="5">
        <f t="shared" ref="AF4:AF30" si="10">K4/R4</f>
        <v>0.1111111111111111</v>
      </c>
      <c r="AG4" s="5">
        <f t="shared" ref="AG4:AG30" si="11">L4/R4</f>
        <v>3.7037037037037035E-2</v>
      </c>
      <c r="AH4" s="5">
        <f t="shared" ref="AH4:AH30" si="12">M4/R4</f>
        <v>3.7037037037037035E-2</v>
      </c>
      <c r="AI4" s="5">
        <f t="shared" ref="AI4:AI30" si="13">N4/R4</f>
        <v>0.1111111111111111</v>
      </c>
      <c r="AJ4" s="5">
        <f t="shared" ref="AJ4:AJ30" si="14">O4/R4</f>
        <v>3.7037037037037035E-2</v>
      </c>
      <c r="AK4" s="5">
        <f t="shared" ref="AK4:AK30" si="15">P4/R4</f>
        <v>3.7037037037037035E-2</v>
      </c>
      <c r="AL4" s="3" t="s">
        <v>2</v>
      </c>
      <c r="AM4" s="3">
        <v>27</v>
      </c>
      <c r="AN4" s="7">
        <f>-(LOG(X4,2)*X4*4+LOG(AA4,2)*AA4*6+LOG(AF4,2)*AF4*2+LOG(Y4,2)*Y4+LOG(Z4,2)*Z4)</f>
        <v>3.5366204040275124</v>
      </c>
    </row>
    <row r="5" spans="1:40" x14ac:dyDescent="0.25">
      <c r="A5" s="3">
        <v>3</v>
      </c>
      <c r="B5" s="3">
        <v>0</v>
      </c>
      <c r="C5" s="4">
        <v>1</v>
      </c>
      <c r="D5" s="3">
        <v>1</v>
      </c>
      <c r="E5" s="3">
        <v>6</v>
      </c>
      <c r="F5" s="3">
        <v>1</v>
      </c>
      <c r="G5" s="3">
        <v>1</v>
      </c>
      <c r="H5" s="3">
        <v>2</v>
      </c>
      <c r="I5" s="3">
        <v>2</v>
      </c>
      <c r="J5" s="3">
        <v>2</v>
      </c>
      <c r="K5" s="3">
        <v>3</v>
      </c>
      <c r="L5" s="3">
        <v>1</v>
      </c>
      <c r="M5" s="3">
        <v>1</v>
      </c>
      <c r="N5" s="3">
        <v>3</v>
      </c>
      <c r="O5" s="3">
        <v>1</v>
      </c>
      <c r="P5" s="3">
        <v>1</v>
      </c>
      <c r="Q5" s="3" t="s">
        <v>3</v>
      </c>
      <c r="R5" s="3">
        <v>26</v>
      </c>
      <c r="S5">
        <f t="shared" si="0"/>
        <v>26</v>
      </c>
      <c r="V5" s="3">
        <v>3</v>
      </c>
      <c r="W5" s="3">
        <f t="shared" si="1"/>
        <v>0</v>
      </c>
      <c r="X5" s="5">
        <f t="shared" si="2"/>
        <v>3.8461538461538464E-2</v>
      </c>
      <c r="Y5" s="5">
        <f t="shared" si="3"/>
        <v>0.04</v>
      </c>
      <c r="Z5" s="5">
        <f t="shared" si="4"/>
        <v>0.23076923076923078</v>
      </c>
      <c r="AA5" s="5">
        <f t="shared" si="5"/>
        <v>3.8461538461538464E-2</v>
      </c>
      <c r="AB5" s="5">
        <f t="shared" si="6"/>
        <v>3.8461538461538464E-2</v>
      </c>
      <c r="AC5" s="5">
        <f t="shared" si="7"/>
        <v>7.6923076923076927E-2</v>
      </c>
      <c r="AD5" s="5">
        <f t="shared" si="8"/>
        <v>7.6923076923076927E-2</v>
      </c>
      <c r="AE5" s="5">
        <f t="shared" si="9"/>
        <v>7.6923076923076927E-2</v>
      </c>
      <c r="AF5" s="5">
        <f t="shared" si="10"/>
        <v>0.11538461538461539</v>
      </c>
      <c r="AG5" s="5">
        <f t="shared" si="11"/>
        <v>3.8461538461538464E-2</v>
      </c>
      <c r="AH5" s="5">
        <f t="shared" si="12"/>
        <v>3.8461538461538464E-2</v>
      </c>
      <c r="AI5" s="5">
        <f t="shared" si="13"/>
        <v>0.11538461538461539</v>
      </c>
      <c r="AJ5" s="5">
        <f t="shared" si="14"/>
        <v>3.8461538461538464E-2</v>
      </c>
      <c r="AK5" s="5">
        <f t="shared" si="15"/>
        <v>3.8461538461538464E-2</v>
      </c>
      <c r="AL5" s="3" t="s">
        <v>3</v>
      </c>
      <c r="AM5" s="3">
        <v>26</v>
      </c>
      <c r="AN5" s="7">
        <f>-(LOG(X5,2)*X5*7+LOG(AC5,2)*AC5*3+LOG(AF5,2)*AF5*2+LOG(Y5,2)*Y5+LOG(Z5,2)*Z5)</f>
        <v>3.5123482070091976</v>
      </c>
    </row>
    <row r="6" spans="1:40" x14ac:dyDescent="0.25">
      <c r="A6" s="3">
        <v>4</v>
      </c>
      <c r="B6" s="3">
        <v>0</v>
      </c>
      <c r="C6" s="3">
        <v>1</v>
      </c>
      <c r="D6" s="4">
        <v>0</v>
      </c>
      <c r="E6" s="3">
        <v>6</v>
      </c>
      <c r="F6" s="3">
        <v>1</v>
      </c>
      <c r="G6" s="3">
        <v>1</v>
      </c>
      <c r="H6" s="3">
        <v>2</v>
      </c>
      <c r="I6" s="3">
        <v>2</v>
      </c>
      <c r="J6" s="3">
        <v>2</v>
      </c>
      <c r="K6" s="3">
        <v>3</v>
      </c>
      <c r="L6" s="3">
        <v>1</v>
      </c>
      <c r="M6" s="3">
        <v>1</v>
      </c>
      <c r="N6" s="3">
        <v>3</v>
      </c>
      <c r="O6" s="3">
        <v>1</v>
      </c>
      <c r="P6" s="3">
        <v>1</v>
      </c>
      <c r="Q6" s="3" t="s">
        <v>4</v>
      </c>
      <c r="R6" s="3">
        <v>25</v>
      </c>
      <c r="S6">
        <f t="shared" si="0"/>
        <v>25</v>
      </c>
      <c r="V6" s="3">
        <v>4</v>
      </c>
      <c r="W6" s="5">
        <f t="shared" si="1"/>
        <v>0</v>
      </c>
      <c r="X6" s="5">
        <f t="shared" si="2"/>
        <v>0.04</v>
      </c>
      <c r="Y6" s="5">
        <f t="shared" si="3"/>
        <v>0</v>
      </c>
      <c r="Z6" s="5">
        <f t="shared" si="4"/>
        <v>0.24</v>
      </c>
      <c r="AA6" s="5">
        <f t="shared" si="5"/>
        <v>0.04</v>
      </c>
      <c r="AB6" s="5">
        <f t="shared" si="6"/>
        <v>0.04</v>
      </c>
      <c r="AC6" s="5">
        <f t="shared" si="7"/>
        <v>0.08</v>
      </c>
      <c r="AD6" s="5">
        <f t="shared" si="8"/>
        <v>0.08</v>
      </c>
      <c r="AE6" s="5">
        <f t="shared" si="9"/>
        <v>0.08</v>
      </c>
      <c r="AF6" s="5">
        <f t="shared" si="10"/>
        <v>0.12</v>
      </c>
      <c r="AG6" s="5">
        <f t="shared" si="11"/>
        <v>0.04</v>
      </c>
      <c r="AH6" s="5">
        <f t="shared" si="12"/>
        <v>0.04</v>
      </c>
      <c r="AI6" s="5">
        <f t="shared" si="13"/>
        <v>0.12</v>
      </c>
      <c r="AJ6" s="5">
        <f t="shared" si="14"/>
        <v>0.04</v>
      </c>
      <c r="AK6" s="5">
        <f t="shared" si="15"/>
        <v>0.04</v>
      </c>
      <c r="AL6" s="3" t="s">
        <v>4</v>
      </c>
      <c r="AM6" s="3">
        <v>25</v>
      </c>
      <c r="AN6" s="7">
        <f>-(LOG(X6,2)*X6*7+LOG(AC6,2)*AC6*3+LOG(AF6,2)*AF6*2+LOG(Z6,2)*Z6)</f>
        <v>3.4030741894285699</v>
      </c>
    </row>
    <row r="7" spans="1:40" x14ac:dyDescent="0.25">
      <c r="A7" s="3">
        <v>5</v>
      </c>
      <c r="B7" s="3">
        <v>0</v>
      </c>
      <c r="C7" s="3">
        <v>1</v>
      </c>
      <c r="D7" s="3">
        <v>0</v>
      </c>
      <c r="E7" s="4">
        <v>5</v>
      </c>
      <c r="F7" s="3">
        <v>1</v>
      </c>
      <c r="G7" s="3">
        <v>1</v>
      </c>
      <c r="H7" s="3">
        <v>2</v>
      </c>
      <c r="I7" s="3">
        <v>2</v>
      </c>
      <c r="J7" s="3">
        <v>2</v>
      </c>
      <c r="K7" s="3">
        <v>3</v>
      </c>
      <c r="L7" s="3">
        <v>1</v>
      </c>
      <c r="M7" s="3">
        <v>1</v>
      </c>
      <c r="N7" s="3">
        <v>3</v>
      </c>
      <c r="O7" s="3">
        <v>1</v>
      </c>
      <c r="P7" s="3">
        <v>1</v>
      </c>
      <c r="Q7" s="3" t="s">
        <v>5</v>
      </c>
      <c r="R7" s="3">
        <v>24</v>
      </c>
      <c r="S7">
        <f t="shared" si="0"/>
        <v>24</v>
      </c>
      <c r="V7" s="3">
        <v>5</v>
      </c>
      <c r="W7" s="5">
        <f t="shared" si="1"/>
        <v>0</v>
      </c>
      <c r="X7" s="5">
        <f t="shared" si="2"/>
        <v>4.1666666666666664E-2</v>
      </c>
      <c r="Y7" s="5">
        <f t="shared" si="3"/>
        <v>0</v>
      </c>
      <c r="Z7" s="5">
        <f t="shared" si="4"/>
        <v>0.20833333333333334</v>
      </c>
      <c r="AA7" s="5">
        <f t="shared" si="5"/>
        <v>4.1666666666666664E-2</v>
      </c>
      <c r="AB7" s="5">
        <f t="shared" si="6"/>
        <v>4.1666666666666664E-2</v>
      </c>
      <c r="AC7" s="5">
        <f t="shared" si="7"/>
        <v>8.3333333333333329E-2</v>
      </c>
      <c r="AD7" s="5">
        <f t="shared" si="8"/>
        <v>8.3333333333333329E-2</v>
      </c>
      <c r="AE7" s="5">
        <f t="shared" si="9"/>
        <v>8.3333333333333329E-2</v>
      </c>
      <c r="AF7" s="5">
        <f t="shared" si="10"/>
        <v>0.125</v>
      </c>
      <c r="AG7" s="5">
        <f t="shared" si="11"/>
        <v>4.1666666666666664E-2</v>
      </c>
      <c r="AH7" s="5">
        <f t="shared" si="12"/>
        <v>4.1666666666666664E-2</v>
      </c>
      <c r="AI7" s="5">
        <f t="shared" si="13"/>
        <v>0.125</v>
      </c>
      <c r="AJ7" s="5">
        <f t="shared" si="14"/>
        <v>4.1666666666666664E-2</v>
      </c>
      <c r="AK7" s="5">
        <f t="shared" si="15"/>
        <v>4.1666666666666664E-2</v>
      </c>
      <c r="AL7" s="3" t="s">
        <v>5</v>
      </c>
      <c r="AM7" s="3">
        <v>24</v>
      </c>
      <c r="AN7" s="7">
        <f>-(LOG(X7,2)*X7*7+LOG(AC7,2)*AC7*3+LOG(AF7,2)*AF7*2+LOG(Z7,2)*Z7)</f>
        <v>3.4549868557726668</v>
      </c>
    </row>
    <row r="8" spans="1:40" x14ac:dyDescent="0.25">
      <c r="A8" s="3">
        <v>6</v>
      </c>
      <c r="B8" s="3">
        <v>0</v>
      </c>
      <c r="C8" s="3">
        <v>1</v>
      </c>
      <c r="D8" s="3">
        <v>0</v>
      </c>
      <c r="E8" s="3">
        <v>5</v>
      </c>
      <c r="F8" s="4">
        <v>0</v>
      </c>
      <c r="G8" s="3">
        <v>1</v>
      </c>
      <c r="H8" s="3">
        <v>2</v>
      </c>
      <c r="I8" s="3">
        <v>2</v>
      </c>
      <c r="J8" s="3">
        <v>2</v>
      </c>
      <c r="K8" s="3">
        <v>3</v>
      </c>
      <c r="L8" s="3">
        <v>1</v>
      </c>
      <c r="M8" s="3">
        <v>1</v>
      </c>
      <c r="N8" s="3">
        <v>3</v>
      </c>
      <c r="O8" s="3">
        <v>1</v>
      </c>
      <c r="P8" s="3">
        <v>1</v>
      </c>
      <c r="Q8" s="3" t="s">
        <v>6</v>
      </c>
      <c r="R8" s="3">
        <v>23</v>
      </c>
      <c r="S8">
        <f t="shared" si="0"/>
        <v>23</v>
      </c>
      <c r="V8" s="3">
        <v>6</v>
      </c>
      <c r="W8" s="3">
        <f t="shared" si="1"/>
        <v>0</v>
      </c>
      <c r="X8" s="5">
        <f t="shared" si="2"/>
        <v>4.3478260869565216E-2</v>
      </c>
      <c r="Y8" s="5">
        <f t="shared" si="3"/>
        <v>0</v>
      </c>
      <c r="Z8" s="5">
        <f t="shared" si="4"/>
        <v>0.21739130434782608</v>
      </c>
      <c r="AA8" s="5">
        <f t="shared" si="5"/>
        <v>0</v>
      </c>
      <c r="AB8" s="5">
        <f t="shared" si="6"/>
        <v>4.3478260869565216E-2</v>
      </c>
      <c r="AC8" s="5">
        <f t="shared" si="7"/>
        <v>8.6956521739130432E-2</v>
      </c>
      <c r="AD8" s="5">
        <f t="shared" si="8"/>
        <v>8.6956521739130432E-2</v>
      </c>
      <c r="AE8" s="5">
        <f t="shared" si="9"/>
        <v>8.6956521739130432E-2</v>
      </c>
      <c r="AF8" s="5">
        <f t="shared" si="10"/>
        <v>0.13043478260869565</v>
      </c>
      <c r="AG8" s="5">
        <f t="shared" si="11"/>
        <v>4.3478260869565216E-2</v>
      </c>
      <c r="AH8" s="5">
        <f t="shared" si="12"/>
        <v>4.3478260869565216E-2</v>
      </c>
      <c r="AI8" s="5">
        <f t="shared" si="13"/>
        <v>0.13043478260869565</v>
      </c>
      <c r="AJ8" s="5">
        <f t="shared" si="14"/>
        <v>4.3478260869565216E-2</v>
      </c>
      <c r="AK8" s="5">
        <f t="shared" si="15"/>
        <v>4.3478260869565216E-2</v>
      </c>
      <c r="AL8" s="3" t="s">
        <v>6</v>
      </c>
      <c r="AM8" s="3">
        <v>23</v>
      </c>
      <c r="AN8" s="7">
        <f>-(LOG(X8,2)*X8*6+LOG(AC8,2)*AC8*3+LOG(AF8,2)*AF8*2+LOG(Z8,2)*Z8)</f>
        <v>3.3444569352411979</v>
      </c>
    </row>
    <row r="9" spans="1:40" x14ac:dyDescent="0.25">
      <c r="A9" s="3">
        <v>7</v>
      </c>
      <c r="B9" s="3">
        <v>0</v>
      </c>
      <c r="C9" s="3">
        <v>1</v>
      </c>
      <c r="D9" s="3">
        <v>0</v>
      </c>
      <c r="E9" s="3">
        <v>5</v>
      </c>
      <c r="F9" s="5">
        <v>0</v>
      </c>
      <c r="G9" s="4">
        <v>0</v>
      </c>
      <c r="H9" s="3">
        <v>2</v>
      </c>
      <c r="I9" s="3">
        <v>2</v>
      </c>
      <c r="J9" s="3">
        <v>2</v>
      </c>
      <c r="K9" s="3">
        <v>3</v>
      </c>
      <c r="L9" s="3">
        <v>1</v>
      </c>
      <c r="M9" s="3">
        <v>1</v>
      </c>
      <c r="N9" s="3">
        <v>3</v>
      </c>
      <c r="O9" s="3">
        <v>1</v>
      </c>
      <c r="P9" s="3">
        <v>1</v>
      </c>
      <c r="Q9" s="3" t="s">
        <v>7</v>
      </c>
      <c r="R9" s="3">
        <v>22</v>
      </c>
      <c r="S9">
        <f t="shared" si="0"/>
        <v>22</v>
      </c>
      <c r="V9" s="3">
        <v>7</v>
      </c>
      <c r="W9" s="3">
        <f t="shared" si="1"/>
        <v>0</v>
      </c>
      <c r="X9" s="5">
        <f t="shared" si="2"/>
        <v>4.5454545454545456E-2</v>
      </c>
      <c r="Y9" s="5">
        <f t="shared" si="3"/>
        <v>0</v>
      </c>
      <c r="Z9" s="5">
        <f t="shared" si="4"/>
        <v>0.22727272727272727</v>
      </c>
      <c r="AA9" s="5">
        <f t="shared" si="5"/>
        <v>0</v>
      </c>
      <c r="AB9" s="5">
        <f t="shared" si="6"/>
        <v>0</v>
      </c>
      <c r="AC9" s="5">
        <f t="shared" si="7"/>
        <v>9.0909090909090912E-2</v>
      </c>
      <c r="AD9" s="5">
        <f t="shared" si="8"/>
        <v>9.0909090909090912E-2</v>
      </c>
      <c r="AE9" s="5">
        <f t="shared" si="9"/>
        <v>9.0909090909090912E-2</v>
      </c>
      <c r="AF9" s="5">
        <f t="shared" si="10"/>
        <v>0.13636363636363635</v>
      </c>
      <c r="AG9" s="5">
        <f t="shared" si="11"/>
        <v>4.5454545454545456E-2</v>
      </c>
      <c r="AH9" s="5">
        <f t="shared" si="12"/>
        <v>4.5454545454545456E-2</v>
      </c>
      <c r="AI9" s="5">
        <f t="shared" si="13"/>
        <v>0.13636363636363635</v>
      </c>
      <c r="AJ9" s="5">
        <f t="shared" si="14"/>
        <v>4.5454545454545456E-2</v>
      </c>
      <c r="AK9" s="5">
        <f t="shared" si="15"/>
        <v>4.5454545454545456E-2</v>
      </c>
      <c r="AL9" s="3" t="s">
        <v>7</v>
      </c>
      <c r="AM9" s="3">
        <v>22</v>
      </c>
      <c r="AN9" s="7">
        <f>-(LOG(X9,2)*X9*5+LOG(AC9,2)*AC9*3+LOG(AF9,2)*AF9*2+LOG(Z9,2)*Z9)</f>
        <v>3.2267309150571268</v>
      </c>
    </row>
    <row r="10" spans="1:40" x14ac:dyDescent="0.25">
      <c r="A10" s="3">
        <v>8</v>
      </c>
      <c r="B10" s="3">
        <v>0</v>
      </c>
      <c r="C10" s="3">
        <v>1</v>
      </c>
      <c r="D10" s="3">
        <v>0</v>
      </c>
      <c r="E10" s="3">
        <v>5</v>
      </c>
      <c r="F10" s="5">
        <v>0</v>
      </c>
      <c r="G10" s="5">
        <v>0</v>
      </c>
      <c r="H10" s="4">
        <v>1</v>
      </c>
      <c r="I10" s="3">
        <v>2</v>
      </c>
      <c r="J10" s="3">
        <v>2</v>
      </c>
      <c r="K10" s="3">
        <v>3</v>
      </c>
      <c r="L10" s="3">
        <v>1</v>
      </c>
      <c r="M10" s="3">
        <v>1</v>
      </c>
      <c r="N10" s="3">
        <v>3</v>
      </c>
      <c r="O10" s="3">
        <v>1</v>
      </c>
      <c r="P10" s="3">
        <v>1</v>
      </c>
      <c r="Q10" s="3" t="s">
        <v>4</v>
      </c>
      <c r="R10" s="3">
        <v>21</v>
      </c>
      <c r="S10">
        <f t="shared" si="0"/>
        <v>21</v>
      </c>
      <c r="V10" s="3">
        <v>8</v>
      </c>
      <c r="W10" s="3">
        <f t="shared" si="1"/>
        <v>0</v>
      </c>
      <c r="X10" s="5">
        <f t="shared" si="2"/>
        <v>4.7619047619047616E-2</v>
      </c>
      <c r="Y10" s="5">
        <f t="shared" si="3"/>
        <v>0</v>
      </c>
      <c r="Z10" s="8">
        <f t="shared" si="4"/>
        <v>0.23809523809523808</v>
      </c>
      <c r="AA10" s="5">
        <f t="shared" si="5"/>
        <v>0</v>
      </c>
      <c r="AB10" s="5">
        <f t="shared" si="6"/>
        <v>0</v>
      </c>
      <c r="AC10" s="5">
        <f t="shared" si="7"/>
        <v>4.7619047619047616E-2</v>
      </c>
      <c r="AD10" s="5">
        <f t="shared" si="8"/>
        <v>9.5238095238095233E-2</v>
      </c>
      <c r="AE10" s="5">
        <f t="shared" si="9"/>
        <v>9.5238095238095233E-2</v>
      </c>
      <c r="AF10" s="5">
        <f t="shared" si="10"/>
        <v>0.14285714285714285</v>
      </c>
      <c r="AG10" s="5">
        <f t="shared" si="11"/>
        <v>4.7619047619047616E-2</v>
      </c>
      <c r="AH10" s="5">
        <f t="shared" si="12"/>
        <v>4.7619047619047616E-2</v>
      </c>
      <c r="AI10" s="5">
        <f t="shared" si="13"/>
        <v>0.14285714285714285</v>
      </c>
      <c r="AJ10" s="5">
        <f t="shared" si="14"/>
        <v>4.7619047619047616E-2</v>
      </c>
      <c r="AK10" s="5">
        <f t="shared" si="15"/>
        <v>4.7619047619047616E-2</v>
      </c>
      <c r="AL10" s="3" t="s">
        <v>4</v>
      </c>
      <c r="AM10" s="3">
        <v>21</v>
      </c>
      <c r="AN10" s="7">
        <f>-(LOG(X10,2)*X10*6+LOG(AD10,2)*AD10*2+LOG(AF10,2)*AF10*2+LOG(Z10,2)*Z10)</f>
        <v>3.1961547809328681</v>
      </c>
    </row>
    <row r="11" spans="1:40" x14ac:dyDescent="0.25">
      <c r="A11" s="3">
        <v>9</v>
      </c>
      <c r="B11" s="3">
        <v>0</v>
      </c>
      <c r="C11" s="3">
        <v>1</v>
      </c>
      <c r="D11" s="3">
        <v>0</v>
      </c>
      <c r="E11" s="3">
        <v>5</v>
      </c>
      <c r="F11" s="5">
        <v>0</v>
      </c>
      <c r="G11" s="5">
        <v>0</v>
      </c>
      <c r="H11" s="3">
        <v>1</v>
      </c>
      <c r="I11" s="4">
        <v>1</v>
      </c>
      <c r="J11" s="3">
        <v>2</v>
      </c>
      <c r="K11" s="3">
        <v>3</v>
      </c>
      <c r="L11" s="3">
        <v>1</v>
      </c>
      <c r="M11" s="3">
        <v>1</v>
      </c>
      <c r="N11" s="3">
        <v>3</v>
      </c>
      <c r="O11" s="3">
        <v>1</v>
      </c>
      <c r="P11" s="3">
        <v>1</v>
      </c>
      <c r="Q11" s="3" t="s">
        <v>8</v>
      </c>
      <c r="R11" s="3">
        <v>20</v>
      </c>
      <c r="S11">
        <f t="shared" si="0"/>
        <v>20</v>
      </c>
      <c r="V11" s="3">
        <v>9</v>
      </c>
      <c r="W11" s="3">
        <f t="shared" si="1"/>
        <v>0</v>
      </c>
      <c r="X11" s="5">
        <f t="shared" si="2"/>
        <v>0.05</v>
      </c>
      <c r="Y11" s="5">
        <f t="shared" si="3"/>
        <v>0</v>
      </c>
      <c r="Z11" s="5">
        <f t="shared" si="4"/>
        <v>0.25</v>
      </c>
      <c r="AA11" s="5">
        <f t="shared" si="5"/>
        <v>0</v>
      </c>
      <c r="AB11" s="5">
        <f t="shared" si="6"/>
        <v>0</v>
      </c>
      <c r="AC11" s="5">
        <f t="shared" si="7"/>
        <v>0.05</v>
      </c>
      <c r="AD11" s="5">
        <f t="shared" si="8"/>
        <v>0.05</v>
      </c>
      <c r="AE11" s="5">
        <f t="shared" si="9"/>
        <v>0.1</v>
      </c>
      <c r="AF11" s="5">
        <f t="shared" si="10"/>
        <v>0.15</v>
      </c>
      <c r="AG11" s="5">
        <f t="shared" si="11"/>
        <v>0.05</v>
      </c>
      <c r="AH11" s="5">
        <f t="shared" si="12"/>
        <v>0.05</v>
      </c>
      <c r="AI11" s="5">
        <f t="shared" si="13"/>
        <v>0.15</v>
      </c>
      <c r="AJ11" s="5">
        <f t="shared" si="14"/>
        <v>0.05</v>
      </c>
      <c r="AK11" s="5">
        <f t="shared" si="15"/>
        <v>0.05</v>
      </c>
      <c r="AL11" s="5" t="s">
        <v>8</v>
      </c>
      <c r="AM11" s="3">
        <v>20</v>
      </c>
      <c r="AN11" s="7">
        <f>-(LOG(X11,2)*X11*7+LOG(AE11,2)*AE11+LOG(AF11,2)*AF11*2+LOG(Z11,2)*Z11)</f>
        <v>3.1659573209491754</v>
      </c>
    </row>
    <row r="12" spans="1:40" x14ac:dyDescent="0.25">
      <c r="A12" s="3">
        <v>10</v>
      </c>
      <c r="B12" s="3">
        <v>0</v>
      </c>
      <c r="C12" s="3">
        <v>1</v>
      </c>
      <c r="D12" s="3">
        <v>0</v>
      </c>
      <c r="E12" s="3">
        <v>5</v>
      </c>
      <c r="F12" s="5">
        <v>0</v>
      </c>
      <c r="G12" s="5">
        <v>0</v>
      </c>
      <c r="H12" s="3">
        <v>1</v>
      </c>
      <c r="I12" s="3">
        <v>1</v>
      </c>
      <c r="J12" s="4">
        <v>1</v>
      </c>
      <c r="K12" s="3">
        <v>3</v>
      </c>
      <c r="L12" s="3">
        <v>1</v>
      </c>
      <c r="M12" s="3">
        <v>1</v>
      </c>
      <c r="N12" s="3">
        <v>3</v>
      </c>
      <c r="O12" s="3">
        <v>1</v>
      </c>
      <c r="P12" s="3">
        <v>1</v>
      </c>
      <c r="Q12" s="3" t="s">
        <v>4</v>
      </c>
      <c r="R12" s="3">
        <v>19</v>
      </c>
      <c r="S12">
        <f t="shared" si="0"/>
        <v>19</v>
      </c>
      <c r="V12" s="3">
        <v>10</v>
      </c>
      <c r="W12" s="3">
        <f t="shared" si="1"/>
        <v>0</v>
      </c>
      <c r="X12" s="5">
        <f t="shared" si="2"/>
        <v>5.2631578947368418E-2</v>
      </c>
      <c r="Y12" s="5">
        <f t="shared" si="3"/>
        <v>0</v>
      </c>
      <c r="Z12" s="5">
        <f t="shared" si="4"/>
        <v>0.26315789473684209</v>
      </c>
      <c r="AA12" s="5">
        <f t="shared" si="5"/>
        <v>0</v>
      </c>
      <c r="AB12" s="5">
        <f t="shared" si="6"/>
        <v>0</v>
      </c>
      <c r="AC12" s="5">
        <f t="shared" si="7"/>
        <v>5.2631578947368418E-2</v>
      </c>
      <c r="AD12" s="5">
        <f t="shared" si="8"/>
        <v>5.2631578947368418E-2</v>
      </c>
      <c r="AE12" s="5">
        <f t="shared" si="9"/>
        <v>5.2631578947368418E-2</v>
      </c>
      <c r="AF12" s="5">
        <f t="shared" si="10"/>
        <v>0.15789473684210525</v>
      </c>
      <c r="AG12" s="5">
        <f t="shared" si="11"/>
        <v>5.2631578947368418E-2</v>
      </c>
      <c r="AH12" s="5">
        <f t="shared" si="12"/>
        <v>5.2631578947368418E-2</v>
      </c>
      <c r="AI12" s="5">
        <f t="shared" si="13"/>
        <v>0.15789473684210525</v>
      </c>
      <c r="AJ12" s="5">
        <f t="shared" si="14"/>
        <v>5.2631578947368418E-2</v>
      </c>
      <c r="AK12" s="5">
        <f t="shared" si="15"/>
        <v>5.2631578947368418E-2</v>
      </c>
      <c r="AL12" s="5" t="s">
        <v>4</v>
      </c>
      <c r="AM12" s="3">
        <v>19</v>
      </c>
      <c r="AN12" s="7">
        <f>-(LOG(X12,2)*X12*8+LOG(AF12,2)*AF12*2+LOG(Z12,2)*Z12)</f>
        <v>3.1363793303507568</v>
      </c>
    </row>
    <row r="13" spans="1:40" x14ac:dyDescent="0.25">
      <c r="A13" s="3">
        <v>11</v>
      </c>
      <c r="B13" s="3">
        <v>0</v>
      </c>
      <c r="C13" s="3">
        <v>1</v>
      </c>
      <c r="D13" s="3">
        <v>0</v>
      </c>
      <c r="E13" s="3">
        <v>5</v>
      </c>
      <c r="F13" s="5">
        <v>0</v>
      </c>
      <c r="G13" s="5">
        <v>0</v>
      </c>
      <c r="H13" s="3">
        <v>1</v>
      </c>
      <c r="I13" s="3">
        <v>1</v>
      </c>
      <c r="J13" s="3">
        <v>1</v>
      </c>
      <c r="K13" s="4">
        <v>2</v>
      </c>
      <c r="L13" s="3">
        <v>1</v>
      </c>
      <c r="M13" s="3">
        <v>1</v>
      </c>
      <c r="N13" s="3">
        <v>3</v>
      </c>
      <c r="O13" s="3">
        <v>1</v>
      </c>
      <c r="P13" s="3">
        <v>1</v>
      </c>
      <c r="Q13" s="3" t="s">
        <v>9</v>
      </c>
      <c r="R13" s="3">
        <v>18</v>
      </c>
      <c r="S13">
        <f t="shared" si="0"/>
        <v>18</v>
      </c>
      <c r="V13" s="3">
        <v>11</v>
      </c>
      <c r="W13" s="3">
        <f t="shared" si="1"/>
        <v>0</v>
      </c>
      <c r="X13" s="5">
        <f t="shared" si="2"/>
        <v>5.5555555555555552E-2</v>
      </c>
      <c r="Y13" s="5">
        <f t="shared" si="3"/>
        <v>0</v>
      </c>
      <c r="Z13" s="8">
        <f t="shared" si="4"/>
        <v>0.27777777777777779</v>
      </c>
      <c r="AA13" s="5">
        <f t="shared" si="5"/>
        <v>0</v>
      </c>
      <c r="AB13" s="5">
        <f t="shared" si="6"/>
        <v>0</v>
      </c>
      <c r="AC13" s="5">
        <f t="shared" si="7"/>
        <v>5.5555555555555552E-2</v>
      </c>
      <c r="AD13" s="5">
        <f t="shared" si="8"/>
        <v>5.5555555555555552E-2</v>
      </c>
      <c r="AE13" s="5">
        <f t="shared" si="9"/>
        <v>5.5555555555555552E-2</v>
      </c>
      <c r="AF13" s="5">
        <f t="shared" si="10"/>
        <v>0.1111111111111111</v>
      </c>
      <c r="AG13" s="5">
        <f t="shared" si="11"/>
        <v>5.5555555555555552E-2</v>
      </c>
      <c r="AH13" s="5">
        <f t="shared" si="12"/>
        <v>5.5555555555555552E-2</v>
      </c>
      <c r="AI13" s="5">
        <f t="shared" si="13"/>
        <v>0.16666666666666666</v>
      </c>
      <c r="AJ13" s="5">
        <f t="shared" si="14"/>
        <v>5.5555555555555552E-2</v>
      </c>
      <c r="AK13" s="5">
        <f t="shared" si="15"/>
        <v>5.5555555555555552E-2</v>
      </c>
      <c r="AL13" s="5" t="s">
        <v>9</v>
      </c>
      <c r="AM13" s="3">
        <v>18</v>
      </c>
      <c r="AN13" s="7">
        <f>-(LOG(X13,2)*X13*8+LOG(AF13,2)*AF13+LOG(Z13,2)*Z13+LOG(AI13,2)*AI13)</f>
        <v>3.1496734471867418</v>
      </c>
    </row>
    <row r="14" spans="1:40" x14ac:dyDescent="0.25">
      <c r="A14" s="3">
        <v>12</v>
      </c>
      <c r="B14" s="3">
        <v>0</v>
      </c>
      <c r="C14" s="3">
        <v>1</v>
      </c>
      <c r="D14" s="3">
        <v>0</v>
      </c>
      <c r="E14" s="3">
        <v>5</v>
      </c>
      <c r="F14" s="5">
        <v>0</v>
      </c>
      <c r="G14" s="5">
        <v>0</v>
      </c>
      <c r="H14" s="3">
        <v>1</v>
      </c>
      <c r="I14" s="3">
        <v>1</v>
      </c>
      <c r="J14" s="3">
        <v>1</v>
      </c>
      <c r="K14" s="3">
        <v>2</v>
      </c>
      <c r="L14" s="4">
        <v>0</v>
      </c>
      <c r="M14" s="3">
        <v>1</v>
      </c>
      <c r="N14" s="3">
        <v>3</v>
      </c>
      <c r="O14" s="3">
        <v>1</v>
      </c>
      <c r="P14" s="3">
        <v>1</v>
      </c>
      <c r="Q14" s="3" t="s">
        <v>4</v>
      </c>
      <c r="R14" s="3">
        <v>17</v>
      </c>
      <c r="S14">
        <f t="shared" si="0"/>
        <v>17</v>
      </c>
      <c r="V14" s="3">
        <v>12</v>
      </c>
      <c r="W14" s="5">
        <f t="shared" si="1"/>
        <v>0</v>
      </c>
      <c r="X14" s="5">
        <f t="shared" si="2"/>
        <v>5.8823529411764705E-2</v>
      </c>
      <c r="Y14" s="5">
        <f t="shared" si="3"/>
        <v>0</v>
      </c>
      <c r="Z14" s="5">
        <f t="shared" si="4"/>
        <v>0.29411764705882354</v>
      </c>
      <c r="AA14" s="5">
        <f t="shared" si="5"/>
        <v>0</v>
      </c>
      <c r="AB14" s="5">
        <f t="shared" si="6"/>
        <v>0</v>
      </c>
      <c r="AC14" s="5">
        <f t="shared" si="7"/>
        <v>5.8823529411764705E-2</v>
      </c>
      <c r="AD14" s="5">
        <f t="shared" si="8"/>
        <v>5.8823529411764705E-2</v>
      </c>
      <c r="AE14" s="5">
        <f t="shared" si="9"/>
        <v>5.8823529411764705E-2</v>
      </c>
      <c r="AF14" s="5">
        <f t="shared" si="10"/>
        <v>0.11764705882352941</v>
      </c>
      <c r="AG14" s="5">
        <f t="shared" si="11"/>
        <v>0</v>
      </c>
      <c r="AH14" s="5">
        <f t="shared" si="12"/>
        <v>5.8823529411764705E-2</v>
      </c>
      <c r="AI14" s="5">
        <f t="shared" si="13"/>
        <v>0.17647058823529413</v>
      </c>
      <c r="AJ14" s="5">
        <f t="shared" si="14"/>
        <v>5.8823529411764705E-2</v>
      </c>
      <c r="AK14" s="5">
        <f t="shared" si="15"/>
        <v>5.8823529411764705E-2</v>
      </c>
      <c r="AL14" s="5" t="s">
        <v>4</v>
      </c>
      <c r="AM14" s="3">
        <v>17</v>
      </c>
      <c r="AN14" s="7">
        <f>-(LOG(X14,2)*X14*7+LOG(AF14,2)*AF14+LOG(Z14,2)*Z14+LOG(AI14,2)*AI14)</f>
        <v>3.0071964896856174</v>
      </c>
    </row>
    <row r="15" spans="1:40" x14ac:dyDescent="0.25">
      <c r="A15" s="3">
        <v>13</v>
      </c>
      <c r="B15" s="3">
        <v>0</v>
      </c>
      <c r="C15" s="3">
        <v>1</v>
      </c>
      <c r="D15" s="3">
        <v>0</v>
      </c>
      <c r="E15" s="3">
        <v>5</v>
      </c>
      <c r="F15" s="5">
        <v>0</v>
      </c>
      <c r="G15" s="5">
        <v>0</v>
      </c>
      <c r="H15" s="3">
        <v>1</v>
      </c>
      <c r="I15" s="3">
        <v>1</v>
      </c>
      <c r="J15" s="3">
        <v>1</v>
      </c>
      <c r="K15" s="3">
        <v>2</v>
      </c>
      <c r="L15" s="3">
        <v>0</v>
      </c>
      <c r="M15" s="4">
        <v>0</v>
      </c>
      <c r="N15" s="3">
        <v>3</v>
      </c>
      <c r="O15" s="3">
        <v>1</v>
      </c>
      <c r="P15" s="3">
        <v>1</v>
      </c>
      <c r="Q15" s="3" t="s">
        <v>10</v>
      </c>
      <c r="R15" s="3">
        <v>16</v>
      </c>
      <c r="S15">
        <f t="shared" si="0"/>
        <v>16</v>
      </c>
      <c r="V15" s="3">
        <v>13</v>
      </c>
      <c r="W15" s="5">
        <f t="shared" si="1"/>
        <v>0</v>
      </c>
      <c r="X15" s="5">
        <f t="shared" si="2"/>
        <v>6.25E-2</v>
      </c>
      <c r="Y15" s="5">
        <f t="shared" si="3"/>
        <v>0</v>
      </c>
      <c r="Z15" s="5">
        <f t="shared" si="4"/>
        <v>0.3125</v>
      </c>
      <c r="AA15" s="5">
        <f t="shared" si="5"/>
        <v>0</v>
      </c>
      <c r="AB15" s="5">
        <f t="shared" si="6"/>
        <v>0</v>
      </c>
      <c r="AC15" s="5">
        <f t="shared" si="7"/>
        <v>6.25E-2</v>
      </c>
      <c r="AD15" s="5">
        <f t="shared" si="8"/>
        <v>6.25E-2</v>
      </c>
      <c r="AE15" s="5">
        <f t="shared" si="9"/>
        <v>6.25E-2</v>
      </c>
      <c r="AF15" s="5">
        <f t="shared" si="10"/>
        <v>0.125</v>
      </c>
      <c r="AG15" s="5">
        <f t="shared" si="11"/>
        <v>0</v>
      </c>
      <c r="AH15" s="5">
        <f t="shared" si="12"/>
        <v>0</v>
      </c>
      <c r="AI15" s="5">
        <f t="shared" si="13"/>
        <v>0.1875</v>
      </c>
      <c r="AJ15" s="5">
        <f t="shared" si="14"/>
        <v>6.25E-2</v>
      </c>
      <c r="AK15" s="5">
        <f t="shared" si="15"/>
        <v>6.25E-2</v>
      </c>
      <c r="AL15" s="5" t="s">
        <v>10</v>
      </c>
      <c r="AM15" s="3">
        <v>16</v>
      </c>
      <c r="AN15" s="7">
        <f>-(LOG(X15,2)*X15*6+LOG(AF15,2)*AF15+LOG(Z15,2)*Z15+LOG(AI15,2)*AI15)</f>
        <v>2.8522170014624826</v>
      </c>
    </row>
    <row r="16" spans="1:40" x14ac:dyDescent="0.25">
      <c r="A16" s="3">
        <v>14</v>
      </c>
      <c r="B16" s="3">
        <v>0</v>
      </c>
      <c r="C16" s="3">
        <v>1</v>
      </c>
      <c r="D16" s="3">
        <v>0</v>
      </c>
      <c r="E16" s="3">
        <v>5</v>
      </c>
      <c r="F16" s="5">
        <v>0</v>
      </c>
      <c r="G16" s="5">
        <v>0</v>
      </c>
      <c r="H16" s="3">
        <v>1</v>
      </c>
      <c r="I16" s="3">
        <v>1</v>
      </c>
      <c r="J16" s="3">
        <v>1</v>
      </c>
      <c r="K16" s="3">
        <v>2</v>
      </c>
      <c r="L16" s="3">
        <v>0</v>
      </c>
      <c r="M16" s="3">
        <v>0</v>
      </c>
      <c r="N16" s="4">
        <v>2</v>
      </c>
      <c r="O16" s="3">
        <v>1</v>
      </c>
      <c r="P16" s="3">
        <v>1</v>
      </c>
      <c r="Q16" s="3" t="s">
        <v>11</v>
      </c>
      <c r="R16" s="3">
        <v>15</v>
      </c>
      <c r="S16">
        <f t="shared" si="0"/>
        <v>15</v>
      </c>
      <c r="V16" s="3">
        <v>14</v>
      </c>
      <c r="W16" s="5">
        <f t="shared" si="1"/>
        <v>0</v>
      </c>
      <c r="X16" s="5">
        <f t="shared" si="2"/>
        <v>6.6666666666666666E-2</v>
      </c>
      <c r="Y16" s="5">
        <f t="shared" si="3"/>
        <v>0</v>
      </c>
      <c r="Z16" s="5">
        <f t="shared" si="4"/>
        <v>0.33333333333333331</v>
      </c>
      <c r="AA16" s="5">
        <f t="shared" si="5"/>
        <v>0</v>
      </c>
      <c r="AB16" s="5">
        <f t="shared" si="6"/>
        <v>0</v>
      </c>
      <c r="AC16" s="5">
        <f t="shared" si="7"/>
        <v>6.6666666666666666E-2</v>
      </c>
      <c r="AD16" s="5">
        <f t="shared" si="8"/>
        <v>6.6666666666666666E-2</v>
      </c>
      <c r="AE16" s="5">
        <f t="shared" si="9"/>
        <v>6.6666666666666666E-2</v>
      </c>
      <c r="AF16" s="5">
        <f t="shared" si="10"/>
        <v>0.13333333333333333</v>
      </c>
      <c r="AG16" s="5">
        <f t="shared" si="11"/>
        <v>0</v>
      </c>
      <c r="AH16" s="5">
        <f t="shared" si="12"/>
        <v>0</v>
      </c>
      <c r="AI16" s="5">
        <f t="shared" si="13"/>
        <v>0.13333333333333333</v>
      </c>
      <c r="AJ16" s="5">
        <f t="shared" si="14"/>
        <v>6.6666666666666666E-2</v>
      </c>
      <c r="AK16" s="5">
        <f t="shared" si="15"/>
        <v>6.6666666666666666E-2</v>
      </c>
      <c r="AL16" s="5" t="s">
        <v>11</v>
      </c>
      <c r="AM16" s="3">
        <v>15</v>
      </c>
      <c r="AN16" s="7">
        <f>-(LOG(X16,2)*X16*6+LOG(AF16,2)*AF16*2+LOG(Z16,2)*Z16)</f>
        <v>2.8662478973127312</v>
      </c>
    </row>
    <row r="17" spans="1:40" x14ac:dyDescent="0.25">
      <c r="A17" s="3">
        <v>15</v>
      </c>
      <c r="B17" s="3">
        <v>0</v>
      </c>
      <c r="C17" s="3">
        <v>1</v>
      </c>
      <c r="D17" s="3">
        <v>0</v>
      </c>
      <c r="E17" s="3">
        <v>5</v>
      </c>
      <c r="F17" s="5">
        <v>0</v>
      </c>
      <c r="G17" s="5">
        <v>0</v>
      </c>
      <c r="H17" s="3">
        <v>1</v>
      </c>
      <c r="I17" s="3">
        <v>1</v>
      </c>
      <c r="J17" s="3">
        <v>1</v>
      </c>
      <c r="K17" s="3">
        <v>2</v>
      </c>
      <c r="L17" s="3">
        <v>0</v>
      </c>
      <c r="M17" s="3">
        <v>0</v>
      </c>
      <c r="N17" s="3">
        <v>2</v>
      </c>
      <c r="O17" s="4">
        <v>0</v>
      </c>
      <c r="P17" s="3">
        <v>1</v>
      </c>
      <c r="Q17" s="3" t="s">
        <v>4</v>
      </c>
      <c r="R17" s="3">
        <v>14</v>
      </c>
      <c r="S17">
        <f t="shared" si="0"/>
        <v>14</v>
      </c>
      <c r="V17" s="3">
        <v>15</v>
      </c>
      <c r="W17" s="5">
        <f t="shared" si="1"/>
        <v>0</v>
      </c>
      <c r="X17" s="5">
        <f t="shared" si="2"/>
        <v>7.1428571428571425E-2</v>
      </c>
      <c r="Y17" s="5">
        <f t="shared" si="3"/>
        <v>0</v>
      </c>
      <c r="Z17" s="5">
        <f t="shared" si="4"/>
        <v>0.35714285714285715</v>
      </c>
      <c r="AA17" s="5">
        <f t="shared" si="5"/>
        <v>0</v>
      </c>
      <c r="AB17" s="5">
        <f t="shared" si="6"/>
        <v>0</v>
      </c>
      <c r="AC17" s="5">
        <f t="shared" si="7"/>
        <v>7.1428571428571425E-2</v>
      </c>
      <c r="AD17" s="5">
        <f t="shared" si="8"/>
        <v>7.1428571428571425E-2</v>
      </c>
      <c r="AE17" s="5">
        <f t="shared" si="9"/>
        <v>7.1428571428571425E-2</v>
      </c>
      <c r="AF17" s="5">
        <f t="shared" si="10"/>
        <v>0.14285714285714285</v>
      </c>
      <c r="AG17" s="5">
        <f t="shared" si="11"/>
        <v>0</v>
      </c>
      <c r="AH17" s="5">
        <f t="shared" si="12"/>
        <v>0</v>
      </c>
      <c r="AI17" s="5">
        <f t="shared" si="13"/>
        <v>0.14285714285714285</v>
      </c>
      <c r="AJ17" s="5">
        <f t="shared" si="14"/>
        <v>0</v>
      </c>
      <c r="AK17" s="5">
        <f t="shared" si="15"/>
        <v>7.1428571428571425E-2</v>
      </c>
      <c r="AL17" s="5" t="s">
        <v>4</v>
      </c>
      <c r="AM17" s="3">
        <v>14</v>
      </c>
      <c r="AN17" s="7">
        <f>-(LOG(X17,2)*X17*5+LOG(AF17,2)*AF17*2+LOG(Z17,2)*Z17)</f>
        <v>2.6923806024549748</v>
      </c>
    </row>
    <row r="18" spans="1:40" x14ac:dyDescent="0.25">
      <c r="A18" s="3">
        <v>16</v>
      </c>
      <c r="B18" s="3">
        <v>0</v>
      </c>
      <c r="C18" s="3">
        <v>1</v>
      </c>
      <c r="D18" s="3">
        <v>0</v>
      </c>
      <c r="E18" s="3">
        <v>4</v>
      </c>
      <c r="F18" s="5">
        <v>0</v>
      </c>
      <c r="G18" s="5">
        <v>0</v>
      </c>
      <c r="H18" s="3">
        <v>1</v>
      </c>
      <c r="I18" s="3">
        <v>1</v>
      </c>
      <c r="J18" s="3">
        <v>1</v>
      </c>
      <c r="K18" s="3">
        <v>2</v>
      </c>
      <c r="L18" s="3">
        <v>0</v>
      </c>
      <c r="M18" s="3">
        <v>0</v>
      </c>
      <c r="N18" s="3">
        <v>2</v>
      </c>
      <c r="O18" s="3">
        <v>0</v>
      </c>
      <c r="P18" s="4">
        <v>1</v>
      </c>
      <c r="Q18" s="3" t="s">
        <v>10</v>
      </c>
      <c r="R18" s="3">
        <v>13</v>
      </c>
      <c r="S18">
        <f t="shared" si="0"/>
        <v>13</v>
      </c>
      <c r="V18" s="3">
        <v>16</v>
      </c>
      <c r="W18" s="5">
        <f t="shared" si="1"/>
        <v>0</v>
      </c>
      <c r="X18" s="5">
        <f t="shared" si="2"/>
        <v>7.6923076923076927E-2</v>
      </c>
      <c r="Y18" s="5">
        <f t="shared" si="3"/>
        <v>0</v>
      </c>
      <c r="Z18" s="5">
        <f t="shared" si="4"/>
        <v>0.30769230769230771</v>
      </c>
      <c r="AA18" s="5">
        <f t="shared" si="5"/>
        <v>0</v>
      </c>
      <c r="AB18" s="5">
        <f t="shared" si="6"/>
        <v>0</v>
      </c>
      <c r="AC18" s="5">
        <f t="shared" si="7"/>
        <v>7.6923076923076927E-2</v>
      </c>
      <c r="AD18" s="5">
        <f t="shared" si="8"/>
        <v>7.6923076923076927E-2</v>
      </c>
      <c r="AE18" s="5">
        <f t="shared" si="9"/>
        <v>7.6923076923076927E-2</v>
      </c>
      <c r="AF18" s="5">
        <f t="shared" si="10"/>
        <v>0.15384615384615385</v>
      </c>
      <c r="AG18" s="5">
        <f t="shared" si="11"/>
        <v>0</v>
      </c>
      <c r="AH18" s="5">
        <f t="shared" si="12"/>
        <v>0</v>
      </c>
      <c r="AI18" s="5">
        <f t="shared" si="13"/>
        <v>0.15384615384615385</v>
      </c>
      <c r="AJ18" s="5">
        <f t="shared" si="14"/>
        <v>0</v>
      </c>
      <c r="AK18" s="5">
        <f t="shared" si="15"/>
        <v>7.6923076923076927E-2</v>
      </c>
      <c r="AL18" s="5" t="s">
        <v>10</v>
      </c>
      <c r="AM18" s="3">
        <v>13</v>
      </c>
      <c r="AN18" s="7">
        <f>-(LOG(X18,2)*X18*5+LOG(AF18,2)*AF18*2+LOG(Z18,2)*Z18)</f>
        <v>2.7773627950641693</v>
      </c>
    </row>
    <row r="19" spans="1:40" x14ac:dyDescent="0.25">
      <c r="A19" s="3">
        <v>17</v>
      </c>
      <c r="B19" s="3">
        <v>0</v>
      </c>
      <c r="C19" s="3">
        <v>0</v>
      </c>
      <c r="D19" s="3">
        <v>0</v>
      </c>
      <c r="E19" s="3">
        <v>4</v>
      </c>
      <c r="F19" s="5">
        <v>0</v>
      </c>
      <c r="G19" s="5">
        <v>0</v>
      </c>
      <c r="H19" s="3">
        <v>0</v>
      </c>
      <c r="I19" s="3">
        <v>1</v>
      </c>
      <c r="J19" s="3">
        <v>1</v>
      </c>
      <c r="K19" s="3">
        <v>2</v>
      </c>
      <c r="L19" s="3">
        <v>0</v>
      </c>
      <c r="M19" s="3">
        <v>0</v>
      </c>
      <c r="N19" s="3">
        <v>2</v>
      </c>
      <c r="O19" s="3">
        <v>1</v>
      </c>
      <c r="P19" s="3">
        <v>1</v>
      </c>
      <c r="Q19" s="3" t="s">
        <v>2</v>
      </c>
      <c r="R19" s="3">
        <v>12</v>
      </c>
      <c r="S19">
        <f t="shared" si="0"/>
        <v>12</v>
      </c>
      <c r="V19" s="3">
        <v>17</v>
      </c>
      <c r="W19" s="5">
        <f t="shared" si="1"/>
        <v>0</v>
      </c>
      <c r="X19" s="5">
        <f t="shared" si="2"/>
        <v>0</v>
      </c>
      <c r="Y19" s="5">
        <f t="shared" si="3"/>
        <v>0</v>
      </c>
      <c r="Z19" s="5">
        <f t="shared" si="4"/>
        <v>0.33333333333333331</v>
      </c>
      <c r="AA19" s="5">
        <f t="shared" si="5"/>
        <v>0</v>
      </c>
      <c r="AB19" s="5">
        <f t="shared" si="6"/>
        <v>0</v>
      </c>
      <c r="AC19" s="5">
        <f t="shared" si="7"/>
        <v>0</v>
      </c>
      <c r="AD19" s="5">
        <f t="shared" si="8"/>
        <v>8.3333333333333329E-2</v>
      </c>
      <c r="AE19" s="5">
        <f t="shared" si="9"/>
        <v>8.3333333333333329E-2</v>
      </c>
      <c r="AF19" s="5">
        <f t="shared" si="10"/>
        <v>0.16666666666666666</v>
      </c>
      <c r="AG19" s="5">
        <f t="shared" si="11"/>
        <v>0</v>
      </c>
      <c r="AH19" s="5">
        <f t="shared" si="12"/>
        <v>0</v>
      </c>
      <c r="AI19" s="5">
        <f t="shared" si="13"/>
        <v>0.16666666666666666</v>
      </c>
      <c r="AJ19" s="5">
        <f t="shared" si="14"/>
        <v>8.3333333333333329E-2</v>
      </c>
      <c r="AK19" s="5">
        <f t="shared" si="15"/>
        <v>8.3333333333333329E-2</v>
      </c>
      <c r="AL19" s="5" t="s">
        <v>2</v>
      </c>
      <c r="AM19" s="3">
        <v>12</v>
      </c>
      <c r="AN19" s="7">
        <f>-(LOG(AD19,2)*AD19*4+LOG(AF19,2)*AF19*2+LOG(Z19,2)*Z19)</f>
        <v>2.5849625007211561</v>
      </c>
    </row>
    <row r="20" spans="1:40" x14ac:dyDescent="0.25">
      <c r="A20" s="3">
        <v>18</v>
      </c>
      <c r="B20" s="3">
        <v>0</v>
      </c>
      <c r="C20" s="3">
        <v>0</v>
      </c>
      <c r="D20" s="3">
        <v>0</v>
      </c>
      <c r="E20" s="3">
        <v>4</v>
      </c>
      <c r="F20" s="5">
        <v>0</v>
      </c>
      <c r="G20" s="5">
        <v>0</v>
      </c>
      <c r="H20" s="3">
        <v>0</v>
      </c>
      <c r="I20" s="3">
        <v>0</v>
      </c>
      <c r="J20" s="3">
        <v>1</v>
      </c>
      <c r="K20" s="3">
        <v>2</v>
      </c>
      <c r="L20" s="3">
        <v>0</v>
      </c>
      <c r="M20" s="3">
        <v>0</v>
      </c>
      <c r="N20" s="3">
        <v>2</v>
      </c>
      <c r="O20" s="3">
        <v>1</v>
      </c>
      <c r="P20" s="3">
        <v>1</v>
      </c>
      <c r="Q20" s="3" t="s">
        <v>12</v>
      </c>
      <c r="R20" s="3">
        <v>11</v>
      </c>
      <c r="S20">
        <f t="shared" si="0"/>
        <v>11</v>
      </c>
      <c r="V20" s="3">
        <v>18</v>
      </c>
      <c r="W20" s="5">
        <f t="shared" si="1"/>
        <v>0</v>
      </c>
      <c r="X20" s="5">
        <f t="shared" si="2"/>
        <v>0</v>
      </c>
      <c r="Y20" s="5">
        <f t="shared" si="3"/>
        <v>0</v>
      </c>
      <c r="Z20" s="5">
        <f t="shared" si="4"/>
        <v>0.36363636363636365</v>
      </c>
      <c r="AA20" s="5">
        <f t="shared" si="5"/>
        <v>0</v>
      </c>
      <c r="AB20" s="5">
        <f t="shared" si="6"/>
        <v>0</v>
      </c>
      <c r="AC20" s="5">
        <f t="shared" si="7"/>
        <v>0</v>
      </c>
      <c r="AD20" s="5">
        <f t="shared" si="8"/>
        <v>0</v>
      </c>
      <c r="AE20" s="5">
        <f t="shared" si="9"/>
        <v>9.0909090909090912E-2</v>
      </c>
      <c r="AF20" s="5">
        <f t="shared" si="10"/>
        <v>0.18181818181818182</v>
      </c>
      <c r="AG20" s="5">
        <f t="shared" si="11"/>
        <v>0</v>
      </c>
      <c r="AH20" s="5">
        <f t="shared" si="12"/>
        <v>0</v>
      </c>
      <c r="AI20" s="5">
        <f t="shared" si="13"/>
        <v>0.18181818181818182</v>
      </c>
      <c r="AJ20" s="5">
        <f t="shared" si="14"/>
        <v>9.0909090909090912E-2</v>
      </c>
      <c r="AK20" s="5">
        <f t="shared" si="15"/>
        <v>9.0909090909090912E-2</v>
      </c>
      <c r="AL20" s="5" t="s">
        <v>12</v>
      </c>
      <c r="AM20" s="3">
        <v>11</v>
      </c>
      <c r="AN20" s="7">
        <f>-(LOG(AE20,2)*AE20*3+LOG(AF20,2)*AF20*2+LOG(Z20,2)*Z20)</f>
        <v>2.3685225277282065</v>
      </c>
    </row>
    <row r="21" spans="1:40" x14ac:dyDescent="0.25">
      <c r="A21" s="3">
        <v>19</v>
      </c>
      <c r="B21" s="3">
        <v>0</v>
      </c>
      <c r="C21" s="3">
        <v>0</v>
      </c>
      <c r="D21" s="3">
        <v>0</v>
      </c>
      <c r="E21" s="3">
        <v>3</v>
      </c>
      <c r="F21" s="5">
        <v>0</v>
      </c>
      <c r="G21" s="5">
        <v>0</v>
      </c>
      <c r="H21" s="3">
        <v>0</v>
      </c>
      <c r="I21" s="3">
        <v>0</v>
      </c>
      <c r="J21" s="3">
        <v>1</v>
      </c>
      <c r="K21" s="3">
        <v>2</v>
      </c>
      <c r="L21" s="3">
        <v>0</v>
      </c>
      <c r="M21" s="3">
        <v>0</v>
      </c>
      <c r="N21" s="3">
        <v>2</v>
      </c>
      <c r="O21" s="3">
        <v>1</v>
      </c>
      <c r="P21" s="3">
        <v>1</v>
      </c>
      <c r="Q21" s="3" t="s">
        <v>8</v>
      </c>
      <c r="R21" s="3">
        <v>10</v>
      </c>
      <c r="S21">
        <f t="shared" si="0"/>
        <v>10</v>
      </c>
      <c r="V21" s="3">
        <v>19</v>
      </c>
      <c r="W21" s="5">
        <f t="shared" si="1"/>
        <v>0</v>
      </c>
      <c r="X21" s="5">
        <f t="shared" si="2"/>
        <v>0</v>
      </c>
      <c r="Y21" s="5">
        <f t="shared" si="3"/>
        <v>0</v>
      </c>
      <c r="Z21" s="5">
        <f t="shared" si="4"/>
        <v>0.3</v>
      </c>
      <c r="AA21" s="5">
        <f t="shared" si="5"/>
        <v>0</v>
      </c>
      <c r="AB21" s="5">
        <f t="shared" si="6"/>
        <v>0</v>
      </c>
      <c r="AC21" s="5">
        <f t="shared" si="7"/>
        <v>0</v>
      </c>
      <c r="AD21" s="5">
        <f t="shared" si="8"/>
        <v>0</v>
      </c>
      <c r="AE21" s="5">
        <f t="shared" si="9"/>
        <v>0.1</v>
      </c>
      <c r="AF21" s="5">
        <f t="shared" si="10"/>
        <v>0.2</v>
      </c>
      <c r="AG21" s="5">
        <f t="shared" si="11"/>
        <v>0</v>
      </c>
      <c r="AH21" s="5">
        <f t="shared" si="12"/>
        <v>0</v>
      </c>
      <c r="AI21" s="5">
        <f t="shared" si="13"/>
        <v>0.2</v>
      </c>
      <c r="AJ21" s="5">
        <f t="shared" si="14"/>
        <v>0.1</v>
      </c>
      <c r="AK21" s="5">
        <f t="shared" si="15"/>
        <v>0.1</v>
      </c>
      <c r="AL21" s="5" t="s">
        <v>8</v>
      </c>
      <c r="AM21" s="3">
        <v>10</v>
      </c>
      <c r="AN21" s="7">
        <f>-(LOG(AK21,2)*AK21*3+LOG(AF21,2)*AF21*2+LOG(Z21,2)*Z21)</f>
        <v>2.4464393446710155</v>
      </c>
    </row>
    <row r="22" spans="1:40" x14ac:dyDescent="0.25">
      <c r="A22" s="3">
        <v>20</v>
      </c>
      <c r="B22" s="3">
        <v>0</v>
      </c>
      <c r="C22" s="3">
        <v>0</v>
      </c>
      <c r="D22" s="3">
        <v>0</v>
      </c>
      <c r="E22" s="3">
        <v>3</v>
      </c>
      <c r="F22" s="5">
        <v>0</v>
      </c>
      <c r="G22" s="5">
        <v>0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2</v>
      </c>
      <c r="O22" s="3">
        <v>1</v>
      </c>
      <c r="P22" s="3">
        <v>1</v>
      </c>
      <c r="Q22" s="3" t="s">
        <v>10</v>
      </c>
      <c r="R22" s="3">
        <v>9</v>
      </c>
      <c r="S22">
        <f t="shared" si="0"/>
        <v>9</v>
      </c>
      <c r="V22" s="3">
        <v>20</v>
      </c>
      <c r="W22" s="5">
        <f t="shared" si="1"/>
        <v>0</v>
      </c>
      <c r="X22" s="5">
        <f t="shared" si="2"/>
        <v>0</v>
      </c>
      <c r="Y22" s="5">
        <f t="shared" si="3"/>
        <v>0</v>
      </c>
      <c r="Z22" s="5">
        <f t="shared" si="4"/>
        <v>0.33333333333333331</v>
      </c>
      <c r="AA22" s="5">
        <f t="shared" si="5"/>
        <v>0</v>
      </c>
      <c r="AB22" s="5">
        <f t="shared" si="6"/>
        <v>0</v>
      </c>
      <c r="AC22" s="5">
        <f t="shared" si="7"/>
        <v>0</v>
      </c>
      <c r="AD22" s="5">
        <f t="shared" si="8"/>
        <v>0</v>
      </c>
      <c r="AE22" s="5">
        <f t="shared" si="9"/>
        <v>0.1111111111111111</v>
      </c>
      <c r="AF22" s="5">
        <f t="shared" si="10"/>
        <v>0.1111111111111111</v>
      </c>
      <c r="AG22" s="5">
        <f t="shared" si="11"/>
        <v>0</v>
      </c>
      <c r="AH22" s="5">
        <f t="shared" si="12"/>
        <v>0</v>
      </c>
      <c r="AI22" s="5">
        <f t="shared" si="13"/>
        <v>0.22222222222222221</v>
      </c>
      <c r="AJ22" s="5">
        <f t="shared" si="14"/>
        <v>0.1111111111111111</v>
      </c>
      <c r="AK22" s="5">
        <f t="shared" si="15"/>
        <v>0.1111111111111111</v>
      </c>
      <c r="AL22" s="5" t="s">
        <v>10</v>
      </c>
      <c r="AM22" s="3">
        <v>9</v>
      </c>
      <c r="AN22" s="7">
        <f>-(LOG(AK22,2)*AK22*4+LOG(AI22,2)*AI22+LOG(Z22,2)*Z22)</f>
        <v>2.4193819456463714</v>
      </c>
    </row>
    <row r="23" spans="1:40" x14ac:dyDescent="0.25">
      <c r="A23" s="3">
        <v>21</v>
      </c>
      <c r="B23" s="3">
        <v>0</v>
      </c>
      <c r="C23" s="3">
        <v>0</v>
      </c>
      <c r="D23" s="3">
        <v>0</v>
      </c>
      <c r="E23" s="3">
        <v>3</v>
      </c>
      <c r="F23" s="5">
        <v>0</v>
      </c>
      <c r="G23" s="5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2</v>
      </c>
      <c r="O23" s="3">
        <v>1</v>
      </c>
      <c r="P23" s="3">
        <v>1</v>
      </c>
      <c r="Q23" s="3" t="s">
        <v>13</v>
      </c>
      <c r="R23" s="3">
        <v>8</v>
      </c>
      <c r="S23">
        <f t="shared" si="0"/>
        <v>8</v>
      </c>
      <c r="V23" s="3">
        <v>21</v>
      </c>
      <c r="W23" s="5">
        <f t="shared" si="1"/>
        <v>0</v>
      </c>
      <c r="X23" s="5">
        <f t="shared" si="2"/>
        <v>0</v>
      </c>
      <c r="Y23" s="5">
        <f t="shared" si="3"/>
        <v>0</v>
      </c>
      <c r="Z23" s="5">
        <f t="shared" si="4"/>
        <v>0.375</v>
      </c>
      <c r="AA23" s="5">
        <f t="shared" si="5"/>
        <v>0</v>
      </c>
      <c r="AB23" s="5">
        <f t="shared" si="6"/>
        <v>0</v>
      </c>
      <c r="AC23" s="5">
        <f t="shared" si="7"/>
        <v>0</v>
      </c>
      <c r="AD23" s="5">
        <f t="shared" si="8"/>
        <v>0</v>
      </c>
      <c r="AE23" s="5">
        <f t="shared" si="9"/>
        <v>0</v>
      </c>
      <c r="AF23" s="5">
        <f t="shared" si="10"/>
        <v>0.125</v>
      </c>
      <c r="AG23" s="5">
        <f t="shared" si="11"/>
        <v>0</v>
      </c>
      <c r="AH23" s="5">
        <f t="shared" si="12"/>
        <v>0</v>
      </c>
      <c r="AI23" s="5">
        <f t="shared" si="13"/>
        <v>0.25</v>
      </c>
      <c r="AJ23" s="5">
        <f t="shared" si="14"/>
        <v>0.125</v>
      </c>
      <c r="AK23" s="5">
        <f t="shared" si="15"/>
        <v>0.125</v>
      </c>
      <c r="AL23" s="5" t="s">
        <v>13</v>
      </c>
      <c r="AM23" s="3">
        <v>8</v>
      </c>
      <c r="AN23" s="7">
        <f>-(LOG(AK23,2)*AK23*3+LOG(AI23,2)*AI23*2+LOG(Z23,2)*Z23)</f>
        <v>2.6556390622295662</v>
      </c>
    </row>
    <row r="24" spans="1:40" x14ac:dyDescent="0.25">
      <c r="A24" s="3">
        <v>22</v>
      </c>
      <c r="B24" s="3">
        <v>0</v>
      </c>
      <c r="C24" s="3">
        <v>0</v>
      </c>
      <c r="D24" s="3">
        <v>0</v>
      </c>
      <c r="E24" s="3">
        <v>2</v>
      </c>
      <c r="F24" s="5">
        <v>0</v>
      </c>
      <c r="G24" s="5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2</v>
      </c>
      <c r="O24" s="3">
        <v>1</v>
      </c>
      <c r="P24" s="3">
        <v>1</v>
      </c>
      <c r="Q24" s="3" t="s">
        <v>14</v>
      </c>
      <c r="R24" s="3">
        <v>7</v>
      </c>
      <c r="S24">
        <f t="shared" si="0"/>
        <v>7</v>
      </c>
      <c r="V24" s="3">
        <v>22</v>
      </c>
      <c r="W24" s="5">
        <f t="shared" si="1"/>
        <v>0</v>
      </c>
      <c r="X24" s="5">
        <f t="shared" si="2"/>
        <v>0</v>
      </c>
      <c r="Y24" s="5">
        <f t="shared" si="3"/>
        <v>0</v>
      </c>
      <c r="Z24" s="5">
        <f t="shared" si="4"/>
        <v>0.2857142857142857</v>
      </c>
      <c r="AA24" s="5">
        <f t="shared" si="5"/>
        <v>0</v>
      </c>
      <c r="AB24" s="5">
        <f t="shared" si="6"/>
        <v>0</v>
      </c>
      <c r="AC24" s="5">
        <f t="shared" si="7"/>
        <v>0</v>
      </c>
      <c r="AD24" s="5">
        <f t="shared" si="8"/>
        <v>0</v>
      </c>
      <c r="AE24" s="5">
        <f t="shared" si="9"/>
        <v>0</v>
      </c>
      <c r="AF24" s="5">
        <f t="shared" si="10"/>
        <v>0.14285714285714285</v>
      </c>
      <c r="AG24" s="5">
        <f t="shared" si="11"/>
        <v>0</v>
      </c>
      <c r="AH24" s="5">
        <f t="shared" si="12"/>
        <v>0</v>
      </c>
      <c r="AI24" s="5">
        <f t="shared" si="13"/>
        <v>0.2857142857142857</v>
      </c>
      <c r="AJ24" s="5">
        <f t="shared" si="14"/>
        <v>0.14285714285714285</v>
      </c>
      <c r="AK24" s="5">
        <f t="shared" si="15"/>
        <v>0.14285714285714285</v>
      </c>
      <c r="AL24" s="5" t="s">
        <v>14</v>
      </c>
      <c r="AM24" s="3">
        <v>7</v>
      </c>
      <c r="AN24" s="7">
        <f t="shared" ref="AN24:AN30" si="16">-(LOG(AK24,2)*AK24*3+LOG(AI24,2)*AI24*2+LOG(Z24,2)*Z24)</f>
        <v>2.7523134712169193</v>
      </c>
    </row>
    <row r="25" spans="1:40" x14ac:dyDescent="0.25">
      <c r="A25" s="3">
        <v>23</v>
      </c>
      <c r="B25" s="3">
        <v>0</v>
      </c>
      <c r="C25" s="3">
        <v>0</v>
      </c>
      <c r="D25" s="3">
        <v>0</v>
      </c>
      <c r="E25" s="3">
        <v>1</v>
      </c>
      <c r="F25" s="5">
        <v>0</v>
      </c>
      <c r="G25" s="5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2</v>
      </c>
      <c r="O25" s="3">
        <v>1</v>
      </c>
      <c r="P25" s="3">
        <v>1</v>
      </c>
      <c r="Q25" s="3" t="s">
        <v>15</v>
      </c>
      <c r="R25" s="3">
        <v>6</v>
      </c>
      <c r="S25">
        <f t="shared" si="0"/>
        <v>6</v>
      </c>
      <c r="V25" s="3">
        <v>23</v>
      </c>
      <c r="W25" s="5">
        <f t="shared" si="1"/>
        <v>0</v>
      </c>
      <c r="X25" s="5">
        <f t="shared" si="2"/>
        <v>0</v>
      </c>
      <c r="Y25" s="5">
        <f t="shared" si="3"/>
        <v>0</v>
      </c>
      <c r="Z25" s="5">
        <f t="shared" si="4"/>
        <v>0.16666666666666666</v>
      </c>
      <c r="AA25" s="5">
        <f t="shared" si="5"/>
        <v>0</v>
      </c>
      <c r="AB25" s="5">
        <f t="shared" si="6"/>
        <v>0</v>
      </c>
      <c r="AC25" s="5">
        <f t="shared" si="7"/>
        <v>0</v>
      </c>
      <c r="AD25" s="5">
        <f t="shared" si="8"/>
        <v>0</v>
      </c>
      <c r="AE25" s="5">
        <f t="shared" si="9"/>
        <v>0</v>
      </c>
      <c r="AF25" s="5">
        <f t="shared" si="10"/>
        <v>0.16666666666666666</v>
      </c>
      <c r="AG25" s="5">
        <f t="shared" si="11"/>
        <v>0</v>
      </c>
      <c r="AH25" s="5">
        <f t="shared" si="12"/>
        <v>0</v>
      </c>
      <c r="AI25" s="5">
        <f t="shared" si="13"/>
        <v>0.33333333333333331</v>
      </c>
      <c r="AJ25" s="5">
        <f t="shared" si="14"/>
        <v>0.16666666666666666</v>
      </c>
      <c r="AK25" s="5">
        <f t="shared" si="15"/>
        <v>0.16666666666666666</v>
      </c>
      <c r="AL25" s="5" t="s">
        <v>15</v>
      </c>
      <c r="AM25" s="3">
        <v>6</v>
      </c>
      <c r="AN25" s="7">
        <f>-(LOG(AK25,2)*AK25*4+LOG(AI25,2)*AI25)</f>
        <v>2.2516291673878226</v>
      </c>
    </row>
    <row r="26" spans="1:40" x14ac:dyDescent="0.25">
      <c r="A26" s="3">
        <v>24</v>
      </c>
      <c r="B26" s="3">
        <v>0</v>
      </c>
      <c r="C26" s="3">
        <v>0</v>
      </c>
      <c r="D26" s="3">
        <v>0</v>
      </c>
      <c r="E26" s="3">
        <v>1</v>
      </c>
      <c r="F26" s="5">
        <v>0</v>
      </c>
      <c r="G26" s="5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1</v>
      </c>
      <c r="O26" s="3">
        <v>1</v>
      </c>
      <c r="P26" s="3">
        <v>1</v>
      </c>
      <c r="Q26" s="3" t="s">
        <v>13</v>
      </c>
      <c r="R26" s="3">
        <v>5</v>
      </c>
      <c r="S26">
        <f t="shared" si="0"/>
        <v>5</v>
      </c>
      <c r="V26" s="3">
        <v>24</v>
      </c>
      <c r="W26" s="5">
        <f t="shared" si="1"/>
        <v>0</v>
      </c>
      <c r="X26" s="5">
        <f t="shared" si="2"/>
        <v>0</v>
      </c>
      <c r="Y26" s="5">
        <f t="shared" si="3"/>
        <v>0</v>
      </c>
      <c r="Z26" s="5">
        <f t="shared" si="4"/>
        <v>0.2</v>
      </c>
      <c r="AA26" s="5">
        <f t="shared" si="5"/>
        <v>0</v>
      </c>
      <c r="AB26" s="5">
        <f t="shared" si="6"/>
        <v>0</v>
      </c>
      <c r="AC26" s="5">
        <f t="shared" si="7"/>
        <v>0</v>
      </c>
      <c r="AD26" s="5">
        <f t="shared" si="8"/>
        <v>0</v>
      </c>
      <c r="AE26" s="5">
        <f t="shared" si="9"/>
        <v>0</v>
      </c>
      <c r="AF26" s="5">
        <f t="shared" si="10"/>
        <v>0.2</v>
      </c>
      <c r="AG26" s="5">
        <f t="shared" si="11"/>
        <v>0</v>
      </c>
      <c r="AH26" s="5">
        <f t="shared" si="12"/>
        <v>0</v>
      </c>
      <c r="AI26" s="5">
        <f t="shared" si="13"/>
        <v>0.2</v>
      </c>
      <c r="AJ26" s="5">
        <f t="shared" si="14"/>
        <v>0.2</v>
      </c>
      <c r="AK26" s="5">
        <f t="shared" si="15"/>
        <v>0.2</v>
      </c>
      <c r="AL26" s="5" t="s">
        <v>13</v>
      </c>
      <c r="AM26" s="3">
        <v>5</v>
      </c>
      <c r="AN26" s="7">
        <f>-(LOG(AK26,2)*AK26*5)</f>
        <v>2.3219280948873622</v>
      </c>
    </row>
    <row r="27" spans="1:40" x14ac:dyDescent="0.25">
      <c r="A27" s="3">
        <v>25</v>
      </c>
      <c r="B27" s="3">
        <v>0</v>
      </c>
      <c r="C27" s="3">
        <v>0</v>
      </c>
      <c r="D27" s="3">
        <v>0</v>
      </c>
      <c r="E27" s="3">
        <v>0</v>
      </c>
      <c r="F27" s="5">
        <v>0</v>
      </c>
      <c r="G27" s="5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1</v>
      </c>
      <c r="P27" s="3">
        <v>1</v>
      </c>
      <c r="Q27" s="3" t="s">
        <v>13</v>
      </c>
      <c r="R27" s="3">
        <v>4</v>
      </c>
      <c r="S27">
        <f t="shared" si="0"/>
        <v>4</v>
      </c>
      <c r="V27" s="3">
        <v>25</v>
      </c>
      <c r="W27" s="5">
        <f t="shared" si="1"/>
        <v>0</v>
      </c>
      <c r="X27" s="5">
        <f t="shared" si="2"/>
        <v>0</v>
      </c>
      <c r="Y27" s="5">
        <f t="shared" si="3"/>
        <v>0</v>
      </c>
      <c r="Z27" s="5">
        <f t="shared" si="4"/>
        <v>0</v>
      </c>
      <c r="AA27" s="5">
        <f t="shared" si="5"/>
        <v>0</v>
      </c>
      <c r="AB27" s="5">
        <f t="shared" si="6"/>
        <v>0</v>
      </c>
      <c r="AC27" s="5">
        <f t="shared" si="7"/>
        <v>0</v>
      </c>
      <c r="AD27" s="5">
        <f t="shared" si="8"/>
        <v>0</v>
      </c>
      <c r="AE27" s="5">
        <f t="shared" si="9"/>
        <v>0</v>
      </c>
      <c r="AF27" s="5">
        <f t="shared" si="10"/>
        <v>0.25</v>
      </c>
      <c r="AG27" s="5">
        <f t="shared" si="11"/>
        <v>0</v>
      </c>
      <c r="AH27" s="5">
        <f t="shared" si="12"/>
        <v>0</v>
      </c>
      <c r="AI27" s="5">
        <f t="shared" si="13"/>
        <v>0.25</v>
      </c>
      <c r="AJ27" s="5">
        <f t="shared" si="14"/>
        <v>0.25</v>
      </c>
      <c r="AK27" s="5">
        <f t="shared" si="15"/>
        <v>0.25</v>
      </c>
      <c r="AL27" s="5" t="s">
        <v>13</v>
      </c>
      <c r="AM27" s="3">
        <v>4</v>
      </c>
      <c r="AN27" s="7">
        <f>-(LOG(AK27,2)*AK27*4)</f>
        <v>2</v>
      </c>
    </row>
    <row r="28" spans="1:40" x14ac:dyDescent="0.25">
      <c r="A28" s="3">
        <v>26</v>
      </c>
      <c r="B28" s="3">
        <v>0</v>
      </c>
      <c r="C28" s="3">
        <v>0</v>
      </c>
      <c r="D28" s="3">
        <v>0</v>
      </c>
      <c r="E28" s="3">
        <v>0</v>
      </c>
      <c r="F28" s="5">
        <v>0</v>
      </c>
      <c r="G28" s="5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1</v>
      </c>
      <c r="Q28" s="3" t="s">
        <v>7</v>
      </c>
      <c r="R28" s="3">
        <v>3</v>
      </c>
      <c r="S28">
        <f t="shared" si="0"/>
        <v>3</v>
      </c>
      <c r="V28" s="3">
        <v>26</v>
      </c>
      <c r="W28" s="3">
        <f t="shared" si="1"/>
        <v>0</v>
      </c>
      <c r="X28" s="3">
        <f t="shared" si="2"/>
        <v>0</v>
      </c>
      <c r="Y28" s="3">
        <f t="shared" si="3"/>
        <v>0</v>
      </c>
      <c r="Z28" s="3">
        <f t="shared" si="4"/>
        <v>0</v>
      </c>
      <c r="AA28" s="3">
        <f t="shared" si="5"/>
        <v>0</v>
      </c>
      <c r="AB28" s="3">
        <f t="shared" si="6"/>
        <v>0</v>
      </c>
      <c r="AC28" s="3">
        <f t="shared" si="7"/>
        <v>0</v>
      </c>
      <c r="AD28" s="3">
        <f t="shared" si="8"/>
        <v>0</v>
      </c>
      <c r="AE28" s="3">
        <f t="shared" si="9"/>
        <v>0</v>
      </c>
      <c r="AF28" s="3">
        <f t="shared" si="10"/>
        <v>0</v>
      </c>
      <c r="AG28" s="3">
        <f t="shared" si="11"/>
        <v>0</v>
      </c>
      <c r="AH28" s="3">
        <f t="shared" si="12"/>
        <v>0</v>
      </c>
      <c r="AI28" s="3">
        <f t="shared" si="13"/>
        <v>0.33333333333333331</v>
      </c>
      <c r="AJ28" s="3">
        <f t="shared" si="14"/>
        <v>0.33333333333333331</v>
      </c>
      <c r="AK28" s="3">
        <f t="shared" si="15"/>
        <v>0.33333333333333331</v>
      </c>
      <c r="AL28" s="3" t="s">
        <v>7</v>
      </c>
      <c r="AM28" s="3">
        <v>3</v>
      </c>
      <c r="AN28" s="7">
        <f>-(LOG(AK28,2)*AK28*3)</f>
        <v>1.5849625007211561</v>
      </c>
    </row>
    <row r="29" spans="1:40" x14ac:dyDescent="0.25">
      <c r="A29" s="3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 t="s">
        <v>9</v>
      </c>
      <c r="R29" s="3">
        <v>2</v>
      </c>
      <c r="S29">
        <f t="shared" si="0"/>
        <v>2</v>
      </c>
      <c r="V29" s="3">
        <v>27</v>
      </c>
      <c r="W29" s="3">
        <f t="shared" si="1"/>
        <v>0</v>
      </c>
      <c r="X29" s="3">
        <f t="shared" si="2"/>
        <v>0</v>
      </c>
      <c r="Y29" s="3">
        <f t="shared" si="3"/>
        <v>0</v>
      </c>
      <c r="Z29" s="3">
        <f t="shared" si="4"/>
        <v>0</v>
      </c>
      <c r="AA29" s="3">
        <f t="shared" si="5"/>
        <v>0</v>
      </c>
      <c r="AB29" s="3">
        <f t="shared" si="6"/>
        <v>0</v>
      </c>
      <c r="AC29" s="3">
        <f t="shared" si="7"/>
        <v>0</v>
      </c>
      <c r="AD29" s="3">
        <f t="shared" si="8"/>
        <v>0</v>
      </c>
      <c r="AE29" s="3">
        <f t="shared" si="9"/>
        <v>0</v>
      </c>
      <c r="AF29" s="3">
        <f t="shared" si="10"/>
        <v>0</v>
      </c>
      <c r="AG29" s="3">
        <f t="shared" si="11"/>
        <v>0</v>
      </c>
      <c r="AH29" s="3">
        <f t="shared" si="12"/>
        <v>0</v>
      </c>
      <c r="AI29" s="3">
        <f t="shared" si="13"/>
        <v>0</v>
      </c>
      <c r="AJ29" s="3">
        <f t="shared" si="14"/>
        <v>0.5</v>
      </c>
      <c r="AK29" s="3">
        <f t="shared" si="15"/>
        <v>0.5</v>
      </c>
      <c r="AL29" s="3" t="s">
        <v>9</v>
      </c>
      <c r="AM29" s="3">
        <v>2</v>
      </c>
      <c r="AN29" s="7">
        <f>-(LOG(AK29,2)*AK29*2)</f>
        <v>1</v>
      </c>
    </row>
    <row r="30" spans="1:40" x14ac:dyDescent="0.25">
      <c r="A30" s="3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 t="s">
        <v>4</v>
      </c>
      <c r="R30" s="3">
        <v>1</v>
      </c>
      <c r="S30">
        <f t="shared" si="0"/>
        <v>1</v>
      </c>
      <c r="V30" s="3">
        <v>28</v>
      </c>
      <c r="W30" s="3">
        <f t="shared" si="1"/>
        <v>0</v>
      </c>
      <c r="X30" s="3">
        <f t="shared" si="2"/>
        <v>0</v>
      </c>
      <c r="Y30" s="3">
        <f>D30/R30</f>
        <v>0</v>
      </c>
      <c r="Z30" s="3">
        <f t="shared" si="4"/>
        <v>0</v>
      </c>
      <c r="AA30" s="3">
        <f t="shared" si="5"/>
        <v>0</v>
      </c>
      <c r="AB30" s="3">
        <f t="shared" si="6"/>
        <v>0</v>
      </c>
      <c r="AC30" s="3">
        <f t="shared" si="7"/>
        <v>0</v>
      </c>
      <c r="AD30" s="3">
        <f t="shared" si="8"/>
        <v>0</v>
      </c>
      <c r="AE30" s="3">
        <f t="shared" si="9"/>
        <v>0</v>
      </c>
      <c r="AF30" s="3">
        <f t="shared" si="10"/>
        <v>0</v>
      </c>
      <c r="AG30" s="3">
        <f t="shared" si="11"/>
        <v>0</v>
      </c>
      <c r="AH30" s="3">
        <f t="shared" si="12"/>
        <v>0</v>
      </c>
      <c r="AI30" s="3">
        <f t="shared" si="13"/>
        <v>0</v>
      </c>
      <c r="AJ30" s="3">
        <f t="shared" si="14"/>
        <v>0</v>
      </c>
      <c r="AK30" s="3">
        <f t="shared" si="15"/>
        <v>1</v>
      </c>
      <c r="AL30" s="3" t="s">
        <v>4</v>
      </c>
      <c r="AM30" s="3">
        <v>1</v>
      </c>
      <c r="AN30" s="7">
        <f>-(LOG(AK30,2)*AK30*2)</f>
        <v>0</v>
      </c>
    </row>
  </sheetData>
  <sortState ref="R3:R30">
    <sortCondition descending="1" ref="R3"/>
  </sortState>
  <mergeCells count="9">
    <mergeCell ref="AN1:AN2"/>
    <mergeCell ref="AL1:AL2"/>
    <mergeCell ref="AM1:AM2"/>
    <mergeCell ref="A1:A2"/>
    <mergeCell ref="B1:P1"/>
    <mergeCell ref="Q1:Q2"/>
    <mergeCell ref="R1:R2"/>
    <mergeCell ref="V1:V2"/>
    <mergeCell ref="W1:A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2022-04-27T19:07:11Z</dcterms:modified>
</cp:coreProperties>
</file>