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SU\I курс 2 семестр\Теория вероятностей и Мат статистика\"/>
    </mc:Choice>
  </mc:AlternateContent>
  <bookViews>
    <workbookView xWindow="0" yWindow="0" windowWidth="21600" windowHeight="9630" activeTab="3"/>
  </bookViews>
  <sheets>
    <sheet name="Лаб.1" sheetId="1" r:id="rId1"/>
    <sheet name="Лаб.2" sheetId="2" r:id="rId2"/>
    <sheet name="Лаб.4" sheetId="3" r:id="rId3"/>
    <sheet name="Лаб.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3" l="1"/>
  <c r="E21" i="4"/>
  <c r="E20" i="4"/>
  <c r="E19" i="4"/>
  <c r="E18" i="4"/>
  <c r="E17" i="4"/>
  <c r="E16" i="4"/>
  <c r="E23" i="4"/>
  <c r="E24" i="4"/>
  <c r="E28" i="4"/>
  <c r="E27" i="4"/>
  <c r="E22" i="4"/>
  <c r="E14" i="4"/>
  <c r="E15" i="4"/>
  <c r="G32" i="3"/>
  <c r="G31" i="3"/>
  <c r="G29" i="3"/>
  <c r="G28" i="3"/>
  <c r="G27" i="3"/>
  <c r="G26" i="3"/>
  <c r="G24" i="3"/>
  <c r="G23" i="3"/>
  <c r="G21" i="3"/>
  <c r="G19" i="3"/>
  <c r="G25" i="3"/>
  <c r="B4" i="4" l="1"/>
  <c r="E26" i="4"/>
  <c r="E25" i="4"/>
  <c r="B6" i="4"/>
  <c r="B8" i="4" s="1"/>
  <c r="B5" i="4"/>
  <c r="E4" i="4" a="1"/>
  <c r="E4" i="4" s="1"/>
  <c r="E5" i="4"/>
  <c r="E7" i="4"/>
  <c r="E9" i="4"/>
  <c r="E8" i="4" l="1"/>
  <c r="E6" i="4"/>
  <c r="B7" i="4"/>
  <c r="B10" i="4" l="1"/>
  <c r="B9" i="4"/>
  <c r="F9" i="4" s="1"/>
  <c r="G9" i="4" s="1"/>
  <c r="H9" i="4" s="1"/>
  <c r="F8" i="4" l="1"/>
  <c r="G8" i="4" s="1"/>
  <c r="H8" i="4" s="1"/>
  <c r="F4" i="4"/>
  <c r="F5" i="4"/>
  <c r="G5" i="4" s="1"/>
  <c r="H5" i="4" s="1"/>
  <c r="F6" i="4"/>
  <c r="G6" i="4" s="1"/>
  <c r="H6" i="4" s="1"/>
  <c r="F7" i="4"/>
  <c r="G7" i="4" s="1"/>
  <c r="H7" i="4" s="1"/>
  <c r="F10" i="4" l="1"/>
  <c r="G4" i="4"/>
  <c r="I4" i="4"/>
  <c r="J4" i="4" l="1"/>
  <c r="I5" i="4"/>
  <c r="H4" i="4"/>
  <c r="G10" i="4"/>
  <c r="E4" i="2" a="1"/>
  <c r="E5" i="2" s="1"/>
  <c r="B6" i="2"/>
  <c r="B8" i="2" s="1"/>
  <c r="B5" i="2"/>
  <c r="B4" i="2"/>
  <c r="I17" i="1"/>
  <c r="I15" i="1"/>
  <c r="I13" i="1"/>
  <c r="I11" i="1"/>
  <c r="I9" i="1"/>
  <c r="I7" i="1"/>
  <c r="E5" i="1" a="1"/>
  <c r="E5" i="1" s="1"/>
  <c r="B6" i="1"/>
  <c r="B5" i="1"/>
  <c r="B4" i="1"/>
  <c r="J5" i="4" l="1"/>
  <c r="I6" i="4"/>
  <c r="F5" i="1"/>
  <c r="G5" i="1" s="1"/>
  <c r="J7" i="1" s="1"/>
  <c r="J8" i="1"/>
  <c r="E10" i="1"/>
  <c r="F10" i="1" s="1"/>
  <c r="E8" i="1"/>
  <c r="F8" i="1" s="1"/>
  <c r="E6" i="1"/>
  <c r="F6" i="1" s="1"/>
  <c r="E9" i="1"/>
  <c r="F9" i="1" s="1"/>
  <c r="E7" i="1"/>
  <c r="F7" i="1" s="1"/>
  <c r="B7" i="2"/>
  <c r="B9" i="2" s="1"/>
  <c r="F5" i="2" s="1"/>
  <c r="G5" i="2" s="1"/>
  <c r="H5" i="2" s="1"/>
  <c r="E8" i="2"/>
  <c r="E6" i="2"/>
  <c r="E4" i="2"/>
  <c r="E9" i="2"/>
  <c r="E7" i="2"/>
  <c r="J6" i="4" l="1"/>
  <c r="I7" i="4"/>
  <c r="G6" i="1"/>
  <c r="J9" i="1" s="1"/>
  <c r="G7" i="1"/>
  <c r="F7" i="2"/>
  <c r="G7" i="2" s="1"/>
  <c r="H7" i="2" s="1"/>
  <c r="F4" i="2"/>
  <c r="I4" i="2" s="1"/>
  <c r="F8" i="2"/>
  <c r="G8" i="2" s="1"/>
  <c r="H8" i="2" s="1"/>
  <c r="F9" i="2"/>
  <c r="G9" i="2" s="1"/>
  <c r="H9" i="2" s="1"/>
  <c r="F6" i="2"/>
  <c r="G6" i="2" s="1"/>
  <c r="H6" i="2" s="1"/>
  <c r="G4" i="2"/>
  <c r="J7" i="4" l="1"/>
  <c r="I8" i="4"/>
  <c r="J10" i="1"/>
  <c r="G8" i="1"/>
  <c r="J11" i="1"/>
  <c r="J12" i="1"/>
  <c r="F10" i="2"/>
  <c r="I5" i="2"/>
  <c r="J4" i="2"/>
  <c r="G10" i="2"/>
  <c r="H4" i="2"/>
  <c r="J8" i="4" l="1"/>
  <c r="I9" i="4"/>
  <c r="J9" i="4" s="1"/>
  <c r="G9" i="1"/>
  <c r="J14" i="1"/>
  <c r="J13" i="1"/>
  <c r="J5" i="2"/>
  <c r="I6" i="2"/>
  <c r="G10" i="1" l="1"/>
  <c r="J15" i="1"/>
  <c r="J16" i="1"/>
  <c r="J6" i="2"/>
  <c r="I7" i="2"/>
  <c r="J18" i="1" l="1"/>
  <c r="J17" i="1"/>
  <c r="I8" i="2"/>
  <c r="J7" i="2"/>
  <c r="I9" i="2" l="1"/>
  <c r="J9" i="2" s="1"/>
  <c r="J8" i="2"/>
</calcChain>
</file>

<file path=xl/sharedStrings.xml><?xml version="1.0" encoding="utf-8"?>
<sst xmlns="http://schemas.openxmlformats.org/spreadsheetml/2006/main" count="75" uniqueCount="49">
  <si>
    <t>Вар. 8</t>
  </si>
  <si>
    <t>Max</t>
  </si>
  <si>
    <t>Min</t>
  </si>
  <si>
    <t>n</t>
  </si>
  <si>
    <t>Вариант</t>
  </si>
  <si>
    <t>Частота</t>
  </si>
  <si>
    <t>Частность</t>
  </si>
  <si>
    <t>F(x)</t>
  </si>
  <si>
    <t>x</t>
  </si>
  <si>
    <t>R</t>
  </si>
  <si>
    <t>N</t>
  </si>
  <si>
    <t>Плотность</t>
  </si>
  <si>
    <t>Отн. Пл.</t>
  </si>
  <si>
    <t>w</t>
  </si>
  <si>
    <t>Накопл. Ч.</t>
  </si>
  <si>
    <t>Накопл в %</t>
  </si>
  <si>
    <t>Карман</t>
  </si>
  <si>
    <t>Еще</t>
  </si>
  <si>
    <t>Интегральный %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</si>
  <si>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</si>
  <si>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</si>
  <si>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</si>
  <si>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</si>
  <si>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</si>
  <si>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</si>
  <si>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</si>
  <si>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</si>
  <si>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</si>
  <si>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</si>
  <si>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</si>
  <si>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</si>
  <si>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</si>
  <si>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Наибольший(1)</t>
  </si>
  <si>
    <t>Наименьший(1)</t>
  </si>
  <si>
    <t>Выборка Х</t>
  </si>
  <si>
    <t>Δ</t>
  </si>
  <si>
    <t>~Δ</t>
  </si>
  <si>
    <t>1.Хар-ки положения:</t>
  </si>
  <si>
    <t>Выбор. Среднее</t>
  </si>
  <si>
    <t>2.Хар-ки рассеяния</t>
  </si>
  <si>
    <t>Наибольшее</t>
  </si>
  <si>
    <t>Наименьшее</t>
  </si>
  <si>
    <t>Размах выборки</t>
  </si>
  <si>
    <t>Дисперсия ген.сов-ти</t>
  </si>
  <si>
    <t>Ср.квадр. Отклонение</t>
  </si>
  <si>
    <t>СКО ген. Совокупности</t>
  </si>
  <si>
    <t>3. Характеристики формы:</t>
  </si>
  <si>
    <t>Выборочный эксцесс</t>
  </si>
  <si>
    <t>Коэфф. Асимметрии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</si>
</sst>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</cellStyleXfs>
  <cellXfs count="26">
    <xf numFmtId="0" fontId="0" fillId="0" borderId="0" xfId="0"/>
    <xf numFmtId="0" fontId="4" fillId="0" borderId="0" xfId="0" applyFont="1"/>
    <xf numFmtId="164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2" xfId="0" applyFill="1" applyBorder="1" applyAlignment="1"/>
    <xf numFmtId="10" fontId="0" fillId="0" borderId="2" xfId="0" applyNumberFormat="1" applyFill="1" applyBorder="1" applyAlignment="1"/>
    <xf numFmtId="0" fontId="6" fillId="0" borderId="3" xfId="0" applyFont="1" applyFill="1" applyBorder="1" applyAlignment="1">
      <alignment horizontal="center"/>
    </xf>
    <xf numFmtId="0" fontId="3" fillId="3" borderId="1" xfId="2"/>
    <xf numFmtId="0" fontId="1" fillId="8" borderId="0" xfId="7"/>
    <xf numFmtId="0" fontId="2" fillId="2" borderId="0" xfId="1"/>
    <xf numFmtId="0" fontId="1" fillId="5" borderId="0" xfId="4"/>
    <xf numFmtId="0" fontId="1" fillId="6" borderId="0" xfId="5"/>
    <xf numFmtId="0" fontId="1" fillId="5" borderId="0" xfId="4" applyAlignment="1">
      <alignment horizontal="center"/>
    </xf>
    <xf numFmtId="164" fontId="1" fillId="5" borderId="0" xfId="4" applyNumberFormat="1" applyAlignment="1">
      <alignment horizontal="center"/>
    </xf>
    <xf numFmtId="0" fontId="1" fillId="6" borderId="0" xfId="5" applyAlignment="1">
      <alignment horizontal="center"/>
    </xf>
    <xf numFmtId="0" fontId="5" fillId="4" borderId="0" xfId="3" applyAlignment="1">
      <alignment horizontal="center"/>
    </xf>
    <xf numFmtId="0" fontId="1" fillId="5" borderId="0" xfId="4" applyBorder="1" applyAlignment="1"/>
    <xf numFmtId="0" fontId="1" fillId="5" borderId="2" xfId="4" applyBorder="1" applyAlignment="1"/>
    <xf numFmtId="0" fontId="5" fillId="4" borderId="3" xfId="3" applyBorder="1" applyAlignment="1">
      <alignment horizontal="centerContinuous"/>
    </xf>
    <xf numFmtId="0" fontId="1" fillId="5" borderId="0" xfId="4" applyAlignment="1">
      <alignment horizontal="center" vertical="center"/>
    </xf>
    <xf numFmtId="0" fontId="0" fillId="5" borderId="0" xfId="4" applyFont="1"/>
    <xf numFmtId="0" fontId="0" fillId="0" borderId="0" xfId="0"/>
    <xf numFmtId="0" fontId="3" fillId="3" borderId="1" xfId="2" applyAlignment="1">
      <alignment horizontal="center" vertical="center"/>
    </xf>
    <xf numFmtId="0" fontId="1" fillId="8" borderId="0" xfId="7" applyAlignment="1">
      <alignment horizontal="center" vertical="center"/>
    </xf>
    <xf numFmtId="0" fontId="5" fillId="7" borderId="0" xfId="6" applyAlignment="1">
      <alignment horizontal="center" vertical="center"/>
    </xf>
  </cellXfs>
  <cellStyles count="8">
    <cellStyle name="20% — акцент1" xfId="4" builtinId="30"/>
    <cellStyle name="20% — акцент2" xfId="7" builtinId="34"/>
    <cellStyle name="40% — акцент1" xfId="5" builtinId="31"/>
    <cellStyle name="Акцент1" xfId="3" builtinId="29"/>
    <cellStyle name="Акцент2" xfId="6" builtinId="33"/>
    <cellStyle name="Вывод" xfId="2" builtinId="2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Эмпирическая функция распределения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Лаб.1!$I$5:$I$18</c:f>
              <c:numCache>
                <c:formatCode>General</c:formatCode>
                <c:ptCount val="14"/>
                <c:pt idx="0">
                  <c:v>-2</c:v>
                </c:pt>
                <c:pt idx="1">
                  <c:v>-9.9999999999999995E-7</c:v>
                </c:pt>
                <c:pt idx="2">
                  <c:v>0</c:v>
                </c:pt>
                <c:pt idx="3">
                  <c:v>0.99999000000000005</c:v>
                </c:pt>
                <c:pt idx="4">
                  <c:v>1</c:v>
                </c:pt>
                <c:pt idx="5">
                  <c:v>1.9999899999999999</c:v>
                </c:pt>
                <c:pt idx="6">
                  <c:v>2</c:v>
                </c:pt>
                <c:pt idx="7">
                  <c:v>2.9999899999999999</c:v>
                </c:pt>
                <c:pt idx="8">
                  <c:v>3</c:v>
                </c:pt>
                <c:pt idx="9">
                  <c:v>3.9999899999999999</c:v>
                </c:pt>
                <c:pt idx="10">
                  <c:v>4</c:v>
                </c:pt>
                <c:pt idx="11">
                  <c:v>4.9999900000000004</c:v>
                </c:pt>
                <c:pt idx="12">
                  <c:v>5</c:v>
                </c:pt>
                <c:pt idx="13">
                  <c:v>7</c:v>
                </c:pt>
              </c:numCache>
            </c:numRef>
          </c:xVal>
          <c:yVal>
            <c:numRef>
              <c:f>Лаб.1!$J$5:$J$18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0.3666666666666667</c:v>
                </c:pt>
                <c:pt idx="5">
                  <c:v>0.3666666666666667</c:v>
                </c:pt>
                <c:pt idx="6">
                  <c:v>0.66666666666666674</c:v>
                </c:pt>
                <c:pt idx="7">
                  <c:v>0.66666666666666674</c:v>
                </c:pt>
                <c:pt idx="8">
                  <c:v>0.73333333333333339</c:v>
                </c:pt>
                <c:pt idx="9">
                  <c:v>0.73333333333333339</c:v>
                </c:pt>
                <c:pt idx="10">
                  <c:v>0.9</c:v>
                </c:pt>
                <c:pt idx="11">
                  <c:v>0.9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75-49D6-844D-7DC97AE3D782}"/>
            </c:ext>
          </c:extLst>
        </c:ser>
        <c:ser>
          <c:idx val="1"/>
          <c:order val="1"/>
          <c:tx>
            <c:v>Вырезка значений</c:v>
          </c:tx>
          <c:spPr>
            <a:ln w="19050" cap="sq">
              <a:noFill/>
              <a:miter lim="800000"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Лаб.1!$D$5:$D$10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Лаб.1!$G$5:$G$10</c:f>
              <c:numCache>
                <c:formatCode>General</c:formatCode>
                <c:ptCount val="6"/>
                <c:pt idx="0">
                  <c:v>0.16666666666666666</c:v>
                </c:pt>
                <c:pt idx="1">
                  <c:v>0.3666666666666667</c:v>
                </c:pt>
                <c:pt idx="2">
                  <c:v>0.66666666666666674</c:v>
                </c:pt>
                <c:pt idx="3">
                  <c:v>0.73333333333333339</c:v>
                </c:pt>
                <c:pt idx="4">
                  <c:v>0.9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75-49D6-844D-7DC97AE3D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61352"/>
        <c:axId val="292662336"/>
      </c:scatterChart>
      <c:valAx>
        <c:axId val="29266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62336"/>
        <c:crosses val="autoZero"/>
        <c:crossBetween val="midCat"/>
      </c:valAx>
      <c:valAx>
        <c:axId val="2926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61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частот</a:t>
            </a:r>
            <a:endParaRPr lang="ru-RU"/>
          </a:p>
        </c:rich>
      </c:tx>
      <c:layout>
        <c:manualLayout>
          <c:xMode val="edge"/>
          <c:yMode val="edge"/>
          <c:x val="0.2758768790264852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Лаб.2!$D$4:$D$9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Лаб.2!$D$4:$D$9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Лаб.2!$F$4:$F$9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12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3-48D3-AD5E-FD8AE9D06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4"/>
        <c:axId val="290598408"/>
        <c:axId val="290597752"/>
      </c:barChart>
      <c:catAx>
        <c:axId val="29059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597752"/>
        <c:crosses val="autoZero"/>
        <c:auto val="1"/>
        <c:lblAlgn val="ctr"/>
        <c:lblOffset val="100"/>
        <c:noMultiLvlLbl val="0"/>
      </c:catAx>
      <c:valAx>
        <c:axId val="29059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59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</a:p>
        </c:rich>
      </c:tx>
      <c:layout>
        <c:manualLayout>
          <c:xMode val="edge"/>
          <c:yMode val="edge"/>
          <c:x val="0.1537279518381880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Лаб.2!$G$4:$G$9</c:f>
              <c:numCache>
                <c:formatCode>General</c:formatCode>
                <c:ptCount val="6"/>
                <c:pt idx="0">
                  <c:v>0.13333333333333333</c:v>
                </c:pt>
                <c:pt idx="1">
                  <c:v>0.2</c:v>
                </c:pt>
                <c:pt idx="2">
                  <c:v>0.4</c:v>
                </c:pt>
                <c:pt idx="3">
                  <c:v>6.6666666666666666E-2</c:v>
                </c:pt>
                <c:pt idx="4">
                  <c:v>0.16666666666666666</c:v>
                </c:pt>
                <c:pt idx="5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F-4F34-92CF-AFE5F66BF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68685416"/>
        <c:axId val="468685744"/>
      </c:barChart>
      <c:catAx>
        <c:axId val="468685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8685744"/>
        <c:crosses val="autoZero"/>
        <c:auto val="1"/>
        <c:lblAlgn val="ctr"/>
        <c:lblOffset val="100"/>
        <c:noMultiLvlLbl val="0"/>
      </c:catAx>
      <c:valAx>
        <c:axId val="46868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8685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Полигон частот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Лаб.2!$D$4:$D$9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Лаб.2!$E$4:$E$9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12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D6-4859-B81C-4570219F8C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8198656"/>
        <c:axId val="2881989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Лаб.2!$D$4:$D$9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Лаб.2!$D$4:$D$9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ED6-4859-B81C-4570219F8CF5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Лаб.2!$D$4:$D$9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Лаб.2!$G$4:$G$9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0.13333333333333333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6.6666666666666666E-2</c:v>
                      </c:pt>
                      <c:pt idx="4">
                        <c:v>0.16666666666666666</c:v>
                      </c:pt>
                      <c:pt idx="5">
                        <c:v>3.3333333333333333E-2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ED6-4859-B81C-4570219F8CF5}"/>
                  </c:ext>
                </c:extLst>
              </c15:ser>
            </c15:filteredLineSeries>
          </c:ext>
        </c:extLst>
      </c:lineChart>
      <c:catAx>
        <c:axId val="28819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198984"/>
        <c:crosses val="autoZero"/>
        <c:auto val="1"/>
        <c:lblAlgn val="ctr"/>
        <c:lblOffset val="100"/>
        <c:noMultiLvlLbl val="0"/>
      </c:catAx>
      <c:valAx>
        <c:axId val="28819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19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Полигон относительных частот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12700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Лаб.2!$D$4:$D$9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  <c:extLst xmlns:c15="http://schemas.microsoft.com/office/drawing/2012/chart"/>
            </c:numRef>
          </c:cat>
          <c:val>
            <c:numRef>
              <c:f>Лаб.2!$G$4:$G$9</c:f>
              <c:numCache>
                <c:formatCode>General</c:formatCode>
                <c:ptCount val="6"/>
                <c:pt idx="0">
                  <c:v>0.13333333333333333</c:v>
                </c:pt>
                <c:pt idx="1">
                  <c:v>0.2</c:v>
                </c:pt>
                <c:pt idx="2">
                  <c:v>0.4</c:v>
                </c:pt>
                <c:pt idx="3">
                  <c:v>6.6666666666666666E-2</c:v>
                </c:pt>
                <c:pt idx="4">
                  <c:v>0.16666666666666666</c:v>
                </c:pt>
                <c:pt idx="5">
                  <c:v>3.3333333333333333E-2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7155-4A61-A096-473772C0EF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8198656"/>
        <c:axId val="2881989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Лаб.2!$D$4:$D$9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Лаб.2!$D$4:$D$9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155-4A61-A096-473772C0EFA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Полигон частот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rgbClr val="FF0000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Лаб.2!$D$4:$D$9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Лаб.2!$E$4:$E$9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</c:v>
                      </c:pt>
                      <c:pt idx="1">
                        <c:v>6</c:v>
                      </c:pt>
                      <c:pt idx="2">
                        <c:v>12</c:v>
                      </c:pt>
                      <c:pt idx="3">
                        <c:v>2</c:v>
                      </c:pt>
                      <c:pt idx="4">
                        <c:v>5</c:v>
                      </c:pt>
                      <c:pt idx="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155-4A61-A096-473772C0EFAC}"/>
                  </c:ext>
                </c:extLst>
              </c15:ser>
            </c15:filteredLineSeries>
          </c:ext>
        </c:extLst>
      </c:lineChart>
      <c:catAx>
        <c:axId val="28819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198984"/>
        <c:crosses val="autoZero"/>
        <c:auto val="1"/>
        <c:lblAlgn val="ctr"/>
        <c:lblOffset val="100"/>
        <c:noMultiLvlLbl val="0"/>
      </c:catAx>
      <c:valAx>
        <c:axId val="28819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19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Огива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Огива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Лаб.2!$D$4:$D$9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Лаб.2!$J$4:$J$9</c:f>
              <c:numCache>
                <c:formatCode>0.0%</c:formatCode>
                <c:ptCount val="6"/>
                <c:pt idx="0">
                  <c:v>0.13333333333333333</c:v>
                </c:pt>
                <c:pt idx="1">
                  <c:v>0.33333333333333331</c:v>
                </c:pt>
                <c:pt idx="2">
                  <c:v>0.73333333333333328</c:v>
                </c:pt>
                <c:pt idx="3">
                  <c:v>0.8</c:v>
                </c:pt>
                <c:pt idx="4">
                  <c:v>0.96666666666666667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7-4D47-8E75-46F541B1EDE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8653008"/>
        <c:axId val="288652024"/>
      </c:lineChart>
      <c:catAx>
        <c:axId val="28865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652024"/>
        <c:crosses val="autoZero"/>
        <c:auto val="1"/>
        <c:lblAlgn val="ctr"/>
        <c:lblOffset val="100"/>
        <c:noMultiLvlLbl val="0"/>
      </c:catAx>
      <c:valAx>
        <c:axId val="28865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65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Лаб.4!$A$13:$A$16</c:f>
              <c:strCache>
                <c:ptCount val="4"/>
                <c:pt idx="0">
                  <c:v>0</c:v>
                </c:pt>
                <c:pt idx="1">
                  <c:v>1,666666667</c:v>
                </c:pt>
                <c:pt idx="2">
                  <c:v>3,333333333</c:v>
                </c:pt>
                <c:pt idx="3">
                  <c:v>Еще</c:v>
                </c:pt>
              </c:strCache>
            </c:strRef>
          </c:cat>
          <c:val>
            <c:numRef>
              <c:f>Лаб.4!$B$13:$B$16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14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F-4129-A627-C41D5F5CB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78324168"/>
        <c:axId val="478324496"/>
      </c:barChart>
      <c:lineChart>
        <c:grouping val="standard"/>
        <c:varyColors val="0"/>
        <c:ser>
          <c:idx val="1"/>
          <c:order val="1"/>
          <c:tx>
            <c:v>Интегральный %</c:v>
          </c:tx>
          <c:cat>
            <c:strRef>
              <c:f>Лаб.4!$A$13:$A$16</c:f>
              <c:strCache>
                <c:ptCount val="4"/>
                <c:pt idx="0">
                  <c:v>0</c:v>
                </c:pt>
                <c:pt idx="1">
                  <c:v>1,666666667</c:v>
                </c:pt>
                <c:pt idx="2">
                  <c:v>3,333333333</c:v>
                </c:pt>
                <c:pt idx="3">
                  <c:v>Еще</c:v>
                </c:pt>
              </c:strCache>
            </c:strRef>
          </c:cat>
          <c:val>
            <c:numRef>
              <c:f>Лаб.4!$C$13:$C$16</c:f>
              <c:numCache>
                <c:formatCode>0.00%</c:formatCode>
                <c:ptCount val="4"/>
                <c:pt idx="0">
                  <c:v>0.13333333333333333</c:v>
                </c:pt>
                <c:pt idx="1">
                  <c:v>0.33333333333333331</c:v>
                </c:pt>
                <c:pt idx="2">
                  <c:v>0.8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BF-4129-A627-C41D5F5CB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307616"/>
        <c:axId val="287307288"/>
      </c:lineChart>
      <c:catAx>
        <c:axId val="478324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8324496"/>
        <c:crosses val="autoZero"/>
        <c:auto val="1"/>
        <c:lblAlgn val="ctr"/>
        <c:lblOffset val="100"/>
        <c:noMultiLvlLbl val="0"/>
      </c:catAx>
      <c:valAx>
        <c:axId val="478324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8324168"/>
        <c:crosses val="autoZero"/>
        <c:crossBetween val="between"/>
      </c:valAx>
      <c:valAx>
        <c:axId val="28730728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87307616"/>
        <c:crosses val="max"/>
        <c:crossBetween val="between"/>
      </c:valAx>
      <c:catAx>
        <c:axId val="287307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730728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52386</xdr:colOff>
      <xdr:row>3</xdr:row>
      <xdr:rowOff>9525</xdr:rowOff>
    </xdr:from>
    <xdr:to>
      <xdr:col>16</xdr:col>
      <xdr:colOff>609599</xdr:colOff>
      <xdr:row>17</xdr:row>
      <xdr:rowOff>180975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0</xdr:rowOff>
    </xdr:from>
    <xdr:to>
      <xdr:col>13</xdr:col>
      <xdr:colOff>600075</xdr:colOff>
      <xdr:row>24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180975</xdr:colOff>
      <xdr:row>10</xdr:row>
      <xdr:rowOff>0</xdr:rowOff>
    </xdr:from>
    <xdr:to>
      <xdr:col>7</xdr:col>
      <xdr:colOff>0</xdr:colOff>
      <xdr:row>24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138112</xdr:colOff>
      <xdr:row>24</xdr:row>
      <xdr:rowOff>114300</xdr:rowOff>
    </xdr:from>
    <xdr:to>
      <xdr:col>7</xdr:col>
      <xdr:colOff>442912</xdr:colOff>
      <xdr:row>39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24</xdr:row>
      <xdr:rowOff>114300</xdr:rowOff>
    </xdr:from>
    <xdr:to>
      <xdr:col>15</xdr:col>
      <xdr:colOff>314325</xdr:colOff>
      <xdr:row>39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204787</xdr:colOff>
      <xdr:row>10</xdr:row>
      <xdr:rowOff>9525</xdr:rowOff>
    </xdr:from>
    <xdr:to>
      <xdr:col>21</xdr:col>
      <xdr:colOff>509587</xdr:colOff>
      <xdr:row>24</xdr:row>
      <xdr:rowOff>85725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0</xdr:row>
      <xdr:rowOff>28574</xdr:rowOff>
    </xdr:from>
    <xdr:to>
      <xdr:col>12</xdr:col>
      <xdr:colOff>409575</xdr:colOff>
      <xdr:row>15</xdr:row>
      <xdr:rowOff>180974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F13" sqref="F13"/>
    </sheetView>
  </sheetViews>
  <sheetFormatPr defaultRowHeight="15" x14ac:dyDescent="0.25"/>
  <cols>
    <col min="9" max="9" width="9.7109375" bestFit="1" customWidth="1"/>
  </cols>
  <sheetData>
    <row r="1" spans="1:16" x14ac:dyDescent="0.25">
      <c r="A1" s="23" t="s">
        <v>0</v>
      </c>
      <c r="B1" s="8">
        <v>5</v>
      </c>
      <c r="C1" s="8">
        <v>3</v>
      </c>
      <c r="D1" s="8">
        <v>4</v>
      </c>
      <c r="E1" s="8">
        <v>4</v>
      </c>
      <c r="F1" s="8">
        <v>0</v>
      </c>
      <c r="G1" s="8">
        <v>1</v>
      </c>
      <c r="H1" s="8">
        <v>5</v>
      </c>
      <c r="I1" s="8">
        <v>1</v>
      </c>
      <c r="J1" s="8">
        <v>2</v>
      </c>
      <c r="K1" s="8">
        <v>2</v>
      </c>
      <c r="L1" s="8">
        <v>1</v>
      </c>
      <c r="M1" s="8">
        <v>4</v>
      </c>
      <c r="N1" s="8">
        <v>2</v>
      </c>
      <c r="O1" s="8">
        <v>2</v>
      </c>
      <c r="P1" s="8">
        <v>0</v>
      </c>
    </row>
    <row r="2" spans="1:16" x14ac:dyDescent="0.25">
      <c r="A2" s="23"/>
      <c r="B2" s="8">
        <v>3</v>
      </c>
      <c r="C2" s="8">
        <v>2</v>
      </c>
      <c r="D2" s="8">
        <v>1</v>
      </c>
      <c r="E2" s="8">
        <v>2</v>
      </c>
      <c r="F2" s="8">
        <v>4</v>
      </c>
      <c r="G2" s="8">
        <v>2</v>
      </c>
      <c r="H2" s="8">
        <v>0</v>
      </c>
      <c r="I2" s="8">
        <v>2</v>
      </c>
      <c r="J2" s="8">
        <v>2</v>
      </c>
      <c r="K2" s="8">
        <v>0</v>
      </c>
      <c r="L2" s="8">
        <v>4</v>
      </c>
      <c r="M2" s="8">
        <v>0</v>
      </c>
      <c r="N2" s="8">
        <v>1</v>
      </c>
      <c r="O2" s="8">
        <v>5</v>
      </c>
      <c r="P2" s="8">
        <v>1</v>
      </c>
    </row>
    <row r="4" spans="1:16" x14ac:dyDescent="0.25">
      <c r="A4" s="12" t="s">
        <v>1</v>
      </c>
      <c r="B4" s="11">
        <f>MAX(B1:N2)</f>
        <v>5</v>
      </c>
      <c r="D4" s="15" t="s">
        <v>4</v>
      </c>
      <c r="E4" s="15" t="s">
        <v>5</v>
      </c>
      <c r="F4" s="15" t="s">
        <v>6</v>
      </c>
      <c r="G4" s="15" t="s">
        <v>7</v>
      </c>
      <c r="I4" s="15" t="s">
        <v>8</v>
      </c>
      <c r="J4" s="15" t="s">
        <v>7</v>
      </c>
    </row>
    <row r="5" spans="1:16" x14ac:dyDescent="0.25">
      <c r="A5" s="12" t="s">
        <v>2</v>
      </c>
      <c r="B5" s="11">
        <f>MIN(B1:N2)</f>
        <v>0</v>
      </c>
      <c r="D5" s="13">
        <v>0</v>
      </c>
      <c r="E5" s="13">
        <f t="array" ref="E5:E10">FREQUENCY(B1:P2,D5:D10)</f>
        <v>5</v>
      </c>
      <c r="F5" s="13">
        <f>E5/$B$6</f>
        <v>0.16666666666666666</v>
      </c>
      <c r="G5" s="13">
        <f>F5</f>
        <v>0.16666666666666666</v>
      </c>
      <c r="I5" s="13">
        <v>-2</v>
      </c>
      <c r="J5" s="13">
        <v>0</v>
      </c>
    </row>
    <row r="6" spans="1:16" x14ac:dyDescent="0.25">
      <c r="A6" s="12" t="s">
        <v>3</v>
      </c>
      <c r="B6" s="11">
        <f>COUNT(B1:P2)</f>
        <v>30</v>
      </c>
      <c r="D6" s="13">
        <v>1</v>
      </c>
      <c r="E6" s="13">
        <v>6</v>
      </c>
      <c r="F6" s="13">
        <f t="shared" ref="F6:F10" si="0">E6/$B$6</f>
        <v>0.2</v>
      </c>
      <c r="G6" s="13">
        <f>G5+F6</f>
        <v>0.3666666666666667</v>
      </c>
      <c r="I6" s="13">
        <v>-9.9999999999999995E-7</v>
      </c>
      <c r="J6" s="13">
        <v>0</v>
      </c>
    </row>
    <row r="7" spans="1:16" x14ac:dyDescent="0.25">
      <c r="D7" s="13">
        <v>2</v>
      </c>
      <c r="E7" s="13">
        <v>9</v>
      </c>
      <c r="F7" s="13">
        <f t="shared" si="0"/>
        <v>0.3</v>
      </c>
      <c r="G7" s="13">
        <f t="shared" ref="G7:G10" si="1">G6+F7</f>
        <v>0.66666666666666674</v>
      </c>
      <c r="I7" s="13">
        <f>D5</f>
        <v>0</v>
      </c>
      <c r="J7" s="13">
        <f>G5</f>
        <v>0.16666666666666666</v>
      </c>
    </row>
    <row r="8" spans="1:16" x14ac:dyDescent="0.25">
      <c r="D8" s="13">
        <v>3</v>
      </c>
      <c r="E8" s="13">
        <v>2</v>
      </c>
      <c r="F8" s="13">
        <f t="shared" si="0"/>
        <v>6.6666666666666666E-2</v>
      </c>
      <c r="G8" s="13">
        <f t="shared" si="1"/>
        <v>0.73333333333333339</v>
      </c>
      <c r="I8" s="13">
        <v>0.99999000000000005</v>
      </c>
      <c r="J8" s="13">
        <f>G5</f>
        <v>0.16666666666666666</v>
      </c>
    </row>
    <row r="9" spans="1:16" x14ac:dyDescent="0.25">
      <c r="D9" s="13">
        <v>4</v>
      </c>
      <c r="E9" s="13">
        <v>5</v>
      </c>
      <c r="F9" s="13">
        <f t="shared" si="0"/>
        <v>0.16666666666666666</v>
      </c>
      <c r="G9" s="13">
        <f t="shared" si="1"/>
        <v>0.9</v>
      </c>
      <c r="I9" s="13">
        <f>D6</f>
        <v>1</v>
      </c>
      <c r="J9" s="13">
        <f>G6</f>
        <v>0.3666666666666667</v>
      </c>
    </row>
    <row r="10" spans="1:16" x14ac:dyDescent="0.25">
      <c r="D10" s="13">
        <v>5</v>
      </c>
      <c r="E10" s="13">
        <v>3</v>
      </c>
      <c r="F10" s="13">
        <f t="shared" si="0"/>
        <v>0.1</v>
      </c>
      <c r="G10" s="13">
        <f t="shared" si="1"/>
        <v>1</v>
      </c>
      <c r="I10" s="13">
        <v>1.9999899999999999</v>
      </c>
      <c r="J10" s="13">
        <f>G6</f>
        <v>0.3666666666666667</v>
      </c>
    </row>
    <row r="11" spans="1:16" x14ac:dyDescent="0.25">
      <c r="I11" s="13">
        <f>D7</f>
        <v>2</v>
      </c>
      <c r="J11" s="13">
        <f>G7</f>
        <v>0.66666666666666674</v>
      </c>
    </row>
    <row r="12" spans="1:16" x14ac:dyDescent="0.25">
      <c r="I12" s="13">
        <v>2.9999899999999999</v>
      </c>
      <c r="J12" s="13">
        <f>G7</f>
        <v>0.66666666666666674</v>
      </c>
    </row>
    <row r="13" spans="1:16" x14ac:dyDescent="0.25">
      <c r="I13" s="13">
        <f>D8</f>
        <v>3</v>
      </c>
      <c r="J13" s="13">
        <f>G8</f>
        <v>0.73333333333333339</v>
      </c>
    </row>
    <row r="14" spans="1:16" x14ac:dyDescent="0.25">
      <c r="I14" s="13">
        <v>3.9999899999999999</v>
      </c>
      <c r="J14" s="13">
        <f>G8</f>
        <v>0.73333333333333339</v>
      </c>
    </row>
    <row r="15" spans="1:16" x14ac:dyDescent="0.25">
      <c r="I15" s="13">
        <f>D9</f>
        <v>4</v>
      </c>
      <c r="J15" s="13">
        <f>G9</f>
        <v>0.9</v>
      </c>
    </row>
    <row r="16" spans="1:16" x14ac:dyDescent="0.25">
      <c r="I16" s="13">
        <v>4.9999900000000004</v>
      </c>
      <c r="J16" s="13">
        <f>G9</f>
        <v>0.9</v>
      </c>
    </row>
    <row r="17" spans="9:10" x14ac:dyDescent="0.25">
      <c r="I17" s="13">
        <f>D10</f>
        <v>5</v>
      </c>
      <c r="J17" s="13">
        <f>G10</f>
        <v>1</v>
      </c>
    </row>
    <row r="18" spans="9:10" x14ac:dyDescent="0.25">
      <c r="I18" s="13">
        <v>7</v>
      </c>
      <c r="J18" s="13">
        <f>G10</f>
        <v>1</v>
      </c>
    </row>
  </sheetData>
  <mergeCells count="1"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Normal="100" workbookViewId="0">
      <selection activeCell="A10" sqref="A10"/>
    </sheetView>
  </sheetViews>
  <sheetFormatPr defaultRowHeight="15" x14ac:dyDescent="0.25"/>
  <cols>
    <col min="9" max="9" width="14" customWidth="1"/>
    <col min="10" max="10" width="12" customWidth="1"/>
  </cols>
  <sheetData>
    <row r="1" spans="1:16" x14ac:dyDescent="0.25">
      <c r="A1" s="24" t="s">
        <v>0</v>
      </c>
      <c r="B1" s="9">
        <v>2</v>
      </c>
      <c r="C1" s="9">
        <v>3</v>
      </c>
      <c r="D1" s="9">
        <v>2</v>
      </c>
      <c r="E1" s="9">
        <v>1</v>
      </c>
      <c r="F1" s="9">
        <v>2</v>
      </c>
      <c r="G1" s="9">
        <v>2</v>
      </c>
      <c r="H1" s="9">
        <v>4</v>
      </c>
      <c r="I1" s="9">
        <v>0</v>
      </c>
      <c r="J1" s="9">
        <v>2</v>
      </c>
      <c r="K1" s="9">
        <v>4</v>
      </c>
      <c r="L1" s="9">
        <v>4</v>
      </c>
      <c r="M1" s="9">
        <v>0</v>
      </c>
      <c r="N1" s="9">
        <v>1</v>
      </c>
      <c r="O1" s="9">
        <v>5</v>
      </c>
      <c r="P1" s="9">
        <v>1</v>
      </c>
    </row>
    <row r="2" spans="1:16" x14ac:dyDescent="0.25">
      <c r="A2" s="24"/>
      <c r="B2" s="9">
        <v>1</v>
      </c>
      <c r="C2" s="9">
        <v>3</v>
      </c>
      <c r="D2" s="9">
        <v>2</v>
      </c>
      <c r="E2" s="9">
        <v>2</v>
      </c>
      <c r="F2" s="9">
        <v>1</v>
      </c>
      <c r="G2" s="9">
        <v>4</v>
      </c>
      <c r="H2" s="9">
        <v>2</v>
      </c>
      <c r="I2" s="9">
        <v>2</v>
      </c>
      <c r="J2" s="9">
        <v>0</v>
      </c>
      <c r="K2" s="9">
        <v>1</v>
      </c>
      <c r="L2" s="9">
        <v>2</v>
      </c>
      <c r="M2" s="9">
        <v>4</v>
      </c>
      <c r="N2" s="9">
        <v>2</v>
      </c>
      <c r="O2" s="9">
        <v>0</v>
      </c>
      <c r="P2" s="9">
        <v>2</v>
      </c>
    </row>
    <row r="3" spans="1:16" x14ac:dyDescent="0.25">
      <c r="D3" s="11" t="s">
        <v>4</v>
      </c>
      <c r="E3" s="11" t="s">
        <v>5</v>
      </c>
      <c r="F3" s="11" t="s">
        <v>11</v>
      </c>
      <c r="G3" s="11" t="s">
        <v>12</v>
      </c>
      <c r="H3" s="13" t="s">
        <v>13</v>
      </c>
      <c r="I3" s="13" t="s">
        <v>14</v>
      </c>
      <c r="J3" s="13" t="s">
        <v>15</v>
      </c>
    </row>
    <row r="4" spans="1:16" x14ac:dyDescent="0.25">
      <c r="A4" s="11" t="s">
        <v>1</v>
      </c>
      <c r="B4" s="11">
        <f>MAX(B1:N2)</f>
        <v>4</v>
      </c>
      <c r="D4" s="13">
        <v>0</v>
      </c>
      <c r="E4" s="13">
        <f t="array" ref="E4:E9">FREQUENCY(B1:P2,D4:D9)</f>
        <v>4</v>
      </c>
      <c r="F4" s="13">
        <f>E4/$B$9</f>
        <v>4</v>
      </c>
      <c r="G4" s="13">
        <f>F4/($B$9*$B$6)</f>
        <v>0.13333333333333333</v>
      </c>
      <c r="H4" s="13">
        <f>G4</f>
        <v>0.13333333333333333</v>
      </c>
      <c r="I4" s="13">
        <f>F4</f>
        <v>4</v>
      </c>
      <c r="J4" s="14">
        <f>I4/30</f>
        <v>0.13333333333333333</v>
      </c>
    </row>
    <row r="5" spans="1:16" x14ac:dyDescent="0.25">
      <c r="A5" s="11" t="s">
        <v>2</v>
      </c>
      <c r="B5" s="11">
        <f>MIN(B1:N2)</f>
        <v>0</v>
      </c>
      <c r="D5" s="13">
        <v>1</v>
      </c>
      <c r="E5" s="13">
        <v>6</v>
      </c>
      <c r="F5" s="13">
        <f t="shared" ref="F5:F9" si="0">E5/$B$9</f>
        <v>6</v>
      </c>
      <c r="G5" s="13">
        <f t="shared" ref="G5:G9" si="1">F5/($B$9*$B$6)</f>
        <v>0.2</v>
      </c>
      <c r="H5" s="13">
        <f t="shared" ref="H5:H9" si="2">G5</f>
        <v>0.2</v>
      </c>
      <c r="I5" s="13">
        <f>I4+E5</f>
        <v>10</v>
      </c>
      <c r="J5" s="14">
        <f t="shared" ref="J5:J9" si="3">I5/30</f>
        <v>0.33333333333333331</v>
      </c>
    </row>
    <row r="6" spans="1:16" x14ac:dyDescent="0.25">
      <c r="A6" s="11" t="s">
        <v>3</v>
      </c>
      <c r="B6" s="11">
        <f>COUNT(B1:P2)</f>
        <v>30</v>
      </c>
      <c r="D6" s="13">
        <v>2</v>
      </c>
      <c r="E6" s="13">
        <v>12</v>
      </c>
      <c r="F6" s="13">
        <f t="shared" si="0"/>
        <v>12</v>
      </c>
      <c r="G6" s="13">
        <f t="shared" si="1"/>
        <v>0.4</v>
      </c>
      <c r="H6" s="13">
        <f t="shared" si="2"/>
        <v>0.4</v>
      </c>
      <c r="I6" s="13">
        <f t="shared" ref="I6:I9" si="4">I5+E6</f>
        <v>22</v>
      </c>
      <c r="J6" s="14">
        <f t="shared" si="3"/>
        <v>0.73333333333333328</v>
      </c>
    </row>
    <row r="7" spans="1:16" x14ac:dyDescent="0.25">
      <c r="A7" s="11" t="s">
        <v>9</v>
      </c>
      <c r="B7" s="11">
        <f>B4-B5</f>
        <v>4</v>
      </c>
      <c r="D7" s="13">
        <v>3</v>
      </c>
      <c r="E7" s="13">
        <v>2</v>
      </c>
      <c r="F7" s="13">
        <f t="shared" si="0"/>
        <v>2</v>
      </c>
      <c r="G7" s="13">
        <f t="shared" si="1"/>
        <v>6.6666666666666666E-2</v>
      </c>
      <c r="H7" s="13">
        <f t="shared" si="2"/>
        <v>6.6666666666666666E-2</v>
      </c>
      <c r="I7" s="13">
        <f t="shared" si="4"/>
        <v>24</v>
      </c>
      <c r="J7" s="14">
        <f t="shared" si="3"/>
        <v>0.8</v>
      </c>
    </row>
    <row r="8" spans="1:16" x14ac:dyDescent="0.25">
      <c r="A8" s="11" t="s">
        <v>10</v>
      </c>
      <c r="B8" s="11">
        <f>SQRT(B6)</f>
        <v>5.4772255750516612</v>
      </c>
      <c r="D8" s="13">
        <v>4</v>
      </c>
      <c r="E8" s="13">
        <v>5</v>
      </c>
      <c r="F8" s="13">
        <f t="shared" si="0"/>
        <v>5</v>
      </c>
      <c r="G8" s="13">
        <f t="shared" si="1"/>
        <v>0.16666666666666666</v>
      </c>
      <c r="H8" s="13">
        <f t="shared" si="2"/>
        <v>0.16666666666666666</v>
      </c>
      <c r="I8" s="13">
        <f t="shared" si="4"/>
        <v>29</v>
      </c>
      <c r="J8" s="14">
        <f t="shared" si="3"/>
        <v>0.96666666666666667</v>
      </c>
    </row>
    <row r="9" spans="1:16" x14ac:dyDescent="0.25">
      <c r="A9" s="21" t="s">
        <v>35</v>
      </c>
      <c r="B9" s="11">
        <f>ROUND(B7/B8,0)</f>
        <v>1</v>
      </c>
      <c r="D9" s="13">
        <v>5</v>
      </c>
      <c r="E9" s="13">
        <v>1</v>
      </c>
      <c r="F9" s="13">
        <f t="shared" si="0"/>
        <v>1</v>
      </c>
      <c r="G9" s="13">
        <f t="shared" si="1"/>
        <v>3.3333333333333333E-2</v>
      </c>
      <c r="H9" s="13">
        <f t="shared" si="2"/>
        <v>3.3333333333333333E-2</v>
      </c>
      <c r="I9" s="13">
        <f t="shared" si="4"/>
        <v>30</v>
      </c>
      <c r="J9" s="14">
        <f t="shared" si="3"/>
        <v>1</v>
      </c>
    </row>
    <row r="10" spans="1:16" x14ac:dyDescent="0.25">
      <c r="F10" s="12">
        <f>SUM(F4:F9)</f>
        <v>30</v>
      </c>
      <c r="G10" s="12">
        <f>SUM(G4:G9)</f>
        <v>1</v>
      </c>
    </row>
  </sheetData>
  <mergeCells count="1">
    <mergeCell ref="A1:A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32" sqref="G32"/>
    </sheetView>
  </sheetViews>
  <sheetFormatPr defaultRowHeight="15" x14ac:dyDescent="0.25"/>
  <cols>
    <col min="2" max="2" width="25.7109375" customWidth="1"/>
    <col min="3" max="3" width="18.28515625" customWidth="1"/>
    <col min="4" max="4" width="10.7109375" customWidth="1"/>
    <col min="5" max="5" width="9.140625" customWidth="1"/>
    <col min="6" max="6" width="23.42578125" customWidth="1"/>
  </cols>
  <sheetData>
    <row r="1" spans="1:10" x14ac:dyDescent="0.25">
      <c r="A1" s="25" t="s">
        <v>0</v>
      </c>
    </row>
    <row r="2" spans="1:10" x14ac:dyDescent="0.25">
      <c r="A2" s="25"/>
    </row>
    <row r="4" spans="1:10" x14ac:dyDescent="0.25">
      <c r="J4" s="2"/>
    </row>
    <row r="5" spans="1:10" x14ac:dyDescent="0.25"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F10" s="1"/>
      <c r="G10" s="1"/>
    </row>
    <row r="11" spans="1:10" ht="15.75" thickBot="1" x14ac:dyDescent="0.3"/>
    <row r="12" spans="1:10" x14ac:dyDescent="0.25">
      <c r="A12" s="7" t="s">
        <v>16</v>
      </c>
      <c r="B12" s="7" t="s">
        <v>5</v>
      </c>
      <c r="C12" s="7" t="s">
        <v>18</v>
      </c>
    </row>
    <row r="13" spans="1:10" x14ac:dyDescent="0.25">
      <c r="A13" s="3">
        <v>0</v>
      </c>
      <c r="B13" s="3">
        <v>4</v>
      </c>
      <c r="C13" s="4">
        <v>0.13333333333333333</v>
      </c>
    </row>
    <row r="14" spans="1:10" x14ac:dyDescent="0.25">
      <c r="A14" s="3">
        <v>1.6666666666666667</v>
      </c>
      <c r="B14" s="3">
        <v>6</v>
      </c>
      <c r="C14" s="4">
        <v>0.33333333333333331</v>
      </c>
    </row>
    <row r="15" spans="1:10" x14ac:dyDescent="0.25">
      <c r="A15" s="3">
        <v>3.3333333333333335</v>
      </c>
      <c r="B15" s="3">
        <v>14</v>
      </c>
      <c r="C15" s="4">
        <v>0.8</v>
      </c>
    </row>
    <row r="16" spans="1:10" ht="15.75" thickBot="1" x14ac:dyDescent="0.3">
      <c r="A16" s="5" t="s">
        <v>17</v>
      </c>
      <c r="B16" s="5">
        <v>6</v>
      </c>
      <c r="C16" s="6">
        <v>1</v>
      </c>
    </row>
    <row r="18" spans="1:7" x14ac:dyDescent="0.25">
      <c r="A18" s="9">
        <v>2</v>
      </c>
      <c r="B18" s="22"/>
      <c r="C18" s="22"/>
      <c r="E18" s="22" t="s">
        <v>37</v>
      </c>
      <c r="F18" s="22"/>
      <c r="G18" s="22"/>
    </row>
    <row r="19" spans="1:7" x14ac:dyDescent="0.25">
      <c r="A19" s="9">
        <v>3</v>
      </c>
      <c r="B19" s="22"/>
      <c r="C19" s="22"/>
      <c r="D19" s="3"/>
      <c r="E19" s="22"/>
      <c r="F19" s="22" t="s">
        <v>38</v>
      </c>
      <c r="G19" s="22">
        <f>AVERAGE(A12:A41)</f>
        <v>2.0370370370370372</v>
      </c>
    </row>
    <row r="20" spans="1:7" x14ac:dyDescent="0.25">
      <c r="A20" s="9">
        <v>2</v>
      </c>
      <c r="B20" s="22"/>
      <c r="C20" s="22"/>
      <c r="E20" s="22"/>
      <c r="F20" s="22" t="s">
        <v>21</v>
      </c>
      <c r="G20" s="22">
        <f>MEDIAN(A12:A41)</f>
        <v>2</v>
      </c>
    </row>
    <row r="21" spans="1:7" x14ac:dyDescent="0.25">
      <c r="A21" s="9">
        <v>1</v>
      </c>
      <c r="B21" s="22"/>
      <c r="C21" s="22"/>
      <c r="E21" s="22"/>
      <c r="F21" s="22" t="s">
        <v>22</v>
      </c>
      <c r="G21" s="22">
        <f>_xlfn.MODE.SNGL(A12:A41)</f>
        <v>2</v>
      </c>
    </row>
    <row r="22" spans="1:7" x14ac:dyDescent="0.25">
      <c r="A22" s="9">
        <v>2</v>
      </c>
      <c r="B22" s="22"/>
      <c r="C22" s="22"/>
      <c r="E22" s="22" t="s">
        <v>39</v>
      </c>
      <c r="F22" s="22"/>
      <c r="G22" s="22"/>
    </row>
    <row r="23" spans="1:7" x14ac:dyDescent="0.25">
      <c r="A23" s="9">
        <v>2</v>
      </c>
      <c r="B23" s="22"/>
      <c r="C23" s="22"/>
      <c r="E23" s="22"/>
      <c r="F23" s="22" t="s">
        <v>40</v>
      </c>
      <c r="G23" s="22">
        <f>MAX(A12:A41)</f>
        <v>5</v>
      </c>
    </row>
    <row r="24" spans="1:7" x14ac:dyDescent="0.25">
      <c r="A24" s="9">
        <v>4</v>
      </c>
      <c r="B24" s="22"/>
      <c r="C24" s="22"/>
      <c r="E24" s="22"/>
      <c r="F24" s="22" t="s">
        <v>41</v>
      </c>
      <c r="G24" s="22">
        <f>MIN(A12:A41)</f>
        <v>0</v>
      </c>
    </row>
    <row r="25" spans="1:7" x14ac:dyDescent="0.25">
      <c r="A25" s="9">
        <v>0</v>
      </c>
      <c r="B25" s="22"/>
      <c r="C25" s="22"/>
      <c r="E25" s="22"/>
      <c r="F25" s="22" t="s">
        <v>42</v>
      </c>
      <c r="G25" s="22">
        <f>G23-G24</f>
        <v>5</v>
      </c>
    </row>
    <row r="26" spans="1:7" x14ac:dyDescent="0.25">
      <c r="A26" s="9">
        <v>2</v>
      </c>
      <c r="B26" s="22"/>
      <c r="C26" s="22"/>
      <c r="E26" s="22"/>
      <c r="F26" s="22" t="s">
        <v>24</v>
      </c>
      <c r="G26" s="22">
        <f>_xlfn.VAR.S(A12:A41)</f>
        <v>1.9173789173789173</v>
      </c>
    </row>
    <row r="27" spans="1:7" x14ac:dyDescent="0.25">
      <c r="A27" s="9">
        <v>4</v>
      </c>
      <c r="B27" s="22"/>
      <c r="C27" s="22"/>
      <c r="E27" s="22"/>
      <c r="F27" s="22" t="s">
        <v>43</v>
      </c>
      <c r="G27" s="22">
        <f>_xlfn.VAR.P(A12:A41)</f>
        <v>1.8463648834019204</v>
      </c>
    </row>
    <row r="28" spans="1:7" x14ac:dyDescent="0.25">
      <c r="A28" s="9">
        <v>4</v>
      </c>
      <c r="B28" s="22"/>
      <c r="C28" s="22"/>
      <c r="E28" s="22"/>
      <c r="F28" s="22" t="s">
        <v>44</v>
      </c>
      <c r="G28" s="22">
        <f>_xlfn.STDEV.S(A12:A41)</f>
        <v>1.3846945213219113</v>
      </c>
    </row>
    <row r="29" spans="1:7" x14ac:dyDescent="0.25">
      <c r="A29" s="9">
        <v>0</v>
      </c>
      <c r="B29" s="22"/>
      <c r="C29" s="22"/>
      <c r="E29" s="22"/>
      <c r="F29" s="22" t="s">
        <v>45</v>
      </c>
      <c r="G29" s="22">
        <f>_xlfn.STDEV.P(A12:A41)</f>
        <v>1.3588100983588252</v>
      </c>
    </row>
    <row r="30" spans="1:7" x14ac:dyDescent="0.25">
      <c r="A30" s="9">
        <v>1</v>
      </c>
      <c r="B30" s="22"/>
      <c r="C30" s="22"/>
      <c r="E30" s="22" t="s">
        <v>46</v>
      </c>
      <c r="F30" s="22"/>
      <c r="G30" s="22"/>
    </row>
    <row r="31" spans="1:7" x14ac:dyDescent="0.25">
      <c r="A31" s="9">
        <v>5</v>
      </c>
      <c r="B31" s="22"/>
      <c r="C31" s="22"/>
      <c r="E31" s="22"/>
      <c r="F31" s="22" t="s">
        <v>47</v>
      </c>
      <c r="G31" s="22">
        <f>KURT(A12:A41)</f>
        <v>-0.53687911350344164</v>
      </c>
    </row>
    <row r="32" spans="1:7" x14ac:dyDescent="0.25">
      <c r="A32" s="9">
        <v>1</v>
      </c>
      <c r="B32" s="22"/>
      <c r="C32" s="22"/>
      <c r="E32" s="22"/>
      <c r="F32" s="22" t="s">
        <v>48</v>
      </c>
      <c r="G32" s="22">
        <f>SKEW(A12:A41)</f>
        <v>0.32531407984577371</v>
      </c>
    </row>
    <row r="33" spans="1:1" x14ac:dyDescent="0.25">
      <c r="A33" s="9">
        <v>1</v>
      </c>
    </row>
    <row r="34" spans="1:1" x14ac:dyDescent="0.25">
      <c r="A34" s="9">
        <v>3</v>
      </c>
    </row>
    <row r="35" spans="1:1" x14ac:dyDescent="0.25">
      <c r="A35" s="9">
        <v>2</v>
      </c>
    </row>
    <row r="36" spans="1:1" x14ac:dyDescent="0.25">
      <c r="A36" s="9">
        <v>2</v>
      </c>
    </row>
    <row r="37" spans="1:1" x14ac:dyDescent="0.25">
      <c r="A37" s="9">
        <v>1</v>
      </c>
    </row>
    <row r="38" spans="1:1" x14ac:dyDescent="0.25">
      <c r="A38" s="9">
        <v>4</v>
      </c>
    </row>
    <row r="39" spans="1:1" x14ac:dyDescent="0.25">
      <c r="A39" s="9">
        <v>2</v>
      </c>
    </row>
    <row r="40" spans="1:1" x14ac:dyDescent="0.25">
      <c r="A40" s="9">
        <v>2</v>
      </c>
    </row>
    <row r="41" spans="1:1" x14ac:dyDescent="0.25">
      <c r="A41" s="9">
        <v>0</v>
      </c>
    </row>
    <row r="42" spans="1:1" x14ac:dyDescent="0.25">
      <c r="A42" s="9">
        <v>1</v>
      </c>
    </row>
    <row r="43" spans="1:1" x14ac:dyDescent="0.25">
      <c r="A43" s="9">
        <v>2</v>
      </c>
    </row>
    <row r="44" spans="1:1" x14ac:dyDescent="0.25">
      <c r="A44" s="9">
        <v>4</v>
      </c>
    </row>
    <row r="45" spans="1:1" x14ac:dyDescent="0.25">
      <c r="A45" s="9">
        <v>2</v>
      </c>
    </row>
    <row r="46" spans="1:1" x14ac:dyDescent="0.25">
      <c r="A46" s="9">
        <v>0</v>
      </c>
    </row>
    <row r="47" spans="1:1" x14ac:dyDescent="0.25">
      <c r="A47" s="9">
        <v>2</v>
      </c>
    </row>
  </sheetData>
  <mergeCells count="1">
    <mergeCell ref="A1:A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G12" sqref="G12"/>
    </sheetView>
  </sheetViews>
  <sheetFormatPr defaultRowHeight="15" x14ac:dyDescent="0.25"/>
  <cols>
    <col min="2" max="2" width="27.140625" customWidth="1"/>
    <col min="3" max="3" width="13.85546875" customWidth="1"/>
    <col min="6" max="6" width="11.28515625" customWidth="1"/>
    <col min="9" max="9" width="12.42578125" customWidth="1"/>
    <col min="10" max="10" width="13.28515625" customWidth="1"/>
  </cols>
  <sheetData>
    <row r="1" spans="1:10" x14ac:dyDescent="0.25">
      <c r="A1" s="25" t="s">
        <v>0</v>
      </c>
    </row>
    <row r="2" spans="1:10" x14ac:dyDescent="0.25">
      <c r="A2" s="25"/>
    </row>
    <row r="3" spans="1:10" x14ac:dyDescent="0.25">
      <c r="D3" s="16" t="s">
        <v>4</v>
      </c>
      <c r="E3" s="16" t="s">
        <v>5</v>
      </c>
      <c r="F3" s="16" t="s">
        <v>11</v>
      </c>
      <c r="G3" s="16" t="s">
        <v>12</v>
      </c>
      <c r="H3" s="16" t="s">
        <v>13</v>
      </c>
      <c r="I3" s="16" t="s">
        <v>14</v>
      </c>
      <c r="J3" s="16" t="s">
        <v>15</v>
      </c>
    </row>
    <row r="4" spans="1:10" x14ac:dyDescent="0.25">
      <c r="A4" s="16" t="s">
        <v>1</v>
      </c>
      <c r="B4" s="20">
        <f>MAX(A12:A41)</f>
        <v>5</v>
      </c>
      <c r="D4" s="13">
        <v>0</v>
      </c>
      <c r="E4" s="13">
        <f t="array" ref="E4:E9">FREQUENCY(A12:A41,D4:D9)</f>
        <v>4</v>
      </c>
      <c r="F4" s="13">
        <f>E4/$B$9</f>
        <v>4</v>
      </c>
      <c r="G4" s="13">
        <f>F4/($B$9*$B$6)</f>
        <v>0.13333333333333333</v>
      </c>
      <c r="H4" s="13">
        <f>G4</f>
        <v>0.13333333333333333</v>
      </c>
      <c r="I4" s="13">
        <f>F4</f>
        <v>4</v>
      </c>
      <c r="J4" s="14">
        <f>I4/30</f>
        <v>0.13333333333333333</v>
      </c>
    </row>
    <row r="5" spans="1:10" x14ac:dyDescent="0.25">
      <c r="A5" s="16" t="s">
        <v>2</v>
      </c>
      <c r="B5" s="20">
        <f>MIN(A12:A41)</f>
        <v>0</v>
      </c>
      <c r="D5" s="13">
        <v>1</v>
      </c>
      <c r="E5" s="13">
        <v>6</v>
      </c>
      <c r="F5" s="13">
        <f t="shared" ref="F5:F9" si="0">E5/$B$9</f>
        <v>6</v>
      </c>
      <c r="G5" s="13">
        <f t="shared" ref="G5:G9" si="1">F5/($B$9*$B$6)</f>
        <v>0.2</v>
      </c>
      <c r="H5" s="13">
        <f t="shared" ref="H5:H9" si="2">G5</f>
        <v>0.2</v>
      </c>
      <c r="I5" s="13">
        <f>I4+E5</f>
        <v>10</v>
      </c>
      <c r="J5" s="14">
        <f t="shared" ref="J5:J9" si="3">I5/30</f>
        <v>0.33333333333333331</v>
      </c>
    </row>
    <row r="6" spans="1:10" x14ac:dyDescent="0.25">
      <c r="A6" s="16" t="s">
        <v>3</v>
      </c>
      <c r="B6" s="20">
        <f>COUNT(A12:A41)</f>
        <v>30</v>
      </c>
      <c r="D6" s="13">
        <v>2</v>
      </c>
      <c r="E6" s="13">
        <v>12</v>
      </c>
      <c r="F6" s="13">
        <f t="shared" si="0"/>
        <v>12</v>
      </c>
      <c r="G6" s="13">
        <f t="shared" si="1"/>
        <v>0.4</v>
      </c>
      <c r="H6" s="13">
        <f t="shared" si="2"/>
        <v>0.4</v>
      </c>
      <c r="I6" s="13">
        <f t="shared" ref="I6:I9" si="4">I5+E6</f>
        <v>22</v>
      </c>
      <c r="J6" s="14">
        <f t="shared" si="3"/>
        <v>0.73333333333333328</v>
      </c>
    </row>
    <row r="7" spans="1:10" x14ac:dyDescent="0.25">
      <c r="A7" s="16" t="s">
        <v>9</v>
      </c>
      <c r="B7" s="20">
        <f>B4-B5</f>
        <v>5</v>
      </c>
      <c r="D7" s="13">
        <v>3</v>
      </c>
      <c r="E7" s="13">
        <v>2</v>
      </c>
      <c r="F7" s="13">
        <f t="shared" si="0"/>
        <v>2</v>
      </c>
      <c r="G7" s="13">
        <f t="shared" si="1"/>
        <v>6.6666666666666666E-2</v>
      </c>
      <c r="H7" s="13">
        <f t="shared" si="2"/>
        <v>6.6666666666666666E-2</v>
      </c>
      <c r="I7" s="13">
        <f t="shared" si="4"/>
        <v>24</v>
      </c>
      <c r="J7" s="14">
        <f t="shared" si="3"/>
        <v>0.8</v>
      </c>
    </row>
    <row r="8" spans="1:10" x14ac:dyDescent="0.25">
      <c r="A8" s="16" t="s">
        <v>10</v>
      </c>
      <c r="B8" s="20">
        <f>SQRT(B6)</f>
        <v>5.4772255750516612</v>
      </c>
      <c r="D8" s="13">
        <v>4</v>
      </c>
      <c r="E8" s="13">
        <v>5</v>
      </c>
      <c r="F8" s="13">
        <f t="shared" si="0"/>
        <v>5</v>
      </c>
      <c r="G8" s="13">
        <f t="shared" si="1"/>
        <v>0.16666666666666666</v>
      </c>
      <c r="H8" s="13">
        <f t="shared" si="2"/>
        <v>0.16666666666666666</v>
      </c>
      <c r="I8" s="13">
        <f t="shared" si="4"/>
        <v>29</v>
      </c>
      <c r="J8" s="14">
        <f t="shared" si="3"/>
        <v>0.96666666666666667</v>
      </c>
    </row>
    <row r="9" spans="1:10" x14ac:dyDescent="0.25">
      <c r="A9" s="16" t="s">
        <v>36</v>
      </c>
      <c r="B9" s="20">
        <f>ROUND(B7/B8,0)</f>
        <v>1</v>
      </c>
      <c r="D9" s="13">
        <v>5</v>
      </c>
      <c r="E9" s="13">
        <v>1</v>
      </c>
      <c r="F9" s="13">
        <f t="shared" si="0"/>
        <v>1</v>
      </c>
      <c r="G9" s="13">
        <f t="shared" si="1"/>
        <v>3.3333333333333333E-2</v>
      </c>
      <c r="H9" s="13">
        <f t="shared" si="2"/>
        <v>3.3333333333333333E-2</v>
      </c>
      <c r="I9" s="13">
        <f t="shared" si="4"/>
        <v>30</v>
      </c>
      <c r="J9" s="14">
        <f t="shared" si="3"/>
        <v>1</v>
      </c>
    </row>
    <row r="10" spans="1:10" x14ac:dyDescent="0.25">
      <c r="A10" s="16" t="s">
        <v>35</v>
      </c>
      <c r="B10" s="20">
        <f>B7/B8</f>
        <v>0.9128709291752769</v>
      </c>
      <c r="F10" s="12">
        <f>SUM(F4:F9)</f>
        <v>30</v>
      </c>
      <c r="G10" s="12">
        <f>SUM(G4:G9)</f>
        <v>1</v>
      </c>
    </row>
    <row r="11" spans="1:10" ht="15.75" thickBot="1" x14ac:dyDescent="0.3"/>
    <row r="12" spans="1:10" x14ac:dyDescent="0.25">
      <c r="A12" s="9">
        <v>2</v>
      </c>
      <c r="B12" s="19" t="s">
        <v>34</v>
      </c>
      <c r="C12" s="19"/>
    </row>
    <row r="13" spans="1:10" x14ac:dyDescent="0.25">
      <c r="A13" s="9">
        <v>3</v>
      </c>
      <c r="B13" s="17"/>
      <c r="C13" s="17"/>
    </row>
    <row r="14" spans="1:10" x14ac:dyDescent="0.25">
      <c r="A14" s="9">
        <v>2</v>
      </c>
      <c r="B14" s="17" t="s">
        <v>19</v>
      </c>
      <c r="C14" s="17">
        <v>2.0333333333333332</v>
      </c>
      <c r="E14" s="10">
        <f>AVERAGE(A12:A41)</f>
        <v>2.0333333333333332</v>
      </c>
    </row>
    <row r="15" spans="1:10" x14ac:dyDescent="0.25">
      <c r="A15" s="9">
        <v>1</v>
      </c>
      <c r="B15" s="17" t="s">
        <v>20</v>
      </c>
      <c r="C15" s="17">
        <v>0.37123417786461255</v>
      </c>
      <c r="E15" s="10">
        <f>E14/SQRT(E26)</f>
        <v>0.37123417786461255</v>
      </c>
    </row>
    <row r="16" spans="1:10" x14ac:dyDescent="0.25">
      <c r="A16" s="9">
        <v>2</v>
      </c>
      <c r="B16" s="17" t="s">
        <v>21</v>
      </c>
      <c r="C16" s="17">
        <v>2</v>
      </c>
      <c r="E16" s="10">
        <f>MEDIAN(A12:A41)</f>
        <v>2</v>
      </c>
    </row>
    <row r="17" spans="1:5" x14ac:dyDescent="0.25">
      <c r="A17" s="9">
        <v>2</v>
      </c>
      <c r="B17" s="17" t="s">
        <v>22</v>
      </c>
      <c r="C17" s="17">
        <v>2</v>
      </c>
      <c r="E17" s="10">
        <f>_xlfn.MODE.SNGL(A12:A41)</f>
        <v>2</v>
      </c>
    </row>
    <row r="18" spans="1:5" x14ac:dyDescent="0.25">
      <c r="A18" s="9">
        <v>4</v>
      </c>
      <c r="B18" s="17" t="s">
        <v>23</v>
      </c>
      <c r="C18" s="17">
        <v>1.3514572807192966</v>
      </c>
      <c r="E18" s="10">
        <f>_xlfn.STDEV.S(A12:A41)</f>
        <v>1.3514572807192966</v>
      </c>
    </row>
    <row r="19" spans="1:5" x14ac:dyDescent="0.25">
      <c r="A19" s="9">
        <v>0</v>
      </c>
      <c r="B19" s="17" t="s">
        <v>24</v>
      </c>
      <c r="C19" s="17">
        <v>1.8264367816091955</v>
      </c>
      <c r="E19" s="10">
        <f>_xlfn.VAR.S(A12:A41)</f>
        <v>1.8264367816091955</v>
      </c>
    </row>
    <row r="20" spans="1:5" x14ac:dyDescent="0.25">
      <c r="A20" s="9">
        <v>2</v>
      </c>
      <c r="B20" s="17" t="s">
        <v>25</v>
      </c>
      <c r="C20" s="17">
        <v>-0.42251901855825835</v>
      </c>
      <c r="E20" s="10">
        <f>KURT(A12:A41)</f>
        <v>-0.42251901855825835</v>
      </c>
    </row>
    <row r="21" spans="1:5" x14ac:dyDescent="0.25">
      <c r="A21" s="9">
        <v>4</v>
      </c>
      <c r="B21" s="17" t="s">
        <v>26</v>
      </c>
      <c r="C21" s="17">
        <v>0.38470597610933699</v>
      </c>
      <c r="E21" s="10">
        <f>SKEW(A12:A41)</f>
        <v>0.38470597610933699</v>
      </c>
    </row>
    <row r="22" spans="1:5" x14ac:dyDescent="0.25">
      <c r="A22" s="9">
        <v>4</v>
      </c>
      <c r="B22" s="17" t="s">
        <v>27</v>
      </c>
      <c r="C22" s="17">
        <v>5</v>
      </c>
      <c r="E22" s="10">
        <f>B4-B5</f>
        <v>5</v>
      </c>
    </row>
    <row r="23" spans="1:5" x14ac:dyDescent="0.25">
      <c r="A23" s="9">
        <v>0</v>
      </c>
      <c r="B23" s="17" t="s">
        <v>28</v>
      </c>
      <c r="C23" s="17">
        <v>0</v>
      </c>
      <c r="E23" s="10">
        <f>MIN(A12:A41)</f>
        <v>0</v>
      </c>
    </row>
    <row r="24" spans="1:5" x14ac:dyDescent="0.25">
      <c r="A24" s="9">
        <v>1</v>
      </c>
      <c r="B24" s="17" t="s">
        <v>29</v>
      </c>
      <c r="C24" s="17">
        <v>5</v>
      </c>
      <c r="E24" s="10">
        <f>MAX(A12:A41)</f>
        <v>5</v>
      </c>
    </row>
    <row r="25" spans="1:5" x14ac:dyDescent="0.25">
      <c r="A25" s="9">
        <v>5</v>
      </c>
      <c r="B25" s="17" t="s">
        <v>30</v>
      </c>
      <c r="C25" s="17">
        <v>61</v>
      </c>
      <c r="E25" s="10">
        <f>SUM(A12:A41)</f>
        <v>61</v>
      </c>
    </row>
    <row r="26" spans="1:5" x14ac:dyDescent="0.25">
      <c r="A26" s="9">
        <v>1</v>
      </c>
      <c r="B26" s="17" t="s">
        <v>31</v>
      </c>
      <c r="C26" s="17">
        <v>30</v>
      </c>
      <c r="E26" s="10">
        <f>COUNT(A12:A41)</f>
        <v>30</v>
      </c>
    </row>
    <row r="27" spans="1:5" x14ac:dyDescent="0.25">
      <c r="A27" s="9">
        <v>1</v>
      </c>
      <c r="B27" s="17" t="s">
        <v>32</v>
      </c>
      <c r="C27" s="17">
        <v>5</v>
      </c>
      <c r="E27" s="10">
        <f>LARGE(A12:A41,1)</f>
        <v>5</v>
      </c>
    </row>
    <row r="28" spans="1:5" ht="15.75" thickBot="1" x14ac:dyDescent="0.3">
      <c r="A28" s="9">
        <v>3</v>
      </c>
      <c r="B28" s="18" t="s">
        <v>33</v>
      </c>
      <c r="C28" s="18">
        <v>0</v>
      </c>
      <c r="E28" s="10">
        <f>SMALL(A12:A41,1)</f>
        <v>0</v>
      </c>
    </row>
    <row r="29" spans="1:5" x14ac:dyDescent="0.25">
      <c r="A29" s="9">
        <v>2</v>
      </c>
    </row>
    <row r="30" spans="1:5" x14ac:dyDescent="0.25">
      <c r="A30" s="9">
        <v>2</v>
      </c>
    </row>
    <row r="31" spans="1:5" x14ac:dyDescent="0.25">
      <c r="A31" s="9">
        <v>1</v>
      </c>
    </row>
    <row r="32" spans="1:5" x14ac:dyDescent="0.25">
      <c r="A32" s="9">
        <v>4</v>
      </c>
    </row>
    <row r="33" spans="1:1" x14ac:dyDescent="0.25">
      <c r="A33" s="9">
        <v>2</v>
      </c>
    </row>
    <row r="34" spans="1:1" x14ac:dyDescent="0.25">
      <c r="A34" s="9">
        <v>2</v>
      </c>
    </row>
    <row r="35" spans="1:1" x14ac:dyDescent="0.25">
      <c r="A35" s="9">
        <v>0</v>
      </c>
    </row>
    <row r="36" spans="1:1" x14ac:dyDescent="0.25">
      <c r="A36" s="9">
        <v>1</v>
      </c>
    </row>
    <row r="37" spans="1:1" x14ac:dyDescent="0.25">
      <c r="A37" s="9">
        <v>2</v>
      </c>
    </row>
    <row r="38" spans="1:1" x14ac:dyDescent="0.25">
      <c r="A38" s="9">
        <v>4</v>
      </c>
    </row>
    <row r="39" spans="1:1" x14ac:dyDescent="0.25">
      <c r="A39" s="9">
        <v>2</v>
      </c>
    </row>
    <row r="40" spans="1:1" x14ac:dyDescent="0.25">
      <c r="A40" s="9">
        <v>0</v>
      </c>
    </row>
    <row r="41" spans="1:1" x14ac:dyDescent="0.25">
      <c r="A41" s="9">
        <v>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Лаб.1</vt:lpstr>
      <vt:lpstr>Лаб.2</vt:lpstr>
      <vt:lpstr>Лаб.4</vt:lpstr>
      <vt:lpstr>Лаб.5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2023-05-23T05:50:48Z</dcterms:created>
  <dcterms:modified xsi:type="dcterms:W3CDTF">2023-05-23T11:27:03Z</dcterms:modified>
</cp:coreProperties>
</file>