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saiki\Downloads\"/>
    </mc:Choice>
  </mc:AlternateContent>
  <xr:revisionPtr revIDLastSave="0" documentId="13_ncr:1_{39F50B30-A342-4FE5-A55A-9F4C5549C5ED}" xr6:coauthVersionLast="47" xr6:coauthVersionMax="47" xr10:uidLastSave="{00000000-0000-0000-0000-000000000000}"/>
  <bookViews>
    <workbookView xWindow="-108" yWindow="-108" windowWidth="23256" windowHeight="12456" activeTab="3" xr2:uid="{0A0D8D68-EFC2-4074-BDCA-85DAF874A3F1}"/>
  </bookViews>
  <sheets>
    <sheet name="Analysis" sheetId="4" r:id="rId1"/>
    <sheet name="Input Data" sheetId="2" r:id="rId2"/>
    <sheet name="Master Data" sheetId="1" r:id="rId3"/>
    <sheet name="FinalReport" sheetId="10" r:id="rId4"/>
  </sheets>
  <definedNames>
    <definedName name="_xlchart.v1.0" hidden="1">Analysis!$AD$35:$AD$39</definedName>
    <definedName name="_xlchart.v1.1" hidden="1">Analysis!$AE$35:$AE$39</definedName>
    <definedName name="_xlchart.v1.2" hidden="1">Analysis!$AD$35:$AD$39</definedName>
    <definedName name="_xlchart.v1.3" hidden="1">Analysis!$AE$35:$AE$39</definedName>
    <definedName name="_xlchart.v1.4" hidden="1">Analysis!$AD$35:$AD$39</definedName>
    <definedName name="_xlchart.v1.5" hidden="1">Analysis!$AE$35:$AE$39</definedName>
    <definedName name="Category">OFFSET(#REF!,1,0,COUNT(#REF!))</definedName>
    <definedName name="Category1">[0]!Category8</definedName>
    <definedName name="Category8">Analysis!$AD$35</definedName>
    <definedName name="Category9">OFFSET(Analysis!XFA1048576,1,1,COUNT(Analysis!XFB:XFB))</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U13" i="4" l="1"/>
  <c r="CT13" i="4"/>
  <c r="CV14" i="4"/>
  <c r="CV15" i="4"/>
  <c r="CV16" i="4"/>
  <c r="CV17" i="4"/>
  <c r="CV18" i="4"/>
  <c r="CV19" i="4"/>
  <c r="CV20" i="4"/>
  <c r="CV21" i="4"/>
  <c r="CV22" i="4"/>
  <c r="CV23" i="4"/>
  <c r="CV24" i="4"/>
  <c r="CU14" i="4"/>
  <c r="CU15" i="4"/>
  <c r="CU16" i="4"/>
  <c r="CU17" i="4"/>
  <c r="CU18" i="4"/>
  <c r="CU19" i="4"/>
  <c r="CU20" i="4"/>
  <c r="CU21" i="4"/>
  <c r="CU22" i="4"/>
  <c r="CU23" i="4"/>
  <c r="CU24" i="4"/>
  <c r="CT14" i="4"/>
  <c r="CT15" i="4"/>
  <c r="CT16" i="4"/>
  <c r="CT17" i="4"/>
  <c r="CT18" i="4"/>
  <c r="CT19" i="4"/>
  <c r="CT20" i="4"/>
  <c r="CT21" i="4"/>
  <c r="CT22" i="4"/>
  <c r="CT23" i="4"/>
  <c r="CT24" i="4"/>
  <c r="AD35" i="4" a="1"/>
  <c r="AD35" i="4" s="1"/>
  <c r="AE35" i="4" a="1"/>
  <c r="AE35" i="4" s="1"/>
  <c r="AC35" i="4" s="1"/>
  <c r="BK3" i="4"/>
  <c r="BL9" i="4" a="1"/>
  <c r="BL9" i="4" s="1"/>
  <c r="BA6" i="4" a="1"/>
  <c r="BA6" i="4" s="1"/>
  <c r="BL3" i="4"/>
  <c r="BK9" i="4" s="1" a="1"/>
  <c r="BK9" i="4" s="1"/>
  <c r="AF14" i="4"/>
  <c r="AG14" i="4" s="1"/>
  <c r="AE14" i="4"/>
  <c r="AF15" i="4"/>
  <c r="AG15" i="4" s="1"/>
  <c r="AF16" i="4"/>
  <c r="AG16" i="4" s="1"/>
  <c r="AF17" i="4"/>
  <c r="AG17" i="4" s="1"/>
  <c r="AF18" i="4"/>
  <c r="AG18" i="4" s="1"/>
  <c r="AF19" i="4"/>
  <c r="AG19" i="4" s="1"/>
  <c r="AF20" i="4"/>
  <c r="AG20" i="4" s="1"/>
  <c r="AF21" i="4"/>
  <c r="AG21" i="4" s="1"/>
  <c r="AF22" i="4"/>
  <c r="AG22" i="4" s="1"/>
  <c r="AF23" i="4"/>
  <c r="AG23" i="4" s="1"/>
  <c r="AF24" i="4"/>
  <c r="AG24" i="4" s="1"/>
  <c r="AF25" i="4"/>
  <c r="AG25" i="4" s="1"/>
  <c r="AE16" i="4"/>
  <c r="AE17" i="4"/>
  <c r="AE18" i="4"/>
  <c r="AE19" i="4"/>
  <c r="AE20" i="4"/>
  <c r="AE21" i="4"/>
  <c r="AE22" i="4"/>
  <c r="AE23" i="4"/>
  <c r="AE24" i="4"/>
  <c r="AE25" i="4"/>
  <c r="J5" i="4"/>
  <c r="J4" i="4"/>
  <c r="AD33" i="4" l="1"/>
  <c r="AE33" i="4"/>
  <c r="BJ9" i="4" a="1"/>
  <c r="BJ9" i="4"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G3" i="2"/>
  <c r="G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J6" i="4"/>
  <c r="BB6" i="4" l="1" a="1"/>
  <c r="BB6" i="4" s="1"/>
  <c r="BC6" i="4" a="1"/>
  <c r="BC6" i="4" l="1"/>
  <c r="BA2" i="4"/>
  <c r="BB2" i="4"/>
  <c r="BC2" i="4"/>
  <c r="AZ6" i="4"/>
  <c r="BF6" i="4"/>
  <c r="AZ7" i="4"/>
  <c r="BF7" i="4"/>
  <c r="AZ8" i="4"/>
  <c r="BF8" i="4"/>
  <c r="AZ9" i="4"/>
  <c r="BF9" i="4"/>
  <c r="AZ10" i="4"/>
  <c r="BF10" i="4"/>
  <c r="AZ11" i="4"/>
  <c r="BF11" i="4"/>
  <c r="AZ12" i="4"/>
  <c r="BF12" i="4"/>
  <c r="AZ13" i="4"/>
  <c r="BF13" i="4"/>
  <c r="AZ14" i="4"/>
  <c r="BF14" i="4"/>
  <c r="AZ15" i="4"/>
  <c r="BF15" i="4"/>
  <c r="AZ16" i="4"/>
  <c r="BF16" i="4"/>
  <c r="AZ17" i="4"/>
  <c r="BF17" i="4"/>
  <c r="AZ18" i="4"/>
  <c r="BF18" i="4"/>
  <c r="AZ19" i="4"/>
  <c r="BF19" i="4"/>
  <c r="AZ20" i="4"/>
  <c r="BF20" i="4"/>
  <c r="AZ21" i="4"/>
  <c r="BF21" i="4"/>
  <c r="AZ22" i="4"/>
  <c r="BF22" i="4"/>
  <c r="AZ23" i="4"/>
  <c r="BF23" i="4"/>
  <c r="AZ24" i="4"/>
  <c r="BF24" i="4"/>
  <c r="AZ25" i="4"/>
  <c r="BF25" i="4"/>
  <c r="AZ26" i="4"/>
  <c r="BF26" i="4"/>
  <c r="AZ27" i="4"/>
  <c r="BF27" i="4"/>
  <c r="AZ28" i="4"/>
  <c r="BF28" i="4"/>
  <c r="AZ29" i="4"/>
  <c r="BF29" i="4"/>
  <c r="AZ30" i="4"/>
  <c r="BF30" i="4"/>
  <c r="AZ31" i="4"/>
  <c r="BF31" i="4"/>
  <c r="AZ32" i="4"/>
  <c r="BF32" i="4"/>
  <c r="AZ33" i="4"/>
  <c r="BF33" i="4"/>
  <c r="AZ34" i="4"/>
  <c r="BF34" i="4"/>
  <c r="AZ35" i="4"/>
  <c r="BF35" i="4"/>
  <c r="AZ36" i="4"/>
  <c r="BF36" i="4"/>
  <c r="AZ37" i="4"/>
  <c r="BF37" i="4"/>
  <c r="AZ38" i="4"/>
  <c r="BF38" i="4"/>
  <c r="AZ39" i="4"/>
  <c r="BF39" i="4"/>
  <c r="AZ40" i="4"/>
  <c r="BF40" i="4"/>
  <c r="AZ41" i="4"/>
  <c r="BF41" i="4"/>
  <c r="AZ42" i="4"/>
  <c r="BF42" i="4"/>
  <c r="AZ43" i="4"/>
  <c r="BF43" i="4"/>
  <c r="AZ44" i="4"/>
  <c r="BF44" i="4"/>
  <c r="AZ45" i="4"/>
  <c r="BF45" i="4"/>
  <c r="AZ46" i="4"/>
  <c r="BF46" i="4"/>
  <c r="AZ47" i="4"/>
  <c r="BF47" i="4"/>
  <c r="AZ48" i="4"/>
  <c r="BF48" i="4"/>
  <c r="AZ49" i="4"/>
  <c r="BF4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<sst xmlns="http://schemas.openxmlformats.org/spreadsheetml/2006/main" count="1918" uniqueCount="145">
  <si>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</si>
  <si>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</si>
  <si>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</si>
  <si>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</si>
  <si>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</si>
  <si>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</si>
  <si>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</si>
  <si>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</si>
  <si>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</si>
  <si>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</si>
  <si>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</si>
  <si>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</si>
  <si>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</si>
  <si>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</si>
  <si>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</si>
  <si>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</si>
  <si>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</si>
  <si>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</si>
  <si>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</si>
  <si>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</si>
  <si>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</si>
  <si>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</si>
  <si>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</si>
  <si>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</si>
  <si>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</si>
  <si>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</si>
  <si>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</si>
  <si>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</si>
  <si>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</si>
  <si>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</si>
  <si>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</si>
  <si>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</si>
  <si>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</si>
  <si>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</si>
  <si>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</si>
  <si>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</si>
  <si>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</si>
  <si>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</si>
  <si>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</si>
  <si>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</si>
  <si>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</si>
  <si>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</si>
  <si>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</si>
  <si>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</si>
  <si>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</si>
  <si>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</si>
  <si>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</si>
  <si>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</si>
  <si>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</si>
  <si>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</si>
  <si>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</si>
  <si>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</si>
  <si>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</si>
  <si>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</si>
  <si>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</si>
  <si>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</si>
  <si>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</si>
  <si>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</si>
  <si>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</si>
  <si>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</si>
  <si>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</si>
  <si>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</si>
  <si>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</si>
  <si>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</si>
  <si>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</si>
  <si>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</si>
  <si>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</si>
  <si>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</si>
  <si>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</si>
  <si>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</si>
  <si>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</si>
  <si>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</si>
  <si>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</si>
  <si>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</si>
  <si>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</si>
  <si>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</si>
  <si>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</si>
  <si>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</si>
  <si>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</si>
  <si>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</si>
  <si>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</si>
  <si>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</si>
  <si>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</si>
  <si>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</si>
  <si>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</si>
  <si>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</si>
  <si>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</si>
  <si>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</si>
  <si>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</si>
  <si>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</si>
  <si>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</si>
  <si>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</si>
  <si>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</si>
  <si>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</si>
  <si>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</si>
  <si>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</si>
  <si>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</si>
  <si>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</si>
  <si>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</si>
  <si>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</si>
  <si>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</si>
  <si>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</si>
  <si>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</si>
  <si>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</si>
  <si>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</si>
  <si>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</si>
  <si>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</si>
  <si>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</si>
  <si>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</si>
  <si>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</si>
  <si>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</si>
  <si>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</si>
  <si>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</si>
  <si>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</si>
  <si>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</si>
  <si>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Values</t>
  </si>
  <si>
    <t>Total sellings Values</t>
  </si>
  <si>
    <t>Day</t>
  </si>
  <si>
    <t>Month</t>
  </si>
  <si>
    <t>Year</t>
  </si>
  <si>
    <t>Row Labels</t>
  </si>
  <si>
    <t>Sum of Total sellings Values</t>
  </si>
  <si>
    <t>Sum of Total Buying Values</t>
  </si>
  <si>
    <t>Values</t>
  </si>
  <si>
    <t>Total</t>
  </si>
  <si>
    <t>Jan</t>
  </si>
  <si>
    <t>Feb</t>
  </si>
  <si>
    <t>Mar</t>
  </si>
  <si>
    <t>Apr</t>
  </si>
  <si>
    <t>May</t>
  </si>
  <si>
    <t>Jun</t>
  </si>
  <si>
    <t>Jul</t>
  </si>
  <si>
    <t>Aug</t>
  </si>
  <si>
    <t>Sep</t>
  </si>
  <si>
    <t>Oct</t>
  </si>
  <si>
    <t>Nov</t>
  </si>
  <si>
    <t>Dec</t>
  </si>
  <si>
    <t>Sum of QUANTITY</t>
  </si>
  <si>
    <t>Total Sales</t>
  </si>
  <si>
    <t>Total Profit</t>
  </si>
  <si>
    <t>Profit %</t>
  </si>
  <si>
    <t>Sales</t>
  </si>
  <si>
    <t>Profit</t>
  </si>
  <si>
    <t>Profit%</t>
  </si>
  <si>
    <t>rquantity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</si>
</sst>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12"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11"/>
      <color theme="7" tint="0.39997558519241921"/>
      <name val="Calibri"/>
      <family val="2"/>
      <scheme val="minor"/>
    </font>
    <font>
      <sz val="11"/>
      <color rgb="FF00B0F0"/>
      <name val="Calibri"/>
      <family val="2"/>
      <scheme val="minor"/>
    </font>
    <font>
      <sz val="14"/>
      <color theme="1"/>
      <name val="Calibri"/>
      <family val="2"/>
      <scheme val="minor"/>
    </font>
    <font>
      <sz val="16"/>
      <color theme="1"/>
      <name val="Calibri"/>
      <family val="2"/>
      <scheme val="minor"/>
    </font>
    <font>
      <sz val="8"/>
      <name val="Calibri"/>
      <family val="2"/>
      <scheme val="minor"/>
    </font>
    <font>
      <sz val="11"/>
      <color rgb="FFFF0000"/>
      <name val="Calibri"/>
      <family val="2"/>
      <scheme val="minor"/>
    </font>
    <font>
      <sz val="11"/>
      <color rgb="FF000000"/>
      <name val="Calibri"/>
      <family val="2"/>
      <scheme val="minor"/>
    </font>
    <font>
      <sz val="11"/>
      <color rgb="FFFFFF00"/>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4">
    <border>
      <left/>
      <right/>
      <top/>
      <bottom/>
      <diagonal/>
    </border>
    <border>
      <left/>
      <right/>
      <top/>
      <bottom style="medium">
        <color rgb="FF7030A0"/>
      </bottom>
      <diagonal/>
    </border>
    <border>
      <left/>
      <right/>
      <top/>
      <bottom style="thin">
        <color theme="4" tint="0.39997558519241921"/>
      </bottom>
      <diagonal/>
    </border>
    <border>
      <left/>
      <right style="thin">
        <color indexed="64"/>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3" fillId="6" borderId="2" xfId="0" applyFont="1" applyFill="1" applyBorder="1"/>
    <xf numFmtId="0" fontId="4" fillId="0" borderId="0" xfId="0" applyFont="1"/>
    <xf numFmtId="0" fontId="5" fillId="0" borderId="0" xfId="0" applyFont="1"/>
    <xf numFmtId="0" fontId="5" fillId="0" borderId="0" xfId="0" pivotButton="1" applyFont="1"/>
    <xf numFmtId="0" fontId="5" fillId="0" borderId="0" xfId="0" applyFont="1" applyAlignment="1">
      <alignment horizontal="left"/>
    </xf>
    <xf numFmtId="0" fontId="6" fillId="0" borderId="0" xfId="0" applyFont="1"/>
    <xf numFmtId="0" fontId="7" fillId="0" borderId="0" xfId="0" applyFont="1"/>
    <xf numFmtId="166" fontId="0" fillId="0" borderId="0" xfId="0" applyNumberFormat="1"/>
    <xf numFmtId="9" fontId="0" fillId="0" borderId="0" xfId="1" applyFont="1"/>
    <xf numFmtId="0" fontId="0" fillId="0" borderId="3" xfId="0" applyBorder="1"/>
    <xf numFmtId="0" fontId="10" fillId="0" borderId="0" xfId="0" applyFont="1"/>
    <xf numFmtId="0" fontId="9" fillId="0" borderId="0" xfId="0" applyFont="1"/>
    <xf numFmtId="0" fontId="11" fillId="0" borderId="0" xfId="0" applyFont="1"/>
  </cellXfs>
  <cellStyles count="2">
    <cellStyle name="Normal" xfId="0" builtinId="0"/>
    <cellStyle name="Percent" xfId="1" builtinId="5"/>
  </cellStyles>
  <dxfs count="39">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color rgb="FF00B0F0"/>
      </font>
    </dxf>
    <dxf>
      <font>
        <color rgb="FF00B0F0"/>
      </font>
    </dxf>
    <dxf>
      <font>
        <color rgb="FF00B0F0"/>
      </font>
    </dxf>
    <dxf>
      <numFmt numFmtId="165" formatCode="[$$-409]#,##0.00"/>
    </dxf>
    <dxf>
      <numFmt numFmtId="165" formatCode="[$$-409]#,##0.00"/>
    </dxf>
    <dxf>
      <font>
        <color rgb="FF00B0F0"/>
      </font>
    </dxf>
    <dxf>
      <font>
        <color rgb="FF00B0F0"/>
      </font>
    </dxf>
    <dxf>
      <font>
        <color rgb="FF00B0F0"/>
      </font>
    </dxf>
    <dxf>
      <font>
        <b/>
        <i val="0"/>
        <sz val="10"/>
        <color theme="1"/>
        <name val="pristine"/>
      </font>
      <fill>
        <patternFill>
          <bgColor rgb="FF002060"/>
        </patternFill>
      </fill>
      <border diagonalUp="0" diagonalDown="0">
        <left/>
        <right/>
        <top/>
        <bottom/>
        <vertical/>
        <horizontal/>
      </border>
    </dxf>
    <dxf>
      <font>
        <b/>
        <i val="0"/>
        <sz val="10"/>
        <color theme="1"/>
        <name val="Poor Richard"/>
        <family val="1"/>
        <scheme val="none"/>
      </font>
      <fill>
        <patternFill>
          <bgColor rgb="FF002060"/>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8"/>
      <tableStyleElement type="headerRow" dxfId="37"/>
    </tableStyle>
    <tableStyle name="SLICER2" pivot="0" table="0" count="10" xr9:uid="{1B21C483-E39A-475B-829C-93737482D092}">
      <tableStyleElement type="wholeTable" dxfId="36"/>
      <tableStyleElement type="headerRow" dxfId="35"/>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[SuperMarket_SalesDashboard.xlsx]Analysis!daily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35B-4280-B5B0-31B98E41E071}"/>
            </c:ext>
          </c:extLst>
        </c:ser>
        <c:dLbls>
          <c:showLegendKey val="0"/>
          <c:showVal val="0"/>
          <c:showCatName val="0"/>
          <c:showSerName val="0"/>
          <c:showPercent val="0"/>
          <c:showBubbleSize val="0"/>
        </c:dLbls>
        <c:axId val="1060027887"/>
        <c:axId val="1060026447"/>
      </c:areaChart>
      <c:catAx>
        <c:axId val="1060027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026447"/>
        <c:crosses val="autoZero"/>
        <c:auto val="1"/>
        <c:lblAlgn val="ctr"/>
        <c:lblOffset val="100"/>
        <c:noMultiLvlLbl val="0"/>
      </c:catAx>
      <c:valAx>
        <c:axId val="106002644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0278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9.0691937606834055E-2"/>
          <c:y val="8.7795941020143639E-2"/>
          <c:w val="0.86486351706036746"/>
          <c:h val="0.82795308954195568"/>
        </c:manualLayout>
      </c:layout>
      <c:barChart>
        <c:barDir val="col"/>
        <c:grouping val="clustered"/>
        <c:varyColors val="0"/>
        <c:ser>
          <c:idx val="0"/>
          <c:order val="0"/>
          <c:tx>
            <c:strRef>
              <c:f>Analysis!$AE$13</c:f>
              <c:strCache>
                <c:ptCount val="1"/>
                <c:pt idx="0">
                  <c:v>Sales</c:v>
                </c:pt>
              </c:strCache>
            </c:strRef>
          </c:tx>
          <c:spPr>
            <a:solidFill>
              <a:srgbClr val="00B0F0"/>
            </a:solidFill>
            <a:ln>
              <a:noFill/>
            </a:ln>
            <a:effectLst/>
          </c:spPr>
          <c:invertIfNegative val="0"/>
          <c:cat>
            <c:strRef>
              <c:f>Analysis!$AD$14:$AD$25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Analysis!$AE$14:$AE$25</c:f>
              <c:numCache>
                <c:formatCode>General</c:formatCode>
                <c:ptCount val="12"/>
                <c:pt idx="0">
                  <c:v>41346.959999999992</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3A58-47F9-B69A-FF0751D20670}"/>
            </c:ext>
          </c:extLst>
        </c:ser>
        <c:ser>
          <c:idx val="1"/>
          <c:order val="1"/>
          <c:tx>
            <c:strRef>
              <c:f>Analysis!$AF$13</c:f>
              <c:strCache>
                <c:ptCount val="1"/>
                <c:pt idx="0">
                  <c:v>Profit</c:v>
                </c:pt>
              </c:strCache>
            </c:strRef>
          </c:tx>
          <c:spPr>
            <a:solidFill>
              <a:srgbClr val="C00000"/>
            </a:solidFill>
            <a:ln>
              <a:noFill/>
            </a:ln>
            <a:effectLst/>
          </c:spPr>
          <c:invertIfNegative val="0"/>
          <c:cat>
            <c:strRef>
              <c:f>Analysis!$AD$14:$AD$25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Analysis!$AF$14:$AF$25</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3A58-47F9-B69A-FF0751D20670}"/>
            </c:ext>
          </c:extLst>
        </c:ser>
        <c:dLbls>
          <c:showLegendKey val="0"/>
          <c:showVal val="0"/>
          <c:showCatName val="0"/>
          <c:showSerName val="0"/>
          <c:showPercent val="0"/>
          <c:showBubbleSize val="0"/>
        </c:dLbls>
        <c:gapWidth val="17"/>
        <c:overlap val="100"/>
        <c:axId val="1070036239"/>
        <c:axId val="945369199"/>
      </c:barChart>
      <c:catAx>
        <c:axId val="107003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369199"/>
        <c:crosses val="autoZero"/>
        <c:auto val="1"/>
        <c:lblAlgn val="ctr"/>
        <c:lblOffset val="100"/>
        <c:noMultiLvlLbl val="0"/>
      </c:catAx>
      <c:valAx>
        <c:axId val="945369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03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Analysis!$BJ$9:$BJ$18</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Analysis!$BK$9:$BK$18</c:f>
              <c:numCache>
                <c:formatCode>General</c:formatCode>
                <c:ptCount val="10"/>
                <c:pt idx="0">
                  <c:v>703.5</c:v>
                </c:pt>
                <c:pt idx="1">
                  <c:v>7222.5</c:v>
                </c:pt>
                <c:pt idx="2">
                  <c:v>5145.6000000000004</c:v>
                </c:pt>
                <c:pt idx="3">
                  <c:v>8871.1200000000008</c:v>
                </c:pt>
                <c:pt idx="4">
                  <c:v>3957.15</c:v>
                </c:pt>
                <c:pt idx="5">
                  <c:v>7718.4000000000005</c:v>
                </c:pt>
                <c:pt idx="6" formatCode="[$$-409]#,##0.00">
                  <c:v>22952.16</c:v>
                </c:pt>
                <c:pt idx="7">
                  <c:v>20574</c:v>
                </c:pt>
                <c:pt idx="8">
                  <c:v>6064.8399999999992</c:v>
                </c:pt>
                <c:pt idx="9">
                  <c:v>16333.92</c:v>
                </c:pt>
              </c:numCache>
            </c:numRef>
          </c:val>
          <c:extLst>
            <c:ext xmlns:c16="http://schemas.microsoft.com/office/drawing/2014/chart" uri="{C3380CC4-5D6E-409C-BE32-E72D297353CC}">
              <c16:uniqueId val="{00000000-BC9B-47A8-92D9-DD5F2C626C04}"/>
            </c:ext>
          </c:extLst>
        </c:ser>
        <c:dLbls>
          <c:showLegendKey val="0"/>
          <c:showVal val="0"/>
          <c:showCatName val="0"/>
          <c:showSerName val="0"/>
          <c:showPercent val="0"/>
          <c:showBubbleSize val="0"/>
        </c:dLbls>
        <c:gapWidth val="50"/>
        <c:axId val="1724269279"/>
        <c:axId val="1724268799"/>
      </c:barChart>
      <c:catAx>
        <c:axId val="1724269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68799"/>
        <c:crosses val="autoZero"/>
        <c:auto val="1"/>
        <c:lblAlgn val="ctr"/>
        <c:lblOffset val="100"/>
        <c:noMultiLvlLbl val="0"/>
      </c:catAx>
      <c:valAx>
        <c:axId val="1724268799"/>
        <c:scaling>
          <c:orientation val="minMax"/>
        </c:scaling>
        <c:delete val="1"/>
        <c:axPos val="b"/>
        <c:numFmt formatCode="General" sourceLinked="1"/>
        <c:majorTickMark val="none"/>
        <c:minorTickMark val="none"/>
        <c:tickLblPos val="nextTo"/>
        <c:crossAx val="1724269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[SuperMarket_SalesDashboard.xlsx]Analysis!PivotTable22</c:name>
    <c:fmtId val="1"/>
  </c:pivotSource>
  <c:chart>
    <c:autoTitleDeleted val="1"/>
    <c:pivotFmts>
      <c:pivotFmt>
        <c:idx val="0"/>
        <c:spPr>
          <a:solidFill>
            <a:srgbClr val="00B050"/>
          </a:solidFill>
          <a:ln w="19050">
            <a:solidFill>
              <a:srgbClr val="FFFF00"/>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rgbClr val="FFFF00"/>
            </a:solidFill>
          </a:ln>
          <a:effectLst/>
        </c:spPr>
      </c:pivotFmt>
      <c:pivotFmt>
        <c:idx val="2"/>
        <c:spPr>
          <a:solidFill>
            <a:srgbClr val="00B050"/>
          </a:solidFill>
          <a:ln w="19050">
            <a:solidFill>
              <a:srgbClr val="FFFF00"/>
            </a:solidFill>
          </a:ln>
          <a:effectLst/>
        </c:spPr>
      </c:pivotFmt>
      <c:pivotFmt>
        <c:idx val="3"/>
        <c:spPr>
          <a:solidFill>
            <a:srgbClr val="00B050"/>
          </a:solidFill>
          <a:ln w="19050">
            <a:solidFill>
              <a:srgbClr val="FFFF00"/>
            </a:solidFill>
          </a:ln>
          <a:effectLst/>
        </c:spPr>
      </c:pivotFmt>
      <c:pivotFmt>
        <c:idx val="4"/>
        <c:spPr>
          <a:solidFill>
            <a:srgbClr val="00B050"/>
          </a:solidFill>
          <a:ln w="19050">
            <a:solidFill>
              <a:srgbClr val="FFFF00"/>
            </a:solidFill>
          </a:ln>
          <a:effectLst/>
        </c:spPr>
      </c:pivotFmt>
    </c:pivotFmts>
    <c:plotArea>
      <c:layout/>
      <c:pieChart>
        <c:varyColors val="1"/>
        <c:ser>
          <c:idx val="0"/>
          <c:order val="0"/>
          <c:tx>
            <c:strRef>
              <c:f>Analysis!$X$9</c:f>
              <c:strCache>
                <c:ptCount val="1"/>
                <c:pt idx="0">
                  <c:v>Total</c:v>
                </c:pt>
              </c:strCache>
            </c:strRef>
          </c:tx>
          <c:spPr>
            <a:solidFill>
              <a:srgbClr val="00B050"/>
            </a:solidFill>
            <a:ln>
              <a:solidFill>
                <a:srgbClr val="FFFF00"/>
              </a:solidFill>
            </a:ln>
          </c:spPr>
          <c:dPt>
            <c:idx val="0"/>
            <c:bubble3D val="0"/>
            <c:spPr>
              <a:solidFill>
                <a:srgbClr val="00B050"/>
              </a:solidFill>
              <a:ln w="19050">
                <a:solidFill>
                  <a:srgbClr val="FFFF00"/>
                </a:solidFill>
              </a:ln>
              <a:effectLst/>
            </c:spPr>
            <c:extLst>
              <c:ext xmlns:c16="http://schemas.microsoft.com/office/drawing/2014/chart" uri="{C3380CC4-5D6E-409C-BE32-E72D297353CC}">
                <c16:uniqueId val="{00000001-2975-4E08-87FF-EB3320285F9F}"/>
              </c:ext>
            </c:extLst>
          </c:dPt>
          <c:dPt>
            <c:idx val="1"/>
            <c:bubble3D val="0"/>
            <c:spPr>
              <a:solidFill>
                <a:srgbClr val="00B050"/>
              </a:solidFill>
              <a:ln w="19050">
                <a:solidFill>
                  <a:srgbClr val="FFFF00"/>
                </a:solidFill>
              </a:ln>
              <a:effectLst/>
            </c:spPr>
            <c:extLst>
              <c:ext xmlns:c16="http://schemas.microsoft.com/office/drawing/2014/chart" uri="{C3380CC4-5D6E-409C-BE32-E72D297353CC}">
                <c16:uniqueId val="{00000003-2975-4E08-87FF-EB3320285F9F}"/>
              </c:ext>
            </c:extLst>
          </c:dPt>
          <c:dPt>
            <c:idx val="2"/>
            <c:bubble3D val="0"/>
            <c:spPr>
              <a:solidFill>
                <a:srgbClr val="00B050"/>
              </a:solidFill>
              <a:ln w="19050">
                <a:solidFill>
                  <a:srgbClr val="FFFF00"/>
                </a:solidFill>
              </a:ln>
              <a:effectLst/>
            </c:spPr>
            <c:extLst>
              <c:ext xmlns:c16="http://schemas.microsoft.com/office/drawing/2014/chart" uri="{C3380CC4-5D6E-409C-BE32-E72D297353CC}">
                <c16:uniqueId val="{00000002-3C49-4008-B1C4-565B7C4E8B6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Analysis!$W$10:$W$12</c:f>
              <c:strCache>
                <c:ptCount val="3"/>
                <c:pt idx="0">
                  <c:v>Direct Sales</c:v>
                </c:pt>
                <c:pt idx="1">
                  <c:v>Online</c:v>
                </c:pt>
                <c:pt idx="2">
                  <c:v>Wholesaler</c:v>
                </c:pt>
              </c:strCache>
            </c:strRef>
          </c:cat>
          <c:val>
            <c:numRef>
              <c:f>Analysis!$X$10:$X$12</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3C49-4008-B1C4-565B7C4E8B6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[SuperMarket_SalesDashboard.xlsx]Analysis!PivotTable24</c:name>
    <c:fmtId val="1"/>
  </c:pivotSource>
  <c:chart>
    <c:autoTitleDeleted val="1"/>
    <c:pivotFmts>
      <c:pivotFmt>
        <c:idx val="0"/>
        <c:spPr>
          <a:solidFill>
            <a:schemeClr val="accent1">
              <a:lumMod val="60000"/>
              <a:lumOff val="40000"/>
            </a:schemeClr>
          </a:solidFill>
          <a:ln w="19050">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rgbClr val="92D050"/>
            </a:solidFill>
          </a:ln>
          <a:effectLst/>
        </c:spPr>
      </c:pivotFmt>
      <c:pivotFmt>
        <c:idx val="2"/>
        <c:spPr>
          <a:solidFill>
            <a:schemeClr val="accent1">
              <a:lumMod val="60000"/>
              <a:lumOff val="40000"/>
            </a:schemeClr>
          </a:solidFill>
          <a:ln w="19050">
            <a:solidFill>
              <a:srgbClr val="92D050"/>
            </a:solidFill>
          </a:ln>
          <a:effectLst/>
        </c:spPr>
      </c:pivotFmt>
    </c:pivotFmts>
    <c:plotArea>
      <c:layout/>
      <c:pieChart>
        <c:varyColors val="1"/>
        <c:ser>
          <c:idx val="0"/>
          <c:order val="0"/>
          <c:tx>
            <c:strRef>
              <c:f>Analysis!$N$36</c:f>
              <c:strCache>
                <c:ptCount val="1"/>
                <c:pt idx="0">
                  <c:v>Total</c:v>
                </c:pt>
              </c:strCache>
            </c:strRef>
          </c:tx>
          <c:spPr>
            <a:solidFill>
              <a:schemeClr val="accent1">
                <a:lumMod val="60000"/>
                <a:lumOff val="40000"/>
              </a:schemeClr>
            </a:solidFill>
            <a:ln>
              <a:solidFill>
                <a:srgbClr val="92D050"/>
              </a:solidFill>
            </a:ln>
          </c:spPr>
          <c:dPt>
            <c:idx val="0"/>
            <c:bubble3D val="0"/>
            <c:spPr>
              <a:solidFill>
                <a:schemeClr val="accent1">
                  <a:lumMod val="60000"/>
                  <a:lumOff val="40000"/>
                </a:schemeClr>
              </a:solidFill>
              <a:ln w="19050">
                <a:solidFill>
                  <a:srgbClr val="92D050"/>
                </a:solidFill>
              </a:ln>
              <a:effectLst/>
            </c:spPr>
            <c:extLst>
              <c:ext xmlns:c16="http://schemas.microsoft.com/office/drawing/2014/chart" uri="{C3380CC4-5D6E-409C-BE32-E72D297353CC}">
                <c16:uniqueId val="{00000001-A8E9-4F42-8758-55F19C47F4C2}"/>
              </c:ext>
            </c:extLst>
          </c:dPt>
          <c:dPt>
            <c:idx val="1"/>
            <c:bubble3D val="0"/>
            <c:spPr>
              <a:solidFill>
                <a:schemeClr val="accent1">
                  <a:lumMod val="60000"/>
                  <a:lumOff val="40000"/>
                </a:schemeClr>
              </a:solidFill>
              <a:ln w="19050">
                <a:solidFill>
                  <a:srgbClr val="92D050"/>
                </a:solidFill>
              </a:ln>
              <a:effectLst/>
            </c:spPr>
            <c:extLst>
              <c:ext xmlns:c16="http://schemas.microsoft.com/office/drawing/2014/chart" uri="{C3380CC4-5D6E-409C-BE32-E72D297353CC}">
                <c16:uniqueId val="{00000003-A8E9-4F42-8758-55F19C47F4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Analysis!$M$37:$M$38</c:f>
              <c:strCache>
                <c:ptCount val="2"/>
                <c:pt idx="0">
                  <c:v>Cash</c:v>
                </c:pt>
                <c:pt idx="1">
                  <c:v>Online</c:v>
                </c:pt>
              </c:strCache>
            </c:strRef>
          </c:cat>
          <c:val>
            <c:numRef>
              <c:f>Analysis!$N$37:$N$38</c:f>
              <c:numCache>
                <c:formatCode>General</c:formatCode>
                <c:ptCount val="2"/>
                <c:pt idx="0">
                  <c:v>199516.90000000008</c:v>
                </c:pt>
                <c:pt idx="1">
                  <c:v>201895.01999999993</c:v>
                </c:pt>
              </c:numCache>
            </c:numRef>
          </c:val>
          <c:extLst>
            <c:ext xmlns:c16="http://schemas.microsoft.com/office/drawing/2014/chart" uri="{C3380CC4-5D6E-409C-BE32-E72D297353CC}">
              <c16:uniqueId val="{00000000-8488-4AFD-A881-705D6A81342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26159230096234"/>
          <c:y val="7.407407407407407E-2"/>
          <c:w val="0.84596062992125987"/>
          <c:h val="0.8416746864975212"/>
        </c:manualLayout>
      </c:layout>
      <c:barChart>
        <c:barDir val="col"/>
        <c:grouping val="clustered"/>
        <c:varyColors val="0"/>
        <c:ser>
          <c:idx val="0"/>
          <c:order val="0"/>
          <c:tx>
            <c:strRef>
              <c:f>Analysis!$CT$12</c:f>
              <c:strCache>
                <c:ptCount val="1"/>
                <c:pt idx="0">
                  <c:v>Sales</c:v>
                </c:pt>
              </c:strCache>
            </c:strRef>
          </c:tx>
          <c:spPr>
            <a:solidFill>
              <a:srgbClr val="FF0000"/>
            </a:solidFill>
            <a:ln>
              <a:noFill/>
            </a:ln>
            <a:effectLst>
              <a:glow rad="63500">
                <a:srgbClr val="FFFF00">
                  <a:alpha val="40000"/>
                </a:srgbClr>
              </a:glow>
              <a:outerShdw blurRad="50800" dist="50800" dir="5400000" algn="ctr" rotWithShape="0">
                <a:schemeClr val="bg1"/>
              </a:outerShdw>
            </a:effectLst>
          </c:spPr>
          <c:invertIfNegative val="0"/>
          <c:dLbls>
            <c:dLbl>
              <c:idx val="0"/>
              <c:tx>
                <c:rich>
                  <a:bodyPr/>
                  <a:lstStyle/>
                  <a:p>
                    <a:fld id="{A963178C-31E3-478F-9257-4FCDED8027B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049B-451B-A082-2DA812E43752}"/>
                </c:ext>
              </c:extLst>
            </c:dLbl>
            <c:dLbl>
              <c:idx val="1"/>
              <c:tx>
                <c:rich>
                  <a:bodyPr/>
                  <a:lstStyle/>
                  <a:p>
                    <a:fld id="{A74D7613-2CE2-45C7-BFE5-3D314A687AC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049B-451B-A082-2DA812E43752}"/>
                </c:ext>
              </c:extLst>
            </c:dLbl>
            <c:dLbl>
              <c:idx val="2"/>
              <c:tx>
                <c:rich>
                  <a:bodyPr/>
                  <a:lstStyle/>
                  <a:p>
                    <a:fld id="{A382622D-5CD6-4049-BD74-9B63FC6B437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049B-451B-A082-2DA812E43752}"/>
                </c:ext>
              </c:extLst>
            </c:dLbl>
            <c:dLbl>
              <c:idx val="3"/>
              <c:tx>
                <c:rich>
                  <a:bodyPr/>
                  <a:lstStyle/>
                  <a:p>
                    <a:fld id="{4E1DB2A6-B866-40F9-8989-B7F3A48BDA7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049B-451B-A082-2DA812E43752}"/>
                </c:ext>
              </c:extLst>
            </c:dLbl>
            <c:dLbl>
              <c:idx val="4"/>
              <c:tx>
                <c:rich>
                  <a:bodyPr/>
                  <a:lstStyle/>
                  <a:p>
                    <a:fld id="{2D311B9E-8681-4C61-A937-D5F389D8D96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049B-451B-A082-2DA812E43752}"/>
                </c:ext>
              </c:extLst>
            </c:dLbl>
            <c:dLbl>
              <c:idx val="5"/>
              <c:tx>
                <c:rich>
                  <a:bodyPr/>
                  <a:lstStyle/>
                  <a:p>
                    <a:fld id="{6642D1AD-7A81-4948-A02C-7163B224A4E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049B-451B-A082-2DA812E43752}"/>
                </c:ext>
              </c:extLst>
            </c:dLbl>
            <c:dLbl>
              <c:idx val="6"/>
              <c:tx>
                <c:rich>
                  <a:bodyPr/>
                  <a:lstStyle/>
                  <a:p>
                    <a:fld id="{01DB4093-0611-41DF-9B50-6ED0036D15A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049B-451B-A082-2DA812E43752}"/>
                </c:ext>
              </c:extLst>
            </c:dLbl>
            <c:dLbl>
              <c:idx val="7"/>
              <c:tx>
                <c:rich>
                  <a:bodyPr/>
                  <a:lstStyle/>
                  <a:p>
                    <a:fld id="{81F9AD44-A764-4EE9-B857-671EB6B7488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049B-451B-A082-2DA812E43752}"/>
                </c:ext>
              </c:extLst>
            </c:dLbl>
            <c:dLbl>
              <c:idx val="8"/>
              <c:tx>
                <c:rich>
                  <a:bodyPr/>
                  <a:lstStyle/>
                  <a:p>
                    <a:fld id="{0D934488-C155-4CA2-B0F0-18115C15780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049B-451B-A082-2DA812E43752}"/>
                </c:ext>
              </c:extLst>
            </c:dLbl>
            <c:dLbl>
              <c:idx val="9"/>
              <c:tx>
                <c:rich>
                  <a:bodyPr/>
                  <a:lstStyle/>
                  <a:p>
                    <a:fld id="{DFCDA9B6-ED8D-4DFD-9748-0B498949C4F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049B-451B-A082-2DA812E43752}"/>
                </c:ext>
              </c:extLst>
            </c:dLbl>
            <c:dLbl>
              <c:idx val="10"/>
              <c:tx>
                <c:rich>
                  <a:bodyPr/>
                  <a:lstStyle/>
                  <a:p>
                    <a:fld id="{2D423060-AEE4-4329-9B38-BC8D52C86C6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049B-451B-A082-2DA812E43752}"/>
                </c:ext>
              </c:extLst>
            </c:dLbl>
            <c:dLbl>
              <c:idx val="11"/>
              <c:tx>
                <c:rich>
                  <a:bodyPr/>
                  <a:lstStyle/>
                  <a:p>
                    <a:fld id="{8FFC5DA1-1233-48DD-AAA2-49A2F311B9A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049B-451B-A082-2DA812E437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Analysis!$CS$13:$CS$24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Analysis!$CT$13:$CT$24</c:f>
              <c:numCache>
                <c:formatCode>[$$-409]#,##0</c:formatCode>
                <c:ptCount val="12"/>
                <c:pt idx="0">
                  <c:v>#N/A</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Analysis!$CV$13:$CV$24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049B-451B-A082-2DA812E43752}"/>
            </c:ext>
          </c:extLst>
        </c:ser>
        <c:ser>
          <c:idx val="1"/>
          <c:order val="1"/>
          <c:tx>
            <c:strRef>
              <c:f>Analysis!$CU$12</c:f>
              <c:strCache>
                <c:ptCount val="1"/>
                <c:pt idx="0">
                  <c:v>Profit</c:v>
                </c:pt>
              </c:strCache>
            </c:strRef>
          </c:tx>
          <c:spPr>
            <a:solidFill>
              <a:schemeClr val="accent2"/>
            </a:solidFill>
            <a:ln>
              <a:noFill/>
            </a:ln>
            <a:effectLst/>
          </c:spPr>
          <c:invertIfNegative val="0"/>
          <c:dLbls>
            <c:delete val="1"/>
          </c:dLbls>
          <c:cat>
            <c:strRef>
              <c:f>Analysis!$CS$13:$CS$24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Analysis!$CU$13:$CU$24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049B-451B-A082-2DA812E43752}"/>
            </c:ext>
          </c:extLst>
        </c:ser>
        <c:dLbls>
          <c:showLegendKey val="0"/>
          <c:showVal val="1"/>
          <c:showCatName val="0"/>
          <c:showSerName val="0"/>
          <c:showPercent val="0"/>
          <c:showBubbleSize val="0"/>
        </c:dLbls>
        <c:gapWidth val="50"/>
        <c:overlap val="100"/>
        <c:axId val="1163362511"/>
        <c:axId val="1163361551"/>
      </c:barChart>
      <c:catAx>
        <c:axId val="1163362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361551"/>
        <c:crosses val="autoZero"/>
        <c:auto val="1"/>
        <c:lblAlgn val="ctr"/>
        <c:lblOffset val="100"/>
        <c:noMultiLvlLbl val="0"/>
      </c:catAx>
      <c:valAx>
        <c:axId val="1163361551"/>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362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[SuperMarket_SalesDashboard.xlsx]Analysis!daily</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69000">
                <a:srgbClr val="FF0000"/>
              </a:gs>
              <a:gs pos="97000">
                <a:schemeClr val="accent4">
                  <a:lumMod val="70000"/>
                </a:schemeClr>
              </a:gs>
            </a:gsLst>
            <a:path path="circl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a:gsLst>
                <a:gs pos="69000">
                  <a:srgbClr val="FF0000"/>
                </a:gs>
                <a:gs pos="97000">
                  <a:schemeClr val="accent4">
                    <a:lumMod val="70000"/>
                  </a:schemeClr>
                </a:gs>
              </a:gsLst>
              <a:path path="circle">
                <a:fillToRect l="50000" t="50000" r="50000" b="50000"/>
              </a:path>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A6F-4A2F-8C84-78113DF19D9B}"/>
            </c:ext>
          </c:extLst>
        </c:ser>
        <c:dLbls>
          <c:showLegendKey val="0"/>
          <c:showVal val="0"/>
          <c:showCatName val="0"/>
          <c:showSerName val="0"/>
          <c:showPercent val="0"/>
          <c:showBubbleSize val="0"/>
        </c:dLbls>
        <c:axId val="1060027887"/>
        <c:axId val="1060026447"/>
      </c:areaChart>
      <c:catAx>
        <c:axId val="1060027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026447"/>
        <c:crosses val="autoZero"/>
        <c:auto val="1"/>
        <c:lblAlgn val="ctr"/>
        <c:lblOffset val="100"/>
        <c:noMultiLvlLbl val="0"/>
      </c:catAx>
      <c:valAx>
        <c:axId val="106002644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027887"/>
        <c:crosses val="autoZero"/>
        <c:crossBetween val="midCat"/>
      </c:valAx>
      <c:spPr>
        <a:gradFill flip="none" rotWithShape="1">
          <a:gsLst>
            <a:gs pos="0">
              <a:srgbClr val="7030A0"/>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[SuperMarket_SalesDashboard.xlsx]Analysis!PivotTable24</c:name>
    <c:fmtId val="9"/>
  </c:pivotSource>
  <c:chart>
    <c:autoTitleDeleted val="1"/>
    <c:pivotFmts>
      <c:pivotFmt>
        <c:idx val="0"/>
        <c:spPr>
          <a:solidFill>
            <a:schemeClr val="accent1">
              <a:lumMod val="60000"/>
              <a:lumOff val="40000"/>
            </a:schemeClr>
          </a:solidFill>
          <a:ln w="19050">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9050">
            <a:solidFill>
              <a:srgbClr val="92D050"/>
            </a:solidFill>
          </a:ln>
          <a:effectLst/>
        </c:spPr>
      </c:pivotFmt>
      <c:pivotFmt>
        <c:idx val="2"/>
        <c:spPr>
          <a:solidFill>
            <a:schemeClr val="accent1">
              <a:lumMod val="60000"/>
              <a:lumOff val="40000"/>
            </a:schemeClr>
          </a:solidFill>
          <a:ln w="19050">
            <a:solidFill>
              <a:srgbClr val="92D050"/>
            </a:solidFill>
          </a:ln>
          <a:effectLst/>
        </c:spPr>
      </c:pivotFmt>
      <c:pivotFmt>
        <c:idx val="3"/>
        <c:spPr>
          <a:solidFill>
            <a:schemeClr val="accent1">
              <a:lumMod val="60000"/>
              <a:lumOff val="40000"/>
            </a:schemeClr>
          </a:solidFill>
          <a:ln w="19050">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w="19050">
            <a:solidFill>
              <a:srgbClr val="92D050"/>
            </a:solidFill>
          </a:ln>
          <a:effectLst/>
        </c:spPr>
      </c:pivotFmt>
      <c:pivotFmt>
        <c:idx val="5"/>
        <c:spPr>
          <a:solidFill>
            <a:schemeClr val="accent1">
              <a:lumMod val="60000"/>
              <a:lumOff val="40000"/>
            </a:schemeClr>
          </a:solidFill>
          <a:ln w="19050">
            <a:solidFill>
              <a:srgbClr val="92D050"/>
            </a:solidFill>
          </a:ln>
          <a:effectLst/>
        </c:spPr>
      </c:pivotFmt>
      <c:pivotFmt>
        <c:idx val="6"/>
        <c:spPr>
          <a:gradFill>
            <a:gsLst>
              <a:gs pos="35000">
                <a:srgbClr val="FF0000"/>
              </a:gs>
              <a:gs pos="100000">
                <a:schemeClr val="accent2">
                  <a:lumMod val="100000"/>
                </a:schemeClr>
              </a:gs>
            </a:gsLst>
            <a:lin ang="2700000" scaled="1"/>
          </a:gradFill>
          <a:ln w="19050">
            <a:solidFill>
              <a:srgbClr val="92D050"/>
            </a:solidFill>
          </a:ln>
          <a:effectLst/>
        </c:spPr>
        <c:marker>
          <c:symbol val="none"/>
        </c:marker>
        <c:dLbl>
          <c:idx val="0"/>
          <c:spPr>
            <a:gradFill>
              <a:gsLst>
                <a:gs pos="0">
                  <a:srgbClr val="7030A0"/>
                </a:gs>
                <a:gs pos="35000">
                  <a:schemeClr val="accent2">
                    <a:lumMod val="0"/>
                    <a:lumOff val="100000"/>
                  </a:schemeClr>
                </a:gs>
                <a:gs pos="100000">
                  <a:schemeClr val="accent2">
                    <a:lumMod val="100000"/>
                  </a:schemeClr>
                </a:gs>
              </a:gsLst>
              <a:lin ang="27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35000">
                <a:srgbClr val="FF0000"/>
              </a:gs>
              <a:gs pos="100000">
                <a:schemeClr val="accent2">
                  <a:lumMod val="100000"/>
                </a:schemeClr>
              </a:gs>
            </a:gsLst>
            <a:lin ang="2700000" scaled="1"/>
          </a:gradFill>
          <a:ln w="19050">
            <a:solidFill>
              <a:srgbClr val="92D050"/>
            </a:solidFill>
          </a:ln>
          <a:effectLst>
            <a:glow rad="63500">
              <a:schemeClr val="accent1">
                <a:satMod val="175000"/>
                <a:alpha val="40000"/>
              </a:schemeClr>
            </a:glow>
          </a:effectLst>
        </c:spPr>
      </c:pivotFmt>
      <c:pivotFmt>
        <c:idx val="8"/>
        <c:spPr>
          <a:gradFill>
            <a:gsLst>
              <a:gs pos="35000">
                <a:srgbClr val="FF0000"/>
              </a:gs>
              <a:gs pos="100000">
                <a:schemeClr val="accent2">
                  <a:lumMod val="100000"/>
                </a:schemeClr>
              </a:gs>
            </a:gsLst>
            <a:lin ang="2700000" scaled="1"/>
          </a:gradFill>
          <a:ln w="19050">
            <a:solidFill>
              <a:srgbClr val="92D050"/>
            </a:solidFill>
          </a:ln>
          <a:effectLst/>
        </c:spPr>
      </c:pivotFmt>
    </c:pivotFmts>
    <c:plotArea>
      <c:layout/>
      <c:pieChart>
        <c:varyColors val="1"/>
        <c:ser>
          <c:idx val="0"/>
          <c:order val="0"/>
          <c:tx>
            <c:strRef>
              <c:f>Analysis!$N$36</c:f>
              <c:strCache>
                <c:ptCount val="1"/>
                <c:pt idx="0">
                  <c:v>Total</c:v>
                </c:pt>
              </c:strCache>
            </c:strRef>
          </c:tx>
          <c:spPr>
            <a:gradFill>
              <a:gsLst>
                <a:gs pos="35000">
                  <a:srgbClr val="FF0000"/>
                </a:gs>
                <a:gs pos="100000">
                  <a:schemeClr val="accent2">
                    <a:lumMod val="100000"/>
                  </a:schemeClr>
                </a:gs>
              </a:gsLst>
              <a:lin ang="2700000" scaled="1"/>
            </a:gradFill>
            <a:ln>
              <a:solidFill>
                <a:srgbClr val="92D050"/>
              </a:solidFill>
            </a:ln>
          </c:spPr>
          <c:explosion val="2"/>
          <c:dPt>
            <c:idx val="0"/>
            <c:bubble3D val="0"/>
            <c:spPr>
              <a:gradFill>
                <a:gsLst>
                  <a:gs pos="35000">
                    <a:srgbClr val="FF0000"/>
                  </a:gs>
                  <a:gs pos="100000">
                    <a:schemeClr val="accent2">
                      <a:lumMod val="100000"/>
                    </a:schemeClr>
                  </a:gs>
                </a:gsLst>
                <a:lin ang="2700000" scaled="1"/>
              </a:gradFill>
              <a:ln w="19050">
                <a:solidFill>
                  <a:srgbClr val="92D050"/>
                </a:solidFill>
              </a:ln>
              <a:effectLst>
                <a:glow rad="63500">
                  <a:schemeClr val="accent1">
                    <a:satMod val="175000"/>
                    <a:alpha val="40000"/>
                  </a:schemeClr>
                </a:glow>
              </a:effectLst>
            </c:spPr>
            <c:extLst>
              <c:ext xmlns:c16="http://schemas.microsoft.com/office/drawing/2014/chart" uri="{C3380CC4-5D6E-409C-BE32-E72D297353CC}">
                <c16:uniqueId val="{00000001-245E-4BD2-8896-CE75483559A3}"/>
              </c:ext>
            </c:extLst>
          </c:dPt>
          <c:dPt>
            <c:idx val="1"/>
            <c:bubble3D val="0"/>
            <c:spPr>
              <a:gradFill>
                <a:gsLst>
                  <a:gs pos="35000">
                    <a:srgbClr val="FF0000"/>
                  </a:gs>
                  <a:gs pos="100000">
                    <a:schemeClr val="accent2">
                      <a:lumMod val="100000"/>
                    </a:schemeClr>
                  </a:gs>
                </a:gsLst>
                <a:lin ang="2700000" scaled="1"/>
              </a:gradFill>
              <a:ln w="19050">
                <a:solidFill>
                  <a:srgbClr val="92D050"/>
                </a:solidFill>
              </a:ln>
              <a:effectLst/>
            </c:spPr>
            <c:extLst>
              <c:ext xmlns:c16="http://schemas.microsoft.com/office/drawing/2014/chart" uri="{C3380CC4-5D6E-409C-BE32-E72D297353CC}">
                <c16:uniqueId val="{00000003-245E-4BD2-8896-CE75483559A3}"/>
              </c:ext>
            </c:extLst>
          </c:dPt>
          <c:dLbls>
            <c:spPr>
              <a:gradFill>
                <a:gsLst>
                  <a:gs pos="0">
                    <a:srgbClr val="7030A0"/>
                  </a:gs>
                  <a:gs pos="35000">
                    <a:schemeClr val="accent2">
                      <a:lumMod val="0"/>
                      <a:lumOff val="100000"/>
                    </a:schemeClr>
                  </a:gs>
                  <a:gs pos="100000">
                    <a:schemeClr val="accent2">
                      <a:lumMod val="100000"/>
                    </a:schemeClr>
                  </a:gs>
                </a:gsLst>
                <a:lin ang="27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Analysis!$M$37:$M$38</c:f>
              <c:strCache>
                <c:ptCount val="2"/>
                <c:pt idx="0">
                  <c:v>Cash</c:v>
                </c:pt>
                <c:pt idx="1">
                  <c:v>Online</c:v>
                </c:pt>
              </c:strCache>
            </c:strRef>
          </c:cat>
          <c:val>
            <c:numRef>
              <c:f>Analysis!$N$37:$N$38</c:f>
              <c:numCache>
                <c:formatCode>General</c:formatCode>
                <c:ptCount val="2"/>
                <c:pt idx="0">
                  <c:v>199516.90000000008</c:v>
                </c:pt>
                <c:pt idx="1">
                  <c:v>201895.01999999993</c:v>
                </c:pt>
              </c:numCache>
            </c:numRef>
          </c:val>
          <c:extLst>
            <c:ext xmlns:c16="http://schemas.microsoft.com/office/drawing/2014/chart" uri="{C3380CC4-5D6E-409C-BE32-E72D297353CC}">
              <c16:uniqueId val="{00000004-245E-4BD2-8896-CE75483559A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[SuperMarket_SalesDashboard.xlsx]Analysis!PivotTable22</c:name>
    <c:fmtId val="4"/>
  </c:pivotSource>
  <c:chart>
    <c:autoTitleDeleted val="1"/>
    <c:pivotFmts>
      <c:pivotFmt>
        <c:idx val="0"/>
        <c:spPr>
          <a:solidFill>
            <a:srgbClr val="00B050"/>
          </a:solidFill>
          <a:ln w="19050">
            <a:solidFill>
              <a:srgbClr val="FFFF00"/>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rgbClr val="FFFF00"/>
            </a:solidFill>
          </a:ln>
          <a:effectLst/>
        </c:spPr>
      </c:pivotFmt>
      <c:pivotFmt>
        <c:idx val="2"/>
        <c:spPr>
          <a:solidFill>
            <a:srgbClr val="00B050"/>
          </a:solidFill>
          <a:ln w="19050">
            <a:solidFill>
              <a:srgbClr val="FFFF00"/>
            </a:solidFill>
          </a:ln>
          <a:effectLst/>
        </c:spPr>
      </c:pivotFmt>
      <c:pivotFmt>
        <c:idx val="3"/>
        <c:spPr>
          <a:solidFill>
            <a:srgbClr val="00B050"/>
          </a:solidFill>
          <a:ln w="19050">
            <a:solidFill>
              <a:srgbClr val="FFFF00"/>
            </a:solidFill>
          </a:ln>
          <a:effectLst/>
        </c:spPr>
      </c:pivotFmt>
      <c:pivotFmt>
        <c:idx val="4"/>
        <c:spPr>
          <a:solidFill>
            <a:srgbClr val="00B050"/>
          </a:solidFill>
          <a:ln w="19050">
            <a:solidFill>
              <a:srgbClr val="FFFF00"/>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B050"/>
          </a:solidFill>
          <a:ln w="19050">
            <a:solidFill>
              <a:srgbClr val="FFFF00"/>
            </a:solidFill>
          </a:ln>
          <a:effectLst/>
        </c:spPr>
      </c:pivotFmt>
      <c:pivotFmt>
        <c:idx val="6"/>
        <c:spPr>
          <a:solidFill>
            <a:srgbClr val="00B050"/>
          </a:solidFill>
          <a:ln w="19050">
            <a:solidFill>
              <a:srgbClr val="FFFF00"/>
            </a:solidFill>
          </a:ln>
          <a:effectLst/>
        </c:spPr>
      </c:pivotFmt>
      <c:pivotFmt>
        <c:idx val="7"/>
        <c:spPr>
          <a:solidFill>
            <a:srgbClr val="00B050"/>
          </a:solidFill>
          <a:ln w="19050">
            <a:solidFill>
              <a:srgbClr val="FFFF00"/>
            </a:solidFill>
          </a:ln>
          <a:effectLst/>
        </c:spPr>
      </c:pivotFmt>
      <c:pivotFmt>
        <c:idx val="8"/>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a:glow rad="63500">
              <a:schemeClr val="accent1">
                <a:satMod val="175000"/>
                <a:alpha val="40000"/>
              </a:schemeClr>
            </a:glow>
          </a:effectLst>
        </c:spPr>
      </c:pivotFmt>
      <c:pivotFmt>
        <c:idx val="10"/>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c:spPr>
      </c:pivotFmt>
      <c:pivotFmt>
        <c:idx val="11"/>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c:spPr>
      </c:pivotFmt>
      <c:pivotFmt>
        <c:idx val="12"/>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c:spPr>
      </c:pivotFmt>
    </c:pivotFmts>
    <c:plotArea>
      <c:layout/>
      <c:pieChart>
        <c:varyColors val="1"/>
        <c:ser>
          <c:idx val="0"/>
          <c:order val="0"/>
          <c:tx>
            <c:strRef>
              <c:f>Analysis!$X$9</c:f>
              <c:strCache>
                <c:ptCount val="1"/>
                <c:pt idx="0">
                  <c:v>Total</c:v>
                </c:pt>
              </c:strCache>
            </c:strRef>
          </c:tx>
          <c:spPr>
            <a:gradFill>
              <a:gsLst>
                <a:gs pos="0">
                  <a:srgbClr val="FFFF00"/>
                </a:gs>
                <a:gs pos="35000">
                  <a:schemeClr val="accent2">
                    <a:lumMod val="0"/>
                    <a:lumOff val="100000"/>
                  </a:schemeClr>
                </a:gs>
                <a:gs pos="100000">
                  <a:schemeClr val="accent2">
                    <a:lumMod val="100000"/>
                  </a:schemeClr>
                </a:gs>
              </a:gsLst>
              <a:lin ang="2700000" scaled="1"/>
            </a:gradFill>
            <a:ln>
              <a:solidFill>
                <a:srgbClr val="7030A0"/>
              </a:solidFill>
            </a:ln>
          </c:spPr>
          <c:dPt>
            <c:idx val="0"/>
            <c:bubble3D val="0"/>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a:glow rad="63500">
                  <a:schemeClr val="accent1">
                    <a:satMod val="175000"/>
                    <a:alpha val="40000"/>
                  </a:schemeClr>
                </a:glow>
              </a:effectLst>
            </c:spPr>
            <c:extLst>
              <c:ext xmlns:c16="http://schemas.microsoft.com/office/drawing/2014/chart" uri="{C3380CC4-5D6E-409C-BE32-E72D297353CC}">
                <c16:uniqueId val="{00000001-A6A8-4193-87D4-5C9CEE871AC4}"/>
              </c:ext>
            </c:extLst>
          </c:dPt>
          <c:dPt>
            <c:idx val="1"/>
            <c:bubble3D val="0"/>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c:spPr>
            <c:extLst>
              <c:ext xmlns:c16="http://schemas.microsoft.com/office/drawing/2014/chart" uri="{C3380CC4-5D6E-409C-BE32-E72D297353CC}">
                <c16:uniqueId val="{00000003-A6A8-4193-87D4-5C9CEE871AC4}"/>
              </c:ext>
            </c:extLst>
          </c:dPt>
          <c:dPt>
            <c:idx val="2"/>
            <c:bubble3D val="0"/>
            <c:spPr>
              <a:gradFill>
                <a:gsLst>
                  <a:gs pos="0">
                    <a:srgbClr val="FFFF00"/>
                  </a:gs>
                  <a:gs pos="35000">
                    <a:schemeClr val="accent2">
                      <a:lumMod val="0"/>
                      <a:lumOff val="100000"/>
                    </a:schemeClr>
                  </a:gs>
                  <a:gs pos="100000">
                    <a:schemeClr val="accent2">
                      <a:lumMod val="100000"/>
                    </a:schemeClr>
                  </a:gs>
                </a:gsLst>
                <a:lin ang="2700000" scaled="1"/>
              </a:gradFill>
              <a:ln w="19050">
                <a:solidFill>
                  <a:srgbClr val="7030A0"/>
                </a:solidFill>
              </a:ln>
              <a:effectLst/>
            </c:spPr>
            <c:extLst>
              <c:ext xmlns:c16="http://schemas.microsoft.com/office/drawing/2014/chart" uri="{C3380CC4-5D6E-409C-BE32-E72D297353CC}">
                <c16:uniqueId val="{00000005-A6A8-4193-87D4-5C9CEE871AC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Analysis!$W$10:$W$12</c:f>
              <c:strCache>
                <c:ptCount val="3"/>
                <c:pt idx="0">
                  <c:v>Direct Sales</c:v>
                </c:pt>
                <c:pt idx="1">
                  <c:v>Online</c:v>
                </c:pt>
                <c:pt idx="2">
                  <c:v>Wholesaler</c:v>
                </c:pt>
              </c:strCache>
            </c:strRef>
          </c:cat>
          <c:val>
            <c:numRef>
              <c:f>Analysis!$X$10:$X$12</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6A8-4193-87D4-5C9CEE871AC4}"/>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Analysis!$BJ$9:$BJ$18</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Analysis!$BK$9:$BK$18</c:f>
              <c:numCache>
                <c:formatCode>General</c:formatCode>
                <c:ptCount val="10"/>
                <c:pt idx="0">
                  <c:v>703.5</c:v>
                </c:pt>
                <c:pt idx="1">
                  <c:v>7222.5</c:v>
                </c:pt>
                <c:pt idx="2">
                  <c:v>5145.6000000000004</c:v>
                </c:pt>
                <c:pt idx="3">
                  <c:v>8871.1200000000008</c:v>
                </c:pt>
                <c:pt idx="4">
                  <c:v>3957.15</c:v>
                </c:pt>
                <c:pt idx="5">
                  <c:v>7718.4000000000005</c:v>
                </c:pt>
                <c:pt idx="6" formatCode="[$$-409]#,##0.00">
                  <c:v>22952.16</c:v>
                </c:pt>
                <c:pt idx="7">
                  <c:v>20574</c:v>
                </c:pt>
                <c:pt idx="8">
                  <c:v>6064.8399999999992</c:v>
                </c:pt>
                <c:pt idx="9">
                  <c:v>16333.92</c:v>
                </c:pt>
              </c:numCache>
            </c:numRef>
          </c:val>
          <c:extLst>
            <c:ext xmlns:c16="http://schemas.microsoft.com/office/drawing/2014/chart" uri="{C3380CC4-5D6E-409C-BE32-E72D297353CC}">
              <c16:uniqueId val="{00000000-B955-4E66-9509-72F49D515B07}"/>
            </c:ext>
          </c:extLst>
        </c:ser>
        <c:dLbls>
          <c:showLegendKey val="0"/>
          <c:showVal val="0"/>
          <c:showCatName val="0"/>
          <c:showSerName val="0"/>
          <c:showPercent val="0"/>
          <c:showBubbleSize val="0"/>
        </c:dLbls>
        <c:gapWidth val="50"/>
        <c:axId val="1724269279"/>
        <c:axId val="1724268799"/>
      </c:barChart>
      <c:catAx>
        <c:axId val="1724269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68799"/>
        <c:crosses val="autoZero"/>
        <c:auto val="1"/>
        <c:lblAlgn val="ctr"/>
        <c:lblOffset val="100"/>
        <c:noMultiLvlLbl val="0"/>
      </c:catAx>
      <c:valAx>
        <c:axId val="1724268799"/>
        <c:scaling>
          <c:orientation val="minMax"/>
        </c:scaling>
        <c:delete val="1"/>
        <c:axPos val="b"/>
        <c:numFmt formatCode="General" sourceLinked="1"/>
        <c:majorTickMark val="none"/>
        <c:minorTickMark val="none"/>
        <c:tickLblPos val="nextTo"/>
        <c:crossAx val="1724269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35000">
                  <a:srgbClr val="00B0F0"/>
                </a:gs>
                <a:gs pos="100000">
                  <a:schemeClr val="accent2">
                    <a:lumMod val="100000"/>
                  </a:schemeClr>
                </a:gs>
              </a:gsLst>
              <a:lin ang="2700000" scaled="1"/>
              <a:tileRect/>
            </a:gradFill>
            <a:ln>
              <a:noFill/>
            </a:ln>
            <a:effectLst/>
          </c:spPr>
          <c:invertIfNegative val="0"/>
          <c:cat>
            <c:strRef>
              <c:f>Analysis!$BJ$9:$BJ$18</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Analysis!$BK$9:$BK$18</c:f>
              <c:numCache>
                <c:formatCode>General</c:formatCode>
                <c:ptCount val="10"/>
                <c:pt idx="0">
                  <c:v>703.5</c:v>
                </c:pt>
                <c:pt idx="1">
                  <c:v>7222.5</c:v>
                </c:pt>
                <c:pt idx="2">
                  <c:v>5145.6000000000004</c:v>
                </c:pt>
                <c:pt idx="3">
                  <c:v>8871.1200000000008</c:v>
                </c:pt>
                <c:pt idx="4">
                  <c:v>3957.15</c:v>
                </c:pt>
                <c:pt idx="5">
                  <c:v>7718.4000000000005</c:v>
                </c:pt>
                <c:pt idx="6" formatCode="[$$-409]#,##0.00">
                  <c:v>22952.16</c:v>
                </c:pt>
                <c:pt idx="7">
                  <c:v>20574</c:v>
                </c:pt>
                <c:pt idx="8">
                  <c:v>6064.8399999999992</c:v>
                </c:pt>
                <c:pt idx="9">
                  <c:v>16333.92</c:v>
                </c:pt>
              </c:numCache>
            </c:numRef>
          </c:val>
          <c:extLst>
            <c:ext xmlns:c16="http://schemas.microsoft.com/office/drawing/2014/chart" uri="{C3380CC4-5D6E-409C-BE32-E72D297353CC}">
              <c16:uniqueId val="{00000000-B955-4E66-9509-72F49D515B07}"/>
            </c:ext>
          </c:extLst>
        </c:ser>
        <c:dLbls>
          <c:showLegendKey val="0"/>
          <c:showVal val="0"/>
          <c:showCatName val="0"/>
          <c:showSerName val="0"/>
          <c:showPercent val="0"/>
          <c:showBubbleSize val="0"/>
        </c:dLbls>
        <c:gapWidth val="50"/>
        <c:axId val="1724269279"/>
        <c:axId val="1724268799"/>
      </c:barChart>
      <c:catAx>
        <c:axId val="1724269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68799"/>
        <c:crosses val="autoZero"/>
        <c:auto val="1"/>
        <c:lblAlgn val="ctr"/>
        <c:lblOffset val="100"/>
        <c:noMultiLvlLbl val="0"/>
      </c:catAx>
      <c:valAx>
        <c:axId val="1724268799"/>
        <c:scaling>
          <c:orientation val="minMax"/>
        </c:scaling>
        <c:delete val="1"/>
        <c:axPos val="b"/>
        <c:numFmt formatCode="General" sourceLinked="1"/>
        <c:majorTickMark val="none"/>
        <c:minorTickMark val="none"/>
        <c:tickLblPos val="nextTo"/>
        <c:crossAx val="1724269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26159230096234"/>
          <c:y val="7.407407407407407E-2"/>
          <c:w val="0.84596062992125987"/>
          <c:h val="0.8416746864975212"/>
        </c:manualLayout>
      </c:layout>
      <c:barChart>
        <c:barDir val="col"/>
        <c:grouping val="clustered"/>
        <c:varyColors val="0"/>
        <c:ser>
          <c:idx val="0"/>
          <c:order val="0"/>
          <c:tx>
            <c:strRef>
              <c:f>Analysis!$CT$12</c:f>
              <c:strCache>
                <c:ptCount val="1"/>
                <c:pt idx="0">
                  <c:v>Sales</c:v>
                </c:pt>
              </c:strCache>
            </c:strRef>
          </c:tx>
          <c:spPr>
            <a:gradFill flip="none" rotWithShape="1">
              <a:gsLst>
                <a:gs pos="69000">
                  <a:srgbClr val="7030A0"/>
                </a:gs>
                <a:gs pos="97000">
                  <a:schemeClr val="accent1"/>
                </a:gs>
              </a:gsLst>
              <a:path path="circle">
                <a:fillToRect l="50000" t="50000" r="50000" b="50000"/>
              </a:path>
              <a:tileRect/>
            </a:gradFill>
            <a:ln>
              <a:solidFill>
                <a:srgbClr val="7030A0"/>
              </a:solidFill>
            </a:ln>
            <a:effectLst>
              <a:glow rad="63500">
                <a:srgbClr val="FFFF00">
                  <a:alpha val="40000"/>
                </a:srgbClr>
              </a:glow>
              <a:outerShdw blurRad="50800" dist="50800" dir="5400000" algn="ctr" rotWithShape="0">
                <a:schemeClr val="bg1"/>
              </a:outerShdw>
            </a:effectLst>
          </c:spPr>
          <c:invertIfNegative val="0"/>
          <c:dLbls>
            <c:dLbl>
              <c:idx val="0"/>
              <c:tx>
                <c:rich>
                  <a:bodyPr/>
                  <a:lstStyle/>
                  <a:p>
                    <a:fld id="{F9A31BA3-61B4-487D-94D3-58CD4269E08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F12-4774-8F0F-698920B3BBF3}"/>
                </c:ext>
              </c:extLst>
            </c:dLbl>
            <c:dLbl>
              <c:idx val="1"/>
              <c:tx>
                <c:rich>
                  <a:bodyPr/>
                  <a:lstStyle/>
                  <a:p>
                    <a:fld id="{EEBEB07B-826C-44EC-A753-3D7C2FAEDA1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F12-4774-8F0F-698920B3BBF3}"/>
                </c:ext>
              </c:extLst>
            </c:dLbl>
            <c:dLbl>
              <c:idx val="2"/>
              <c:tx>
                <c:rich>
                  <a:bodyPr/>
                  <a:lstStyle/>
                  <a:p>
                    <a:fld id="{3972A437-DC5A-4DB0-BDE3-75054911DA3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F12-4774-8F0F-698920B3BBF3}"/>
                </c:ext>
              </c:extLst>
            </c:dLbl>
            <c:dLbl>
              <c:idx val="3"/>
              <c:tx>
                <c:rich>
                  <a:bodyPr/>
                  <a:lstStyle/>
                  <a:p>
                    <a:fld id="{A8994DCF-3E83-4435-AACC-ADC55A0EEC8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F12-4774-8F0F-698920B3BBF3}"/>
                </c:ext>
              </c:extLst>
            </c:dLbl>
            <c:dLbl>
              <c:idx val="4"/>
              <c:tx>
                <c:rich>
                  <a:bodyPr/>
                  <a:lstStyle/>
                  <a:p>
                    <a:fld id="{24CDD46C-022C-420A-891F-F2AEE13CE86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F12-4774-8F0F-698920B3BBF3}"/>
                </c:ext>
              </c:extLst>
            </c:dLbl>
            <c:dLbl>
              <c:idx val="5"/>
              <c:tx>
                <c:rich>
                  <a:bodyPr/>
                  <a:lstStyle/>
                  <a:p>
                    <a:fld id="{9EA208A4-D8E2-4C07-94B8-16C38C45D44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F12-4774-8F0F-698920B3BBF3}"/>
                </c:ext>
              </c:extLst>
            </c:dLbl>
            <c:dLbl>
              <c:idx val="6"/>
              <c:tx>
                <c:rich>
                  <a:bodyPr/>
                  <a:lstStyle/>
                  <a:p>
                    <a:fld id="{53566DDE-C09E-4306-BC45-EAD62E1C640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F12-4774-8F0F-698920B3BBF3}"/>
                </c:ext>
              </c:extLst>
            </c:dLbl>
            <c:dLbl>
              <c:idx val="7"/>
              <c:tx>
                <c:rich>
                  <a:bodyPr/>
                  <a:lstStyle/>
                  <a:p>
                    <a:fld id="{D4C96D51-7485-4A35-8F73-AE6202B2F31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F12-4774-8F0F-698920B3BBF3}"/>
                </c:ext>
              </c:extLst>
            </c:dLbl>
            <c:dLbl>
              <c:idx val="8"/>
              <c:tx>
                <c:rich>
                  <a:bodyPr/>
                  <a:lstStyle/>
                  <a:p>
                    <a:fld id="{9DDA5CDE-DDDC-49B8-8A09-28D02C9A2F3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F12-4774-8F0F-698920B3BBF3}"/>
                </c:ext>
              </c:extLst>
            </c:dLbl>
            <c:dLbl>
              <c:idx val="9"/>
              <c:tx>
                <c:rich>
                  <a:bodyPr/>
                  <a:lstStyle/>
                  <a:p>
                    <a:fld id="{193342D7-508E-4AA5-8CDA-EC9D8E03215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F12-4774-8F0F-698920B3BBF3}"/>
                </c:ext>
              </c:extLst>
            </c:dLbl>
            <c:dLbl>
              <c:idx val="10"/>
              <c:tx>
                <c:rich>
                  <a:bodyPr/>
                  <a:lstStyle/>
                  <a:p>
                    <a:fld id="{D0854428-56C8-4E86-A962-C5B1EA6BDEF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F12-4774-8F0F-698920B3BBF3}"/>
                </c:ext>
              </c:extLst>
            </c:dLbl>
            <c:dLbl>
              <c:idx val="11"/>
              <c:tx>
                <c:rich>
                  <a:bodyPr/>
                  <a:lstStyle/>
                  <a:p>
                    <a:fld id="{9D4508AD-E327-40A4-97BF-63C07B346EA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F12-4774-8F0F-698920B3BB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Analysis!$CS$13:$CS$24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Analysis!$CT$13:$CT$24</c:f>
              <c:numCache>
                <c:formatCode>[$$-409]#,##0</c:formatCode>
                <c:ptCount val="12"/>
                <c:pt idx="0">
                  <c:v>#N/A</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Analysis!$CV$13:$CV$24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AF12-4774-8F0F-698920B3BBF3}"/>
            </c:ext>
          </c:extLst>
        </c:ser>
        <c:ser>
          <c:idx val="1"/>
          <c:order val="1"/>
          <c:tx>
            <c:strRef>
              <c:f>Analysis!$CU$12</c:f>
              <c:strCache>
                <c:ptCount val="1"/>
                <c:pt idx="0">
                  <c:v>Profit</c:v>
                </c:pt>
              </c:strCache>
            </c:strRef>
          </c:tx>
          <c:spPr>
            <a:solidFill>
              <a:schemeClr val="accent2"/>
            </a:solidFill>
            <a:ln>
              <a:noFill/>
            </a:ln>
            <a:effectLst/>
          </c:spPr>
          <c:invertIfNegative val="0"/>
          <c:dLbls>
            <c:delete val="1"/>
          </c:dLbls>
          <c:cat>
            <c:strRef>
              <c:f>Analysis!$CS$13:$CS$24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Analysis!$CU$13:$CU$24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AF12-4774-8F0F-698920B3BBF3}"/>
            </c:ext>
          </c:extLst>
        </c:ser>
        <c:dLbls>
          <c:showLegendKey val="0"/>
          <c:showVal val="1"/>
          <c:showCatName val="0"/>
          <c:showSerName val="0"/>
          <c:showPercent val="0"/>
          <c:showBubbleSize val="0"/>
        </c:dLbls>
        <c:gapWidth val="50"/>
        <c:overlap val="100"/>
        <c:axId val="1163362511"/>
        <c:axId val="1163361551"/>
      </c:barChart>
      <c:catAx>
        <c:axId val="1163362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361551"/>
        <c:crosses val="autoZero"/>
        <c:auto val="1"/>
        <c:lblAlgn val="ctr"/>
        <c:lblOffset val="100"/>
        <c:noMultiLvlLbl val="0"/>
      </c:catAx>
      <c:valAx>
        <c:axId val="1163361551"/>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362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E0EDCCE-836A-4F19-9D2B-0D099A3D1582}">
          <cx:spPr>
            <a:ln>
              <a:solidFill>
                <a:srgbClr val="7030A0"/>
              </a:solidFill>
            </a:ln>
          </cx:spPr>
          <cx:dataPt idx="0">
            <cx:spPr>
              <a:solidFill>
                <a:srgbClr val="00B050"/>
              </a:solidFill>
            </cx:spPr>
          </cx:dataPt>
          <cx:dataPt idx="1">
            <cx:spPr>
              <a:solidFill>
                <a:srgbClr val="FFFF00"/>
              </a:solidFill>
            </cx:spPr>
          </cx:dataPt>
          <cx:dataPt idx="2">
            <cx:spPr>
              <a:solidFill>
                <a:srgbClr val="7030A0"/>
              </a:solidFill>
            </cx:spPr>
          </cx:dataPt>
          <cx:dataPt idx="3">
            <cx:spPr>
              <a:solidFill>
                <a:srgbClr val="FF0000"/>
              </a:solidFill>
            </cx:spPr>
          </cx:dataPt>
          <cx:dataPt idx="4">
            <cx:spPr>
              <a:solidFill>
                <a:srgbClr val="2683C6"/>
              </a:solidFill>
            </cx:spPr>
          </cx:dataPt>
          <cx:dataLabels pos="inEnd">
            <cx:spPr>
              <a:solidFill>
                <a:schemeClr val="tx1"/>
              </a:solidFill>
            </cx:sp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E0EDCCE-836A-4F19-9D2B-0D099A3D1582}">
          <cx:spPr>
            <a:solidFill>
              <a:srgbClr val="FF0000"/>
            </a:solidFill>
          </cx:spPr>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FE0EDCCE-836A-4F19-9D2B-0D099A3D1582}">
          <cx:spPr>
            <a:ln>
              <a:solidFill>
                <a:srgbClr val="7030A0"/>
              </a:solidFill>
            </a:ln>
            <a:effectLst>
              <a:glow rad="63500">
                <a:schemeClr val="accent1">
                  <a:satMod val="175000"/>
                  <a:alpha val="40000"/>
                </a:schemeClr>
              </a:glow>
              <a:outerShdw blurRad="50800" dist="38100" dir="2700000" algn="tl" rotWithShape="0">
                <a:prstClr val="black">
                  <a:alpha val="40000"/>
                </a:prstClr>
              </a:outerShdw>
            </a:effectLst>
          </cx:spPr>
          <cx:dataPt idx="0">
            <cx:spPr>
              <a:solidFill>
                <a:srgbClr val="00B050"/>
              </a:solidFill>
            </cx:spPr>
          </cx:dataPt>
          <cx:dataPt idx="1">
            <cx:spPr>
              <a:solidFill>
                <a:srgbClr val="FFFF00"/>
              </a:solidFill>
            </cx:spPr>
          </cx:dataPt>
          <cx:dataPt idx="2">
            <cx:spPr>
              <a:solidFill>
                <a:srgbClr val="7030A0"/>
              </a:solidFill>
            </cx:spPr>
          </cx:dataPt>
          <cx:dataPt idx="3">
            <cx:spPr>
              <a:solidFill>
                <a:srgbClr val="FF0000"/>
              </a:solidFill>
            </cx:spPr>
          </cx:dataPt>
          <cx:dataPt idx="4">
            <cx:spPr>
              <a:solidFill>
                <a:srgbClr val="2683C6"/>
              </a:solidFill>
            </cx:spPr>
          </cx:dataPt>
          <cx:dataLabels pos="inEnd">
            <cx:spPr>
              <a:solidFill>
                <a:schemeClr val="tx1"/>
              </a:solidFill>
            </cx:sp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E$12" lockText="1" noThreeD="1"/>
</file>

<file path=xl/ctrlProps/ctrlProp2.xml><?xml version="1.0" encoding="utf-8"?>
<formControlPr xmlns="http://schemas.microsoft.com/office/spreadsheetml/2009/9/main" objectType="CheckBox" checked="Checked" fmlaLink="$AF$12" lockText="1" noThreeD="1"/>
</file>

<file path=xl/ctrlProps/ctrlProp3.xml><?xml version="1.0" encoding="utf-8"?>
<formControlPr xmlns="http://schemas.microsoft.com/office/spreadsheetml/2009/9/main" objectType="CheckBox" checked="Checked" fmlaLink="$AG$12" lockText="1" noThreeD="1"/>
</file>

<file path=xl/ctrlProps/ctrlProp4.xml><?xml version="1.0" encoding="utf-8"?>
<formControlPr xmlns="http://schemas.microsoft.com/office/spreadsheetml/2009/9/main" objectType="Scroll" dx="26" fmlaLink="Analysis!$BS$8" max="100" min="1" page="10"/>
</file>

<file path=xl/ctrlProps/ctrlProp5.xml><?xml version="1.0" encoding="utf-8"?>
<formControlPr xmlns="http://schemas.microsoft.com/office/spreadsheetml/2009/9/main" objectType="CheckBox" checked="Checked" fmlaLink="Analysis!$DA$6" lockText="1" noThreeD="1"/>
</file>

<file path=xl/ctrlProps/ctrlProp6.xml><?xml version="1.0" encoding="utf-8"?>
<formControlPr xmlns="http://schemas.microsoft.com/office/spreadsheetml/2009/9/main" objectType="CheckBox" checked="Checked" fmlaLink="Analysis!$DC$6" lockText="1" noThreeD="1"/>
</file>

<file path=xl/ctrlProps/ctrlProp7.xml><?xml version="1.0" encoding="utf-8"?>
<formControlPr xmlns="http://schemas.microsoft.com/office/spreadsheetml/2009/9/main" objectType="CheckBox" fmlaLink="Analysis!$CZ$6" lockText="1" noThreeD="1"/>
</file>

<file path=xl/ctrlProps/ctrlProp8.xml><?xml version="1.0" encoding="utf-8"?>
<formControlPr xmlns="http://schemas.microsoft.com/office/spreadsheetml/2009/9/main" objectType="Scroll" dx="26" fmlaLink="Analysis!$BS$8" max="100" min="1" page="10"/>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fmlaLink="Analysis!$DA$6" lockText="1" noThreeD="1"/>
</file>

<file path=xl/ctrlProps/ctrlProp11.xml><?xml version="1.0" encoding="utf-8"?>
<formControlPr xmlns="http://schemas.microsoft.com/office/spreadsheetml/2009/9/main" objectType="CheckBox" checked="Checked" fmlaLink="Analysis!$DC$6" lockText="1" noThreeD="1"/>
</file>

<file path=xl/ctrlProps/ctrlProp12.xml><?xml version="1.0" encoding="utf-8"?>
<formControlPr xmlns="http://schemas.microsoft.com/office/spreadsheetml/2009/9/main" objectType="CheckBox" fmlaLink="Analysis!$CZ$6" lockText="1" noThreeD="1"/>
</file>

<file path=xl/ctrlProps/ctrlProp13.xml><?xml version="1.0" encoding="utf-8"?>
<formControlPr xmlns="http://schemas.microsoft.com/office/spreadsheetml/2009/9/main" objectType="CheckBox" checked="Checked" fmlaLink="Analysis!$DA$6" lockText="1" noThreeD="1"/>
</file>

<file path=xl/ctrlProps/ctrlProp14.xml><?xml version="1.0" encoding="utf-8"?>
<formControlPr xmlns="http://schemas.microsoft.com/office/spreadsheetml/2009/9/main" objectType="CheckBox" checked="Checked" fmlaLink="Analysis!$DA$6" lockText="1" noThreeD="1"/>
</file>

<file path=xl/ctrlProps/ctrlProp15.xml><?xml version="1.0" encoding="utf-8"?>
<formControlPr xmlns="http://schemas.microsoft.com/office/spreadsheetml/2009/9/main" objectType="CheckBox" fmlaLink="Analysis!$CZ$6"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21" Type="http://schemas.openxmlformats.org/officeDocument/2006/relationships/image" Target="../media/image21.png"/><Relationship Id="rId34" Type="http://schemas.openxmlformats.org/officeDocument/2006/relationships/chart" Target="../charts/chart1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microsoft.com/office/2014/relationships/chartEx" Target="../charts/chartEx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8.jpe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37" Type="http://schemas.microsoft.com/office/2014/relationships/chartEx" Target="../charts/chartEx4.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36" Type="http://schemas.microsoft.com/office/2014/relationships/chartEx" Target="../charts/chartEx3.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chart" Target="../charts/chart8.xml"/><Relationship Id="rId35" Type="http://schemas.openxmlformats.org/officeDocument/2006/relationships/chart" Target="../charts/chart12.xml"/><Relationship Id="rId8" Type="http://schemas.openxmlformats.org/officeDocument/2006/relationships/image" Target="../media/image8.sv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22860</xdr:colOff>
      <xdr:row>15</xdr:row>
      <xdr:rowOff>147321</xdr:rowOff>
    </xdr:from>
    <xdr:to>
      <xdr:col>5</xdr:col>
      <xdr:colOff>632460</xdr:colOff>
      <xdr:row>25</xdr:row>
      <xdr:rowOff>76199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292086" y="3441127"/>
              <a:ext cx="1838632" cy="17724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858520</xdr:colOff>
      <xdr:row>15</xdr:row>
      <xdr:rowOff>132081</xdr:rowOff>
    </xdr:from>
    <xdr:to>
      <xdr:col>6</xdr:col>
      <xdr:colOff>329303</xdr:colOff>
      <xdr:row>26</xdr:row>
      <xdr:rowOff>139700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356778" y="3425887"/>
              <a:ext cx="1830525" cy="20355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104140</xdr:colOff>
      <xdr:row>15</xdr:row>
      <xdr:rowOff>127001</xdr:rowOff>
    </xdr:from>
    <xdr:to>
      <xdr:col>9</xdr:col>
      <xdr:colOff>18281</xdr:colOff>
      <xdr:row>24</xdr:row>
      <xdr:rowOff>50800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982237" y="3420807"/>
              <a:ext cx="1843721" cy="15829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329135</xdr:colOff>
      <xdr:row>9</xdr:row>
      <xdr:rowOff>165182</xdr:rowOff>
    </xdr:from>
    <xdr:to>
      <xdr:col>13</xdr:col>
      <xdr:colOff>337410</xdr:colOff>
      <xdr:row>27</xdr:row>
      <xdr:rowOff>152393</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4094296" y="2045601"/>
              <a:ext cx="1839533" cy="36128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332705</xdr:colOff>
      <xdr:row>32</xdr:row>
      <xdr:rowOff>133351</xdr:rowOff>
    </xdr:from>
    <xdr:to>
      <xdr:col>6</xdr:col>
      <xdr:colOff>1258016</xdr:colOff>
      <xdr:row>48</xdr:row>
      <xdr:rowOff>31750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123767</xdr:colOff>
      <xdr:row>11</xdr:row>
      <xdr:rowOff>173864</xdr:rowOff>
    </xdr:from>
    <xdr:to>
      <xdr:col>37</xdr:col>
      <xdr:colOff>526924</xdr:colOff>
      <xdr:row>25</xdr:row>
      <xdr:rowOff>111408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33</xdr:col>
          <xdr:colOff>266700</xdr:colOff>
          <xdr:row>6</xdr:row>
          <xdr:rowOff>0</xdr:rowOff>
        </xdr:from>
        <xdr:to>
          <xdr:col>34</xdr:col>
          <xdr:colOff>495300</xdr:colOff>
          <xdr:row>10</xdr:row>
          <xdr:rowOff>83820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266700</xdr:colOff>
          <xdr:row>9</xdr:row>
          <xdr:rowOff>0</xdr:rowOff>
        </xdr:from>
        <xdr:to>
          <xdr:col>36</xdr:col>
          <xdr:colOff>1104900</xdr:colOff>
          <xdr:row>12</xdr:row>
          <xdr:rowOff>121920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40</xdr:col>
          <xdr:colOff>83820</xdr:colOff>
          <xdr:row>3</xdr:row>
          <xdr:rowOff>30480</xdr:rowOff>
        </xdr:from>
        <xdr:to>
          <xdr:col>41</xdr:col>
          <xdr:colOff>320040</xdr:colOff>
          <xdr:row>6</xdr:row>
          <xdr:rowOff>83820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69</xdr:col>
          <xdr:colOff>327660</xdr:colOff>
          <xdr:row>10</xdr:row>
          <xdr:rowOff>7620</xdr:rowOff>
        </xdr:from>
        <xdr:to>
          <xdr:col>70</xdr:col>
          <xdr:colOff>327660</xdr:colOff>
          <xdr:row>32</xdr:row>
          <xdr:rowOff>76200</xdr:rowOff>
        </xdr:to>
        <xdr:sp macro="" textlink="">
          <xdr:nvSpPr>
            <xdr:cNvPr id="4104" name="Scroll Bar 8" hidden="1">
              <a:extLst>
                <a:ext uri="{63B3BB69-23CF-44E3-9099-C40C66FF867C}">
                  <a14:compatExt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70</xdr:col>
      <xdr:colOff>387145</xdr:colOff>
      <xdr:row>9</xdr:row>
      <xdr:rowOff>183127</xdr:rowOff>
    </xdr:from>
    <xdr:to>
      <xdr:col>78</xdr:col>
      <xdr:colOff>294967</xdr:colOff>
      <xdr:row>32</xdr:row>
      <xdr:rowOff>61451</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190500</xdr:colOff>
      <xdr:row>39</xdr:row>
      <xdr:rowOff>84804</xdr:rowOff>
    </xdr:from>
    <xdr:to>
      <xdr:col>30</xdr:col>
      <xdr:colOff>1394952</xdr:colOff>
      <xdr:row>54</xdr:row>
      <xdr:rowOff>62681</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9410640" y="7941024"/>
              <a:ext cx="4572492" cy="272107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792725</xdr:colOff>
      <xdr:row>15</xdr:row>
      <xdr:rowOff>61451</xdr:rowOff>
    </xdr:from>
    <xdr:to>
      <xdr:col>25</xdr:col>
      <xdr:colOff>399435</xdr:colOff>
      <xdr:row>31</xdr:row>
      <xdr:rowOff>110613</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92179</xdr:colOff>
      <xdr:row>21</xdr:row>
      <xdr:rowOff>35643</xdr:rowOff>
    </xdr:from>
    <xdr:to>
      <xdr:col>17</xdr:col>
      <xdr:colOff>1284340</xdr:colOff>
      <xdr:row>34</xdr:row>
      <xdr:rowOff>247036</xdr:rowOff>
    </xdr:to>
    <xdr:graphicFrame macro="">
      <xdr:nvGraphicFramePr>
        <xdr:cNvPr id="15" name="Chart 14">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102</xdr:col>
      <xdr:colOff>534630</xdr:colOff>
      <xdr:row>13</xdr:row>
      <xdr:rowOff>97093</xdr:rowOff>
    </xdr:from>
    <xdr:to>
      <xdr:col>110</xdr:col>
      <xdr:colOff>553065</xdr:colOff>
      <xdr:row>27</xdr:row>
      <xdr:rowOff>173293</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104</xdr:col>
          <xdr:colOff>297180</xdr:colOff>
          <xdr:row>11</xdr:row>
          <xdr:rowOff>99060</xdr:rowOff>
        </xdr:from>
        <xdr:to>
          <xdr:col>105</xdr:col>
          <xdr:colOff>205740</xdr:colOff>
          <xdr:row>12</xdr:row>
          <xdr:rowOff>160020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0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106</xdr:col>
          <xdr:colOff>411480</xdr:colOff>
          <xdr:row>11</xdr:row>
          <xdr:rowOff>121920</xdr:rowOff>
        </xdr:from>
        <xdr:to>
          <xdr:col>107</xdr:col>
          <xdr:colOff>304800</xdr:colOff>
          <xdr:row>12</xdr:row>
          <xdr:rowOff>144780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0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108</xdr:col>
          <xdr:colOff>304800</xdr:colOff>
          <xdr:row>11</xdr:row>
          <xdr:rowOff>99060</xdr:rowOff>
        </xdr:from>
        <xdr:to>
          <xdr:col>109</xdr:col>
          <xdr:colOff>350520</xdr:colOff>
          <xdr:row>12</xdr:row>
          <xdr:rowOff>121920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184354</xdr:colOff>
      <xdr:row>0</xdr:row>
      <xdr:rowOff>161636</xdr:rowOff>
    </xdr:from>
    <xdr:to>
      <xdr:col>13</xdr:col>
      <xdr:colOff>23090</xdr:colOff>
      <xdr:row>6</xdr:row>
      <xdr:rowOff>46181</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2642419" y="161636"/>
          <a:ext cx="5369381" cy="990674"/>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1600">
            <a:solidFill>
              <a:schemeClr val="accent1">
                <a:lumMod val="75000"/>
              </a:schemeClr>
            </a:solidFill>
          </a:endParaRPr>
        </a:p>
      </xdr:txBody>
    </xdr:sp>
    <xdr:clientData/>
  </xdr:twoCellAnchor>
  <xdr:twoCellAnchor>
    <xdr:from>
      <xdr:col>13</xdr:col>
      <xdr:colOff>161637</xdr:colOff>
      <xdr:row>0</xdr:row>
      <xdr:rowOff>127000</xdr:rowOff>
    </xdr:from>
    <xdr:to>
      <xdr:col>26</xdr:col>
      <xdr:colOff>69273</xdr:colOff>
      <xdr:row>6</xdr:row>
      <xdr:rowOff>11545</xdr:rowOff>
    </xdr:to>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8116455" y="127000"/>
          <a:ext cx="7862454" cy="992909"/>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196646</xdr:colOff>
      <xdr:row>6</xdr:row>
      <xdr:rowOff>69273</xdr:rowOff>
    </xdr:from>
    <xdr:to>
      <xdr:col>6</xdr:col>
      <xdr:colOff>225914</xdr:colOff>
      <xdr:row>12</xdr:row>
      <xdr:rowOff>135194</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2654711" y="1175402"/>
          <a:ext cx="1258300" cy="1172050"/>
        </a:xfrm>
        <a:prstGeom prst="roundRect">
          <a:avLst/>
        </a:prstGeom>
        <a:ln/>
        <a:effectLst>
          <a:outerShdw blurRad="50800" dist="38100" dir="2700000" algn="tl" rotWithShape="0">
            <a:prstClr val="black">
              <a:alpha val="40000"/>
            </a:prstClr>
          </a:outerShdw>
        </a:effectLst>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221225</xdr:colOff>
      <xdr:row>13</xdr:row>
      <xdr:rowOff>24580</xdr:rowOff>
    </xdr:from>
    <xdr:to>
      <xdr:col>6</xdr:col>
      <xdr:colOff>258096</xdr:colOff>
      <xdr:row>38</xdr:row>
      <xdr:rowOff>12290</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2679290" y="2421193"/>
          <a:ext cx="1265903" cy="4596581"/>
        </a:xfrm>
        <a:prstGeom prst="roundRect">
          <a:avLst/>
        </a:prstGeom>
        <a:ln/>
        <a:effectLst>
          <a:outerShdw blurRad="50800" dist="38100" dir="2700000" algn="tl" rotWithShape="0">
            <a:prstClr val="black">
              <a:alpha val="40000"/>
            </a:prstClr>
          </a:outerShdw>
        </a:effectLst>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362752</xdr:colOff>
      <xdr:row>38</xdr:row>
      <xdr:rowOff>43689</xdr:rowOff>
    </xdr:from>
    <xdr:to>
      <xdr:col>6</xdr:col>
      <xdr:colOff>105407</xdr:colOff>
      <xdr:row>43</xdr:row>
      <xdr:rowOff>25028</xdr:rowOff>
    </xdr:to>
    <xdr:sp macro="" textlink="">
      <xdr:nvSpPr>
        <xdr:cNvPr id="6" name="Oval 5">
          <a:extLst>
            <a:ext uri="{FF2B5EF4-FFF2-40B4-BE49-F238E27FC236}">
              <a16:creationId xmlns:a16="http://schemas.microsoft.com/office/drawing/2014/main" id="{00000000-0008-0000-0300-000006000000}"/>
            </a:ext>
          </a:extLst>
        </xdr:cNvPr>
        <xdr:cNvSpPr/>
      </xdr:nvSpPr>
      <xdr:spPr>
        <a:xfrm>
          <a:off x="2820817" y="7049173"/>
          <a:ext cx="971687" cy="903113"/>
        </a:xfrm>
        <a:prstGeom prst="ellipse">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270387</xdr:colOff>
      <xdr:row>6</xdr:row>
      <xdr:rowOff>69272</xdr:rowOff>
    </xdr:from>
    <xdr:to>
      <xdr:col>12</xdr:col>
      <xdr:colOff>484909</xdr:colOff>
      <xdr:row>9</xdr:row>
      <xdr:rowOff>73740</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3957484" y="1175401"/>
          <a:ext cx="3901619" cy="557533"/>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565727</xdr:colOff>
      <xdr:row>6</xdr:row>
      <xdr:rowOff>57727</xdr:rowOff>
    </xdr:from>
    <xdr:to>
      <xdr:col>18</xdr:col>
      <xdr:colOff>519545</xdr:colOff>
      <xdr:row>9</xdr:row>
      <xdr:rowOff>61452</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7939921" y="1163856"/>
          <a:ext cx="3640914" cy="556790"/>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588818</xdr:colOff>
      <xdr:row>6</xdr:row>
      <xdr:rowOff>23090</xdr:rowOff>
    </xdr:from>
    <xdr:to>
      <xdr:col>26</xdr:col>
      <xdr:colOff>57727</xdr:colOff>
      <xdr:row>9</xdr:row>
      <xdr:rowOff>86033</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11650108" y="1129219"/>
          <a:ext cx="4385038" cy="616008"/>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305758</xdr:colOff>
      <xdr:row>9</xdr:row>
      <xdr:rowOff>135194</xdr:rowOff>
    </xdr:from>
    <xdr:to>
      <xdr:col>11</xdr:col>
      <xdr:colOff>430160</xdr:colOff>
      <xdr:row>27</xdr:row>
      <xdr:rowOff>86033</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3992855" y="1794388"/>
          <a:ext cx="3196982" cy="3269226"/>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518429</xdr:colOff>
      <xdr:row>10</xdr:row>
      <xdr:rowOff>73743</xdr:rowOff>
    </xdr:from>
    <xdr:to>
      <xdr:col>16</xdr:col>
      <xdr:colOff>88641</xdr:colOff>
      <xdr:row>27</xdr:row>
      <xdr:rowOff>172064</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7278106" y="1917291"/>
          <a:ext cx="2642793" cy="3232354"/>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122159</xdr:colOff>
      <xdr:row>10</xdr:row>
      <xdr:rowOff>61452</xdr:rowOff>
    </xdr:from>
    <xdr:to>
      <xdr:col>19</xdr:col>
      <xdr:colOff>526249</xdr:colOff>
      <xdr:row>27</xdr:row>
      <xdr:rowOff>122902</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9954417" y="1905000"/>
          <a:ext cx="2247638" cy="3195483"/>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15</xdr:col>
      <xdr:colOff>113220</xdr:colOff>
      <xdr:row>28</xdr:row>
      <xdr:rowOff>61452</xdr:rowOff>
    </xdr:from>
    <xdr:to>
      <xdr:col>20</xdr:col>
      <xdr:colOff>321038</xdr:colOff>
      <xdr:row>42</xdr:row>
      <xdr:rowOff>176905</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9330962" y="5223387"/>
          <a:ext cx="3280399" cy="2696421"/>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352639</xdr:colOff>
      <xdr:row>28</xdr:row>
      <xdr:rowOff>98323</xdr:rowOff>
    </xdr:from>
    <xdr:to>
      <xdr:col>15</xdr:col>
      <xdr:colOff>91384</xdr:colOff>
      <xdr:row>43</xdr:row>
      <xdr:rowOff>40223</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4039736" y="5260258"/>
          <a:ext cx="5269390" cy="2707223"/>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60497</xdr:colOff>
      <xdr:row>11</xdr:row>
      <xdr:rowOff>135194</xdr:rowOff>
    </xdr:from>
    <xdr:to>
      <xdr:col>22</xdr:col>
      <xdr:colOff>414012</xdr:colOff>
      <xdr:row>24</xdr:row>
      <xdr:rowOff>115454</xdr:rowOff>
    </xdr:to>
    <xdr:sp macro="" textlink="">
      <xdr:nvSpPr>
        <xdr:cNvPr id="15" name="Flowchart: Off-page Connector 14">
          <a:extLst>
            <a:ext uri="{FF2B5EF4-FFF2-40B4-BE49-F238E27FC236}">
              <a16:creationId xmlns:a16="http://schemas.microsoft.com/office/drawing/2014/main" id="{00000000-0008-0000-0300-00000F000000}"/>
            </a:ext>
          </a:extLst>
        </xdr:cNvPr>
        <xdr:cNvSpPr/>
      </xdr:nvSpPr>
      <xdr:spPr>
        <a:xfrm>
          <a:off x="12350820" y="2163097"/>
          <a:ext cx="1582547" cy="2376873"/>
        </a:xfrm>
        <a:prstGeom prst="flowChartOffpageConnector">
          <a:avLst/>
        </a:prstGeom>
        <a:ln/>
        <a:effectLst>
          <a:outerShdw blurRad="50800" dist="38100" dir="2700000" algn="tl" rotWithShape="0">
            <a:prstClr val="black">
              <a:alpha val="40000"/>
            </a:prstClr>
          </a:outerShdw>
        </a:effectLst>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500"/>
        </a:p>
      </xdr:txBody>
    </xdr:sp>
    <xdr:clientData/>
  </xdr:twoCellAnchor>
  <xdr:twoCellAnchor>
    <xdr:from>
      <xdr:col>23</xdr:col>
      <xdr:colOff>147484</xdr:colOff>
      <xdr:row>11</xdr:row>
      <xdr:rowOff>172065</xdr:rowOff>
    </xdr:from>
    <xdr:to>
      <xdr:col>25</xdr:col>
      <xdr:colOff>552553</xdr:colOff>
      <xdr:row>24</xdr:row>
      <xdr:rowOff>173179</xdr:rowOff>
    </xdr:to>
    <xdr:sp macro="" textlink="">
      <xdr:nvSpPr>
        <xdr:cNvPr id="16" name="Flowchart: Off-page Connector 15">
          <a:extLst>
            <a:ext uri="{FF2B5EF4-FFF2-40B4-BE49-F238E27FC236}">
              <a16:creationId xmlns:a16="http://schemas.microsoft.com/office/drawing/2014/main" id="{00000000-0008-0000-0300-000010000000}"/>
            </a:ext>
          </a:extLst>
        </xdr:cNvPr>
        <xdr:cNvSpPr/>
      </xdr:nvSpPr>
      <xdr:spPr>
        <a:xfrm>
          <a:off x="14281355" y="2199968"/>
          <a:ext cx="1634101" cy="2397727"/>
        </a:xfrm>
        <a:prstGeom prst="flowChartOffpageConnector">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544058</xdr:colOff>
      <xdr:row>10</xdr:row>
      <xdr:rowOff>22277</xdr:rowOff>
    </xdr:from>
    <xdr:to>
      <xdr:col>22</xdr:col>
      <xdr:colOff>573597</xdr:colOff>
      <xdr:row>12</xdr:row>
      <xdr:rowOff>128999</xdr:rowOff>
    </xdr:to>
    <xdr:sp macro="" textlink="">
      <xdr:nvSpPr>
        <xdr:cNvPr id="17" name="Trapezoid 16">
          <a:extLst>
            <a:ext uri="{FF2B5EF4-FFF2-40B4-BE49-F238E27FC236}">
              <a16:creationId xmlns:a16="http://schemas.microsoft.com/office/drawing/2014/main" id="{00000000-0008-0000-0300-000011000000}"/>
            </a:ext>
          </a:extLst>
        </xdr:cNvPr>
        <xdr:cNvSpPr/>
      </xdr:nvSpPr>
      <xdr:spPr>
        <a:xfrm>
          <a:off x="12219864" y="1865825"/>
          <a:ext cx="1873088" cy="475432"/>
        </a:xfrm>
        <a:prstGeom prst="trapezoid">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23</xdr:col>
      <xdr:colOff>24581</xdr:colOff>
      <xdr:row>10</xdr:row>
      <xdr:rowOff>0</xdr:rowOff>
    </xdr:from>
    <xdr:to>
      <xdr:col>26</xdr:col>
      <xdr:colOff>105398</xdr:colOff>
      <xdr:row>12</xdr:row>
      <xdr:rowOff>103907</xdr:rowOff>
    </xdr:to>
    <xdr:sp macro="" textlink="">
      <xdr:nvSpPr>
        <xdr:cNvPr id="18" name="Trapezoid 17">
          <a:extLst>
            <a:ext uri="{FF2B5EF4-FFF2-40B4-BE49-F238E27FC236}">
              <a16:creationId xmlns:a16="http://schemas.microsoft.com/office/drawing/2014/main" id="{00000000-0008-0000-0300-000012000000}"/>
            </a:ext>
          </a:extLst>
        </xdr:cNvPr>
        <xdr:cNvSpPr/>
      </xdr:nvSpPr>
      <xdr:spPr>
        <a:xfrm>
          <a:off x="14158452" y="1843548"/>
          <a:ext cx="1924365" cy="472617"/>
        </a:xfrm>
        <a:prstGeom prst="trapezoid">
          <a:avLst/>
        </a:prstGeom>
        <a:ln/>
        <a:effectLst>
          <a:outerShdw blurRad="50800" dist="38100" dir="2700000" algn="tl" rotWithShape="0">
            <a:prstClr val="black">
              <a:alpha val="40000"/>
            </a:prstClr>
          </a:outerShdw>
        </a:effectLst>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430164</xdr:colOff>
      <xdr:row>25</xdr:row>
      <xdr:rowOff>61452</xdr:rowOff>
    </xdr:from>
    <xdr:to>
      <xdr:col>26</xdr:col>
      <xdr:colOff>162384</xdr:colOff>
      <xdr:row>42</xdr:row>
      <xdr:rowOff>147483</xdr:rowOff>
    </xdr:to>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12720487" y="4670323"/>
          <a:ext cx="3419316" cy="3220063"/>
        </a:xfrm>
        <a:prstGeom prst="roundRect">
          <a:avLst/>
        </a:prstGeom>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20</xdr:col>
      <xdr:colOff>437100</xdr:colOff>
      <xdr:row>21</xdr:row>
      <xdr:rowOff>149278</xdr:rowOff>
    </xdr:from>
    <xdr:to>
      <xdr:col>21</xdr:col>
      <xdr:colOff>598737</xdr:colOff>
      <xdr:row>24</xdr:row>
      <xdr:rowOff>80005</xdr:rowOff>
    </xdr:to>
    <xdr:pic>
      <xdr:nvPicPr>
        <xdr:cNvPr id="20" name="Graphic 19" descr="Trophy with solid fill">
          <a:extLst>
            <a:ext uri="{FF2B5EF4-FFF2-40B4-BE49-F238E27FC236}">
              <a16:creationId xmlns:a16="http://schemas.microsoft.com/office/drawing/2014/main" id="{00000000-0008-0000-03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672030" y="3980743"/>
          <a:ext cx="773383" cy="478079"/>
        </a:xfrm>
        <a:prstGeom prst="rect">
          <a:avLst/>
        </a:prstGeom>
      </xdr:spPr>
    </xdr:pic>
    <xdr:clientData/>
  </xdr:twoCellAnchor>
  <xdr:twoCellAnchor editAs="oneCell">
    <xdr:from>
      <xdr:col>15</xdr:col>
      <xdr:colOff>141843</xdr:colOff>
      <xdr:row>29</xdr:row>
      <xdr:rowOff>14896</xdr:rowOff>
    </xdr:from>
    <xdr:to>
      <xdr:col>16</xdr:col>
      <xdr:colOff>202605</xdr:colOff>
      <xdr:row>30</xdr:row>
      <xdr:rowOff>164616</xdr:rowOff>
    </xdr:to>
    <xdr:pic>
      <xdr:nvPicPr>
        <xdr:cNvPr id="21" name="Graphic 20" descr="Coins with solid fill">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59585" y="5361186"/>
          <a:ext cx="675278" cy="334075"/>
        </a:xfrm>
        <a:prstGeom prst="rect">
          <a:avLst/>
        </a:prstGeom>
      </xdr:spPr>
    </xdr:pic>
    <xdr:clientData/>
  </xdr:twoCellAnchor>
  <xdr:twoCellAnchor editAs="oneCell">
    <xdr:from>
      <xdr:col>11</xdr:col>
      <xdr:colOff>564982</xdr:colOff>
      <xdr:row>6</xdr:row>
      <xdr:rowOff>59217</xdr:rowOff>
    </xdr:from>
    <xdr:to>
      <xdr:col>12</xdr:col>
      <xdr:colOff>409228</xdr:colOff>
      <xdr:row>8</xdr:row>
      <xdr:rowOff>174671</xdr:rowOff>
    </xdr:to>
    <xdr:pic>
      <xdr:nvPicPr>
        <xdr:cNvPr id="22" name="Graphic 21" descr="Money with solid fill">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324659" y="1165346"/>
          <a:ext cx="458763" cy="484164"/>
        </a:xfrm>
        <a:prstGeom prst="rect">
          <a:avLst/>
        </a:prstGeom>
      </xdr:spPr>
    </xdr:pic>
    <xdr:clientData/>
  </xdr:twoCellAnchor>
  <xdr:twoCellAnchor editAs="oneCell">
    <xdr:from>
      <xdr:col>6</xdr:col>
      <xdr:colOff>391054</xdr:colOff>
      <xdr:row>29</xdr:row>
      <xdr:rowOff>70019</xdr:rowOff>
    </xdr:from>
    <xdr:to>
      <xdr:col>7</xdr:col>
      <xdr:colOff>563512</xdr:colOff>
      <xdr:row>31</xdr:row>
      <xdr:rowOff>93111</xdr:rowOff>
    </xdr:to>
    <xdr:pic>
      <xdr:nvPicPr>
        <xdr:cNvPr id="23" name="Graphic 22" descr="Arrow circle with solid fill">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78151" y="5416309"/>
          <a:ext cx="786974" cy="391802"/>
        </a:xfrm>
        <a:prstGeom prst="rect">
          <a:avLst/>
        </a:prstGeom>
      </xdr:spPr>
    </xdr:pic>
    <xdr:clientData/>
  </xdr:twoCellAnchor>
  <xdr:twoCellAnchor editAs="oneCell">
    <xdr:from>
      <xdr:col>4</xdr:col>
      <xdr:colOff>270385</xdr:colOff>
      <xdr:row>1</xdr:row>
      <xdr:rowOff>163126</xdr:rowOff>
    </xdr:from>
    <xdr:to>
      <xdr:col>5</xdr:col>
      <xdr:colOff>456410</xdr:colOff>
      <xdr:row>5</xdr:row>
      <xdr:rowOff>141883</xdr:rowOff>
    </xdr:to>
    <xdr:pic>
      <xdr:nvPicPr>
        <xdr:cNvPr id="24" name="Graphic 23" descr="Presentation with bar chart with solid fill">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728450" y="347481"/>
          <a:ext cx="800541" cy="716176"/>
        </a:xfrm>
        <a:prstGeom prst="rect">
          <a:avLst/>
        </a:prstGeom>
      </xdr:spPr>
    </xdr:pic>
    <xdr:clientData/>
  </xdr:twoCellAnchor>
  <xdr:twoCellAnchor editAs="oneCell">
    <xdr:from>
      <xdr:col>17</xdr:col>
      <xdr:colOff>577272</xdr:colOff>
      <xdr:row>6</xdr:row>
      <xdr:rowOff>34350</xdr:rowOff>
    </xdr:from>
    <xdr:to>
      <xdr:col>18</xdr:col>
      <xdr:colOff>519545</xdr:colOff>
      <xdr:row>9</xdr:row>
      <xdr:rowOff>137056</xdr:rowOff>
    </xdr:to>
    <xdr:pic>
      <xdr:nvPicPr>
        <xdr:cNvPr id="25" name="Graphic 24" descr="Bar graph with upward trend with solid fill">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024046" y="1140479"/>
          <a:ext cx="556789" cy="655771"/>
        </a:xfrm>
        <a:prstGeom prst="rect">
          <a:avLst/>
        </a:prstGeom>
      </xdr:spPr>
    </xdr:pic>
    <xdr:clientData/>
  </xdr:twoCellAnchor>
  <xdr:twoCellAnchor editAs="oneCell">
    <xdr:from>
      <xdr:col>24</xdr:col>
      <xdr:colOff>554182</xdr:colOff>
      <xdr:row>6</xdr:row>
      <xdr:rowOff>7822</xdr:rowOff>
    </xdr:from>
    <xdr:to>
      <xdr:col>26</xdr:col>
      <xdr:colOff>80820</xdr:colOff>
      <xdr:row>9</xdr:row>
      <xdr:rowOff>122903</xdr:rowOff>
    </xdr:to>
    <xdr:pic>
      <xdr:nvPicPr>
        <xdr:cNvPr id="26" name="Graphic 25" descr="Piggy Bank with solid fill">
          <a:extLst>
            <a:ext uri="{FF2B5EF4-FFF2-40B4-BE49-F238E27FC236}">
              <a16:creationId xmlns:a16="http://schemas.microsoft.com/office/drawing/2014/main" id="{00000000-0008-0000-0300-00001A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302569" y="1113951"/>
          <a:ext cx="755670" cy="668146"/>
        </a:xfrm>
        <a:prstGeom prst="rect">
          <a:avLst/>
        </a:prstGeom>
      </xdr:spPr>
    </xdr:pic>
    <xdr:clientData/>
  </xdr:twoCellAnchor>
  <xdr:twoCellAnchor editAs="oneCell">
    <xdr:from>
      <xdr:col>24</xdr:col>
      <xdr:colOff>33824</xdr:colOff>
      <xdr:row>21</xdr:row>
      <xdr:rowOff>135292</xdr:rowOff>
    </xdr:from>
    <xdr:to>
      <xdr:col>25</xdr:col>
      <xdr:colOff>56915</xdr:colOff>
      <xdr:row>24</xdr:row>
      <xdr:rowOff>169929</xdr:rowOff>
    </xdr:to>
    <xdr:pic>
      <xdr:nvPicPr>
        <xdr:cNvPr id="27" name="Graphic 26" descr="Ribbon with solid fill">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4715739" y="3966757"/>
          <a:ext cx="634838" cy="581989"/>
        </a:xfrm>
        <a:prstGeom prst="rect">
          <a:avLst/>
        </a:prstGeom>
      </xdr:spPr>
    </xdr:pic>
    <xdr:clientData/>
  </xdr:twoCellAnchor>
  <xdr:twoCellAnchor editAs="oneCell">
    <xdr:from>
      <xdr:col>4</xdr:col>
      <xdr:colOff>459433</xdr:colOff>
      <xdr:row>39</xdr:row>
      <xdr:rowOff>26441</xdr:rowOff>
    </xdr:from>
    <xdr:to>
      <xdr:col>6</xdr:col>
      <xdr:colOff>150014</xdr:colOff>
      <xdr:row>42</xdr:row>
      <xdr:rowOff>106889</xdr:rowOff>
    </xdr:to>
    <xdr:pic>
      <xdr:nvPicPr>
        <xdr:cNvPr id="28" name="Graphic 27" descr="Shopping cart with solid fill">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917498" y="7216280"/>
          <a:ext cx="919613" cy="633512"/>
        </a:xfrm>
        <a:prstGeom prst="rect">
          <a:avLst/>
        </a:prstGeom>
      </xdr:spPr>
    </xdr:pic>
    <xdr:clientData/>
  </xdr:twoCellAnchor>
  <xdr:twoCellAnchor editAs="oneCell">
    <xdr:from>
      <xdr:col>16</xdr:col>
      <xdr:colOff>177653</xdr:colOff>
      <xdr:row>10</xdr:row>
      <xdr:rowOff>173182</xdr:rowOff>
    </xdr:from>
    <xdr:to>
      <xdr:col>17</xdr:col>
      <xdr:colOff>48046</xdr:colOff>
      <xdr:row>14</xdr:row>
      <xdr:rowOff>33650</xdr:rowOff>
    </xdr:to>
    <xdr:pic>
      <xdr:nvPicPr>
        <xdr:cNvPr id="29" name="Graphic 28" descr="Chevron arrows with solid fill">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009911" y="2016730"/>
          <a:ext cx="484909" cy="597888"/>
        </a:xfrm>
        <a:prstGeom prst="rect">
          <a:avLst/>
        </a:prstGeom>
      </xdr:spPr>
    </xdr:pic>
    <xdr:clientData/>
  </xdr:twoCellAnchor>
  <xdr:twoCellAnchor editAs="oneCell">
    <xdr:from>
      <xdr:col>6</xdr:col>
      <xdr:colOff>307258</xdr:colOff>
      <xdr:row>11</xdr:row>
      <xdr:rowOff>21602</xdr:rowOff>
    </xdr:from>
    <xdr:to>
      <xdr:col>7</xdr:col>
      <xdr:colOff>98322</xdr:colOff>
      <xdr:row>13</xdr:row>
      <xdr:rowOff>56238</xdr:rowOff>
    </xdr:to>
    <xdr:pic>
      <xdr:nvPicPr>
        <xdr:cNvPr id="30" name="Graphic 29" descr="Fir tree with solid fill">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3994355" y="2049505"/>
          <a:ext cx="405580" cy="403346"/>
        </a:xfrm>
        <a:prstGeom prst="rect">
          <a:avLst/>
        </a:prstGeom>
      </xdr:spPr>
    </xdr:pic>
    <xdr:clientData/>
  </xdr:twoCellAnchor>
  <xdr:twoCellAnchor editAs="oneCell">
    <xdr:from>
      <xdr:col>12</xdr:col>
      <xdr:colOff>12654</xdr:colOff>
      <xdr:row>10</xdr:row>
      <xdr:rowOff>97578</xdr:rowOff>
    </xdr:from>
    <xdr:to>
      <xdr:col>13</xdr:col>
      <xdr:colOff>169830</xdr:colOff>
      <xdr:row>13</xdr:row>
      <xdr:rowOff>132214</xdr:rowOff>
    </xdr:to>
    <xdr:pic>
      <xdr:nvPicPr>
        <xdr:cNvPr id="31" name="Graphic 30" descr="Chat with solid fill">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386848" y="1941126"/>
          <a:ext cx="771692" cy="587701"/>
        </a:xfrm>
        <a:prstGeom prst="rect">
          <a:avLst/>
        </a:prstGeom>
      </xdr:spPr>
    </xdr:pic>
    <xdr:clientData/>
  </xdr:twoCellAnchor>
  <xdr:twoCellAnchor editAs="oneCell">
    <xdr:from>
      <xdr:col>21</xdr:col>
      <xdr:colOff>51032</xdr:colOff>
      <xdr:row>25</xdr:row>
      <xdr:rowOff>46181</xdr:rowOff>
    </xdr:from>
    <xdr:to>
      <xdr:col>22</xdr:col>
      <xdr:colOff>115455</xdr:colOff>
      <xdr:row>28</xdr:row>
      <xdr:rowOff>69272</xdr:rowOff>
    </xdr:to>
    <xdr:pic>
      <xdr:nvPicPr>
        <xdr:cNvPr id="32" name="Graphic 31" descr="Business Growth with solid fill">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2901123" y="4664363"/>
          <a:ext cx="676332" cy="577273"/>
        </a:xfrm>
        <a:prstGeom prst="rect">
          <a:avLst/>
        </a:prstGeom>
      </xdr:spPr>
    </xdr:pic>
    <xdr:clientData/>
  </xdr:twoCellAnchor>
  <xdr:oneCellAnchor>
    <xdr:from>
      <xdr:col>1</xdr:col>
      <xdr:colOff>196272</xdr:colOff>
      <xdr:row>15</xdr:row>
      <xdr:rowOff>57725</xdr:rowOff>
    </xdr:from>
    <xdr:ext cx="1373909" cy="264560"/>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808181" y="2828634"/>
          <a:ext cx="13739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13</xdr:col>
      <xdr:colOff>55485</xdr:colOff>
      <xdr:row>6</xdr:row>
      <xdr:rowOff>126253</xdr:rowOff>
    </xdr:from>
    <xdr:to>
      <xdr:col>15</xdr:col>
      <xdr:colOff>184355</xdr:colOff>
      <xdr:row>9</xdr:row>
      <xdr:rowOff>-1</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8044195" y="1232382"/>
          <a:ext cx="1357902" cy="42681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Total Profit</a:t>
          </a:r>
        </a:p>
      </xdr:txBody>
    </xdr:sp>
    <xdr:clientData/>
  </xdr:twoCellAnchor>
  <xdr:twoCellAnchor>
    <xdr:from>
      <xdr:col>19</xdr:col>
      <xdr:colOff>80817</xdr:colOff>
      <xdr:row>6</xdr:row>
      <xdr:rowOff>80817</xdr:rowOff>
    </xdr:from>
    <xdr:to>
      <xdr:col>22</xdr:col>
      <xdr:colOff>86031</xdr:colOff>
      <xdr:row>9</xdr:row>
      <xdr:rowOff>49161</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11756623" y="1186946"/>
          <a:ext cx="1848763" cy="52140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Profit %</a:t>
          </a:r>
        </a:p>
      </xdr:txBody>
    </xdr:sp>
    <xdr:clientData/>
  </xdr:twoCellAnchor>
  <xdr:twoCellAnchor>
    <xdr:from>
      <xdr:col>20</xdr:col>
      <xdr:colOff>159881</xdr:colOff>
      <xdr:row>19</xdr:row>
      <xdr:rowOff>115453</xdr:rowOff>
    </xdr:from>
    <xdr:to>
      <xdr:col>21</xdr:col>
      <xdr:colOff>99845</xdr:colOff>
      <xdr:row>21</xdr:row>
      <xdr:rowOff>115453</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12394811" y="3582016"/>
          <a:ext cx="551710" cy="36490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rPr>
            <a:t>132</a:t>
          </a:r>
        </a:p>
      </xdr:txBody>
    </xdr:sp>
    <xdr:clientData/>
  </xdr:twoCellAnchor>
  <xdr:twoCellAnchor>
    <xdr:from>
      <xdr:col>20</xdr:col>
      <xdr:colOff>288635</xdr:colOff>
      <xdr:row>13</xdr:row>
      <xdr:rowOff>150090</xdr:rowOff>
    </xdr:from>
    <xdr:to>
      <xdr:col>22</xdr:col>
      <xdr:colOff>150090</xdr:colOff>
      <xdr:row>16</xdr:row>
      <xdr:rowOff>161637</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526817" y="2551545"/>
          <a:ext cx="1085273" cy="565728"/>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     Top</a:t>
          </a:r>
          <a:r>
            <a:rPr lang="en-IN" sz="1500" baseline="0">
              <a:solidFill>
                <a:srgbClr val="FFFF00"/>
              </a:solidFill>
            </a:rPr>
            <a:t> </a:t>
          </a:r>
        </a:p>
        <a:p>
          <a:r>
            <a:rPr lang="en-IN" sz="1500" baseline="0">
              <a:solidFill>
                <a:srgbClr val="FFFF00"/>
              </a:solidFill>
            </a:rPr>
            <a:t>   Product</a:t>
          </a:r>
          <a:endParaRPr lang="en-IN" sz="1500">
            <a:solidFill>
              <a:srgbClr val="FFFF00"/>
            </a:solidFill>
          </a:endParaRPr>
        </a:p>
      </xdr:txBody>
    </xdr:sp>
    <xdr:clientData/>
  </xdr:twoCellAnchor>
  <xdr:twoCellAnchor>
    <xdr:from>
      <xdr:col>23</xdr:col>
      <xdr:colOff>311240</xdr:colOff>
      <xdr:row>13</xdr:row>
      <xdr:rowOff>172530</xdr:rowOff>
    </xdr:from>
    <xdr:to>
      <xdr:col>25</xdr:col>
      <xdr:colOff>310103</xdr:colOff>
      <xdr:row>17</xdr:row>
      <xdr:rowOff>47808</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14381409" y="2544389"/>
          <a:ext cx="1222356" cy="60508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   </a:t>
          </a:r>
          <a:r>
            <a:rPr lang="en-IN" sz="1500" baseline="0">
              <a:solidFill>
                <a:srgbClr val="FFFF00"/>
              </a:solidFill>
            </a:rPr>
            <a:t>    </a:t>
          </a:r>
          <a:r>
            <a:rPr lang="en-IN" sz="1500">
              <a:solidFill>
                <a:srgbClr val="FFFF00"/>
              </a:solidFill>
            </a:rPr>
            <a:t>Top</a:t>
          </a:r>
          <a:r>
            <a:rPr lang="en-IN" sz="1500" baseline="0">
              <a:solidFill>
                <a:srgbClr val="FFFF00"/>
              </a:solidFill>
            </a:rPr>
            <a:t>  </a:t>
          </a:r>
        </a:p>
        <a:p>
          <a:r>
            <a:rPr lang="en-IN" sz="1500" baseline="0">
              <a:solidFill>
                <a:srgbClr val="FFFF00"/>
              </a:solidFill>
            </a:rPr>
            <a:t>    Catgeory</a:t>
          </a:r>
          <a:endParaRPr lang="en-IN" sz="1500">
            <a:solidFill>
              <a:srgbClr val="FFFF00"/>
            </a:solidFill>
          </a:endParaRPr>
        </a:p>
      </xdr:txBody>
    </xdr:sp>
    <xdr:clientData/>
  </xdr:twoCellAnchor>
  <xdr:twoCellAnchor>
    <xdr:from>
      <xdr:col>6</xdr:col>
      <xdr:colOff>479396</xdr:colOff>
      <xdr:row>6</xdr:row>
      <xdr:rowOff>153069</xdr:rowOff>
    </xdr:from>
    <xdr:to>
      <xdr:col>8</xdr:col>
      <xdr:colOff>589935</xdr:colOff>
      <xdr:row>9</xdr:row>
      <xdr:rowOff>24580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4166493" y="1259198"/>
          <a:ext cx="1339571" cy="42457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Total</a:t>
          </a:r>
          <a:r>
            <a:rPr lang="en-IN" sz="1500" baseline="0">
              <a:solidFill>
                <a:srgbClr val="FFFF00"/>
              </a:solidFill>
            </a:rPr>
            <a:t> Sales</a:t>
          </a:r>
          <a:endParaRPr lang="en-IN" sz="1500">
            <a:solidFill>
              <a:srgbClr val="FFFF00"/>
            </a:solidFill>
          </a:endParaRPr>
        </a:p>
      </xdr:txBody>
    </xdr:sp>
    <xdr:clientData/>
  </xdr:twoCellAnchor>
  <xdr:twoCellAnchor>
    <xdr:from>
      <xdr:col>9</xdr:col>
      <xdr:colOff>238350</xdr:colOff>
      <xdr:row>6</xdr:row>
      <xdr:rowOff>139289</xdr:rowOff>
    </xdr:from>
    <xdr:to>
      <xdr:col>11</xdr:col>
      <xdr:colOff>294968</xdr:colOff>
      <xdr:row>9</xdr:row>
      <xdr:rowOff>12289</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5768995" y="1245418"/>
          <a:ext cx="1285650" cy="42606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   $4,01,412</a:t>
          </a:r>
          <a:r>
            <a:rPr lang="en-IN" sz="1600"/>
            <a:t>  </a:t>
          </a:r>
          <a:endParaRPr lang="en-IN" sz="1500">
            <a:solidFill>
              <a:srgbClr val="FFFF00"/>
            </a:solidFill>
          </a:endParaRPr>
        </a:p>
      </xdr:txBody>
    </xdr:sp>
    <xdr:clientData/>
  </xdr:twoCellAnchor>
  <xdr:twoCellAnchor>
    <xdr:from>
      <xdr:col>15</xdr:col>
      <xdr:colOff>393289</xdr:colOff>
      <xdr:row>6</xdr:row>
      <xdr:rowOff>97975</xdr:rowOff>
    </xdr:from>
    <xdr:to>
      <xdr:col>17</xdr:col>
      <xdr:colOff>184354</xdr:colOff>
      <xdr:row>9</xdr:row>
      <xdr:rowOff>12289</xdr:rowOff>
    </xdr:to>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9611031" y="1204104"/>
          <a:ext cx="1020097" cy="467379"/>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  $68,908</a:t>
          </a:r>
          <a:r>
            <a:rPr lang="en-IN" sz="1600"/>
            <a:t> </a:t>
          </a:r>
          <a:endParaRPr lang="en-IN" sz="1500">
            <a:solidFill>
              <a:srgbClr val="FFFF00"/>
            </a:solidFill>
          </a:endParaRPr>
        </a:p>
      </xdr:txBody>
    </xdr:sp>
    <xdr:clientData/>
  </xdr:twoCellAnchor>
  <xdr:twoCellAnchor>
    <xdr:from>
      <xdr:col>22</xdr:col>
      <xdr:colOff>344129</xdr:colOff>
      <xdr:row>6</xdr:row>
      <xdr:rowOff>61453</xdr:rowOff>
    </xdr:from>
    <xdr:to>
      <xdr:col>24</xdr:col>
      <xdr:colOff>418617</xdr:colOff>
      <xdr:row>9</xdr:row>
      <xdr:rowOff>24580</xdr:rowOff>
    </xdr:to>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13863484" y="1167582"/>
          <a:ext cx="1303520" cy="51619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21%</a:t>
          </a:r>
          <a:r>
            <a:rPr lang="en-IN" sz="1600"/>
            <a:t>  </a:t>
          </a:r>
          <a:endParaRPr lang="en-IN" sz="1500">
            <a:solidFill>
              <a:srgbClr val="FFFF00"/>
            </a:solidFill>
          </a:endParaRPr>
        </a:p>
      </xdr:txBody>
    </xdr:sp>
    <xdr:clientData/>
  </xdr:twoCellAnchor>
  <xdr:twoCellAnchor>
    <xdr:from>
      <xdr:col>7</xdr:col>
      <xdr:colOff>31655</xdr:colOff>
      <xdr:row>10</xdr:row>
      <xdr:rowOff>172065</xdr:rowOff>
    </xdr:from>
    <xdr:to>
      <xdr:col>8</xdr:col>
      <xdr:colOff>288263</xdr:colOff>
      <xdr:row>13</xdr:row>
      <xdr:rowOff>70019</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4333268" y="2015613"/>
          <a:ext cx="871124" cy="45101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Monthly</a:t>
          </a:r>
        </a:p>
      </xdr:txBody>
    </xdr:sp>
    <xdr:clientData/>
  </xdr:twoCellAnchor>
  <xdr:twoCellAnchor>
    <xdr:from>
      <xdr:col>13</xdr:col>
      <xdr:colOff>194410</xdr:colOff>
      <xdr:row>11</xdr:row>
      <xdr:rowOff>6331</xdr:rowOff>
    </xdr:from>
    <xdr:to>
      <xdr:col>14</xdr:col>
      <xdr:colOff>390682</xdr:colOff>
      <xdr:row>12</xdr:row>
      <xdr:rowOff>179141</xdr:rowOff>
    </xdr:to>
    <xdr:sp macro="" textlink="">
      <xdr:nvSpPr>
        <xdr:cNvPr id="46" name="TextBox 45">
          <a:extLst>
            <a:ext uri="{FF2B5EF4-FFF2-40B4-BE49-F238E27FC236}">
              <a16:creationId xmlns:a16="http://schemas.microsoft.com/office/drawing/2014/main" id="{00000000-0008-0000-0300-00002E000000}"/>
            </a:ext>
          </a:extLst>
        </xdr:cNvPr>
        <xdr:cNvSpPr txBox="1"/>
      </xdr:nvSpPr>
      <xdr:spPr>
        <a:xfrm>
          <a:off x="8183120" y="2034234"/>
          <a:ext cx="810788" cy="35716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Product</a:t>
          </a:r>
        </a:p>
      </xdr:txBody>
    </xdr:sp>
    <xdr:clientData/>
  </xdr:twoCellAnchor>
  <xdr:twoCellAnchor>
    <xdr:from>
      <xdr:col>17</xdr:col>
      <xdr:colOff>69273</xdr:colOff>
      <xdr:row>11</xdr:row>
      <xdr:rowOff>92361</xdr:rowOff>
    </xdr:from>
    <xdr:to>
      <xdr:col>18</xdr:col>
      <xdr:colOff>508000</xdr:colOff>
      <xdr:row>13</xdr:row>
      <xdr:rowOff>103908</xdr:rowOff>
    </xdr:to>
    <xdr:sp macro="" textlink="">
      <xdr:nvSpPr>
        <xdr:cNvPr id="47" name="TextBox 46">
          <a:extLst>
            <a:ext uri="{FF2B5EF4-FFF2-40B4-BE49-F238E27FC236}">
              <a16:creationId xmlns:a16="http://schemas.microsoft.com/office/drawing/2014/main" id="{00000000-0008-0000-0300-00002F000000}"/>
            </a:ext>
          </a:extLst>
        </xdr:cNvPr>
        <xdr:cNvSpPr txBox="1"/>
      </xdr:nvSpPr>
      <xdr:spPr>
        <a:xfrm>
          <a:off x="10471728" y="2124361"/>
          <a:ext cx="1050636" cy="381002"/>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Sales Type</a:t>
          </a:r>
        </a:p>
      </xdr:txBody>
    </xdr:sp>
    <xdr:clientData/>
  </xdr:twoCellAnchor>
  <xdr:twoCellAnchor>
    <xdr:from>
      <xdr:col>16</xdr:col>
      <xdr:colOff>210426</xdr:colOff>
      <xdr:row>28</xdr:row>
      <xdr:rowOff>149346</xdr:rowOff>
    </xdr:from>
    <xdr:to>
      <xdr:col>18</xdr:col>
      <xdr:colOff>360517</xdr:colOff>
      <xdr:row>30</xdr:row>
      <xdr:rowOff>137801</xdr:rowOff>
    </xdr:to>
    <xdr:sp macro="" textlink="">
      <xdr:nvSpPr>
        <xdr:cNvPr id="48" name="TextBox 47">
          <a:extLst>
            <a:ext uri="{FF2B5EF4-FFF2-40B4-BE49-F238E27FC236}">
              <a16:creationId xmlns:a16="http://schemas.microsoft.com/office/drawing/2014/main" id="{00000000-0008-0000-0300-000030000000}"/>
            </a:ext>
          </a:extLst>
        </xdr:cNvPr>
        <xdr:cNvSpPr txBox="1"/>
      </xdr:nvSpPr>
      <xdr:spPr>
        <a:xfrm>
          <a:off x="10042684" y="5311281"/>
          <a:ext cx="1379123" cy="357165"/>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Payment</a:t>
          </a:r>
          <a:r>
            <a:rPr lang="en-IN" sz="1500" baseline="0">
              <a:solidFill>
                <a:srgbClr val="FFFF00"/>
              </a:solidFill>
            </a:rPr>
            <a:t> Mode</a:t>
          </a:r>
          <a:endParaRPr lang="en-IN" sz="1500">
            <a:solidFill>
              <a:srgbClr val="FFFF00"/>
            </a:solidFill>
          </a:endParaRPr>
        </a:p>
      </xdr:txBody>
    </xdr:sp>
    <xdr:clientData/>
  </xdr:twoCellAnchor>
  <xdr:twoCellAnchor>
    <xdr:from>
      <xdr:col>7</xdr:col>
      <xdr:colOff>555671</xdr:colOff>
      <xdr:row>29</xdr:row>
      <xdr:rowOff>42456</xdr:rowOff>
    </xdr:from>
    <xdr:to>
      <xdr:col>9</xdr:col>
      <xdr:colOff>122904</xdr:colOff>
      <xdr:row>31</xdr:row>
      <xdr:rowOff>36870</xdr:rowOff>
    </xdr:to>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4857284" y="5388746"/>
          <a:ext cx="796265" cy="363124"/>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Daily</a:t>
          </a:r>
        </a:p>
      </xdr:txBody>
    </xdr:sp>
    <xdr:clientData/>
  </xdr:twoCellAnchor>
  <xdr:twoCellAnchor>
    <xdr:from>
      <xdr:col>5</xdr:col>
      <xdr:colOff>473362</xdr:colOff>
      <xdr:row>1</xdr:row>
      <xdr:rowOff>33890</xdr:rowOff>
    </xdr:from>
    <xdr:to>
      <xdr:col>11</xdr:col>
      <xdr:colOff>78211</xdr:colOff>
      <xdr:row>3</xdr:row>
      <xdr:rowOff>149344</xdr:rowOff>
    </xdr:to>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3545943" y="218245"/>
          <a:ext cx="3291945" cy="4841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t>Sales</a:t>
          </a:r>
          <a:r>
            <a:rPr lang="en-IN" sz="2800" baseline="0"/>
            <a:t> dashboard</a:t>
          </a:r>
          <a:endParaRPr lang="en-IN" sz="2800"/>
        </a:p>
      </xdr:txBody>
    </xdr:sp>
    <xdr:clientData/>
  </xdr:twoCellAnchor>
  <xdr:twoCellAnchor>
    <xdr:from>
      <xdr:col>22</xdr:col>
      <xdr:colOff>182226</xdr:colOff>
      <xdr:row>25</xdr:row>
      <xdr:rowOff>90129</xdr:rowOff>
    </xdr:from>
    <xdr:to>
      <xdr:col>23</xdr:col>
      <xdr:colOff>530347</xdr:colOff>
      <xdr:row>27</xdr:row>
      <xdr:rowOff>147483</xdr:rowOff>
    </xdr:to>
    <xdr:sp macro="" textlink="">
      <xdr:nvSpPr>
        <xdr:cNvPr id="51" name="TextBox 50">
          <a:extLst>
            <a:ext uri="{FF2B5EF4-FFF2-40B4-BE49-F238E27FC236}">
              <a16:creationId xmlns:a16="http://schemas.microsoft.com/office/drawing/2014/main" id="{00000000-0008-0000-0300-000033000000}"/>
            </a:ext>
          </a:extLst>
        </xdr:cNvPr>
        <xdr:cNvSpPr txBox="1"/>
      </xdr:nvSpPr>
      <xdr:spPr>
        <a:xfrm>
          <a:off x="13701581" y="4699000"/>
          <a:ext cx="962637" cy="426064"/>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FFFF00"/>
              </a:solidFill>
            </a:rPr>
            <a:t>Category</a:t>
          </a:r>
        </a:p>
      </xdr:txBody>
    </xdr:sp>
    <xdr:clientData/>
  </xdr:twoCellAnchor>
  <xdr:twoCellAnchor>
    <xdr:from>
      <xdr:col>5</xdr:col>
      <xdr:colOff>474108</xdr:colOff>
      <xdr:row>4</xdr:row>
      <xdr:rowOff>23836</xdr:rowOff>
    </xdr:from>
    <xdr:to>
      <xdr:col>8</xdr:col>
      <xdr:colOff>601108</xdr:colOff>
      <xdr:row>6</xdr:row>
      <xdr:rowOff>35380</xdr:rowOff>
    </xdr:to>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3546689" y="761255"/>
          <a:ext cx="1970548" cy="38025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FFFF00"/>
              </a:solidFill>
            </a:rPr>
            <a:t>SuperMarket</a:t>
          </a:r>
          <a:r>
            <a:rPr lang="en-IN" sz="1400" baseline="0">
              <a:solidFill>
                <a:srgbClr val="FFFF00"/>
              </a:solidFill>
            </a:rPr>
            <a:t> Shop</a:t>
          </a:r>
          <a:endParaRPr lang="en-IN" sz="1400">
            <a:solidFill>
              <a:srgbClr val="FFFF00"/>
            </a:solidFill>
          </a:endParaRPr>
        </a:p>
      </xdr:txBody>
    </xdr:sp>
    <xdr:clientData/>
  </xdr:twoCellAnchor>
  <xdr:twoCellAnchor editAs="oneCell">
    <xdr:from>
      <xdr:col>20</xdr:col>
      <xdr:colOff>477759</xdr:colOff>
      <xdr:row>17</xdr:row>
      <xdr:rowOff>28548</xdr:rowOff>
    </xdr:from>
    <xdr:to>
      <xdr:col>22</xdr:col>
      <xdr:colOff>22104</xdr:colOff>
      <xdr:row>19</xdr:row>
      <xdr:rowOff>80820</xdr:rowOff>
    </xdr:to>
    <xdr:pic>
      <xdr:nvPicPr>
        <xdr:cNvPr id="58" name="Picture 57">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27"/>
        <a:stretch>
          <a:fillRect/>
        </a:stretch>
      </xdr:blipFill>
      <xdr:spPr>
        <a:xfrm>
          <a:off x="12715941" y="3168912"/>
          <a:ext cx="768163" cy="421726"/>
        </a:xfrm>
        <a:prstGeom prst="rect">
          <a:avLst/>
        </a:prstGeom>
        <a:solidFill>
          <a:srgbClr val="FF0000"/>
        </a:solidFill>
      </xdr:spPr>
    </xdr:pic>
    <xdr:clientData/>
  </xdr:twoCellAnchor>
  <xdr:twoCellAnchor>
    <xdr:from>
      <xdr:col>24</xdr:col>
      <xdr:colOff>21465</xdr:colOff>
      <xdr:row>19</xdr:row>
      <xdr:rowOff>160987</xdr:rowOff>
    </xdr:from>
    <xdr:to>
      <xdr:col>25</xdr:col>
      <xdr:colOff>96592</xdr:colOff>
      <xdr:row>21</xdr:row>
      <xdr:rowOff>96592</xdr:rowOff>
    </xdr:to>
    <xdr:sp macro="" textlink="">
      <xdr:nvSpPr>
        <xdr:cNvPr id="62" name="TextBox 61">
          <a:extLst>
            <a:ext uri="{FF2B5EF4-FFF2-40B4-BE49-F238E27FC236}">
              <a16:creationId xmlns:a16="http://schemas.microsoft.com/office/drawing/2014/main" id="{00000000-0008-0000-0300-00003E000000}"/>
            </a:ext>
          </a:extLst>
        </xdr:cNvPr>
        <xdr:cNvSpPr txBox="1"/>
      </xdr:nvSpPr>
      <xdr:spPr>
        <a:xfrm>
          <a:off x="14703380" y="3627550"/>
          <a:ext cx="686874" cy="300507"/>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$95,269</a:t>
          </a:r>
          <a:r>
            <a:rPr lang="en-IN"/>
            <a:t> </a:t>
          </a:r>
          <a:endParaRPr lang="en-IN" sz="1100"/>
        </a:p>
      </xdr:txBody>
    </xdr:sp>
    <xdr:clientData/>
  </xdr:twoCellAnchor>
  <xdr:twoCellAnchor>
    <xdr:from>
      <xdr:col>23</xdr:col>
      <xdr:colOff>450761</xdr:colOff>
      <xdr:row>17</xdr:row>
      <xdr:rowOff>85860</xdr:rowOff>
    </xdr:from>
    <xdr:to>
      <xdr:col>25</xdr:col>
      <xdr:colOff>193183</xdr:colOff>
      <xdr:row>19</xdr:row>
      <xdr:rowOff>118057</xdr:rowOff>
    </xdr:to>
    <xdr:sp macro="" textlink="">
      <xdr:nvSpPr>
        <xdr:cNvPr id="63" name="TextBox 62">
          <a:extLst>
            <a:ext uri="{FF2B5EF4-FFF2-40B4-BE49-F238E27FC236}">
              <a16:creationId xmlns:a16="http://schemas.microsoft.com/office/drawing/2014/main" id="{00000000-0008-0000-0300-00003F000000}"/>
            </a:ext>
          </a:extLst>
        </xdr:cNvPr>
        <xdr:cNvSpPr txBox="1"/>
      </xdr:nvSpPr>
      <xdr:spPr>
        <a:xfrm>
          <a:off x="14520930" y="3187522"/>
          <a:ext cx="965915" cy="397098"/>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Category 4</a:t>
          </a:r>
        </a:p>
      </xdr:txBody>
    </xdr:sp>
    <xdr:clientData/>
  </xdr:twoCellAnchor>
  <xdr:twoCellAnchor>
    <xdr:from>
      <xdr:col>21</xdr:col>
      <xdr:colOff>182451</xdr:colOff>
      <xdr:row>19</xdr:row>
      <xdr:rowOff>128788</xdr:rowOff>
    </xdr:from>
    <xdr:to>
      <xdr:col>22</xdr:col>
      <xdr:colOff>364901</xdr:colOff>
      <xdr:row>21</xdr:row>
      <xdr:rowOff>118055</xdr:rowOff>
    </xdr:to>
    <xdr:sp macro="" textlink="">
      <xdr:nvSpPr>
        <xdr:cNvPr id="67" name="TextBox 66">
          <a:extLst>
            <a:ext uri="{FF2B5EF4-FFF2-40B4-BE49-F238E27FC236}">
              <a16:creationId xmlns:a16="http://schemas.microsoft.com/office/drawing/2014/main" id="{00000000-0008-0000-0300-000043000000}"/>
            </a:ext>
          </a:extLst>
        </xdr:cNvPr>
        <xdr:cNvSpPr txBox="1"/>
      </xdr:nvSpPr>
      <xdr:spPr>
        <a:xfrm>
          <a:off x="13029127" y="3595351"/>
          <a:ext cx="794197" cy="354169"/>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$22,952</a:t>
          </a:r>
        </a:p>
      </xdr:txBody>
    </xdr:sp>
    <xdr:clientData/>
  </xdr:twoCellAnchor>
  <xdr:twoCellAnchor>
    <xdr:from>
      <xdr:col>6</xdr:col>
      <xdr:colOff>454742</xdr:colOff>
      <xdr:row>31</xdr:row>
      <xdr:rowOff>135194</xdr:rowOff>
    </xdr:from>
    <xdr:to>
      <xdr:col>14</xdr:col>
      <xdr:colOff>516193</xdr:colOff>
      <xdr:row>42</xdr:row>
      <xdr:rowOff>73743</xdr:rowOff>
    </xdr:to>
    <xdr:graphicFrame macro="">
      <xdr:nvGraphicFramePr>
        <xdr:cNvPr id="68" name="Chart 67">
          <a:extLst>
            <a:ext uri="{FF2B5EF4-FFF2-40B4-BE49-F238E27FC236}">
              <a16:creationId xmlns:a16="http://schemas.microsoft.com/office/drawing/2014/main" id="{00000000-0008-0000-0300-00004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13</xdr:col>
      <xdr:colOff>344128</xdr:colOff>
      <xdr:row>1</xdr:row>
      <xdr:rowOff>61450</xdr:rowOff>
    </xdr:from>
    <xdr:to>
      <xdr:col>19</xdr:col>
      <xdr:colOff>147483</xdr:colOff>
      <xdr:row>5</xdr:row>
      <xdr:rowOff>147483</xdr:rowOff>
    </xdr:to>
    <mc:AlternateContent xmlns:mc="http://schemas.openxmlformats.org/markup-compatibility/2006" xmlns:a14="http://schemas.microsoft.com/office/drawing/2010/main">
      <mc:Choice Requires="a14">
        <xdr:graphicFrame macro="">
          <xdr:nvGraphicFramePr>
            <xdr:cNvPr id="69" name="SALE TYPE 1">
              <a:extLst>
                <a:ext uri="{FF2B5EF4-FFF2-40B4-BE49-F238E27FC236}">
                  <a16:creationId xmlns:a16="http://schemas.microsoft.com/office/drawing/2014/main" id="{00000000-0008-0000-0300-000045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8332838" y="245805"/>
              <a:ext cx="3490451" cy="8234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270387</xdr:colOff>
      <xdr:row>14</xdr:row>
      <xdr:rowOff>172065</xdr:rowOff>
    </xdr:from>
    <xdr:to>
      <xdr:col>6</xdr:col>
      <xdr:colOff>270388</xdr:colOff>
      <xdr:row>35</xdr:row>
      <xdr:rowOff>110614</xdr:rowOff>
    </xdr:to>
    <mc:AlternateContent xmlns:mc="http://schemas.openxmlformats.org/markup-compatibility/2006" xmlns:a14="http://schemas.microsoft.com/office/drawing/2010/main">
      <mc:Choice Requires="a14">
        <xdr:graphicFrame macro="">
          <xdr:nvGraphicFramePr>
            <xdr:cNvPr id="71" name="Month 1">
              <a:extLst>
                <a:ext uri="{FF2B5EF4-FFF2-40B4-BE49-F238E27FC236}">
                  <a16:creationId xmlns:a16="http://schemas.microsoft.com/office/drawing/2014/main" id="{00000000-0008-0000-0300-000047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728452" y="2753033"/>
              <a:ext cx="1229033" cy="381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245806</xdr:colOff>
      <xdr:row>6</xdr:row>
      <xdr:rowOff>172066</xdr:rowOff>
    </xdr:from>
    <xdr:to>
      <xdr:col>6</xdr:col>
      <xdr:colOff>184355</xdr:colOff>
      <xdr:row>11</xdr:row>
      <xdr:rowOff>98324</xdr:rowOff>
    </xdr:to>
    <mc:AlternateContent xmlns:mc="http://schemas.openxmlformats.org/markup-compatibility/2006" xmlns:a14="http://schemas.microsoft.com/office/drawing/2010/main">
      <mc:Choice Requires="a14">
        <xdr:graphicFrame macro="">
          <xdr:nvGraphicFramePr>
            <xdr:cNvPr id="72" name="Year 1">
              <a:extLst>
                <a:ext uri="{FF2B5EF4-FFF2-40B4-BE49-F238E27FC236}">
                  <a16:creationId xmlns:a16="http://schemas.microsoft.com/office/drawing/2014/main" id="{00000000-0008-0000-0300-000048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703871" y="1278195"/>
              <a:ext cx="1167581" cy="848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282679</xdr:colOff>
      <xdr:row>1</xdr:row>
      <xdr:rowOff>28680</xdr:rowOff>
    </xdr:from>
    <xdr:to>
      <xdr:col>24</xdr:col>
      <xdr:colOff>61453</xdr:colOff>
      <xdr:row>5</xdr:row>
      <xdr:rowOff>122904</xdr:rowOff>
    </xdr:to>
    <mc:AlternateContent xmlns:mc="http://schemas.openxmlformats.org/markup-compatibility/2006" xmlns:a14="http://schemas.microsoft.com/office/drawing/2010/main">
      <mc:Choice Requires="a14">
        <xdr:graphicFrame macro="">
          <xdr:nvGraphicFramePr>
            <xdr:cNvPr id="73" name="PAYMENT MODE 1">
              <a:extLst>
                <a:ext uri="{FF2B5EF4-FFF2-40B4-BE49-F238E27FC236}">
                  <a16:creationId xmlns:a16="http://schemas.microsoft.com/office/drawing/2014/main" id="{00000000-0008-0000-0300-000049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1785747" y="216570"/>
              <a:ext cx="2805898" cy="8457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135194</xdr:colOff>
      <xdr:row>1</xdr:row>
      <xdr:rowOff>24580</xdr:rowOff>
    </xdr:from>
    <xdr:to>
      <xdr:col>26</xdr:col>
      <xdr:colOff>12291</xdr:colOff>
      <xdr:row>5</xdr:row>
      <xdr:rowOff>98322</xdr:rowOff>
    </xdr:to>
    <xdr:pic>
      <xdr:nvPicPr>
        <xdr:cNvPr id="74" name="Picture 73" descr="Data Analysis Related Illustration. Research, Information, Analytic, Report  And Strategy Logo Vector Royalty Free SVG, Cliparts, Vectors, And Stock  Illustration. Image 128376160.">
          <a:extLst>
            <a:ext uri="{FF2B5EF4-FFF2-40B4-BE49-F238E27FC236}">
              <a16:creationId xmlns:a16="http://schemas.microsoft.com/office/drawing/2014/main" id="{00000000-0008-0000-0300-00004A000000}"/>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4883581" y="208935"/>
          <a:ext cx="1106129" cy="811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221227</xdr:colOff>
      <xdr:row>31</xdr:row>
      <xdr:rowOff>61452</xdr:rowOff>
    </xdr:from>
    <xdr:to>
      <xdr:col>20</xdr:col>
      <xdr:colOff>196645</xdr:colOff>
      <xdr:row>41</xdr:row>
      <xdr:rowOff>147483</xdr:rowOff>
    </xdr:to>
    <xdr:graphicFrame macro="">
      <xdr:nvGraphicFramePr>
        <xdr:cNvPr id="75" name="Chart 74">
          <a:extLst>
            <a:ext uri="{FF2B5EF4-FFF2-40B4-BE49-F238E27FC236}">
              <a16:creationId xmlns:a16="http://schemas.microsoft.com/office/drawing/2014/main" id="{00000000-0008-0000-03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16</xdr:col>
      <xdr:colOff>184355</xdr:colOff>
      <xdr:row>14</xdr:row>
      <xdr:rowOff>0</xdr:rowOff>
    </xdr:from>
    <xdr:to>
      <xdr:col>19</xdr:col>
      <xdr:colOff>442452</xdr:colOff>
      <xdr:row>26</xdr:row>
      <xdr:rowOff>135193</xdr:rowOff>
    </xdr:to>
    <xdr:graphicFrame macro="">
      <xdr:nvGraphicFramePr>
        <xdr:cNvPr id="76" name="Chart 75">
          <a:extLst>
            <a:ext uri="{FF2B5EF4-FFF2-40B4-BE49-F238E27FC236}">
              <a16:creationId xmlns:a16="http://schemas.microsoft.com/office/drawing/2014/main" id="{00000000-0008-0000-03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38100</xdr:colOff>
          <xdr:row>13</xdr:row>
          <xdr:rowOff>106680</xdr:rowOff>
        </xdr:from>
        <xdr:to>
          <xdr:col>12</xdr:col>
          <xdr:colOff>312420</xdr:colOff>
          <xdr:row>27</xdr:row>
          <xdr:rowOff>22860</xdr:rowOff>
        </xdr:to>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46</xdr:col>
      <xdr:colOff>34905</xdr:colOff>
      <xdr:row>16</xdr:row>
      <xdr:rowOff>108401</xdr:rowOff>
    </xdr:from>
    <xdr:to>
      <xdr:col>53</xdr:col>
      <xdr:colOff>557243</xdr:colOff>
      <xdr:row>40</xdr:row>
      <xdr:rowOff>109628</xdr:rowOff>
    </xdr:to>
    <xdr:graphicFrame macro="">
      <xdr:nvGraphicFramePr>
        <xdr:cNvPr id="80" name="Chart 79">
          <a:extLst>
            <a:ext uri="{FF2B5EF4-FFF2-40B4-BE49-F238E27FC236}">
              <a16:creationId xmlns:a16="http://schemas.microsoft.com/office/drawing/2014/main" id="{00000000-0008-0000-03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87</xdr:col>
          <xdr:colOff>487680</xdr:colOff>
          <xdr:row>12</xdr:row>
          <xdr:rowOff>0</xdr:rowOff>
        </xdr:from>
        <xdr:to>
          <xdr:col>88</xdr:col>
          <xdr:colOff>388620</xdr:colOff>
          <xdr:row>13</xdr:row>
          <xdr:rowOff>99060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42</xdr:col>
      <xdr:colOff>553065</xdr:colOff>
      <xdr:row>0</xdr:row>
      <xdr:rowOff>135194</xdr:rowOff>
    </xdr:from>
    <xdr:to>
      <xdr:col>50</xdr:col>
      <xdr:colOff>208936</xdr:colOff>
      <xdr:row>15</xdr:row>
      <xdr:rowOff>113071</xdr:rowOff>
    </xdr:to>
    <mc:AlternateContent xmlns:mc="http://schemas.openxmlformats.org/markup-compatibility/2006">
      <mc:Choice xmlns:cx1="http://schemas.microsoft.com/office/drawing/2015/9/8/chartex" Requires="cx1">
        <xdr:graphicFrame macro="">
          <xdr:nvGraphicFramePr>
            <xdr:cNvPr id="81" name="Chart 80">
              <a:extLst>
                <a:ext uri="{FF2B5EF4-FFF2-40B4-BE49-F238E27FC236}">
                  <a16:creationId xmlns:a16="http://schemas.microsoft.com/office/drawing/2014/main" id="{00000000-0008-0000-0300-000051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3"/>
            </a:graphicData>
          </a:graphic>
        </xdr:graphicFrame>
      </mc:Choice>
      <mc:Fallback>
        <xdr:sp macro="" textlink="">
          <xdr:nvSpPr>
            <xdr:cNvPr id="0" name=""/>
            <xdr:cNvSpPr>
              <a:spLocks noTextEdit="1"/>
            </xdr:cNvSpPr>
          </xdr:nvSpPr>
          <xdr:spPr>
            <a:xfrm>
              <a:off x="26156265" y="135194"/>
              <a:ext cx="4532671" cy="272107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405580</xdr:colOff>
      <xdr:row>13</xdr:row>
      <xdr:rowOff>122903</xdr:rowOff>
    </xdr:from>
    <xdr:to>
      <xdr:col>15</xdr:col>
      <xdr:colOff>577645</xdr:colOff>
      <xdr:row>27</xdr:row>
      <xdr:rowOff>0</xdr:rowOff>
    </xdr:to>
    <xdr:graphicFrame macro="">
      <xdr:nvGraphicFramePr>
        <xdr:cNvPr id="82" name="Chart 81">
          <a:extLst>
            <a:ext uri="{FF2B5EF4-FFF2-40B4-BE49-F238E27FC236}">
              <a16:creationId xmlns:a16="http://schemas.microsoft.com/office/drawing/2014/main" id="{00000000-0008-0000-03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6</xdr:col>
      <xdr:colOff>381000</xdr:colOff>
      <xdr:row>14</xdr:row>
      <xdr:rowOff>-1</xdr:rowOff>
    </xdr:from>
    <xdr:to>
      <xdr:col>11</xdr:col>
      <xdr:colOff>331839</xdr:colOff>
      <xdr:row>26</xdr:row>
      <xdr:rowOff>24580</xdr:rowOff>
    </xdr:to>
    <xdr:graphicFrame macro="">
      <xdr:nvGraphicFramePr>
        <xdr:cNvPr id="83" name="Chart 82">
          <a:extLst>
            <a:ext uri="{FF2B5EF4-FFF2-40B4-BE49-F238E27FC236}">
              <a16:creationId xmlns:a16="http://schemas.microsoft.com/office/drawing/2014/main" id="{00000000-0008-0000-03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472440</xdr:colOff>
          <xdr:row>11</xdr:row>
          <xdr:rowOff>106680</xdr:rowOff>
        </xdr:from>
        <xdr:to>
          <xdr:col>9</xdr:col>
          <xdr:colOff>236220</xdr:colOff>
          <xdr:row>14</xdr:row>
          <xdr:rowOff>83820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61</xdr:col>
          <xdr:colOff>487680</xdr:colOff>
          <xdr:row>9</xdr:row>
          <xdr:rowOff>22860</xdr:rowOff>
        </xdr:from>
        <xdr:to>
          <xdr:col>62</xdr:col>
          <xdr:colOff>388620</xdr:colOff>
          <xdr:row>10</xdr:row>
          <xdr:rowOff>129540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441960</xdr:colOff>
          <xdr:row>11</xdr:row>
          <xdr:rowOff>129540</xdr:rowOff>
        </xdr:from>
        <xdr:to>
          <xdr:col>11</xdr:col>
          <xdr:colOff>266700</xdr:colOff>
          <xdr:row>14</xdr:row>
          <xdr:rowOff>68580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61</xdr:col>
          <xdr:colOff>487680</xdr:colOff>
          <xdr:row>9</xdr:row>
          <xdr:rowOff>22860</xdr:rowOff>
        </xdr:from>
        <xdr:to>
          <xdr:col>62</xdr:col>
          <xdr:colOff>388620</xdr:colOff>
          <xdr:row>10</xdr:row>
          <xdr:rowOff>129540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419100</xdr:colOff>
          <xdr:row>12</xdr:row>
          <xdr:rowOff>99060</xdr:rowOff>
        </xdr:from>
        <xdr:to>
          <xdr:col>10</xdr:col>
          <xdr:colOff>99060</xdr:colOff>
          <xdr:row>13</xdr:row>
          <xdr:rowOff>114300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38</xdr:col>
          <xdr:colOff>190500</xdr:colOff>
          <xdr:row>32</xdr:row>
          <xdr:rowOff>7620</xdr:rowOff>
        </xdr:from>
        <xdr:to>
          <xdr:col>38</xdr:col>
          <xdr:colOff>563880</xdr:colOff>
          <xdr:row>34</xdr:row>
          <xdr:rowOff>175260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38</xdr:col>
      <xdr:colOff>190500</xdr:colOff>
      <xdr:row>34</xdr:row>
      <xdr:rowOff>24580</xdr:rowOff>
    </xdr:from>
    <xdr:to>
      <xdr:col>45</xdr:col>
      <xdr:colOff>460887</xdr:colOff>
      <xdr:row>46</xdr:row>
      <xdr:rowOff>169852</xdr:rowOff>
    </xdr:to>
    <mc:AlternateContent xmlns:mc="http://schemas.openxmlformats.org/markup-compatibility/2006">
      <mc:Choice xmlns:cx1="http://schemas.microsoft.com/office/drawing/2015/9/8/chartex" Requires="cx1">
        <xdr:graphicFrame macro="">
          <xdr:nvGraphicFramePr>
            <xdr:cNvPr id="84" name="Chart 83">
              <a:extLst>
                <a:ext uri="{FF2B5EF4-FFF2-40B4-BE49-F238E27FC236}">
                  <a16:creationId xmlns:a16="http://schemas.microsoft.com/office/drawing/2014/main" id="{00000000-0008-0000-0300-00005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6"/>
            </a:graphicData>
          </a:graphic>
        </xdr:graphicFrame>
      </mc:Choice>
      <mc:Fallback>
        <xdr:sp macro="" textlink="">
          <xdr:nvSpPr>
            <xdr:cNvPr id="0" name=""/>
            <xdr:cNvSpPr>
              <a:spLocks noTextEdit="1"/>
            </xdr:cNvSpPr>
          </xdr:nvSpPr>
          <xdr:spPr>
            <a:xfrm>
              <a:off x="23355300" y="6242500"/>
              <a:ext cx="4537587" cy="23398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540773</xdr:colOff>
      <xdr:row>28</xdr:row>
      <xdr:rowOff>0</xdr:rowOff>
    </xdr:from>
    <xdr:to>
      <xdr:col>26</xdr:col>
      <xdr:colOff>49162</xdr:colOff>
      <xdr:row>41</xdr:row>
      <xdr:rowOff>86033</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00000000-0008-0000-0300-00005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7"/>
            </a:graphicData>
          </a:graphic>
        </xdr:graphicFrame>
      </mc:Choice>
      <mc:Fallback>
        <xdr:sp macro="" textlink="">
          <xdr:nvSpPr>
            <xdr:cNvPr id="0" name=""/>
            <xdr:cNvSpPr>
              <a:spLocks noTextEdit="1"/>
            </xdr:cNvSpPr>
          </xdr:nvSpPr>
          <xdr:spPr>
            <a:xfrm>
              <a:off x="12732773" y="5120640"/>
              <a:ext cx="3165989" cy="246347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344129</xdr:colOff>
      <xdr:row>10</xdr:row>
      <xdr:rowOff>61452</xdr:rowOff>
    </xdr:from>
    <xdr:to>
      <xdr:col>9</xdr:col>
      <xdr:colOff>245806</xdr:colOff>
      <xdr:row>12</xdr:row>
      <xdr:rowOff>73742</xdr:rowOff>
    </xdr:to>
    <xdr:sp macro="" textlink="">
      <xdr:nvSpPr>
        <xdr:cNvPr id="86" name="TextBox 85">
          <a:extLst>
            <a:ext uri="{FF2B5EF4-FFF2-40B4-BE49-F238E27FC236}">
              <a16:creationId xmlns:a16="http://schemas.microsoft.com/office/drawing/2014/main" id="{00000000-0008-0000-0300-000056000000}"/>
            </a:ext>
          </a:extLst>
        </xdr:cNvPr>
        <xdr:cNvSpPr txBox="1"/>
      </xdr:nvSpPr>
      <xdr:spPr>
        <a:xfrm>
          <a:off x="5260258" y="1905000"/>
          <a:ext cx="516193" cy="3810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rPr>
            <a:t>Sales</a:t>
          </a:r>
        </a:p>
        <a:p>
          <a:endParaRPr lang="en-IN" sz="1100"/>
        </a:p>
      </xdr:txBody>
    </xdr:sp>
    <xdr:clientData/>
  </xdr:twoCellAnchor>
  <xdr:twoCellAnchor>
    <xdr:from>
      <xdr:col>9</xdr:col>
      <xdr:colOff>277283</xdr:colOff>
      <xdr:row>10</xdr:row>
      <xdr:rowOff>61452</xdr:rowOff>
    </xdr:from>
    <xdr:to>
      <xdr:col>10</xdr:col>
      <xdr:colOff>184355</xdr:colOff>
      <xdr:row>12</xdr:row>
      <xdr:rowOff>86031</xdr:rowOff>
    </xdr:to>
    <xdr:sp macro="" textlink="">
      <xdr:nvSpPr>
        <xdr:cNvPr id="88" name="TextBox 87">
          <a:extLst>
            <a:ext uri="{FF2B5EF4-FFF2-40B4-BE49-F238E27FC236}">
              <a16:creationId xmlns:a16="http://schemas.microsoft.com/office/drawing/2014/main" id="{00000000-0008-0000-0300-000058000000}"/>
            </a:ext>
          </a:extLst>
        </xdr:cNvPr>
        <xdr:cNvSpPr txBox="1"/>
      </xdr:nvSpPr>
      <xdr:spPr>
        <a:xfrm>
          <a:off x="5807928" y="1905000"/>
          <a:ext cx="521588" cy="393289"/>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rPr>
            <a:t>Profit</a:t>
          </a:r>
          <a:endParaRPr lang="en-IN" sz="1100"/>
        </a:p>
      </xdr:txBody>
    </xdr:sp>
    <xdr:clientData/>
  </xdr:twoCellAnchor>
  <xdr:twoCellAnchor>
    <xdr:from>
      <xdr:col>10</xdr:col>
      <xdr:colOff>221226</xdr:colOff>
      <xdr:row>10</xdr:row>
      <xdr:rowOff>61451</xdr:rowOff>
    </xdr:from>
    <xdr:to>
      <xdr:col>11</xdr:col>
      <xdr:colOff>245807</xdr:colOff>
      <xdr:row>12</xdr:row>
      <xdr:rowOff>86032</xdr:rowOff>
    </xdr:to>
    <xdr:sp macro="" textlink="">
      <xdr:nvSpPr>
        <xdr:cNvPr id="89" name="TextBox 88">
          <a:extLst>
            <a:ext uri="{FF2B5EF4-FFF2-40B4-BE49-F238E27FC236}">
              <a16:creationId xmlns:a16="http://schemas.microsoft.com/office/drawing/2014/main" id="{00000000-0008-0000-0300-000059000000}"/>
            </a:ext>
          </a:extLst>
        </xdr:cNvPr>
        <xdr:cNvSpPr txBox="1"/>
      </xdr:nvSpPr>
      <xdr:spPr>
        <a:xfrm>
          <a:off x="6366387" y="1904999"/>
          <a:ext cx="639097" cy="39329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rPr>
            <a:t>Profit%</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Kiran Mandadi" refreshedDate="45129.652051620367" createdVersion="8" refreshedVersion="8" minRefreshableVersion="3" recordCount="527" xr:uid="{28726305-7BE8-4CA3-9270-C63D2A613F7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ID2"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s" numFmtId="165">
      <sharedItems containsSemiMixedTypes="0" containsString="0" containsNumber="1" containsInteger="1" minValue="5" maxValue="2250"/>
    </cacheField>
    <cacheField name="Total sellings Values"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s>
  <extLst>
    <ext xmlns:x14="http://schemas.microsoft.com/office/spreadsheetml/2009/9/main" uri="{725AE2AE-9491-48be-B2B4-4EB974FC3084}">
      <x14:pivotCacheDefinition pivotCacheId="161348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x v="0"/>
    <x v="0"/>
    <x v="0"/>
    <n v="0"/>
    <x v="0"/>
    <x v="0"/>
    <x v="0"/>
    <n v="144"/>
    <n v="156.96"/>
    <n v="1296"/>
    <n v="1412.64"/>
    <x v="0"/>
    <x v="0"/>
    <x v="0"/>
  </r>
  <r>
    <d v="2021-01-02T00:00:00"/>
    <s v="P0038"/>
    <x v="1"/>
    <x v="1"/>
    <x v="1"/>
    <n v="0"/>
    <x v="1"/>
    <x v="1"/>
    <x v="1"/>
    <n v="72"/>
    <n v="79.92"/>
    <n v="1080"/>
    <n v="1198.8"/>
    <x v="1"/>
    <x v="0"/>
    <x v="0"/>
  </r>
  <r>
    <d v="2021-01-02T00:00:00"/>
    <s v="P0013"/>
    <x v="2"/>
    <x v="2"/>
    <x v="1"/>
    <n v="0"/>
    <x v="2"/>
    <x v="2"/>
    <x v="1"/>
    <n v="112"/>
    <n v="122.08"/>
    <n v="672"/>
    <n v="732.48"/>
    <x v="1"/>
    <x v="0"/>
    <x v="0"/>
  </r>
  <r>
    <d v="2021-01-03T00:00:00"/>
    <s v="P0004"/>
    <x v="3"/>
    <x v="2"/>
    <x v="0"/>
    <n v="0"/>
    <x v="3"/>
    <x v="3"/>
    <x v="2"/>
    <n v="44"/>
    <n v="48.84"/>
    <n v="220"/>
    <n v="244.20000000000002"/>
    <x v="2"/>
    <x v="0"/>
    <x v="0"/>
  </r>
  <r>
    <d v="2021-01-04T00:00:00"/>
    <s v="P0035"/>
    <x v="4"/>
    <x v="1"/>
    <x v="0"/>
    <n v="0"/>
    <x v="4"/>
    <x v="4"/>
    <x v="3"/>
    <n v="5"/>
    <n v="6.7"/>
    <n v="60"/>
    <n v="80.400000000000006"/>
    <x v="3"/>
    <x v="0"/>
    <x v="0"/>
  </r>
  <r>
    <d v="2021-01-09T00:00:00"/>
    <s v="P0031"/>
    <x v="5"/>
    <x v="2"/>
    <x v="1"/>
    <n v="0"/>
    <x v="5"/>
    <x v="4"/>
    <x v="1"/>
    <n v="93"/>
    <n v="104.16"/>
    <n v="93"/>
    <n v="104.16"/>
    <x v="4"/>
    <x v="0"/>
    <x v="0"/>
  </r>
  <r>
    <d v="2021-01-09T00:00:00"/>
    <s v="P0003"/>
    <x v="6"/>
    <x v="2"/>
    <x v="1"/>
    <n v="0"/>
    <x v="6"/>
    <x v="3"/>
    <x v="1"/>
    <n v="71"/>
    <n v="80.94"/>
    <n v="568"/>
    <n v="647.52"/>
    <x v="4"/>
    <x v="0"/>
    <x v="0"/>
  </r>
  <r>
    <d v="2021-01-09T00:00:00"/>
    <s v="P0025"/>
    <x v="7"/>
    <x v="2"/>
    <x v="0"/>
    <n v="0"/>
    <x v="7"/>
    <x v="0"/>
    <x v="3"/>
    <n v="7"/>
    <n v="8.33"/>
    <n v="28"/>
    <n v="33.32"/>
    <x v="4"/>
    <x v="0"/>
    <x v="0"/>
  </r>
  <r>
    <d v="2021-01-11T00:00:00"/>
    <s v="P0037"/>
    <x v="8"/>
    <x v="2"/>
    <x v="1"/>
    <n v="0"/>
    <x v="8"/>
    <x v="1"/>
    <x v="1"/>
    <n v="67"/>
    <n v="85.76"/>
    <n v="201"/>
    <n v="257.28000000000003"/>
    <x v="5"/>
    <x v="0"/>
    <x v="0"/>
  </r>
  <r>
    <d v="2021-01-11T00:00:00"/>
    <s v="P0014"/>
    <x v="7"/>
    <x v="0"/>
    <x v="0"/>
    <n v="0"/>
    <x v="9"/>
    <x v="2"/>
    <x v="1"/>
    <n v="112"/>
    <n v="146.72"/>
    <n v="448"/>
    <n v="586.88"/>
    <x v="5"/>
    <x v="0"/>
    <x v="0"/>
  </r>
  <r>
    <d v="2021-01-11T00:00:00"/>
    <s v="P0042"/>
    <x v="7"/>
    <x v="2"/>
    <x v="0"/>
    <n v="0"/>
    <x v="10"/>
    <x v="1"/>
    <x v="0"/>
    <n v="120"/>
    <n v="162"/>
    <n v="480"/>
    <n v="648"/>
    <x v="5"/>
    <x v="0"/>
    <x v="0"/>
  </r>
  <r>
    <d v="2021-01-12T00:00:00"/>
    <s v="P0042"/>
    <x v="9"/>
    <x v="1"/>
    <x v="1"/>
    <n v="0"/>
    <x v="10"/>
    <x v="1"/>
    <x v="0"/>
    <n v="120"/>
    <n v="162"/>
    <n v="1200"/>
    <n v="1620"/>
    <x v="6"/>
    <x v="0"/>
    <x v="0"/>
  </r>
  <r>
    <d v="2021-01-18T00:00:00"/>
    <s v="P0044"/>
    <x v="10"/>
    <x v="2"/>
    <x v="0"/>
    <n v="0"/>
    <x v="11"/>
    <x v="1"/>
    <x v="1"/>
    <n v="76"/>
    <n v="82.08"/>
    <n v="988"/>
    <n v="1067.04"/>
    <x v="7"/>
    <x v="0"/>
    <x v="0"/>
  </r>
  <r>
    <d v="2021-01-18T00:00:00"/>
    <s v="P0023"/>
    <x v="8"/>
    <x v="1"/>
    <x v="1"/>
    <n v="0"/>
    <x v="12"/>
    <x v="0"/>
    <x v="0"/>
    <n v="141"/>
    <n v="149.46"/>
    <n v="423"/>
    <n v="448.38"/>
    <x v="7"/>
    <x v="0"/>
    <x v="0"/>
  </r>
  <r>
    <d v="2021-01-19T00:00:00"/>
    <s v="P0035"/>
    <x v="2"/>
    <x v="2"/>
    <x v="1"/>
    <n v="0"/>
    <x v="4"/>
    <x v="4"/>
    <x v="3"/>
    <n v="5"/>
    <n v="6.7"/>
    <n v="30"/>
    <n v="40.200000000000003"/>
    <x v="8"/>
    <x v="0"/>
    <x v="0"/>
  </r>
  <r>
    <d v="2021-01-20T00:00:00"/>
    <s v="P0034"/>
    <x v="7"/>
    <x v="2"/>
    <x v="1"/>
    <n v="0"/>
    <x v="13"/>
    <x v="4"/>
    <x v="2"/>
    <n v="55"/>
    <n v="58.3"/>
    <n v="220"/>
    <n v="233.2"/>
    <x v="9"/>
    <x v="0"/>
    <x v="0"/>
  </r>
  <r>
    <d v="2021-01-20T00:00:00"/>
    <s v="P0020"/>
    <x v="7"/>
    <x v="2"/>
    <x v="1"/>
    <n v="0"/>
    <x v="14"/>
    <x v="0"/>
    <x v="2"/>
    <n v="61"/>
    <n v="76.25"/>
    <n v="244"/>
    <n v="305"/>
    <x v="9"/>
    <x v="0"/>
    <x v="0"/>
  </r>
  <r>
    <d v="2021-01-21T00:00:00"/>
    <s v="P0004"/>
    <x v="1"/>
    <x v="0"/>
    <x v="1"/>
    <n v="0"/>
    <x v="3"/>
    <x v="3"/>
    <x v="2"/>
    <n v="44"/>
    <n v="48.84"/>
    <n v="660"/>
    <n v="732.6"/>
    <x v="10"/>
    <x v="0"/>
    <x v="0"/>
  </r>
  <r>
    <d v="2021-01-21T00:00:00"/>
    <s v="P0003"/>
    <x v="0"/>
    <x v="2"/>
    <x v="0"/>
    <n v="0"/>
    <x v="6"/>
    <x v="3"/>
    <x v="1"/>
    <n v="71"/>
    <n v="80.94"/>
    <n v="639"/>
    <n v="728.46"/>
    <x v="10"/>
    <x v="0"/>
    <x v="0"/>
  </r>
  <r>
    <d v="2021-01-21T00:00:00"/>
    <s v="P0042"/>
    <x v="2"/>
    <x v="2"/>
    <x v="0"/>
    <n v="0"/>
    <x v="10"/>
    <x v="1"/>
    <x v="0"/>
    <n v="120"/>
    <n v="162"/>
    <n v="720"/>
    <n v="972"/>
    <x v="10"/>
    <x v="0"/>
    <x v="0"/>
  </r>
  <r>
    <d v="2021-01-25T00:00:00"/>
    <s v="P0034"/>
    <x v="2"/>
    <x v="2"/>
    <x v="1"/>
    <n v="0"/>
    <x v="13"/>
    <x v="4"/>
    <x v="2"/>
    <n v="55"/>
    <n v="58.3"/>
    <n v="330"/>
    <n v="349.79999999999995"/>
    <x v="11"/>
    <x v="0"/>
    <x v="0"/>
  </r>
  <r>
    <d v="2021-01-25T00:00:00"/>
    <s v="P0035"/>
    <x v="11"/>
    <x v="2"/>
    <x v="0"/>
    <n v="0"/>
    <x v="4"/>
    <x v="4"/>
    <x v="3"/>
    <n v="5"/>
    <n v="6.7"/>
    <n v="35"/>
    <n v="46.9"/>
    <x v="11"/>
    <x v="0"/>
    <x v="0"/>
  </r>
  <r>
    <d v="2021-01-25T00:00:00"/>
    <s v="P0031"/>
    <x v="12"/>
    <x v="2"/>
    <x v="0"/>
    <n v="0"/>
    <x v="5"/>
    <x v="4"/>
    <x v="1"/>
    <n v="93"/>
    <n v="104.16"/>
    <n v="1302"/>
    <n v="1458.24"/>
    <x v="11"/>
    <x v="0"/>
    <x v="0"/>
  </r>
  <r>
    <d v="2021-01-26T00:00:00"/>
    <s v="P0044"/>
    <x v="0"/>
    <x v="0"/>
    <x v="1"/>
    <n v="0"/>
    <x v="11"/>
    <x v="1"/>
    <x v="1"/>
    <n v="76"/>
    <n v="82.08"/>
    <n v="684"/>
    <n v="738.72"/>
    <x v="12"/>
    <x v="0"/>
    <x v="0"/>
  </r>
  <r>
    <d v="2021-01-26T00:00:00"/>
    <s v="P0006"/>
    <x v="11"/>
    <x v="1"/>
    <x v="1"/>
    <n v="0"/>
    <x v="15"/>
    <x v="3"/>
    <x v="1"/>
    <n v="75"/>
    <n v="85.5"/>
    <n v="525"/>
    <n v="598.5"/>
    <x v="12"/>
    <x v="0"/>
    <x v="0"/>
  </r>
  <r>
    <d v="2021-01-26T00:00:00"/>
    <s v="P0001"/>
    <x v="11"/>
    <x v="1"/>
    <x v="0"/>
    <n v="0"/>
    <x v="16"/>
    <x v="3"/>
    <x v="1"/>
    <n v="98"/>
    <n v="103.88"/>
    <n v="686"/>
    <n v="727.16"/>
    <x v="12"/>
    <x v="0"/>
    <x v="0"/>
  </r>
  <r>
    <d v="2021-01-27T00:00:00"/>
    <s v="P0040"/>
    <x v="11"/>
    <x v="0"/>
    <x v="0"/>
    <n v="0"/>
    <x v="17"/>
    <x v="1"/>
    <x v="1"/>
    <n v="90"/>
    <n v="115.2"/>
    <n v="630"/>
    <n v="806.4"/>
    <x v="13"/>
    <x v="0"/>
    <x v="0"/>
  </r>
  <r>
    <d v="2021-01-27T00:00:00"/>
    <s v="P0032"/>
    <x v="8"/>
    <x v="0"/>
    <x v="0"/>
    <n v="0"/>
    <x v="18"/>
    <x v="4"/>
    <x v="1"/>
    <n v="89"/>
    <n v="117.48"/>
    <n v="267"/>
    <n v="352.44"/>
    <x v="13"/>
    <x v="0"/>
    <x v="0"/>
  </r>
  <r>
    <d v="2021-01-28T00:00:00"/>
    <s v="P0004"/>
    <x v="9"/>
    <x v="1"/>
    <x v="1"/>
    <n v="0"/>
    <x v="3"/>
    <x v="3"/>
    <x v="2"/>
    <n v="44"/>
    <n v="48.84"/>
    <n v="440"/>
    <n v="488.40000000000003"/>
    <x v="14"/>
    <x v="0"/>
    <x v="0"/>
  </r>
  <r>
    <d v="2021-01-28T00:00:00"/>
    <s v="P0029"/>
    <x v="13"/>
    <x v="2"/>
    <x v="1"/>
    <n v="0"/>
    <x v="19"/>
    <x v="4"/>
    <x v="2"/>
    <n v="47"/>
    <n v="53.11"/>
    <n v="94"/>
    <n v="106.22"/>
    <x v="14"/>
    <x v="0"/>
    <x v="0"/>
  </r>
  <r>
    <d v="2021-02-02T00:00:00"/>
    <s v="P0010"/>
    <x v="11"/>
    <x v="1"/>
    <x v="0"/>
    <n v="0"/>
    <x v="20"/>
    <x v="2"/>
    <x v="0"/>
    <n v="148"/>
    <n v="164.28"/>
    <n v="1036"/>
    <n v="1149.96"/>
    <x v="1"/>
    <x v="1"/>
    <x v="0"/>
  </r>
  <r>
    <d v="2021-02-03T00:00:00"/>
    <s v="P0016"/>
    <x v="10"/>
    <x v="2"/>
    <x v="0"/>
    <n v="0"/>
    <x v="21"/>
    <x v="2"/>
    <x v="3"/>
    <n v="13"/>
    <n v="16.64"/>
    <n v="169"/>
    <n v="216.32"/>
    <x v="2"/>
    <x v="1"/>
    <x v="0"/>
  </r>
  <r>
    <d v="2021-02-03T00:00:00"/>
    <s v="P0022"/>
    <x v="13"/>
    <x v="0"/>
    <x v="1"/>
    <n v="0"/>
    <x v="22"/>
    <x v="0"/>
    <x v="0"/>
    <n v="121"/>
    <n v="141.57"/>
    <n v="242"/>
    <n v="283.14"/>
    <x v="2"/>
    <x v="1"/>
    <x v="0"/>
  </r>
  <r>
    <d v="2021-02-04T00:00:00"/>
    <s v="P0037"/>
    <x v="7"/>
    <x v="1"/>
    <x v="0"/>
    <n v="0"/>
    <x v="8"/>
    <x v="1"/>
    <x v="1"/>
    <n v="67"/>
    <n v="85.76"/>
    <n v="268"/>
    <n v="343.04"/>
    <x v="3"/>
    <x v="1"/>
    <x v="0"/>
  </r>
  <r>
    <d v="2021-02-05T00:00:00"/>
    <s v="P0043"/>
    <x v="11"/>
    <x v="1"/>
    <x v="1"/>
    <n v="0"/>
    <x v="23"/>
    <x v="1"/>
    <x v="1"/>
    <n v="67"/>
    <n v="83.08"/>
    <n v="469"/>
    <n v="581.55999999999995"/>
    <x v="15"/>
    <x v="1"/>
    <x v="0"/>
  </r>
  <r>
    <d v="2021-02-05T00:00:00"/>
    <s v="P0005"/>
    <x v="5"/>
    <x v="2"/>
    <x v="1"/>
    <n v="0"/>
    <x v="24"/>
    <x v="3"/>
    <x v="0"/>
    <n v="133"/>
    <n v="155.61000000000001"/>
    <n v="133"/>
    <n v="155.61000000000001"/>
    <x v="15"/>
    <x v="1"/>
    <x v="0"/>
  </r>
  <r>
    <d v="2021-02-05T00:00:00"/>
    <s v="P0043"/>
    <x v="0"/>
    <x v="2"/>
    <x v="1"/>
    <n v="0"/>
    <x v="23"/>
    <x v="1"/>
    <x v="1"/>
    <n v="67"/>
    <n v="83.08"/>
    <n v="603"/>
    <n v="747.72"/>
    <x v="15"/>
    <x v="1"/>
    <x v="0"/>
  </r>
  <r>
    <d v="2021-02-06T00:00:00"/>
    <s v="P0035"/>
    <x v="5"/>
    <x v="2"/>
    <x v="1"/>
    <n v="0"/>
    <x v="4"/>
    <x v="4"/>
    <x v="3"/>
    <n v="5"/>
    <n v="6.7"/>
    <n v="5"/>
    <n v="6.7"/>
    <x v="16"/>
    <x v="1"/>
    <x v="0"/>
  </r>
  <r>
    <d v="2021-02-09T00:00:00"/>
    <s v="P0034"/>
    <x v="12"/>
    <x v="2"/>
    <x v="0"/>
    <n v="0"/>
    <x v="13"/>
    <x v="4"/>
    <x v="2"/>
    <n v="55"/>
    <n v="58.3"/>
    <n v="770"/>
    <n v="816.19999999999993"/>
    <x v="4"/>
    <x v="1"/>
    <x v="0"/>
  </r>
  <r>
    <d v="2021-02-12T00:00:00"/>
    <s v="P0008"/>
    <x v="11"/>
    <x v="2"/>
    <x v="1"/>
    <n v="0"/>
    <x v="25"/>
    <x v="3"/>
    <x v="1"/>
    <n v="83"/>
    <n v="94.62"/>
    <n v="581"/>
    <n v="662.34"/>
    <x v="6"/>
    <x v="1"/>
    <x v="0"/>
  </r>
  <r>
    <d v="2021-02-12T00:00:00"/>
    <s v="P0023"/>
    <x v="0"/>
    <x v="1"/>
    <x v="1"/>
    <n v="0"/>
    <x v="12"/>
    <x v="0"/>
    <x v="0"/>
    <n v="141"/>
    <n v="149.46"/>
    <n v="1269"/>
    <n v="1345.14"/>
    <x v="6"/>
    <x v="1"/>
    <x v="0"/>
  </r>
  <r>
    <d v="2021-02-15T00:00:00"/>
    <s v="P0027"/>
    <x v="7"/>
    <x v="2"/>
    <x v="0"/>
    <n v="0"/>
    <x v="26"/>
    <x v="4"/>
    <x v="2"/>
    <n v="48"/>
    <n v="57.120000000000005"/>
    <n v="192"/>
    <n v="228.48000000000002"/>
    <x v="17"/>
    <x v="1"/>
    <x v="0"/>
  </r>
  <r>
    <d v="2021-02-18T00:00:00"/>
    <s v="P0015"/>
    <x v="2"/>
    <x v="1"/>
    <x v="1"/>
    <n v="0"/>
    <x v="27"/>
    <x v="2"/>
    <x v="3"/>
    <n v="12"/>
    <n v="15.719999999999999"/>
    <n v="72"/>
    <n v="94.32"/>
    <x v="7"/>
    <x v="1"/>
    <x v="0"/>
  </r>
  <r>
    <d v="2021-02-20T00:00:00"/>
    <s v="P0030"/>
    <x v="14"/>
    <x v="1"/>
    <x v="1"/>
    <n v="0"/>
    <x v="28"/>
    <x v="4"/>
    <x v="0"/>
    <n v="148"/>
    <n v="201.28"/>
    <n v="1628"/>
    <n v="2214.08"/>
    <x v="9"/>
    <x v="1"/>
    <x v="0"/>
  </r>
  <r>
    <d v="2021-02-22T00:00:00"/>
    <s v="P0013"/>
    <x v="3"/>
    <x v="1"/>
    <x v="1"/>
    <n v="0"/>
    <x v="2"/>
    <x v="2"/>
    <x v="1"/>
    <n v="112"/>
    <n v="122.08"/>
    <n v="560"/>
    <n v="610.4"/>
    <x v="18"/>
    <x v="1"/>
    <x v="0"/>
  </r>
  <r>
    <d v="2021-02-23T00:00:00"/>
    <s v="P0025"/>
    <x v="8"/>
    <x v="2"/>
    <x v="1"/>
    <n v="0"/>
    <x v="7"/>
    <x v="0"/>
    <x v="3"/>
    <n v="7"/>
    <n v="8.33"/>
    <n v="21"/>
    <n v="24.990000000000002"/>
    <x v="19"/>
    <x v="1"/>
    <x v="0"/>
  </r>
  <r>
    <d v="2021-02-23T00:00:00"/>
    <s v="P0005"/>
    <x v="13"/>
    <x v="2"/>
    <x v="0"/>
    <n v="0"/>
    <x v="24"/>
    <x v="3"/>
    <x v="0"/>
    <n v="133"/>
    <n v="155.61000000000001"/>
    <n v="266"/>
    <n v="311.22000000000003"/>
    <x v="19"/>
    <x v="1"/>
    <x v="0"/>
  </r>
  <r>
    <d v="2021-02-25T00:00:00"/>
    <s v="P0002"/>
    <x v="7"/>
    <x v="0"/>
    <x v="0"/>
    <n v="0"/>
    <x v="29"/>
    <x v="3"/>
    <x v="1"/>
    <n v="105"/>
    <n v="142.80000000000001"/>
    <n v="420"/>
    <n v="571.20000000000005"/>
    <x v="11"/>
    <x v="1"/>
    <x v="0"/>
  </r>
  <r>
    <d v="2021-02-25T00:00:00"/>
    <s v="P0032"/>
    <x v="14"/>
    <x v="1"/>
    <x v="1"/>
    <n v="0"/>
    <x v="18"/>
    <x v="4"/>
    <x v="1"/>
    <n v="89"/>
    <n v="117.48"/>
    <n v="979"/>
    <n v="1292.28"/>
    <x v="11"/>
    <x v="1"/>
    <x v="0"/>
  </r>
  <r>
    <d v="2021-02-25T00:00:00"/>
    <s v="P0030"/>
    <x v="13"/>
    <x v="2"/>
    <x v="0"/>
    <n v="0"/>
    <x v="28"/>
    <x v="4"/>
    <x v="0"/>
    <n v="148"/>
    <n v="201.28"/>
    <n v="296"/>
    <n v="402.56"/>
    <x v="11"/>
    <x v="1"/>
    <x v="0"/>
  </r>
  <r>
    <d v="2021-02-27T00:00:00"/>
    <s v="P0018"/>
    <x v="14"/>
    <x v="0"/>
    <x v="0"/>
    <n v="0"/>
    <x v="30"/>
    <x v="2"/>
    <x v="3"/>
    <n v="37"/>
    <n v="49.21"/>
    <n v="407"/>
    <n v="541.31000000000006"/>
    <x v="13"/>
    <x v="1"/>
    <x v="0"/>
  </r>
  <r>
    <d v="2021-03-03T00:00:00"/>
    <s v="P0011"/>
    <x v="5"/>
    <x v="2"/>
    <x v="0"/>
    <n v="0"/>
    <x v="31"/>
    <x v="2"/>
    <x v="2"/>
    <n v="44"/>
    <n v="48.4"/>
    <n v="44"/>
    <n v="48.4"/>
    <x v="2"/>
    <x v="2"/>
    <x v="0"/>
  </r>
  <r>
    <d v="2021-03-07T00:00:00"/>
    <s v="P0021"/>
    <x v="0"/>
    <x v="2"/>
    <x v="1"/>
    <n v="0"/>
    <x v="32"/>
    <x v="0"/>
    <x v="0"/>
    <n v="126"/>
    <n v="162.54"/>
    <n v="1134"/>
    <n v="1462.86"/>
    <x v="20"/>
    <x v="2"/>
    <x v="0"/>
  </r>
  <r>
    <d v="2021-03-08T00:00:00"/>
    <s v="P0027"/>
    <x v="2"/>
    <x v="1"/>
    <x v="1"/>
    <n v="0"/>
    <x v="26"/>
    <x v="4"/>
    <x v="2"/>
    <n v="48"/>
    <n v="57.120000000000005"/>
    <n v="288"/>
    <n v="342.72"/>
    <x v="21"/>
    <x v="2"/>
    <x v="0"/>
  </r>
  <r>
    <d v="2021-03-08T00:00:00"/>
    <s v="P0044"/>
    <x v="0"/>
    <x v="1"/>
    <x v="0"/>
    <n v="0"/>
    <x v="11"/>
    <x v="1"/>
    <x v="1"/>
    <n v="76"/>
    <n v="82.08"/>
    <n v="684"/>
    <n v="738.72"/>
    <x v="21"/>
    <x v="2"/>
    <x v="0"/>
  </r>
  <r>
    <d v="2021-03-09T00:00:00"/>
    <s v="P0029"/>
    <x v="2"/>
    <x v="0"/>
    <x v="0"/>
    <n v="0"/>
    <x v="19"/>
    <x v="4"/>
    <x v="2"/>
    <n v="47"/>
    <n v="53.11"/>
    <n v="282"/>
    <n v="318.65999999999997"/>
    <x v="4"/>
    <x v="2"/>
    <x v="0"/>
  </r>
  <r>
    <d v="2021-03-11T00:00:00"/>
    <s v="P0025"/>
    <x v="14"/>
    <x v="2"/>
    <x v="1"/>
    <n v="0"/>
    <x v="7"/>
    <x v="0"/>
    <x v="3"/>
    <n v="7"/>
    <n v="8.33"/>
    <n v="77"/>
    <n v="91.63"/>
    <x v="5"/>
    <x v="2"/>
    <x v="0"/>
  </r>
  <r>
    <d v="2021-03-13T00:00:00"/>
    <s v="P0028"/>
    <x v="9"/>
    <x v="0"/>
    <x v="1"/>
    <n v="0"/>
    <x v="33"/>
    <x v="4"/>
    <x v="3"/>
    <n v="37"/>
    <n v="41.81"/>
    <n v="370"/>
    <n v="418.1"/>
    <x v="22"/>
    <x v="2"/>
    <x v="0"/>
  </r>
  <r>
    <d v="2021-03-15T00:00:00"/>
    <s v="P0039"/>
    <x v="14"/>
    <x v="1"/>
    <x v="1"/>
    <n v="0"/>
    <x v="34"/>
    <x v="1"/>
    <x v="3"/>
    <n v="37"/>
    <n v="42.55"/>
    <n v="407"/>
    <n v="468.04999999999995"/>
    <x v="17"/>
    <x v="2"/>
    <x v="0"/>
  </r>
  <r>
    <d v="2021-03-16T00:00:00"/>
    <s v="P0012"/>
    <x v="12"/>
    <x v="2"/>
    <x v="1"/>
    <n v="0"/>
    <x v="35"/>
    <x v="2"/>
    <x v="1"/>
    <n v="73"/>
    <n v="94.17"/>
    <n v="1022"/>
    <n v="1318.38"/>
    <x v="23"/>
    <x v="2"/>
    <x v="0"/>
  </r>
  <r>
    <d v="2021-03-18T00:00:00"/>
    <s v="P0042"/>
    <x v="6"/>
    <x v="0"/>
    <x v="1"/>
    <n v="0"/>
    <x v="10"/>
    <x v="1"/>
    <x v="0"/>
    <n v="120"/>
    <n v="162"/>
    <n v="960"/>
    <n v="1296"/>
    <x v="7"/>
    <x v="2"/>
    <x v="0"/>
  </r>
  <r>
    <d v="2021-03-19T00:00:00"/>
    <s v="P0028"/>
    <x v="0"/>
    <x v="1"/>
    <x v="1"/>
    <n v="0"/>
    <x v="33"/>
    <x v="4"/>
    <x v="3"/>
    <n v="37"/>
    <n v="41.81"/>
    <n v="333"/>
    <n v="376.29"/>
    <x v="8"/>
    <x v="2"/>
    <x v="0"/>
  </r>
  <r>
    <d v="2021-03-21T00:00:00"/>
    <s v="P0020"/>
    <x v="10"/>
    <x v="1"/>
    <x v="0"/>
    <n v="0"/>
    <x v="14"/>
    <x v="0"/>
    <x v="2"/>
    <n v="61"/>
    <n v="76.25"/>
    <n v="793"/>
    <n v="991.25"/>
    <x v="10"/>
    <x v="2"/>
    <x v="0"/>
  </r>
  <r>
    <d v="2021-03-21T00:00:00"/>
    <s v="P0039"/>
    <x v="11"/>
    <x v="2"/>
    <x v="0"/>
    <n v="0"/>
    <x v="34"/>
    <x v="1"/>
    <x v="3"/>
    <n v="37"/>
    <n v="42.55"/>
    <n v="259"/>
    <n v="297.84999999999997"/>
    <x v="10"/>
    <x v="2"/>
    <x v="0"/>
  </r>
  <r>
    <d v="2021-03-22T00:00:00"/>
    <s v="P0002"/>
    <x v="6"/>
    <x v="1"/>
    <x v="0"/>
    <n v="0"/>
    <x v="29"/>
    <x v="3"/>
    <x v="1"/>
    <n v="105"/>
    <n v="142.80000000000001"/>
    <n v="840"/>
    <n v="1142.4000000000001"/>
    <x v="18"/>
    <x v="2"/>
    <x v="0"/>
  </r>
  <r>
    <d v="2021-03-22T00:00:00"/>
    <s v="P0012"/>
    <x v="7"/>
    <x v="1"/>
    <x v="0"/>
    <n v="0"/>
    <x v="35"/>
    <x v="2"/>
    <x v="1"/>
    <n v="73"/>
    <n v="94.17"/>
    <n v="292"/>
    <n v="376.68"/>
    <x v="18"/>
    <x v="2"/>
    <x v="0"/>
  </r>
  <r>
    <d v="2021-03-25T00:00:00"/>
    <s v="P0024"/>
    <x v="12"/>
    <x v="1"/>
    <x v="1"/>
    <n v="0"/>
    <x v="0"/>
    <x v="0"/>
    <x v="0"/>
    <n v="144"/>
    <n v="156.96"/>
    <n v="2016"/>
    <n v="2197.44"/>
    <x v="11"/>
    <x v="2"/>
    <x v="0"/>
  </r>
  <r>
    <d v="2021-03-25T00:00:00"/>
    <s v="P0006"/>
    <x v="7"/>
    <x v="2"/>
    <x v="1"/>
    <n v="0"/>
    <x v="15"/>
    <x v="3"/>
    <x v="1"/>
    <n v="75"/>
    <n v="85.5"/>
    <n v="300"/>
    <n v="342"/>
    <x v="11"/>
    <x v="2"/>
    <x v="0"/>
  </r>
  <r>
    <d v="2021-03-25T00:00:00"/>
    <s v="P0029"/>
    <x v="6"/>
    <x v="2"/>
    <x v="1"/>
    <n v="0"/>
    <x v="19"/>
    <x v="4"/>
    <x v="2"/>
    <n v="47"/>
    <n v="53.11"/>
    <n v="376"/>
    <n v="424.88"/>
    <x v="11"/>
    <x v="2"/>
    <x v="0"/>
  </r>
  <r>
    <d v="2021-03-25T00:00:00"/>
    <s v="P0038"/>
    <x v="13"/>
    <x v="2"/>
    <x v="0"/>
    <n v="0"/>
    <x v="1"/>
    <x v="1"/>
    <x v="1"/>
    <n v="72"/>
    <n v="79.92"/>
    <n v="144"/>
    <n v="159.84"/>
    <x v="11"/>
    <x v="2"/>
    <x v="0"/>
  </r>
  <r>
    <d v="2021-03-26T00:00:00"/>
    <s v="P0001"/>
    <x v="7"/>
    <x v="2"/>
    <x v="1"/>
    <n v="0"/>
    <x v="16"/>
    <x v="3"/>
    <x v="1"/>
    <n v="98"/>
    <n v="103.88"/>
    <n v="392"/>
    <n v="415.52"/>
    <x v="12"/>
    <x v="2"/>
    <x v="0"/>
  </r>
  <r>
    <d v="2021-03-26T00:00:00"/>
    <s v="P0042"/>
    <x v="5"/>
    <x v="2"/>
    <x v="1"/>
    <n v="0"/>
    <x v="10"/>
    <x v="1"/>
    <x v="0"/>
    <n v="120"/>
    <n v="162"/>
    <n v="120"/>
    <n v="162"/>
    <x v="12"/>
    <x v="2"/>
    <x v="0"/>
  </r>
  <r>
    <d v="2021-03-26T00:00:00"/>
    <s v="P0010"/>
    <x v="0"/>
    <x v="2"/>
    <x v="0"/>
    <n v="0"/>
    <x v="20"/>
    <x v="2"/>
    <x v="0"/>
    <n v="148"/>
    <n v="164.28"/>
    <n v="1332"/>
    <n v="1478.52"/>
    <x v="12"/>
    <x v="2"/>
    <x v="0"/>
  </r>
  <r>
    <d v="2021-03-27T00:00:00"/>
    <s v="P0030"/>
    <x v="8"/>
    <x v="2"/>
    <x v="0"/>
    <n v="0"/>
    <x v="28"/>
    <x v="4"/>
    <x v="0"/>
    <n v="148"/>
    <n v="201.28"/>
    <n v="444"/>
    <n v="603.84"/>
    <x v="13"/>
    <x v="2"/>
    <x v="0"/>
  </r>
  <r>
    <d v="2021-03-28T00:00:00"/>
    <s v="P0007"/>
    <x v="6"/>
    <x v="1"/>
    <x v="1"/>
    <n v="0"/>
    <x v="36"/>
    <x v="3"/>
    <x v="2"/>
    <n v="43"/>
    <n v="47.730000000000004"/>
    <n v="344"/>
    <n v="381.84000000000003"/>
    <x v="14"/>
    <x v="2"/>
    <x v="0"/>
  </r>
  <r>
    <d v="2021-03-30T00:00:00"/>
    <s v="P0038"/>
    <x v="5"/>
    <x v="1"/>
    <x v="1"/>
    <n v="0"/>
    <x v="1"/>
    <x v="1"/>
    <x v="1"/>
    <n v="72"/>
    <n v="79.92"/>
    <n v="72"/>
    <n v="79.92"/>
    <x v="24"/>
    <x v="2"/>
    <x v="0"/>
  </r>
  <r>
    <d v="2021-03-31T00:00:00"/>
    <s v="P0042"/>
    <x v="8"/>
    <x v="2"/>
    <x v="1"/>
    <n v="0"/>
    <x v="10"/>
    <x v="1"/>
    <x v="0"/>
    <n v="120"/>
    <n v="162"/>
    <n v="360"/>
    <n v="486"/>
    <x v="25"/>
    <x v="2"/>
    <x v="0"/>
  </r>
  <r>
    <d v="2021-04-04T00:00:00"/>
    <s v="P0040"/>
    <x v="7"/>
    <x v="2"/>
    <x v="1"/>
    <n v="0"/>
    <x v="17"/>
    <x v="1"/>
    <x v="1"/>
    <n v="90"/>
    <n v="115.2"/>
    <n v="360"/>
    <n v="460.8"/>
    <x v="3"/>
    <x v="3"/>
    <x v="0"/>
  </r>
  <r>
    <d v="2021-04-04T00:00:00"/>
    <s v="P0009"/>
    <x v="0"/>
    <x v="1"/>
    <x v="1"/>
    <n v="0"/>
    <x v="37"/>
    <x v="3"/>
    <x v="3"/>
    <n v="6"/>
    <n v="7.8599999999999994"/>
    <n v="54"/>
    <n v="70.739999999999995"/>
    <x v="3"/>
    <x v="3"/>
    <x v="0"/>
  </r>
  <r>
    <d v="2021-04-05T00:00:00"/>
    <s v="P0031"/>
    <x v="1"/>
    <x v="1"/>
    <x v="0"/>
    <n v="0"/>
    <x v="5"/>
    <x v="4"/>
    <x v="1"/>
    <n v="93"/>
    <n v="104.16"/>
    <n v="1395"/>
    <n v="1562.3999999999999"/>
    <x v="15"/>
    <x v="3"/>
    <x v="0"/>
  </r>
  <r>
    <d v="2021-04-09T00:00:00"/>
    <s v="P0005"/>
    <x v="8"/>
    <x v="1"/>
    <x v="0"/>
    <n v="0"/>
    <x v="24"/>
    <x v="3"/>
    <x v="0"/>
    <n v="133"/>
    <n v="155.61000000000001"/>
    <n v="399"/>
    <n v="466.83000000000004"/>
    <x v="4"/>
    <x v="3"/>
    <x v="0"/>
  </r>
  <r>
    <d v="2021-04-10T00:00:00"/>
    <s v="P0022"/>
    <x v="12"/>
    <x v="2"/>
    <x v="0"/>
    <n v="0"/>
    <x v="22"/>
    <x v="0"/>
    <x v="0"/>
    <n v="121"/>
    <n v="141.57"/>
    <n v="1694"/>
    <n v="1981.98"/>
    <x v="26"/>
    <x v="3"/>
    <x v="0"/>
  </r>
  <r>
    <d v="2021-04-12T00:00:00"/>
    <s v="P0037"/>
    <x v="8"/>
    <x v="2"/>
    <x v="1"/>
    <n v="0"/>
    <x v="8"/>
    <x v="1"/>
    <x v="1"/>
    <n v="67"/>
    <n v="85.76"/>
    <n v="201"/>
    <n v="257.28000000000003"/>
    <x v="6"/>
    <x v="3"/>
    <x v="0"/>
  </r>
  <r>
    <d v="2021-04-12T00:00:00"/>
    <s v="P0029"/>
    <x v="7"/>
    <x v="2"/>
    <x v="0"/>
    <n v="0"/>
    <x v="19"/>
    <x v="4"/>
    <x v="2"/>
    <n v="47"/>
    <n v="53.11"/>
    <n v="188"/>
    <n v="212.44"/>
    <x v="6"/>
    <x v="3"/>
    <x v="0"/>
  </r>
  <r>
    <d v="2021-04-12T00:00:00"/>
    <s v="P0027"/>
    <x v="0"/>
    <x v="2"/>
    <x v="0"/>
    <n v="0"/>
    <x v="26"/>
    <x v="4"/>
    <x v="2"/>
    <n v="48"/>
    <n v="57.120000000000005"/>
    <n v="432"/>
    <n v="514.08000000000004"/>
    <x v="6"/>
    <x v="3"/>
    <x v="0"/>
  </r>
  <r>
    <d v="2021-04-12T00:00:00"/>
    <s v="P0033"/>
    <x v="10"/>
    <x v="2"/>
    <x v="1"/>
    <n v="0"/>
    <x v="38"/>
    <x v="4"/>
    <x v="1"/>
    <n v="95"/>
    <n v="119.7"/>
    <n v="1235"/>
    <n v="1556.1000000000001"/>
    <x v="6"/>
    <x v="3"/>
    <x v="0"/>
  </r>
  <r>
    <d v="2021-04-15T00:00:00"/>
    <s v="P0017"/>
    <x v="8"/>
    <x v="2"/>
    <x v="0"/>
    <n v="0"/>
    <x v="39"/>
    <x v="2"/>
    <x v="0"/>
    <n v="134"/>
    <n v="156.78"/>
    <n v="402"/>
    <n v="470.34000000000003"/>
    <x v="17"/>
    <x v="3"/>
    <x v="0"/>
  </r>
  <r>
    <d v="2021-04-16T00:00:00"/>
    <s v="P0018"/>
    <x v="1"/>
    <x v="2"/>
    <x v="1"/>
    <n v="0"/>
    <x v="30"/>
    <x v="2"/>
    <x v="3"/>
    <n v="37"/>
    <n v="49.21"/>
    <n v="555"/>
    <n v="738.15"/>
    <x v="23"/>
    <x v="3"/>
    <x v="0"/>
  </r>
  <r>
    <d v="2021-04-18T00:00:00"/>
    <s v="P0038"/>
    <x v="0"/>
    <x v="0"/>
    <x v="0"/>
    <n v="0"/>
    <x v="1"/>
    <x v="1"/>
    <x v="1"/>
    <n v="72"/>
    <n v="79.92"/>
    <n v="648"/>
    <n v="719.28"/>
    <x v="7"/>
    <x v="3"/>
    <x v="0"/>
  </r>
  <r>
    <d v="2021-04-18T00:00:00"/>
    <s v="P0019"/>
    <x v="10"/>
    <x v="2"/>
    <x v="1"/>
    <n v="0"/>
    <x v="40"/>
    <x v="2"/>
    <x v="0"/>
    <n v="150"/>
    <n v="210"/>
    <n v="1950"/>
    <n v="2730"/>
    <x v="7"/>
    <x v="3"/>
    <x v="0"/>
  </r>
  <r>
    <d v="2021-04-23T00:00:00"/>
    <s v="P0042"/>
    <x v="2"/>
    <x v="2"/>
    <x v="0"/>
    <n v="0"/>
    <x v="10"/>
    <x v="1"/>
    <x v="0"/>
    <n v="120"/>
    <n v="162"/>
    <n v="720"/>
    <n v="972"/>
    <x v="19"/>
    <x v="3"/>
    <x v="0"/>
  </r>
  <r>
    <d v="2021-04-23T00:00:00"/>
    <s v="P0028"/>
    <x v="9"/>
    <x v="2"/>
    <x v="0"/>
    <n v="0"/>
    <x v="33"/>
    <x v="4"/>
    <x v="3"/>
    <n v="37"/>
    <n v="41.81"/>
    <n v="370"/>
    <n v="418.1"/>
    <x v="19"/>
    <x v="3"/>
    <x v="0"/>
  </r>
  <r>
    <d v="2021-04-24T00:00:00"/>
    <s v="P0030"/>
    <x v="13"/>
    <x v="1"/>
    <x v="0"/>
    <n v="0"/>
    <x v="28"/>
    <x v="4"/>
    <x v="0"/>
    <n v="148"/>
    <n v="201.28"/>
    <n v="296"/>
    <n v="402.56"/>
    <x v="27"/>
    <x v="3"/>
    <x v="0"/>
  </r>
  <r>
    <d v="2021-04-26T00:00:00"/>
    <s v="P0037"/>
    <x v="8"/>
    <x v="2"/>
    <x v="0"/>
    <n v="0"/>
    <x v="8"/>
    <x v="1"/>
    <x v="1"/>
    <n v="67"/>
    <n v="85.76"/>
    <n v="201"/>
    <n v="257.28000000000003"/>
    <x v="12"/>
    <x v="3"/>
    <x v="0"/>
  </r>
  <r>
    <d v="2021-04-29T00:00:00"/>
    <s v="P0030"/>
    <x v="11"/>
    <x v="2"/>
    <x v="0"/>
    <n v="0"/>
    <x v="28"/>
    <x v="4"/>
    <x v="0"/>
    <n v="148"/>
    <n v="201.28"/>
    <n v="1036"/>
    <n v="1408.96"/>
    <x v="28"/>
    <x v="3"/>
    <x v="0"/>
  </r>
  <r>
    <d v="2021-04-30T00:00:00"/>
    <s v="P0029"/>
    <x v="5"/>
    <x v="2"/>
    <x v="0"/>
    <n v="0"/>
    <x v="19"/>
    <x v="4"/>
    <x v="2"/>
    <n v="47"/>
    <n v="53.11"/>
    <n v="47"/>
    <n v="53.11"/>
    <x v="24"/>
    <x v="3"/>
    <x v="0"/>
  </r>
  <r>
    <d v="2021-05-01T00:00:00"/>
    <s v="P0018"/>
    <x v="8"/>
    <x v="1"/>
    <x v="1"/>
    <n v="0"/>
    <x v="30"/>
    <x v="2"/>
    <x v="3"/>
    <n v="37"/>
    <n v="49.21"/>
    <n v="111"/>
    <n v="147.63"/>
    <x v="0"/>
    <x v="4"/>
    <x v="0"/>
  </r>
  <r>
    <d v="2021-05-01T00:00:00"/>
    <s v="P0042"/>
    <x v="5"/>
    <x v="1"/>
    <x v="1"/>
    <n v="0"/>
    <x v="10"/>
    <x v="1"/>
    <x v="0"/>
    <n v="120"/>
    <n v="162"/>
    <n v="120"/>
    <n v="162"/>
    <x v="0"/>
    <x v="4"/>
    <x v="0"/>
  </r>
  <r>
    <d v="2021-05-03T00:00:00"/>
    <s v="P0034"/>
    <x v="8"/>
    <x v="1"/>
    <x v="0"/>
    <n v="0"/>
    <x v="13"/>
    <x v="4"/>
    <x v="2"/>
    <n v="55"/>
    <n v="58.3"/>
    <n v="165"/>
    <n v="174.89999999999998"/>
    <x v="2"/>
    <x v="4"/>
    <x v="0"/>
  </r>
  <r>
    <d v="2021-05-04T00:00:00"/>
    <s v="P0015"/>
    <x v="10"/>
    <x v="1"/>
    <x v="0"/>
    <n v="0"/>
    <x v="27"/>
    <x v="2"/>
    <x v="3"/>
    <n v="12"/>
    <n v="15.719999999999999"/>
    <n v="156"/>
    <n v="204.35999999999999"/>
    <x v="3"/>
    <x v="4"/>
    <x v="0"/>
  </r>
  <r>
    <d v="2021-05-04T00:00:00"/>
    <s v="P0014"/>
    <x v="7"/>
    <x v="2"/>
    <x v="1"/>
    <n v="0"/>
    <x v="9"/>
    <x v="2"/>
    <x v="1"/>
    <n v="112"/>
    <n v="146.72"/>
    <n v="448"/>
    <n v="586.88"/>
    <x v="3"/>
    <x v="4"/>
    <x v="0"/>
  </r>
  <r>
    <d v="2021-05-05T00:00:00"/>
    <s v="P0009"/>
    <x v="10"/>
    <x v="2"/>
    <x v="1"/>
    <n v="0"/>
    <x v="37"/>
    <x v="3"/>
    <x v="3"/>
    <n v="6"/>
    <n v="7.8599999999999994"/>
    <n v="78"/>
    <n v="102.17999999999999"/>
    <x v="15"/>
    <x v="4"/>
    <x v="0"/>
  </r>
  <r>
    <d v="2021-05-06T00:00:00"/>
    <s v="P0008"/>
    <x v="1"/>
    <x v="2"/>
    <x v="0"/>
    <n v="0"/>
    <x v="25"/>
    <x v="3"/>
    <x v="1"/>
    <n v="83"/>
    <n v="94.62"/>
    <n v="1245"/>
    <n v="1419.3000000000002"/>
    <x v="16"/>
    <x v="4"/>
    <x v="0"/>
  </r>
  <r>
    <d v="2021-05-06T00:00:00"/>
    <s v="P0009"/>
    <x v="2"/>
    <x v="1"/>
    <x v="0"/>
    <n v="0"/>
    <x v="37"/>
    <x v="3"/>
    <x v="3"/>
    <n v="6"/>
    <n v="7.8599999999999994"/>
    <n v="36"/>
    <n v="47.16"/>
    <x v="16"/>
    <x v="4"/>
    <x v="0"/>
  </r>
  <r>
    <d v="2021-05-07T00:00:00"/>
    <s v="P0018"/>
    <x v="5"/>
    <x v="2"/>
    <x v="1"/>
    <n v="0"/>
    <x v="30"/>
    <x v="2"/>
    <x v="3"/>
    <n v="37"/>
    <n v="49.21"/>
    <n v="37"/>
    <n v="49.21"/>
    <x v="20"/>
    <x v="4"/>
    <x v="0"/>
  </r>
  <r>
    <d v="2021-05-09T00:00:00"/>
    <s v="P0016"/>
    <x v="2"/>
    <x v="1"/>
    <x v="0"/>
    <n v="0"/>
    <x v="21"/>
    <x v="2"/>
    <x v="3"/>
    <n v="13"/>
    <n v="16.64"/>
    <n v="78"/>
    <n v="99.84"/>
    <x v="4"/>
    <x v="4"/>
    <x v="0"/>
  </r>
  <r>
    <d v="2021-05-09T00:00:00"/>
    <s v="P0028"/>
    <x v="6"/>
    <x v="2"/>
    <x v="1"/>
    <n v="0"/>
    <x v="33"/>
    <x v="4"/>
    <x v="3"/>
    <n v="37"/>
    <n v="41.81"/>
    <n v="296"/>
    <n v="334.48"/>
    <x v="4"/>
    <x v="4"/>
    <x v="0"/>
  </r>
  <r>
    <d v="2021-05-12T00:00:00"/>
    <s v="P0016"/>
    <x v="8"/>
    <x v="2"/>
    <x v="0"/>
    <n v="0"/>
    <x v="21"/>
    <x v="2"/>
    <x v="3"/>
    <n v="13"/>
    <n v="16.64"/>
    <n v="39"/>
    <n v="49.92"/>
    <x v="6"/>
    <x v="4"/>
    <x v="0"/>
  </r>
  <r>
    <d v="2021-05-12T00:00:00"/>
    <s v="P0035"/>
    <x v="1"/>
    <x v="2"/>
    <x v="0"/>
    <n v="0"/>
    <x v="4"/>
    <x v="4"/>
    <x v="3"/>
    <n v="5"/>
    <n v="6.7"/>
    <n v="75"/>
    <n v="100.5"/>
    <x v="6"/>
    <x v="4"/>
    <x v="0"/>
  </r>
  <r>
    <d v="2021-05-13T00:00:00"/>
    <s v="P0029"/>
    <x v="7"/>
    <x v="2"/>
    <x v="0"/>
    <n v="0"/>
    <x v="19"/>
    <x v="4"/>
    <x v="2"/>
    <n v="47"/>
    <n v="53.11"/>
    <n v="188"/>
    <n v="212.44"/>
    <x v="22"/>
    <x v="4"/>
    <x v="0"/>
  </r>
  <r>
    <d v="2021-05-20T00:00:00"/>
    <s v="P0042"/>
    <x v="13"/>
    <x v="1"/>
    <x v="1"/>
    <n v="0"/>
    <x v="10"/>
    <x v="1"/>
    <x v="0"/>
    <n v="120"/>
    <n v="162"/>
    <n v="240"/>
    <n v="324"/>
    <x v="9"/>
    <x v="4"/>
    <x v="0"/>
  </r>
  <r>
    <d v="2021-05-23T00:00:00"/>
    <s v="P0040"/>
    <x v="14"/>
    <x v="2"/>
    <x v="0"/>
    <n v="0"/>
    <x v="17"/>
    <x v="1"/>
    <x v="1"/>
    <n v="90"/>
    <n v="115.2"/>
    <n v="990"/>
    <n v="1267.2"/>
    <x v="19"/>
    <x v="4"/>
    <x v="0"/>
  </r>
  <r>
    <d v="2021-05-30T00:00:00"/>
    <s v="P0023"/>
    <x v="10"/>
    <x v="1"/>
    <x v="0"/>
    <n v="0"/>
    <x v="12"/>
    <x v="0"/>
    <x v="0"/>
    <n v="141"/>
    <n v="149.46"/>
    <n v="1833"/>
    <n v="1942.98"/>
    <x v="24"/>
    <x v="4"/>
    <x v="0"/>
  </r>
  <r>
    <d v="2021-05-30T00:00:00"/>
    <s v="P0013"/>
    <x v="2"/>
    <x v="1"/>
    <x v="1"/>
    <n v="0"/>
    <x v="2"/>
    <x v="2"/>
    <x v="1"/>
    <n v="112"/>
    <n v="122.08"/>
    <n v="672"/>
    <n v="732.48"/>
    <x v="24"/>
    <x v="4"/>
    <x v="0"/>
  </r>
  <r>
    <d v="2021-06-03T00:00:00"/>
    <s v="P0021"/>
    <x v="9"/>
    <x v="2"/>
    <x v="1"/>
    <n v="0"/>
    <x v="32"/>
    <x v="0"/>
    <x v="0"/>
    <n v="126"/>
    <n v="162.54"/>
    <n v="1260"/>
    <n v="1625.3999999999999"/>
    <x v="2"/>
    <x v="5"/>
    <x v="0"/>
  </r>
  <r>
    <d v="2021-06-04T00:00:00"/>
    <s v="P0020"/>
    <x v="6"/>
    <x v="0"/>
    <x v="0"/>
    <n v="0"/>
    <x v="14"/>
    <x v="0"/>
    <x v="2"/>
    <n v="61"/>
    <n v="76.25"/>
    <n v="488"/>
    <n v="610"/>
    <x v="3"/>
    <x v="5"/>
    <x v="0"/>
  </r>
  <r>
    <d v="2021-06-04T00:00:00"/>
    <s v="P0020"/>
    <x v="4"/>
    <x v="1"/>
    <x v="1"/>
    <n v="0"/>
    <x v="14"/>
    <x v="0"/>
    <x v="2"/>
    <n v="61"/>
    <n v="76.25"/>
    <n v="732"/>
    <n v="915"/>
    <x v="3"/>
    <x v="5"/>
    <x v="0"/>
  </r>
  <r>
    <d v="2021-06-05T00:00:00"/>
    <s v="P0022"/>
    <x v="1"/>
    <x v="0"/>
    <x v="0"/>
    <n v="0"/>
    <x v="22"/>
    <x v="0"/>
    <x v="0"/>
    <n v="121"/>
    <n v="141.57"/>
    <n v="1815"/>
    <n v="2123.5499999999997"/>
    <x v="15"/>
    <x v="5"/>
    <x v="0"/>
  </r>
  <r>
    <d v="2021-06-05T00:00:00"/>
    <s v="P0035"/>
    <x v="9"/>
    <x v="2"/>
    <x v="0"/>
    <n v="0"/>
    <x v="4"/>
    <x v="4"/>
    <x v="3"/>
    <n v="5"/>
    <n v="6.7"/>
    <n v="50"/>
    <n v="67"/>
    <x v="15"/>
    <x v="5"/>
    <x v="0"/>
  </r>
  <r>
    <d v="2021-06-06T00:00:00"/>
    <s v="P0033"/>
    <x v="2"/>
    <x v="2"/>
    <x v="0"/>
    <n v="0"/>
    <x v="38"/>
    <x v="4"/>
    <x v="1"/>
    <n v="95"/>
    <n v="119.7"/>
    <n v="570"/>
    <n v="718.2"/>
    <x v="16"/>
    <x v="5"/>
    <x v="0"/>
  </r>
  <r>
    <d v="2021-06-08T00:00:00"/>
    <s v="P0028"/>
    <x v="14"/>
    <x v="2"/>
    <x v="0"/>
    <n v="0"/>
    <x v="33"/>
    <x v="4"/>
    <x v="3"/>
    <n v="37"/>
    <n v="41.81"/>
    <n v="407"/>
    <n v="459.91"/>
    <x v="21"/>
    <x v="5"/>
    <x v="0"/>
  </r>
  <r>
    <d v="2021-06-08T00:00:00"/>
    <s v="P0004"/>
    <x v="14"/>
    <x v="0"/>
    <x v="1"/>
    <n v="0"/>
    <x v="3"/>
    <x v="3"/>
    <x v="2"/>
    <n v="44"/>
    <n v="48.84"/>
    <n v="484"/>
    <n v="537.24"/>
    <x v="21"/>
    <x v="5"/>
    <x v="0"/>
  </r>
  <r>
    <d v="2021-06-09T00:00:00"/>
    <s v="P0001"/>
    <x v="11"/>
    <x v="2"/>
    <x v="0"/>
    <n v="0"/>
    <x v="16"/>
    <x v="3"/>
    <x v="1"/>
    <n v="98"/>
    <n v="103.88"/>
    <n v="686"/>
    <n v="727.16"/>
    <x v="4"/>
    <x v="5"/>
    <x v="0"/>
  </r>
  <r>
    <d v="2021-06-11T00:00:00"/>
    <s v="P0032"/>
    <x v="4"/>
    <x v="0"/>
    <x v="1"/>
    <n v="0"/>
    <x v="18"/>
    <x v="4"/>
    <x v="1"/>
    <n v="89"/>
    <n v="117.48"/>
    <n v="1068"/>
    <n v="1409.76"/>
    <x v="5"/>
    <x v="5"/>
    <x v="0"/>
  </r>
  <r>
    <d v="2021-06-12T00:00:00"/>
    <s v="P0041"/>
    <x v="2"/>
    <x v="2"/>
    <x v="0"/>
    <n v="0"/>
    <x v="41"/>
    <x v="1"/>
    <x v="0"/>
    <n v="138"/>
    <n v="173.88"/>
    <n v="828"/>
    <n v="1043.28"/>
    <x v="6"/>
    <x v="5"/>
    <x v="0"/>
  </r>
  <r>
    <d v="2021-06-14T00:00:00"/>
    <s v="P0025"/>
    <x v="9"/>
    <x v="1"/>
    <x v="1"/>
    <n v="0"/>
    <x v="7"/>
    <x v="0"/>
    <x v="3"/>
    <n v="7"/>
    <n v="8.33"/>
    <n v="70"/>
    <n v="83.3"/>
    <x v="29"/>
    <x v="5"/>
    <x v="0"/>
  </r>
  <r>
    <d v="2021-06-16T00:00:00"/>
    <s v="P0019"/>
    <x v="3"/>
    <x v="0"/>
    <x v="1"/>
    <n v="0"/>
    <x v="40"/>
    <x v="2"/>
    <x v="0"/>
    <n v="150"/>
    <n v="210"/>
    <n v="750"/>
    <n v="1050"/>
    <x v="23"/>
    <x v="5"/>
    <x v="0"/>
  </r>
  <r>
    <d v="2021-06-16T00:00:00"/>
    <s v="P0015"/>
    <x v="4"/>
    <x v="1"/>
    <x v="1"/>
    <n v="0"/>
    <x v="27"/>
    <x v="2"/>
    <x v="3"/>
    <n v="12"/>
    <n v="15.719999999999999"/>
    <n v="144"/>
    <n v="188.64"/>
    <x v="23"/>
    <x v="5"/>
    <x v="0"/>
  </r>
  <r>
    <d v="2021-06-16T00:00:00"/>
    <s v="P0039"/>
    <x v="14"/>
    <x v="2"/>
    <x v="1"/>
    <n v="0"/>
    <x v="34"/>
    <x v="1"/>
    <x v="3"/>
    <n v="37"/>
    <n v="42.55"/>
    <n v="407"/>
    <n v="468.04999999999995"/>
    <x v="23"/>
    <x v="5"/>
    <x v="0"/>
  </r>
  <r>
    <d v="2021-06-18T00:00:00"/>
    <s v="P0025"/>
    <x v="10"/>
    <x v="2"/>
    <x v="1"/>
    <n v="0"/>
    <x v="7"/>
    <x v="0"/>
    <x v="3"/>
    <n v="7"/>
    <n v="8.33"/>
    <n v="91"/>
    <n v="108.29"/>
    <x v="7"/>
    <x v="5"/>
    <x v="0"/>
  </r>
  <r>
    <d v="2021-06-19T00:00:00"/>
    <s v="P0041"/>
    <x v="3"/>
    <x v="2"/>
    <x v="0"/>
    <n v="0"/>
    <x v="41"/>
    <x v="1"/>
    <x v="0"/>
    <n v="138"/>
    <n v="173.88"/>
    <n v="690"/>
    <n v="869.4"/>
    <x v="8"/>
    <x v="5"/>
    <x v="0"/>
  </r>
  <r>
    <d v="2021-06-20T00:00:00"/>
    <s v="P0016"/>
    <x v="5"/>
    <x v="0"/>
    <x v="1"/>
    <n v="0"/>
    <x v="21"/>
    <x v="2"/>
    <x v="3"/>
    <n v="13"/>
    <n v="16.64"/>
    <n v="13"/>
    <n v="16.64"/>
    <x v="9"/>
    <x v="5"/>
    <x v="0"/>
  </r>
  <r>
    <d v="2021-06-23T00:00:00"/>
    <s v="P0016"/>
    <x v="7"/>
    <x v="2"/>
    <x v="0"/>
    <n v="0"/>
    <x v="21"/>
    <x v="2"/>
    <x v="3"/>
    <n v="13"/>
    <n v="16.64"/>
    <n v="52"/>
    <n v="66.56"/>
    <x v="19"/>
    <x v="5"/>
    <x v="0"/>
  </r>
  <r>
    <d v="2021-06-24T00:00:00"/>
    <s v="P0011"/>
    <x v="10"/>
    <x v="2"/>
    <x v="0"/>
    <n v="0"/>
    <x v="31"/>
    <x v="2"/>
    <x v="2"/>
    <n v="44"/>
    <n v="48.4"/>
    <n v="572"/>
    <n v="629.19999999999993"/>
    <x v="27"/>
    <x v="5"/>
    <x v="0"/>
  </r>
  <r>
    <d v="2021-06-26T00:00:00"/>
    <s v="P0009"/>
    <x v="11"/>
    <x v="1"/>
    <x v="0"/>
    <n v="0"/>
    <x v="37"/>
    <x v="3"/>
    <x v="3"/>
    <n v="6"/>
    <n v="7.8599999999999994"/>
    <n v="42"/>
    <n v="55.019999999999996"/>
    <x v="12"/>
    <x v="5"/>
    <x v="0"/>
  </r>
  <r>
    <d v="2021-06-27T00:00:00"/>
    <s v="P0005"/>
    <x v="14"/>
    <x v="2"/>
    <x v="1"/>
    <n v="0"/>
    <x v="24"/>
    <x v="3"/>
    <x v="0"/>
    <n v="133"/>
    <n v="155.61000000000001"/>
    <n v="1463"/>
    <n v="1711.71"/>
    <x v="13"/>
    <x v="5"/>
    <x v="0"/>
  </r>
  <r>
    <d v="2021-06-28T00:00:00"/>
    <s v="P0021"/>
    <x v="13"/>
    <x v="1"/>
    <x v="1"/>
    <n v="0"/>
    <x v="32"/>
    <x v="0"/>
    <x v="0"/>
    <n v="126"/>
    <n v="162.54"/>
    <n v="252"/>
    <n v="325.08"/>
    <x v="14"/>
    <x v="5"/>
    <x v="0"/>
  </r>
  <r>
    <d v="2021-06-28T00:00:00"/>
    <s v="P0035"/>
    <x v="11"/>
    <x v="1"/>
    <x v="0"/>
    <n v="0"/>
    <x v="4"/>
    <x v="4"/>
    <x v="3"/>
    <n v="5"/>
    <n v="6.7"/>
    <n v="35"/>
    <n v="46.9"/>
    <x v="14"/>
    <x v="5"/>
    <x v="0"/>
  </r>
  <r>
    <d v="2021-06-29T00:00:00"/>
    <s v="P0014"/>
    <x v="7"/>
    <x v="2"/>
    <x v="0"/>
    <n v="0"/>
    <x v="9"/>
    <x v="2"/>
    <x v="1"/>
    <n v="112"/>
    <n v="146.72"/>
    <n v="448"/>
    <n v="586.88"/>
    <x v="28"/>
    <x v="5"/>
    <x v="0"/>
  </r>
  <r>
    <d v="2021-07-01T00:00:00"/>
    <s v="P0005"/>
    <x v="14"/>
    <x v="2"/>
    <x v="1"/>
    <n v="0"/>
    <x v="24"/>
    <x v="3"/>
    <x v="0"/>
    <n v="133"/>
    <n v="155.61000000000001"/>
    <n v="1463"/>
    <n v="1711.71"/>
    <x v="0"/>
    <x v="6"/>
    <x v="0"/>
  </r>
  <r>
    <d v="2021-07-02T00:00:00"/>
    <s v="P0010"/>
    <x v="14"/>
    <x v="2"/>
    <x v="1"/>
    <n v="0"/>
    <x v="20"/>
    <x v="2"/>
    <x v="0"/>
    <n v="148"/>
    <n v="164.28"/>
    <n v="1628"/>
    <n v="1807.08"/>
    <x v="1"/>
    <x v="6"/>
    <x v="0"/>
  </r>
  <r>
    <d v="2021-07-03T00:00:00"/>
    <s v="P0033"/>
    <x v="0"/>
    <x v="1"/>
    <x v="1"/>
    <n v="0"/>
    <x v="38"/>
    <x v="4"/>
    <x v="1"/>
    <n v="95"/>
    <n v="119.7"/>
    <n v="855"/>
    <n v="1077.3"/>
    <x v="2"/>
    <x v="6"/>
    <x v="0"/>
  </r>
  <r>
    <d v="2021-07-03T00:00:00"/>
    <s v="P0003"/>
    <x v="6"/>
    <x v="1"/>
    <x v="1"/>
    <n v="0"/>
    <x v="6"/>
    <x v="3"/>
    <x v="1"/>
    <n v="71"/>
    <n v="80.94"/>
    <n v="568"/>
    <n v="647.52"/>
    <x v="2"/>
    <x v="6"/>
    <x v="0"/>
  </r>
  <r>
    <d v="2021-07-05T00:00:00"/>
    <s v="P0002"/>
    <x v="6"/>
    <x v="2"/>
    <x v="0"/>
    <n v="0"/>
    <x v="29"/>
    <x v="3"/>
    <x v="1"/>
    <n v="105"/>
    <n v="142.80000000000001"/>
    <n v="840"/>
    <n v="1142.4000000000001"/>
    <x v="15"/>
    <x v="6"/>
    <x v="0"/>
  </r>
  <r>
    <d v="2021-07-06T00:00:00"/>
    <s v="P0041"/>
    <x v="1"/>
    <x v="2"/>
    <x v="1"/>
    <n v="0"/>
    <x v="41"/>
    <x v="1"/>
    <x v="0"/>
    <n v="138"/>
    <n v="173.88"/>
    <n v="2070"/>
    <n v="2608.1999999999998"/>
    <x v="16"/>
    <x v="6"/>
    <x v="0"/>
  </r>
  <r>
    <d v="2021-07-08T00:00:00"/>
    <s v="P0004"/>
    <x v="9"/>
    <x v="2"/>
    <x v="0"/>
    <n v="0"/>
    <x v="3"/>
    <x v="3"/>
    <x v="2"/>
    <n v="44"/>
    <n v="48.84"/>
    <n v="440"/>
    <n v="488.40000000000003"/>
    <x v="21"/>
    <x v="6"/>
    <x v="0"/>
  </r>
  <r>
    <d v="2021-07-10T00:00:00"/>
    <s v="P0034"/>
    <x v="2"/>
    <x v="0"/>
    <x v="1"/>
    <n v="0"/>
    <x v="13"/>
    <x v="4"/>
    <x v="2"/>
    <n v="55"/>
    <n v="58.3"/>
    <n v="330"/>
    <n v="349.79999999999995"/>
    <x v="26"/>
    <x v="6"/>
    <x v="0"/>
  </r>
  <r>
    <d v="2021-07-11T00:00:00"/>
    <s v="P0009"/>
    <x v="7"/>
    <x v="0"/>
    <x v="0"/>
    <n v="0"/>
    <x v="37"/>
    <x v="3"/>
    <x v="3"/>
    <n v="6"/>
    <n v="7.8599999999999994"/>
    <n v="24"/>
    <n v="31.439999999999998"/>
    <x v="5"/>
    <x v="6"/>
    <x v="0"/>
  </r>
  <r>
    <d v="2021-07-13T00:00:00"/>
    <s v="P0019"/>
    <x v="5"/>
    <x v="2"/>
    <x v="1"/>
    <n v="0"/>
    <x v="40"/>
    <x v="2"/>
    <x v="0"/>
    <n v="150"/>
    <n v="210"/>
    <n v="150"/>
    <n v="210"/>
    <x v="22"/>
    <x v="6"/>
    <x v="0"/>
  </r>
  <r>
    <d v="2021-07-16T00:00:00"/>
    <s v="P0023"/>
    <x v="6"/>
    <x v="0"/>
    <x v="1"/>
    <n v="0"/>
    <x v="12"/>
    <x v="0"/>
    <x v="0"/>
    <n v="141"/>
    <n v="149.46"/>
    <n v="1128"/>
    <n v="1195.68"/>
    <x v="23"/>
    <x v="6"/>
    <x v="0"/>
  </r>
  <r>
    <d v="2021-07-18T00:00:00"/>
    <s v="P0027"/>
    <x v="12"/>
    <x v="1"/>
    <x v="0"/>
    <n v="0"/>
    <x v="26"/>
    <x v="4"/>
    <x v="2"/>
    <n v="48"/>
    <n v="57.120000000000005"/>
    <n v="672"/>
    <n v="799.68000000000006"/>
    <x v="7"/>
    <x v="6"/>
    <x v="0"/>
  </r>
  <r>
    <d v="2021-07-20T00:00:00"/>
    <s v="P0038"/>
    <x v="14"/>
    <x v="1"/>
    <x v="0"/>
    <n v="0"/>
    <x v="1"/>
    <x v="1"/>
    <x v="1"/>
    <n v="72"/>
    <n v="79.92"/>
    <n v="792"/>
    <n v="879.12"/>
    <x v="9"/>
    <x v="6"/>
    <x v="0"/>
  </r>
  <r>
    <d v="2021-07-20T00:00:00"/>
    <s v="P0043"/>
    <x v="3"/>
    <x v="2"/>
    <x v="0"/>
    <n v="0"/>
    <x v="23"/>
    <x v="1"/>
    <x v="1"/>
    <n v="67"/>
    <n v="83.08"/>
    <n v="335"/>
    <n v="415.4"/>
    <x v="9"/>
    <x v="6"/>
    <x v="0"/>
  </r>
  <r>
    <d v="2021-07-21T00:00:00"/>
    <s v="P0029"/>
    <x v="1"/>
    <x v="2"/>
    <x v="0"/>
    <n v="0"/>
    <x v="19"/>
    <x v="4"/>
    <x v="2"/>
    <n v="47"/>
    <n v="53.11"/>
    <n v="705"/>
    <n v="796.65"/>
    <x v="10"/>
    <x v="6"/>
    <x v="0"/>
  </r>
  <r>
    <d v="2021-07-22T00:00:00"/>
    <s v="P0026"/>
    <x v="8"/>
    <x v="0"/>
    <x v="1"/>
    <n v="0"/>
    <x v="42"/>
    <x v="4"/>
    <x v="3"/>
    <n v="18"/>
    <n v="24.66"/>
    <n v="54"/>
    <n v="73.98"/>
    <x v="18"/>
    <x v="6"/>
    <x v="0"/>
  </r>
  <r>
    <d v="2021-07-22T00:00:00"/>
    <s v="P0024"/>
    <x v="12"/>
    <x v="1"/>
    <x v="1"/>
    <n v="0"/>
    <x v="0"/>
    <x v="0"/>
    <x v="0"/>
    <n v="144"/>
    <n v="156.96"/>
    <n v="2016"/>
    <n v="2197.44"/>
    <x v="18"/>
    <x v="6"/>
    <x v="0"/>
  </r>
  <r>
    <d v="2021-07-23T00:00:00"/>
    <s v="P0036"/>
    <x v="11"/>
    <x v="0"/>
    <x v="0"/>
    <n v="0"/>
    <x v="43"/>
    <x v="4"/>
    <x v="1"/>
    <n v="90"/>
    <n v="96.3"/>
    <n v="630"/>
    <n v="674.1"/>
    <x v="19"/>
    <x v="6"/>
    <x v="0"/>
  </r>
  <r>
    <d v="2021-07-23T00:00:00"/>
    <s v="P0037"/>
    <x v="6"/>
    <x v="2"/>
    <x v="0"/>
    <n v="0"/>
    <x v="8"/>
    <x v="1"/>
    <x v="1"/>
    <n v="67"/>
    <n v="85.76"/>
    <n v="536"/>
    <n v="686.08"/>
    <x v="19"/>
    <x v="6"/>
    <x v="0"/>
  </r>
  <r>
    <d v="2021-07-24T00:00:00"/>
    <s v="P0009"/>
    <x v="7"/>
    <x v="1"/>
    <x v="1"/>
    <n v="0"/>
    <x v="37"/>
    <x v="3"/>
    <x v="3"/>
    <n v="6"/>
    <n v="7.8599999999999994"/>
    <n v="24"/>
    <n v="31.439999999999998"/>
    <x v="27"/>
    <x v="6"/>
    <x v="0"/>
  </r>
  <r>
    <d v="2021-07-29T00:00:00"/>
    <s v="P0044"/>
    <x v="1"/>
    <x v="1"/>
    <x v="1"/>
    <n v="0"/>
    <x v="11"/>
    <x v="1"/>
    <x v="1"/>
    <n v="76"/>
    <n v="82.08"/>
    <n v="1140"/>
    <n v="1231.2"/>
    <x v="28"/>
    <x v="6"/>
    <x v="0"/>
  </r>
  <r>
    <d v="2021-08-01T00:00:00"/>
    <s v="P0001"/>
    <x v="14"/>
    <x v="2"/>
    <x v="1"/>
    <n v="0"/>
    <x v="16"/>
    <x v="3"/>
    <x v="1"/>
    <n v="98"/>
    <n v="103.88"/>
    <n v="1078"/>
    <n v="1142.6799999999998"/>
    <x v="0"/>
    <x v="7"/>
    <x v="0"/>
  </r>
  <r>
    <d v="2021-08-02T00:00:00"/>
    <s v="P0023"/>
    <x v="8"/>
    <x v="2"/>
    <x v="0"/>
    <n v="0"/>
    <x v="12"/>
    <x v="0"/>
    <x v="0"/>
    <n v="141"/>
    <n v="149.46"/>
    <n v="423"/>
    <n v="448.38"/>
    <x v="1"/>
    <x v="7"/>
    <x v="0"/>
  </r>
  <r>
    <d v="2021-08-03T00:00:00"/>
    <s v="P0022"/>
    <x v="10"/>
    <x v="1"/>
    <x v="0"/>
    <n v="0"/>
    <x v="22"/>
    <x v="0"/>
    <x v="0"/>
    <n v="121"/>
    <n v="141.57"/>
    <n v="1573"/>
    <n v="1840.4099999999999"/>
    <x v="2"/>
    <x v="7"/>
    <x v="0"/>
  </r>
  <r>
    <d v="2021-08-03T00:00:00"/>
    <s v="P0034"/>
    <x v="4"/>
    <x v="1"/>
    <x v="0"/>
    <n v="0"/>
    <x v="13"/>
    <x v="4"/>
    <x v="2"/>
    <n v="55"/>
    <n v="58.3"/>
    <n v="660"/>
    <n v="699.59999999999991"/>
    <x v="2"/>
    <x v="7"/>
    <x v="0"/>
  </r>
  <r>
    <d v="2021-08-05T00:00:00"/>
    <s v="P0028"/>
    <x v="12"/>
    <x v="2"/>
    <x v="1"/>
    <n v="0"/>
    <x v="33"/>
    <x v="4"/>
    <x v="3"/>
    <n v="37"/>
    <n v="41.81"/>
    <n v="518"/>
    <n v="585.34"/>
    <x v="15"/>
    <x v="7"/>
    <x v="0"/>
  </r>
  <r>
    <d v="2021-08-06T00:00:00"/>
    <s v="P0037"/>
    <x v="5"/>
    <x v="0"/>
    <x v="1"/>
    <n v="0"/>
    <x v="8"/>
    <x v="1"/>
    <x v="1"/>
    <n v="67"/>
    <n v="85.76"/>
    <n v="67"/>
    <n v="85.76"/>
    <x v="16"/>
    <x v="7"/>
    <x v="0"/>
  </r>
  <r>
    <d v="2021-08-10T00:00:00"/>
    <s v="P0005"/>
    <x v="7"/>
    <x v="0"/>
    <x v="1"/>
    <n v="0"/>
    <x v="24"/>
    <x v="3"/>
    <x v="0"/>
    <n v="133"/>
    <n v="155.61000000000001"/>
    <n v="532"/>
    <n v="622.44000000000005"/>
    <x v="26"/>
    <x v="7"/>
    <x v="0"/>
  </r>
  <r>
    <d v="2021-08-10T00:00:00"/>
    <s v="P0044"/>
    <x v="9"/>
    <x v="1"/>
    <x v="1"/>
    <n v="0"/>
    <x v="11"/>
    <x v="1"/>
    <x v="1"/>
    <n v="76"/>
    <n v="82.08"/>
    <n v="760"/>
    <n v="820.8"/>
    <x v="26"/>
    <x v="7"/>
    <x v="0"/>
  </r>
  <r>
    <d v="2021-08-10T00:00:00"/>
    <s v="P0006"/>
    <x v="2"/>
    <x v="2"/>
    <x v="1"/>
    <n v="0"/>
    <x v="15"/>
    <x v="3"/>
    <x v="1"/>
    <n v="75"/>
    <n v="85.5"/>
    <n v="450"/>
    <n v="513"/>
    <x v="26"/>
    <x v="7"/>
    <x v="0"/>
  </r>
  <r>
    <d v="2021-08-11T00:00:00"/>
    <s v="P0023"/>
    <x v="7"/>
    <x v="2"/>
    <x v="0"/>
    <n v="0"/>
    <x v="12"/>
    <x v="0"/>
    <x v="0"/>
    <n v="141"/>
    <n v="149.46"/>
    <n v="564"/>
    <n v="597.84"/>
    <x v="5"/>
    <x v="7"/>
    <x v="0"/>
  </r>
  <r>
    <d v="2021-08-13T00:00:00"/>
    <s v="P0011"/>
    <x v="10"/>
    <x v="2"/>
    <x v="0"/>
    <n v="0"/>
    <x v="31"/>
    <x v="2"/>
    <x v="2"/>
    <n v="44"/>
    <n v="48.4"/>
    <n v="572"/>
    <n v="629.19999999999993"/>
    <x v="22"/>
    <x v="7"/>
    <x v="0"/>
  </r>
  <r>
    <d v="2021-08-13T00:00:00"/>
    <s v="P0027"/>
    <x v="0"/>
    <x v="2"/>
    <x v="0"/>
    <n v="0"/>
    <x v="26"/>
    <x v="4"/>
    <x v="2"/>
    <n v="48"/>
    <n v="57.120000000000005"/>
    <n v="432"/>
    <n v="514.08000000000004"/>
    <x v="22"/>
    <x v="7"/>
    <x v="0"/>
  </r>
  <r>
    <d v="2021-08-16T00:00:00"/>
    <s v="P0003"/>
    <x v="8"/>
    <x v="1"/>
    <x v="0"/>
    <n v="0"/>
    <x v="6"/>
    <x v="3"/>
    <x v="1"/>
    <n v="71"/>
    <n v="80.94"/>
    <n v="213"/>
    <n v="242.82"/>
    <x v="23"/>
    <x v="7"/>
    <x v="0"/>
  </r>
  <r>
    <d v="2021-08-18T00:00:00"/>
    <s v="P0025"/>
    <x v="2"/>
    <x v="2"/>
    <x v="0"/>
    <n v="0"/>
    <x v="7"/>
    <x v="0"/>
    <x v="3"/>
    <n v="7"/>
    <n v="8.33"/>
    <n v="42"/>
    <n v="49.980000000000004"/>
    <x v="7"/>
    <x v="7"/>
    <x v="0"/>
  </r>
  <r>
    <d v="2021-08-20T00:00:00"/>
    <s v="P0020"/>
    <x v="1"/>
    <x v="2"/>
    <x v="1"/>
    <n v="0"/>
    <x v="14"/>
    <x v="0"/>
    <x v="2"/>
    <n v="61"/>
    <n v="76.25"/>
    <n v="915"/>
    <n v="1143.75"/>
    <x v="9"/>
    <x v="7"/>
    <x v="0"/>
  </r>
  <r>
    <d v="2021-08-20T00:00:00"/>
    <s v="P0031"/>
    <x v="0"/>
    <x v="2"/>
    <x v="0"/>
    <n v="0"/>
    <x v="5"/>
    <x v="4"/>
    <x v="1"/>
    <n v="93"/>
    <n v="104.16"/>
    <n v="837"/>
    <n v="937.43999999999994"/>
    <x v="9"/>
    <x v="7"/>
    <x v="0"/>
  </r>
  <r>
    <d v="2021-08-20T00:00:00"/>
    <s v="P0028"/>
    <x v="10"/>
    <x v="2"/>
    <x v="0"/>
    <n v="0"/>
    <x v="33"/>
    <x v="4"/>
    <x v="3"/>
    <n v="37"/>
    <n v="41.81"/>
    <n v="481"/>
    <n v="543.53"/>
    <x v="9"/>
    <x v="7"/>
    <x v="0"/>
  </r>
  <r>
    <d v="2021-08-26T00:00:00"/>
    <s v="P0039"/>
    <x v="7"/>
    <x v="2"/>
    <x v="0"/>
    <n v="0"/>
    <x v="34"/>
    <x v="1"/>
    <x v="3"/>
    <n v="37"/>
    <n v="42.55"/>
    <n v="148"/>
    <n v="170.2"/>
    <x v="12"/>
    <x v="7"/>
    <x v="0"/>
  </r>
  <r>
    <d v="2021-08-29T00:00:00"/>
    <s v="P0034"/>
    <x v="4"/>
    <x v="0"/>
    <x v="0"/>
    <n v="0"/>
    <x v="13"/>
    <x v="4"/>
    <x v="2"/>
    <n v="55"/>
    <n v="58.3"/>
    <n v="660"/>
    <n v="699.59999999999991"/>
    <x v="28"/>
    <x v="7"/>
    <x v="0"/>
  </r>
  <r>
    <d v="2021-08-30T00:00:00"/>
    <s v="P0013"/>
    <x v="10"/>
    <x v="2"/>
    <x v="0"/>
    <n v="0"/>
    <x v="2"/>
    <x v="2"/>
    <x v="1"/>
    <n v="112"/>
    <n v="122.08"/>
    <n v="1456"/>
    <n v="1587.04"/>
    <x v="24"/>
    <x v="7"/>
    <x v="0"/>
  </r>
  <r>
    <d v="2021-08-31T00:00:00"/>
    <s v="P0001"/>
    <x v="13"/>
    <x v="2"/>
    <x v="0"/>
    <n v="0"/>
    <x v="16"/>
    <x v="3"/>
    <x v="1"/>
    <n v="98"/>
    <n v="103.88"/>
    <n v="196"/>
    <n v="207.76"/>
    <x v="25"/>
    <x v="7"/>
    <x v="0"/>
  </r>
  <r>
    <d v="2021-08-31T00:00:00"/>
    <s v="P0035"/>
    <x v="14"/>
    <x v="2"/>
    <x v="0"/>
    <n v="0"/>
    <x v="4"/>
    <x v="4"/>
    <x v="3"/>
    <n v="5"/>
    <n v="6.7"/>
    <n v="55"/>
    <n v="73.7"/>
    <x v="25"/>
    <x v="7"/>
    <x v="0"/>
  </r>
  <r>
    <d v="2021-09-01T00:00:00"/>
    <s v="P0024"/>
    <x v="5"/>
    <x v="0"/>
    <x v="1"/>
    <n v="0"/>
    <x v="0"/>
    <x v="0"/>
    <x v="0"/>
    <n v="144"/>
    <n v="156.96"/>
    <n v="144"/>
    <n v="156.96"/>
    <x v="0"/>
    <x v="8"/>
    <x v="0"/>
  </r>
  <r>
    <d v="2021-09-01T00:00:00"/>
    <s v="P0003"/>
    <x v="12"/>
    <x v="1"/>
    <x v="0"/>
    <n v="0"/>
    <x v="6"/>
    <x v="3"/>
    <x v="1"/>
    <n v="71"/>
    <n v="80.94"/>
    <n v="994"/>
    <n v="1133.1599999999999"/>
    <x v="0"/>
    <x v="8"/>
    <x v="0"/>
  </r>
  <r>
    <d v="2021-09-03T00:00:00"/>
    <s v="P0041"/>
    <x v="6"/>
    <x v="2"/>
    <x v="0"/>
    <n v="0"/>
    <x v="41"/>
    <x v="1"/>
    <x v="0"/>
    <n v="138"/>
    <n v="173.88"/>
    <n v="1104"/>
    <n v="1391.04"/>
    <x v="2"/>
    <x v="8"/>
    <x v="0"/>
  </r>
  <r>
    <d v="2021-09-04T00:00:00"/>
    <s v="P0028"/>
    <x v="11"/>
    <x v="2"/>
    <x v="0"/>
    <n v="0"/>
    <x v="33"/>
    <x v="4"/>
    <x v="3"/>
    <n v="37"/>
    <n v="41.81"/>
    <n v="259"/>
    <n v="292.67"/>
    <x v="3"/>
    <x v="8"/>
    <x v="0"/>
  </r>
  <r>
    <d v="2021-09-04T00:00:00"/>
    <s v="P0023"/>
    <x v="1"/>
    <x v="2"/>
    <x v="0"/>
    <n v="0"/>
    <x v="12"/>
    <x v="0"/>
    <x v="0"/>
    <n v="141"/>
    <n v="149.46"/>
    <n v="2115"/>
    <n v="2241.9"/>
    <x v="3"/>
    <x v="8"/>
    <x v="0"/>
  </r>
  <r>
    <d v="2021-09-05T00:00:00"/>
    <s v="P0032"/>
    <x v="5"/>
    <x v="2"/>
    <x v="1"/>
    <n v="0"/>
    <x v="18"/>
    <x v="4"/>
    <x v="1"/>
    <n v="89"/>
    <n v="117.48"/>
    <n v="89"/>
    <n v="117.48"/>
    <x v="15"/>
    <x v="8"/>
    <x v="0"/>
  </r>
  <r>
    <d v="2021-09-07T00:00:00"/>
    <s v="P0019"/>
    <x v="3"/>
    <x v="2"/>
    <x v="0"/>
    <n v="0"/>
    <x v="40"/>
    <x v="2"/>
    <x v="0"/>
    <n v="150"/>
    <n v="210"/>
    <n v="750"/>
    <n v="1050"/>
    <x v="20"/>
    <x v="8"/>
    <x v="0"/>
  </r>
  <r>
    <d v="2021-09-09T00:00:00"/>
    <s v="P0044"/>
    <x v="7"/>
    <x v="2"/>
    <x v="0"/>
    <n v="0"/>
    <x v="11"/>
    <x v="1"/>
    <x v="1"/>
    <n v="76"/>
    <n v="82.08"/>
    <n v="304"/>
    <n v="328.32"/>
    <x v="4"/>
    <x v="8"/>
    <x v="0"/>
  </r>
  <r>
    <d v="2021-09-10T00:00:00"/>
    <s v="P0030"/>
    <x v="2"/>
    <x v="2"/>
    <x v="0"/>
    <n v="0"/>
    <x v="28"/>
    <x v="4"/>
    <x v="0"/>
    <n v="148"/>
    <n v="201.28"/>
    <n v="888"/>
    <n v="1207.68"/>
    <x v="26"/>
    <x v="8"/>
    <x v="0"/>
  </r>
  <r>
    <d v="2021-09-10T00:00:00"/>
    <s v="P0001"/>
    <x v="0"/>
    <x v="0"/>
    <x v="0"/>
    <n v="0"/>
    <x v="16"/>
    <x v="3"/>
    <x v="1"/>
    <n v="98"/>
    <n v="103.88"/>
    <n v="882"/>
    <n v="934.92"/>
    <x v="26"/>
    <x v="8"/>
    <x v="0"/>
  </r>
  <r>
    <d v="2021-09-10T00:00:00"/>
    <s v="P0026"/>
    <x v="13"/>
    <x v="2"/>
    <x v="0"/>
    <n v="0"/>
    <x v="42"/>
    <x v="4"/>
    <x v="3"/>
    <n v="18"/>
    <n v="24.66"/>
    <n v="36"/>
    <n v="49.32"/>
    <x v="26"/>
    <x v="8"/>
    <x v="0"/>
  </r>
  <r>
    <d v="2021-09-11T00:00:00"/>
    <s v="P0001"/>
    <x v="2"/>
    <x v="0"/>
    <x v="0"/>
    <n v="0"/>
    <x v="16"/>
    <x v="3"/>
    <x v="1"/>
    <n v="98"/>
    <n v="103.88"/>
    <n v="588"/>
    <n v="623.28"/>
    <x v="5"/>
    <x v="8"/>
    <x v="0"/>
  </r>
  <r>
    <d v="2021-09-13T00:00:00"/>
    <s v="P0041"/>
    <x v="11"/>
    <x v="2"/>
    <x v="1"/>
    <n v="0"/>
    <x v="41"/>
    <x v="1"/>
    <x v="0"/>
    <n v="138"/>
    <n v="173.88"/>
    <n v="966"/>
    <n v="1217.1599999999999"/>
    <x v="22"/>
    <x v="8"/>
    <x v="0"/>
  </r>
  <r>
    <d v="2021-09-15T00:00:00"/>
    <s v="P0042"/>
    <x v="2"/>
    <x v="2"/>
    <x v="0"/>
    <n v="0"/>
    <x v="10"/>
    <x v="1"/>
    <x v="0"/>
    <n v="120"/>
    <n v="162"/>
    <n v="720"/>
    <n v="972"/>
    <x v="17"/>
    <x v="8"/>
    <x v="0"/>
  </r>
  <r>
    <d v="2021-09-15T00:00:00"/>
    <s v="P0042"/>
    <x v="12"/>
    <x v="2"/>
    <x v="0"/>
    <n v="0"/>
    <x v="10"/>
    <x v="1"/>
    <x v="0"/>
    <n v="120"/>
    <n v="162"/>
    <n v="1680"/>
    <n v="2268"/>
    <x v="17"/>
    <x v="8"/>
    <x v="0"/>
  </r>
  <r>
    <d v="2021-09-21T00:00:00"/>
    <s v="P0020"/>
    <x v="11"/>
    <x v="0"/>
    <x v="1"/>
    <n v="0"/>
    <x v="14"/>
    <x v="0"/>
    <x v="2"/>
    <n v="61"/>
    <n v="76.25"/>
    <n v="427"/>
    <n v="533.75"/>
    <x v="10"/>
    <x v="8"/>
    <x v="0"/>
  </r>
  <r>
    <d v="2021-09-22T00:00:00"/>
    <s v="P0040"/>
    <x v="13"/>
    <x v="1"/>
    <x v="1"/>
    <n v="0"/>
    <x v="17"/>
    <x v="1"/>
    <x v="1"/>
    <n v="90"/>
    <n v="115.2"/>
    <n v="180"/>
    <n v="230.4"/>
    <x v="18"/>
    <x v="8"/>
    <x v="0"/>
  </r>
  <r>
    <d v="2021-09-22T00:00:00"/>
    <s v="P0002"/>
    <x v="7"/>
    <x v="2"/>
    <x v="1"/>
    <n v="0"/>
    <x v="29"/>
    <x v="3"/>
    <x v="1"/>
    <n v="105"/>
    <n v="142.80000000000001"/>
    <n v="420"/>
    <n v="571.20000000000005"/>
    <x v="18"/>
    <x v="8"/>
    <x v="0"/>
  </r>
  <r>
    <d v="2021-09-23T00:00:00"/>
    <s v="P0018"/>
    <x v="4"/>
    <x v="2"/>
    <x v="1"/>
    <n v="0"/>
    <x v="30"/>
    <x v="2"/>
    <x v="3"/>
    <n v="37"/>
    <n v="49.21"/>
    <n v="444"/>
    <n v="590.52"/>
    <x v="19"/>
    <x v="8"/>
    <x v="0"/>
  </r>
  <r>
    <d v="2021-09-23T00:00:00"/>
    <s v="P0021"/>
    <x v="11"/>
    <x v="1"/>
    <x v="0"/>
    <n v="0"/>
    <x v="32"/>
    <x v="0"/>
    <x v="0"/>
    <n v="126"/>
    <n v="162.54"/>
    <n v="882"/>
    <n v="1137.78"/>
    <x v="19"/>
    <x v="8"/>
    <x v="0"/>
  </r>
  <r>
    <d v="2021-09-27T00:00:00"/>
    <s v="P0034"/>
    <x v="5"/>
    <x v="2"/>
    <x v="1"/>
    <n v="0"/>
    <x v="13"/>
    <x v="4"/>
    <x v="2"/>
    <n v="55"/>
    <n v="58.3"/>
    <n v="55"/>
    <n v="58.3"/>
    <x v="13"/>
    <x v="8"/>
    <x v="0"/>
  </r>
  <r>
    <d v="2021-09-30T00:00:00"/>
    <s v="P0014"/>
    <x v="0"/>
    <x v="1"/>
    <x v="0"/>
    <n v="0"/>
    <x v="9"/>
    <x v="2"/>
    <x v="1"/>
    <n v="112"/>
    <n v="146.72"/>
    <n v="1008"/>
    <n v="1320.48"/>
    <x v="24"/>
    <x v="8"/>
    <x v="0"/>
  </r>
  <r>
    <d v="2021-09-30T00:00:00"/>
    <s v="P0006"/>
    <x v="3"/>
    <x v="1"/>
    <x v="0"/>
    <n v="0"/>
    <x v="15"/>
    <x v="3"/>
    <x v="1"/>
    <n v="75"/>
    <n v="85.5"/>
    <n v="375"/>
    <n v="427.5"/>
    <x v="24"/>
    <x v="8"/>
    <x v="0"/>
  </r>
  <r>
    <d v="2021-10-01T00:00:00"/>
    <s v="P0030"/>
    <x v="12"/>
    <x v="1"/>
    <x v="1"/>
    <n v="0"/>
    <x v="28"/>
    <x v="4"/>
    <x v="0"/>
    <n v="148"/>
    <n v="201.28"/>
    <n v="2072"/>
    <n v="2817.92"/>
    <x v="0"/>
    <x v="9"/>
    <x v="0"/>
  </r>
  <r>
    <d v="2021-10-02T00:00:00"/>
    <s v="P0014"/>
    <x v="1"/>
    <x v="2"/>
    <x v="0"/>
    <n v="0"/>
    <x v="9"/>
    <x v="2"/>
    <x v="1"/>
    <n v="112"/>
    <n v="146.72"/>
    <n v="1680"/>
    <n v="2200.8000000000002"/>
    <x v="1"/>
    <x v="9"/>
    <x v="0"/>
  </r>
  <r>
    <d v="2021-10-03T00:00:00"/>
    <s v="P0019"/>
    <x v="0"/>
    <x v="2"/>
    <x v="0"/>
    <n v="0"/>
    <x v="40"/>
    <x v="2"/>
    <x v="0"/>
    <n v="150"/>
    <n v="210"/>
    <n v="1350"/>
    <n v="1890"/>
    <x v="2"/>
    <x v="9"/>
    <x v="0"/>
  </r>
  <r>
    <d v="2021-10-06T00:00:00"/>
    <s v="P0035"/>
    <x v="5"/>
    <x v="2"/>
    <x v="0"/>
    <n v="0"/>
    <x v="4"/>
    <x v="4"/>
    <x v="3"/>
    <n v="5"/>
    <n v="6.7"/>
    <n v="5"/>
    <n v="6.7"/>
    <x v="16"/>
    <x v="9"/>
    <x v="0"/>
  </r>
  <r>
    <d v="2021-10-06T00:00:00"/>
    <s v="P0036"/>
    <x v="4"/>
    <x v="1"/>
    <x v="0"/>
    <n v="0"/>
    <x v="43"/>
    <x v="4"/>
    <x v="1"/>
    <n v="90"/>
    <n v="96.3"/>
    <n v="1080"/>
    <n v="1155.5999999999999"/>
    <x v="16"/>
    <x v="9"/>
    <x v="0"/>
  </r>
  <r>
    <d v="2021-10-07T00:00:00"/>
    <s v="P0026"/>
    <x v="2"/>
    <x v="2"/>
    <x v="1"/>
    <n v="0"/>
    <x v="42"/>
    <x v="4"/>
    <x v="3"/>
    <n v="18"/>
    <n v="24.66"/>
    <n v="108"/>
    <n v="147.96"/>
    <x v="20"/>
    <x v="9"/>
    <x v="0"/>
  </r>
  <r>
    <d v="2021-10-09T00:00:00"/>
    <s v="P0038"/>
    <x v="3"/>
    <x v="2"/>
    <x v="1"/>
    <n v="0"/>
    <x v="1"/>
    <x v="1"/>
    <x v="1"/>
    <n v="72"/>
    <n v="79.92"/>
    <n v="360"/>
    <n v="399.6"/>
    <x v="4"/>
    <x v="9"/>
    <x v="0"/>
  </r>
  <r>
    <d v="2021-10-09T00:00:00"/>
    <s v="P0032"/>
    <x v="14"/>
    <x v="1"/>
    <x v="1"/>
    <n v="0"/>
    <x v="18"/>
    <x v="4"/>
    <x v="1"/>
    <n v="89"/>
    <n v="117.48"/>
    <n v="979"/>
    <n v="1292.28"/>
    <x v="4"/>
    <x v="9"/>
    <x v="0"/>
  </r>
  <r>
    <d v="2021-10-10T00:00:00"/>
    <s v="P0035"/>
    <x v="12"/>
    <x v="2"/>
    <x v="1"/>
    <n v="0"/>
    <x v="4"/>
    <x v="4"/>
    <x v="3"/>
    <n v="5"/>
    <n v="6.7"/>
    <n v="70"/>
    <n v="93.8"/>
    <x v="26"/>
    <x v="9"/>
    <x v="0"/>
  </r>
  <r>
    <d v="2021-10-11T00:00:00"/>
    <s v="P0011"/>
    <x v="1"/>
    <x v="2"/>
    <x v="1"/>
    <n v="0"/>
    <x v="31"/>
    <x v="2"/>
    <x v="2"/>
    <n v="44"/>
    <n v="48.4"/>
    <n v="660"/>
    <n v="726"/>
    <x v="5"/>
    <x v="9"/>
    <x v="0"/>
  </r>
  <r>
    <d v="2021-10-12T00:00:00"/>
    <s v="P0027"/>
    <x v="6"/>
    <x v="1"/>
    <x v="0"/>
    <n v="0"/>
    <x v="26"/>
    <x v="4"/>
    <x v="2"/>
    <n v="48"/>
    <n v="57.120000000000005"/>
    <n v="384"/>
    <n v="456.96000000000004"/>
    <x v="6"/>
    <x v="9"/>
    <x v="0"/>
  </r>
  <r>
    <d v="2021-10-17T00:00:00"/>
    <s v="P0001"/>
    <x v="10"/>
    <x v="2"/>
    <x v="0"/>
    <n v="0"/>
    <x v="16"/>
    <x v="3"/>
    <x v="1"/>
    <n v="98"/>
    <n v="103.88"/>
    <n v="1274"/>
    <n v="1350.44"/>
    <x v="30"/>
    <x v="9"/>
    <x v="0"/>
  </r>
  <r>
    <d v="2021-10-18T00:00:00"/>
    <s v="P0025"/>
    <x v="2"/>
    <x v="1"/>
    <x v="1"/>
    <n v="0"/>
    <x v="7"/>
    <x v="0"/>
    <x v="3"/>
    <n v="7"/>
    <n v="8.33"/>
    <n v="42"/>
    <n v="49.980000000000004"/>
    <x v="7"/>
    <x v="9"/>
    <x v="0"/>
  </r>
  <r>
    <d v="2021-10-18T00:00:00"/>
    <s v="P0021"/>
    <x v="10"/>
    <x v="1"/>
    <x v="1"/>
    <n v="0"/>
    <x v="32"/>
    <x v="0"/>
    <x v="0"/>
    <n v="126"/>
    <n v="162.54"/>
    <n v="1638"/>
    <n v="2113.02"/>
    <x v="7"/>
    <x v="9"/>
    <x v="0"/>
  </r>
  <r>
    <d v="2021-10-22T00:00:00"/>
    <s v="P0011"/>
    <x v="11"/>
    <x v="2"/>
    <x v="1"/>
    <n v="0"/>
    <x v="31"/>
    <x v="2"/>
    <x v="2"/>
    <n v="44"/>
    <n v="48.4"/>
    <n v="308"/>
    <n v="338.8"/>
    <x v="18"/>
    <x v="9"/>
    <x v="0"/>
  </r>
  <r>
    <d v="2021-10-22T00:00:00"/>
    <s v="P0024"/>
    <x v="10"/>
    <x v="1"/>
    <x v="1"/>
    <n v="0"/>
    <x v="0"/>
    <x v="0"/>
    <x v="0"/>
    <n v="144"/>
    <n v="156.96"/>
    <n v="1872"/>
    <n v="2040.48"/>
    <x v="18"/>
    <x v="9"/>
    <x v="0"/>
  </r>
  <r>
    <d v="2021-10-22T00:00:00"/>
    <s v="P0009"/>
    <x v="5"/>
    <x v="2"/>
    <x v="1"/>
    <n v="0"/>
    <x v="37"/>
    <x v="3"/>
    <x v="3"/>
    <n v="6"/>
    <n v="7.8599999999999994"/>
    <n v="6"/>
    <n v="7.8599999999999994"/>
    <x v="18"/>
    <x v="9"/>
    <x v="0"/>
  </r>
  <r>
    <d v="2021-10-24T00:00:00"/>
    <s v="P0011"/>
    <x v="8"/>
    <x v="0"/>
    <x v="1"/>
    <n v="0"/>
    <x v="31"/>
    <x v="2"/>
    <x v="2"/>
    <n v="44"/>
    <n v="48.4"/>
    <n v="132"/>
    <n v="145.19999999999999"/>
    <x v="27"/>
    <x v="9"/>
    <x v="0"/>
  </r>
  <r>
    <d v="2021-10-25T00:00:00"/>
    <s v="P0044"/>
    <x v="0"/>
    <x v="1"/>
    <x v="1"/>
    <n v="0"/>
    <x v="11"/>
    <x v="1"/>
    <x v="1"/>
    <n v="76"/>
    <n v="82.08"/>
    <n v="684"/>
    <n v="738.72"/>
    <x v="11"/>
    <x v="9"/>
    <x v="0"/>
  </r>
  <r>
    <d v="2021-10-26T00:00:00"/>
    <s v="P0004"/>
    <x v="2"/>
    <x v="0"/>
    <x v="1"/>
    <n v="0"/>
    <x v="3"/>
    <x v="3"/>
    <x v="2"/>
    <n v="44"/>
    <n v="48.84"/>
    <n v="264"/>
    <n v="293.04000000000002"/>
    <x v="12"/>
    <x v="9"/>
    <x v="0"/>
  </r>
  <r>
    <d v="2021-10-28T00:00:00"/>
    <s v="P0008"/>
    <x v="5"/>
    <x v="2"/>
    <x v="1"/>
    <n v="0"/>
    <x v="25"/>
    <x v="3"/>
    <x v="1"/>
    <n v="83"/>
    <n v="94.62"/>
    <n v="83"/>
    <n v="94.62"/>
    <x v="14"/>
    <x v="9"/>
    <x v="0"/>
  </r>
  <r>
    <d v="2021-10-29T00:00:00"/>
    <s v="P0038"/>
    <x v="12"/>
    <x v="1"/>
    <x v="0"/>
    <n v="0"/>
    <x v="1"/>
    <x v="1"/>
    <x v="1"/>
    <n v="72"/>
    <n v="79.92"/>
    <n v="1008"/>
    <n v="1118.8800000000001"/>
    <x v="28"/>
    <x v="9"/>
    <x v="0"/>
  </r>
  <r>
    <d v="2021-10-31T00:00:00"/>
    <s v="P0021"/>
    <x v="2"/>
    <x v="1"/>
    <x v="1"/>
    <n v="0"/>
    <x v="32"/>
    <x v="0"/>
    <x v="0"/>
    <n v="126"/>
    <n v="162.54"/>
    <n v="756"/>
    <n v="975.24"/>
    <x v="25"/>
    <x v="9"/>
    <x v="0"/>
  </r>
  <r>
    <d v="2021-11-03T00:00:00"/>
    <s v="P0013"/>
    <x v="4"/>
    <x v="2"/>
    <x v="1"/>
    <n v="0"/>
    <x v="2"/>
    <x v="2"/>
    <x v="1"/>
    <n v="112"/>
    <n v="122.08"/>
    <n v="1344"/>
    <n v="1464.96"/>
    <x v="2"/>
    <x v="10"/>
    <x v="0"/>
  </r>
  <r>
    <d v="2021-11-06T00:00:00"/>
    <s v="P0036"/>
    <x v="9"/>
    <x v="2"/>
    <x v="0"/>
    <n v="0"/>
    <x v="43"/>
    <x v="4"/>
    <x v="1"/>
    <n v="90"/>
    <n v="96.3"/>
    <n v="900"/>
    <n v="963"/>
    <x v="16"/>
    <x v="10"/>
    <x v="0"/>
  </r>
  <r>
    <d v="2021-11-08T00:00:00"/>
    <s v="P0007"/>
    <x v="1"/>
    <x v="2"/>
    <x v="0"/>
    <n v="0"/>
    <x v="36"/>
    <x v="3"/>
    <x v="2"/>
    <n v="43"/>
    <n v="47.730000000000004"/>
    <n v="645"/>
    <n v="715.95"/>
    <x v="21"/>
    <x v="10"/>
    <x v="0"/>
  </r>
  <r>
    <d v="2021-11-10T00:00:00"/>
    <s v="P0042"/>
    <x v="2"/>
    <x v="1"/>
    <x v="1"/>
    <n v="0"/>
    <x v="10"/>
    <x v="1"/>
    <x v="0"/>
    <n v="120"/>
    <n v="162"/>
    <n v="720"/>
    <n v="972"/>
    <x v="26"/>
    <x v="10"/>
    <x v="0"/>
  </r>
  <r>
    <d v="2021-11-11T00:00:00"/>
    <s v="P0040"/>
    <x v="4"/>
    <x v="0"/>
    <x v="0"/>
    <n v="0"/>
    <x v="17"/>
    <x v="1"/>
    <x v="1"/>
    <n v="90"/>
    <n v="115.2"/>
    <n v="1080"/>
    <n v="1382.4"/>
    <x v="5"/>
    <x v="10"/>
    <x v="0"/>
  </r>
  <r>
    <d v="2021-11-12T00:00:00"/>
    <s v="P0010"/>
    <x v="8"/>
    <x v="1"/>
    <x v="1"/>
    <n v="0"/>
    <x v="20"/>
    <x v="2"/>
    <x v="0"/>
    <n v="148"/>
    <n v="164.28"/>
    <n v="444"/>
    <n v="492.84000000000003"/>
    <x v="6"/>
    <x v="10"/>
    <x v="0"/>
  </r>
  <r>
    <d v="2021-11-20T00:00:00"/>
    <s v="P0034"/>
    <x v="12"/>
    <x v="1"/>
    <x v="0"/>
    <n v="0"/>
    <x v="13"/>
    <x v="4"/>
    <x v="2"/>
    <n v="55"/>
    <n v="58.3"/>
    <n v="770"/>
    <n v="816.19999999999993"/>
    <x v="9"/>
    <x v="10"/>
    <x v="0"/>
  </r>
  <r>
    <d v="2021-11-20T00:00:00"/>
    <s v="P0008"/>
    <x v="14"/>
    <x v="1"/>
    <x v="1"/>
    <n v="0"/>
    <x v="25"/>
    <x v="3"/>
    <x v="1"/>
    <n v="83"/>
    <n v="94.62"/>
    <n v="913"/>
    <n v="1040.8200000000002"/>
    <x v="9"/>
    <x v="10"/>
    <x v="0"/>
  </r>
  <r>
    <d v="2021-11-21T00:00:00"/>
    <s v="P0014"/>
    <x v="5"/>
    <x v="0"/>
    <x v="0"/>
    <n v="0"/>
    <x v="9"/>
    <x v="2"/>
    <x v="1"/>
    <n v="112"/>
    <n v="146.72"/>
    <n v="112"/>
    <n v="146.72"/>
    <x v="10"/>
    <x v="10"/>
    <x v="0"/>
  </r>
  <r>
    <d v="2021-11-21T00:00:00"/>
    <s v="P0006"/>
    <x v="5"/>
    <x v="1"/>
    <x v="1"/>
    <n v="0"/>
    <x v="15"/>
    <x v="3"/>
    <x v="1"/>
    <n v="75"/>
    <n v="85.5"/>
    <n v="75"/>
    <n v="85.5"/>
    <x v="10"/>
    <x v="10"/>
    <x v="0"/>
  </r>
  <r>
    <d v="2021-11-27T00:00:00"/>
    <s v="P0012"/>
    <x v="6"/>
    <x v="1"/>
    <x v="0"/>
    <n v="0"/>
    <x v="35"/>
    <x v="2"/>
    <x v="1"/>
    <n v="73"/>
    <n v="94.17"/>
    <n v="584"/>
    <n v="753.36"/>
    <x v="13"/>
    <x v="10"/>
    <x v="0"/>
  </r>
  <r>
    <d v="2021-11-28T00:00:00"/>
    <s v="P0040"/>
    <x v="13"/>
    <x v="2"/>
    <x v="1"/>
    <n v="0"/>
    <x v="17"/>
    <x v="1"/>
    <x v="1"/>
    <n v="90"/>
    <n v="115.2"/>
    <n v="180"/>
    <n v="230.4"/>
    <x v="14"/>
    <x v="10"/>
    <x v="0"/>
  </r>
  <r>
    <d v="2021-11-30T00:00:00"/>
    <s v="P0039"/>
    <x v="1"/>
    <x v="2"/>
    <x v="0"/>
    <n v="0"/>
    <x v="34"/>
    <x v="1"/>
    <x v="3"/>
    <n v="37"/>
    <n v="42.55"/>
    <n v="555"/>
    <n v="638.25"/>
    <x v="24"/>
    <x v="10"/>
    <x v="0"/>
  </r>
  <r>
    <d v="2021-12-02T00:00:00"/>
    <s v="P0016"/>
    <x v="9"/>
    <x v="2"/>
    <x v="1"/>
    <n v="0"/>
    <x v="21"/>
    <x v="2"/>
    <x v="3"/>
    <n v="13"/>
    <n v="16.64"/>
    <n v="130"/>
    <n v="166.4"/>
    <x v="1"/>
    <x v="11"/>
    <x v="0"/>
  </r>
  <r>
    <d v="2021-12-03T00:00:00"/>
    <s v="P0034"/>
    <x v="13"/>
    <x v="1"/>
    <x v="1"/>
    <n v="0"/>
    <x v="13"/>
    <x v="4"/>
    <x v="2"/>
    <n v="55"/>
    <n v="58.3"/>
    <n v="110"/>
    <n v="116.6"/>
    <x v="2"/>
    <x v="11"/>
    <x v="0"/>
  </r>
  <r>
    <d v="2021-12-03T00:00:00"/>
    <s v="P0019"/>
    <x v="6"/>
    <x v="1"/>
    <x v="0"/>
    <n v="0"/>
    <x v="40"/>
    <x v="2"/>
    <x v="0"/>
    <n v="150"/>
    <n v="210"/>
    <n v="1200"/>
    <n v="1680"/>
    <x v="2"/>
    <x v="11"/>
    <x v="0"/>
  </r>
  <r>
    <d v="2021-12-05T00:00:00"/>
    <s v="P0004"/>
    <x v="1"/>
    <x v="2"/>
    <x v="1"/>
    <n v="0"/>
    <x v="3"/>
    <x v="3"/>
    <x v="2"/>
    <n v="44"/>
    <n v="48.84"/>
    <n v="660"/>
    <n v="732.6"/>
    <x v="15"/>
    <x v="11"/>
    <x v="0"/>
  </r>
  <r>
    <d v="2021-12-05T00:00:00"/>
    <s v="P0010"/>
    <x v="5"/>
    <x v="2"/>
    <x v="0"/>
    <n v="0"/>
    <x v="20"/>
    <x v="2"/>
    <x v="0"/>
    <n v="148"/>
    <n v="164.28"/>
    <n v="148"/>
    <n v="164.28"/>
    <x v="15"/>
    <x v="11"/>
    <x v="0"/>
  </r>
  <r>
    <d v="2021-12-07T00:00:00"/>
    <s v="P0013"/>
    <x v="6"/>
    <x v="2"/>
    <x v="0"/>
    <n v="0"/>
    <x v="2"/>
    <x v="2"/>
    <x v="1"/>
    <n v="112"/>
    <n v="122.08"/>
    <n v="896"/>
    <n v="976.64"/>
    <x v="20"/>
    <x v="11"/>
    <x v="0"/>
  </r>
  <r>
    <d v="2021-12-08T00:00:00"/>
    <s v="P0044"/>
    <x v="12"/>
    <x v="2"/>
    <x v="0"/>
    <n v="0"/>
    <x v="11"/>
    <x v="1"/>
    <x v="1"/>
    <n v="76"/>
    <n v="82.08"/>
    <n v="1064"/>
    <n v="1149.1199999999999"/>
    <x v="21"/>
    <x v="11"/>
    <x v="0"/>
  </r>
  <r>
    <d v="2021-12-14T00:00:00"/>
    <s v="P0042"/>
    <x v="7"/>
    <x v="2"/>
    <x v="0"/>
    <n v="0"/>
    <x v="10"/>
    <x v="1"/>
    <x v="0"/>
    <n v="120"/>
    <n v="162"/>
    <n v="480"/>
    <n v="648"/>
    <x v="29"/>
    <x v="11"/>
    <x v="0"/>
  </r>
  <r>
    <d v="2021-12-18T00:00:00"/>
    <s v="P0003"/>
    <x v="13"/>
    <x v="2"/>
    <x v="1"/>
    <n v="0"/>
    <x v="6"/>
    <x v="3"/>
    <x v="1"/>
    <n v="71"/>
    <n v="80.94"/>
    <n v="142"/>
    <n v="161.88"/>
    <x v="7"/>
    <x v="11"/>
    <x v="0"/>
  </r>
  <r>
    <d v="2021-12-18T00:00:00"/>
    <s v="P0022"/>
    <x v="6"/>
    <x v="1"/>
    <x v="1"/>
    <n v="0"/>
    <x v="22"/>
    <x v="0"/>
    <x v="0"/>
    <n v="121"/>
    <n v="141.57"/>
    <n v="968"/>
    <n v="1132.56"/>
    <x v="7"/>
    <x v="11"/>
    <x v="0"/>
  </r>
  <r>
    <d v="2021-12-19T00:00:00"/>
    <s v="P0023"/>
    <x v="4"/>
    <x v="2"/>
    <x v="0"/>
    <n v="0"/>
    <x v="12"/>
    <x v="0"/>
    <x v="0"/>
    <n v="141"/>
    <n v="149.46"/>
    <n v="1692"/>
    <n v="1793.52"/>
    <x v="8"/>
    <x v="11"/>
    <x v="0"/>
  </r>
  <r>
    <d v="2021-12-19T00:00:00"/>
    <s v="P0029"/>
    <x v="8"/>
    <x v="0"/>
    <x v="0"/>
    <n v="0"/>
    <x v="19"/>
    <x v="4"/>
    <x v="2"/>
    <n v="47"/>
    <n v="53.11"/>
    <n v="141"/>
    <n v="159.32999999999998"/>
    <x v="8"/>
    <x v="11"/>
    <x v="0"/>
  </r>
  <r>
    <d v="2021-12-19T00:00:00"/>
    <s v="P0011"/>
    <x v="9"/>
    <x v="1"/>
    <x v="0"/>
    <n v="0"/>
    <x v="31"/>
    <x v="2"/>
    <x v="2"/>
    <n v="44"/>
    <n v="48.4"/>
    <n v="440"/>
    <n v="484"/>
    <x v="8"/>
    <x v="11"/>
    <x v="0"/>
  </r>
  <r>
    <d v="2021-12-20T00:00:00"/>
    <s v="P0012"/>
    <x v="12"/>
    <x v="2"/>
    <x v="0"/>
    <n v="0"/>
    <x v="35"/>
    <x v="2"/>
    <x v="1"/>
    <n v="73"/>
    <n v="94.17"/>
    <n v="1022"/>
    <n v="1318.38"/>
    <x v="9"/>
    <x v="11"/>
    <x v="0"/>
  </r>
  <r>
    <d v="2021-12-21T00:00:00"/>
    <s v="P0026"/>
    <x v="9"/>
    <x v="1"/>
    <x v="1"/>
    <n v="0"/>
    <x v="42"/>
    <x v="4"/>
    <x v="3"/>
    <n v="18"/>
    <n v="24.66"/>
    <n v="180"/>
    <n v="246.6"/>
    <x v="10"/>
    <x v="11"/>
    <x v="0"/>
  </r>
  <r>
    <d v="2021-12-24T00:00:00"/>
    <s v="P0042"/>
    <x v="6"/>
    <x v="0"/>
    <x v="1"/>
    <n v="0"/>
    <x v="10"/>
    <x v="1"/>
    <x v="0"/>
    <n v="120"/>
    <n v="162"/>
    <n v="960"/>
    <n v="1296"/>
    <x v="27"/>
    <x v="11"/>
    <x v="0"/>
  </r>
  <r>
    <d v="2021-12-24T00:00:00"/>
    <s v="P0036"/>
    <x v="6"/>
    <x v="0"/>
    <x v="0"/>
    <n v="0"/>
    <x v="43"/>
    <x v="4"/>
    <x v="1"/>
    <n v="90"/>
    <n v="96.3"/>
    <n v="720"/>
    <n v="770.4"/>
    <x v="27"/>
    <x v="11"/>
    <x v="0"/>
  </r>
  <r>
    <d v="2021-12-26T00:00:00"/>
    <s v="P0041"/>
    <x v="12"/>
    <x v="1"/>
    <x v="1"/>
    <n v="0"/>
    <x v="41"/>
    <x v="1"/>
    <x v="0"/>
    <n v="138"/>
    <n v="173.88"/>
    <n v="1932"/>
    <n v="2434.3199999999997"/>
    <x v="12"/>
    <x v="11"/>
    <x v="0"/>
  </r>
  <r>
    <d v="2021-12-27T00:00:00"/>
    <s v="P0029"/>
    <x v="12"/>
    <x v="2"/>
    <x v="1"/>
    <n v="0"/>
    <x v="19"/>
    <x v="4"/>
    <x v="2"/>
    <n v="47"/>
    <n v="53.11"/>
    <n v="658"/>
    <n v="743.54"/>
    <x v="13"/>
    <x v="11"/>
    <x v="0"/>
  </r>
  <r>
    <d v="2021-12-28T00:00:00"/>
    <s v="P0029"/>
    <x v="2"/>
    <x v="2"/>
    <x v="1"/>
    <n v="0"/>
    <x v="19"/>
    <x v="4"/>
    <x v="2"/>
    <n v="47"/>
    <n v="53.11"/>
    <n v="282"/>
    <n v="318.65999999999997"/>
    <x v="14"/>
    <x v="11"/>
    <x v="0"/>
  </r>
  <r>
    <d v="2021-12-30T00:00:00"/>
    <s v="P0010"/>
    <x v="10"/>
    <x v="1"/>
    <x v="0"/>
    <n v="0"/>
    <x v="20"/>
    <x v="2"/>
    <x v="0"/>
    <n v="148"/>
    <n v="164.28"/>
    <n v="1924"/>
    <n v="2135.64"/>
    <x v="24"/>
    <x v="11"/>
    <x v="0"/>
  </r>
  <r>
    <d v="2022-01-01T00:00:00"/>
    <s v="P0022"/>
    <x v="5"/>
    <x v="0"/>
    <x v="1"/>
    <n v="0"/>
    <x v="22"/>
    <x v="0"/>
    <x v="0"/>
    <n v="121"/>
    <n v="141.57"/>
    <n v="121"/>
    <n v="141.57"/>
    <x v="0"/>
    <x v="0"/>
    <x v="1"/>
  </r>
  <r>
    <d v="2022-01-02T00:00:00"/>
    <s v="P0010"/>
    <x v="11"/>
    <x v="2"/>
    <x v="1"/>
    <n v="0"/>
    <x v="20"/>
    <x v="2"/>
    <x v="0"/>
    <n v="148"/>
    <n v="164.28"/>
    <n v="1036"/>
    <n v="1149.96"/>
    <x v="1"/>
    <x v="0"/>
    <x v="1"/>
  </r>
  <r>
    <d v="2022-01-02T00:00:00"/>
    <s v="P0015"/>
    <x v="13"/>
    <x v="1"/>
    <x v="1"/>
    <n v="0"/>
    <x v="27"/>
    <x v="2"/>
    <x v="3"/>
    <n v="12"/>
    <n v="15.719999999999999"/>
    <n v="24"/>
    <n v="31.439999999999998"/>
    <x v="1"/>
    <x v="0"/>
    <x v="1"/>
  </r>
  <r>
    <d v="2022-01-02T00:00:00"/>
    <s v="P0033"/>
    <x v="5"/>
    <x v="2"/>
    <x v="1"/>
    <n v="0"/>
    <x v="38"/>
    <x v="4"/>
    <x v="1"/>
    <n v="95"/>
    <n v="119.7"/>
    <n v="95"/>
    <n v="119.7"/>
    <x v="1"/>
    <x v="0"/>
    <x v="1"/>
  </r>
  <r>
    <d v="2022-01-03T00:00:00"/>
    <s v="P0043"/>
    <x v="0"/>
    <x v="2"/>
    <x v="1"/>
    <n v="0"/>
    <x v="23"/>
    <x v="1"/>
    <x v="1"/>
    <n v="67"/>
    <n v="83.08"/>
    <n v="603"/>
    <n v="747.72"/>
    <x v="2"/>
    <x v="0"/>
    <x v="1"/>
  </r>
  <r>
    <d v="2022-01-04T00:00:00"/>
    <s v="P0012"/>
    <x v="6"/>
    <x v="2"/>
    <x v="0"/>
    <n v="0"/>
    <x v="35"/>
    <x v="2"/>
    <x v="1"/>
    <n v="73"/>
    <n v="94.17"/>
    <n v="584"/>
    <n v="753.36"/>
    <x v="3"/>
    <x v="0"/>
    <x v="1"/>
  </r>
  <r>
    <d v="2022-01-04T00:00:00"/>
    <s v="P0029"/>
    <x v="5"/>
    <x v="1"/>
    <x v="0"/>
    <n v="0"/>
    <x v="19"/>
    <x v="4"/>
    <x v="2"/>
    <n v="47"/>
    <n v="53.11"/>
    <n v="47"/>
    <n v="53.11"/>
    <x v="3"/>
    <x v="0"/>
    <x v="1"/>
  </r>
  <r>
    <d v="2022-01-09T00:00:00"/>
    <s v="P0032"/>
    <x v="4"/>
    <x v="2"/>
    <x v="0"/>
    <n v="0"/>
    <x v="18"/>
    <x v="4"/>
    <x v="1"/>
    <n v="89"/>
    <n v="117.48"/>
    <n v="1068"/>
    <n v="1409.76"/>
    <x v="4"/>
    <x v="0"/>
    <x v="1"/>
  </r>
  <r>
    <d v="2022-01-10T00:00:00"/>
    <s v="P0034"/>
    <x v="12"/>
    <x v="1"/>
    <x v="0"/>
    <n v="0"/>
    <x v="13"/>
    <x v="4"/>
    <x v="2"/>
    <n v="55"/>
    <n v="58.3"/>
    <n v="770"/>
    <n v="816.19999999999993"/>
    <x v="26"/>
    <x v="0"/>
    <x v="1"/>
  </r>
  <r>
    <d v="2022-01-11T00:00:00"/>
    <s v="P0032"/>
    <x v="13"/>
    <x v="2"/>
    <x v="0"/>
    <n v="0"/>
    <x v="18"/>
    <x v="4"/>
    <x v="1"/>
    <n v="89"/>
    <n v="117.48"/>
    <n v="178"/>
    <n v="234.96"/>
    <x v="5"/>
    <x v="0"/>
    <x v="1"/>
  </r>
  <r>
    <d v="2022-01-13T00:00:00"/>
    <s v="P0019"/>
    <x v="2"/>
    <x v="1"/>
    <x v="0"/>
    <n v="0"/>
    <x v="40"/>
    <x v="2"/>
    <x v="0"/>
    <n v="150"/>
    <n v="210"/>
    <n v="900"/>
    <n v="1260"/>
    <x v="22"/>
    <x v="0"/>
    <x v="1"/>
  </r>
  <r>
    <d v="2022-01-14T00:00:00"/>
    <s v="P0011"/>
    <x v="12"/>
    <x v="2"/>
    <x v="0"/>
    <n v="0"/>
    <x v="31"/>
    <x v="2"/>
    <x v="2"/>
    <n v="44"/>
    <n v="48.4"/>
    <n v="616"/>
    <n v="677.6"/>
    <x v="29"/>
    <x v="0"/>
    <x v="1"/>
  </r>
  <r>
    <d v="2022-01-15T00:00:00"/>
    <s v="P0022"/>
    <x v="9"/>
    <x v="2"/>
    <x v="1"/>
    <n v="0"/>
    <x v="22"/>
    <x v="0"/>
    <x v="0"/>
    <n v="121"/>
    <n v="141.57"/>
    <n v="1210"/>
    <n v="1415.6999999999998"/>
    <x v="17"/>
    <x v="0"/>
    <x v="1"/>
  </r>
  <r>
    <d v="2022-01-16T00:00:00"/>
    <s v="P0014"/>
    <x v="14"/>
    <x v="1"/>
    <x v="1"/>
    <n v="0"/>
    <x v="9"/>
    <x v="2"/>
    <x v="1"/>
    <n v="112"/>
    <n v="146.72"/>
    <n v="1232"/>
    <n v="1613.92"/>
    <x v="23"/>
    <x v="0"/>
    <x v="1"/>
  </r>
  <r>
    <d v="2022-01-17T00:00:00"/>
    <s v="P0040"/>
    <x v="7"/>
    <x v="1"/>
    <x v="0"/>
    <n v="0"/>
    <x v="17"/>
    <x v="1"/>
    <x v="1"/>
    <n v="90"/>
    <n v="115.2"/>
    <n v="360"/>
    <n v="460.8"/>
    <x v="30"/>
    <x v="0"/>
    <x v="1"/>
  </r>
  <r>
    <d v="2022-01-18T00:00:00"/>
    <s v="P0008"/>
    <x v="0"/>
    <x v="0"/>
    <x v="1"/>
    <n v="0"/>
    <x v="25"/>
    <x v="3"/>
    <x v="1"/>
    <n v="83"/>
    <n v="94.62"/>
    <n v="747"/>
    <n v="851.58"/>
    <x v="7"/>
    <x v="0"/>
    <x v="1"/>
  </r>
  <r>
    <d v="2022-01-20T00:00:00"/>
    <s v="P0021"/>
    <x v="13"/>
    <x v="2"/>
    <x v="1"/>
    <n v="0"/>
    <x v="32"/>
    <x v="0"/>
    <x v="0"/>
    <n v="126"/>
    <n v="162.54"/>
    <n v="252"/>
    <n v="325.08"/>
    <x v="9"/>
    <x v="0"/>
    <x v="1"/>
  </r>
  <r>
    <d v="2022-01-20T00:00:00"/>
    <s v="P0014"/>
    <x v="11"/>
    <x v="1"/>
    <x v="0"/>
    <n v="0"/>
    <x v="9"/>
    <x v="2"/>
    <x v="1"/>
    <n v="112"/>
    <n v="146.72"/>
    <n v="784"/>
    <n v="1027.04"/>
    <x v="9"/>
    <x v="0"/>
    <x v="1"/>
  </r>
  <r>
    <d v="2022-01-22T00:00:00"/>
    <s v="P0001"/>
    <x v="2"/>
    <x v="1"/>
    <x v="1"/>
    <n v="0"/>
    <x v="16"/>
    <x v="3"/>
    <x v="1"/>
    <n v="98"/>
    <n v="103.88"/>
    <n v="588"/>
    <n v="623.28"/>
    <x v="18"/>
    <x v="0"/>
    <x v="1"/>
  </r>
  <r>
    <d v="2022-01-23T00:00:00"/>
    <s v="P0002"/>
    <x v="3"/>
    <x v="0"/>
    <x v="1"/>
    <n v="0"/>
    <x v="29"/>
    <x v="3"/>
    <x v="1"/>
    <n v="105"/>
    <n v="142.80000000000001"/>
    <n v="525"/>
    <n v="714"/>
    <x v="19"/>
    <x v="0"/>
    <x v="1"/>
  </r>
  <r>
    <d v="2022-01-23T00:00:00"/>
    <s v="P0042"/>
    <x v="6"/>
    <x v="2"/>
    <x v="0"/>
    <n v="0"/>
    <x v="10"/>
    <x v="1"/>
    <x v="0"/>
    <n v="120"/>
    <n v="162"/>
    <n v="960"/>
    <n v="1296"/>
    <x v="19"/>
    <x v="0"/>
    <x v="1"/>
  </r>
  <r>
    <d v="2022-01-24T00:00:00"/>
    <s v="P0030"/>
    <x v="1"/>
    <x v="1"/>
    <x v="0"/>
    <n v="0"/>
    <x v="28"/>
    <x v="4"/>
    <x v="0"/>
    <n v="148"/>
    <n v="201.28"/>
    <n v="2220"/>
    <n v="3019.2"/>
    <x v="27"/>
    <x v="0"/>
    <x v="1"/>
  </r>
  <r>
    <d v="2022-01-25T00:00:00"/>
    <s v="P0017"/>
    <x v="12"/>
    <x v="2"/>
    <x v="1"/>
    <n v="0"/>
    <x v="39"/>
    <x v="2"/>
    <x v="0"/>
    <n v="134"/>
    <n v="156.78"/>
    <n v="1876"/>
    <n v="2194.92"/>
    <x v="11"/>
    <x v="0"/>
    <x v="1"/>
  </r>
  <r>
    <d v="2022-01-28T00:00:00"/>
    <s v="P0016"/>
    <x v="14"/>
    <x v="2"/>
    <x v="0"/>
    <n v="0"/>
    <x v="21"/>
    <x v="2"/>
    <x v="3"/>
    <n v="13"/>
    <n v="16.64"/>
    <n v="143"/>
    <n v="183.04000000000002"/>
    <x v="14"/>
    <x v="0"/>
    <x v="1"/>
  </r>
  <r>
    <d v="2022-01-31T00:00:00"/>
    <s v="P0023"/>
    <x v="2"/>
    <x v="1"/>
    <x v="1"/>
    <n v="0"/>
    <x v="12"/>
    <x v="0"/>
    <x v="0"/>
    <n v="141"/>
    <n v="149.46"/>
    <n v="846"/>
    <n v="896.76"/>
    <x v="25"/>
    <x v="0"/>
    <x v="1"/>
  </r>
  <r>
    <d v="2022-01-31T00:00:00"/>
    <s v="P0041"/>
    <x v="0"/>
    <x v="2"/>
    <x v="1"/>
    <n v="0"/>
    <x v="41"/>
    <x v="1"/>
    <x v="0"/>
    <n v="138"/>
    <n v="173.88"/>
    <n v="1242"/>
    <n v="1564.92"/>
    <x v="25"/>
    <x v="0"/>
    <x v="1"/>
  </r>
  <r>
    <d v="2022-02-01T00:00:00"/>
    <s v="P0005"/>
    <x v="0"/>
    <x v="2"/>
    <x v="1"/>
    <n v="0"/>
    <x v="24"/>
    <x v="3"/>
    <x v="0"/>
    <n v="133"/>
    <n v="155.61000000000001"/>
    <n v="1197"/>
    <n v="1400.4900000000002"/>
    <x v="0"/>
    <x v="1"/>
    <x v="1"/>
  </r>
  <r>
    <d v="2022-02-03T00:00:00"/>
    <s v="P0014"/>
    <x v="6"/>
    <x v="2"/>
    <x v="0"/>
    <n v="0"/>
    <x v="9"/>
    <x v="2"/>
    <x v="1"/>
    <n v="112"/>
    <n v="146.72"/>
    <n v="896"/>
    <n v="1173.76"/>
    <x v="2"/>
    <x v="1"/>
    <x v="1"/>
  </r>
  <r>
    <d v="2022-02-05T00:00:00"/>
    <s v="P0018"/>
    <x v="2"/>
    <x v="2"/>
    <x v="1"/>
    <n v="0"/>
    <x v="30"/>
    <x v="2"/>
    <x v="3"/>
    <n v="37"/>
    <n v="49.21"/>
    <n v="222"/>
    <n v="295.26"/>
    <x v="15"/>
    <x v="1"/>
    <x v="1"/>
  </r>
  <r>
    <d v="2022-02-06T00:00:00"/>
    <s v="P0002"/>
    <x v="2"/>
    <x v="2"/>
    <x v="1"/>
    <n v="0"/>
    <x v="29"/>
    <x v="3"/>
    <x v="1"/>
    <n v="105"/>
    <n v="142.80000000000001"/>
    <n v="630"/>
    <n v="856.80000000000007"/>
    <x v="16"/>
    <x v="1"/>
    <x v="1"/>
  </r>
  <r>
    <d v="2022-02-08T00:00:00"/>
    <s v="P0005"/>
    <x v="14"/>
    <x v="1"/>
    <x v="1"/>
    <n v="0"/>
    <x v="24"/>
    <x v="3"/>
    <x v="0"/>
    <n v="133"/>
    <n v="155.61000000000001"/>
    <n v="1463"/>
    <n v="1711.71"/>
    <x v="21"/>
    <x v="1"/>
    <x v="1"/>
  </r>
  <r>
    <d v="2022-02-08T00:00:00"/>
    <s v="P0004"/>
    <x v="8"/>
    <x v="1"/>
    <x v="1"/>
    <n v="0"/>
    <x v="3"/>
    <x v="3"/>
    <x v="2"/>
    <n v="44"/>
    <n v="48.84"/>
    <n v="132"/>
    <n v="146.52000000000001"/>
    <x v="21"/>
    <x v="1"/>
    <x v="1"/>
  </r>
  <r>
    <d v="2022-02-09T00:00:00"/>
    <s v="P0032"/>
    <x v="12"/>
    <x v="1"/>
    <x v="0"/>
    <n v="0"/>
    <x v="18"/>
    <x v="4"/>
    <x v="1"/>
    <n v="89"/>
    <n v="117.48"/>
    <n v="1246"/>
    <n v="1644.72"/>
    <x v="4"/>
    <x v="1"/>
    <x v="1"/>
  </r>
  <r>
    <d v="2022-02-12T00:00:00"/>
    <s v="P0010"/>
    <x v="10"/>
    <x v="2"/>
    <x v="1"/>
    <n v="0"/>
    <x v="20"/>
    <x v="2"/>
    <x v="0"/>
    <n v="148"/>
    <n v="164.28"/>
    <n v="1924"/>
    <n v="2135.64"/>
    <x v="6"/>
    <x v="1"/>
    <x v="1"/>
  </r>
  <r>
    <d v="2022-02-14T00:00:00"/>
    <s v="P0026"/>
    <x v="6"/>
    <x v="1"/>
    <x v="1"/>
    <n v="0"/>
    <x v="42"/>
    <x v="4"/>
    <x v="3"/>
    <n v="18"/>
    <n v="24.66"/>
    <n v="144"/>
    <n v="197.28"/>
    <x v="29"/>
    <x v="1"/>
    <x v="1"/>
  </r>
  <r>
    <d v="2022-02-14T00:00:00"/>
    <s v="P0028"/>
    <x v="8"/>
    <x v="2"/>
    <x v="1"/>
    <n v="0"/>
    <x v="33"/>
    <x v="4"/>
    <x v="3"/>
    <n v="37"/>
    <n v="41.81"/>
    <n v="111"/>
    <n v="125.43"/>
    <x v="29"/>
    <x v="1"/>
    <x v="1"/>
  </r>
  <r>
    <d v="2022-02-16T00:00:00"/>
    <s v="P0032"/>
    <x v="5"/>
    <x v="1"/>
    <x v="1"/>
    <n v="0"/>
    <x v="18"/>
    <x v="4"/>
    <x v="1"/>
    <n v="89"/>
    <n v="117.48"/>
    <n v="89"/>
    <n v="117.48"/>
    <x v="23"/>
    <x v="1"/>
    <x v="1"/>
  </r>
  <r>
    <d v="2022-02-19T00:00:00"/>
    <s v="P0002"/>
    <x v="10"/>
    <x v="1"/>
    <x v="1"/>
    <n v="0"/>
    <x v="29"/>
    <x v="3"/>
    <x v="1"/>
    <n v="105"/>
    <n v="142.80000000000001"/>
    <n v="1365"/>
    <n v="1856.4"/>
    <x v="8"/>
    <x v="1"/>
    <x v="1"/>
  </r>
  <r>
    <d v="2022-02-20T00:00:00"/>
    <s v="P0012"/>
    <x v="2"/>
    <x v="2"/>
    <x v="1"/>
    <n v="0"/>
    <x v="35"/>
    <x v="2"/>
    <x v="1"/>
    <n v="73"/>
    <n v="94.17"/>
    <n v="438"/>
    <n v="565.02"/>
    <x v="9"/>
    <x v="1"/>
    <x v="1"/>
  </r>
  <r>
    <d v="2022-02-23T00:00:00"/>
    <s v="P0013"/>
    <x v="2"/>
    <x v="1"/>
    <x v="0"/>
    <n v="0"/>
    <x v="2"/>
    <x v="2"/>
    <x v="1"/>
    <n v="112"/>
    <n v="122.08"/>
    <n v="672"/>
    <n v="732.48"/>
    <x v="19"/>
    <x v="1"/>
    <x v="1"/>
  </r>
  <r>
    <d v="2022-02-23T00:00:00"/>
    <s v="P0016"/>
    <x v="1"/>
    <x v="1"/>
    <x v="1"/>
    <n v="0"/>
    <x v="21"/>
    <x v="2"/>
    <x v="3"/>
    <n v="13"/>
    <n v="16.64"/>
    <n v="195"/>
    <n v="249.60000000000002"/>
    <x v="19"/>
    <x v="1"/>
    <x v="1"/>
  </r>
  <r>
    <d v="2022-02-23T00:00:00"/>
    <s v="P0036"/>
    <x v="6"/>
    <x v="2"/>
    <x v="0"/>
    <n v="0"/>
    <x v="43"/>
    <x v="4"/>
    <x v="1"/>
    <n v="90"/>
    <n v="96.3"/>
    <n v="720"/>
    <n v="770.4"/>
    <x v="19"/>
    <x v="1"/>
    <x v="1"/>
  </r>
  <r>
    <d v="2022-02-27T00:00:00"/>
    <s v="P0012"/>
    <x v="11"/>
    <x v="2"/>
    <x v="1"/>
    <n v="0"/>
    <x v="35"/>
    <x v="2"/>
    <x v="1"/>
    <n v="73"/>
    <n v="94.17"/>
    <n v="511"/>
    <n v="659.19"/>
    <x v="13"/>
    <x v="1"/>
    <x v="1"/>
  </r>
  <r>
    <d v="2022-02-27T00:00:00"/>
    <s v="P0005"/>
    <x v="1"/>
    <x v="2"/>
    <x v="0"/>
    <n v="0"/>
    <x v="24"/>
    <x v="3"/>
    <x v="0"/>
    <n v="133"/>
    <n v="155.61000000000001"/>
    <n v="1995"/>
    <n v="2334.15"/>
    <x v="13"/>
    <x v="1"/>
    <x v="1"/>
  </r>
  <r>
    <d v="2022-02-28T00:00:00"/>
    <s v="P0037"/>
    <x v="1"/>
    <x v="2"/>
    <x v="1"/>
    <n v="0"/>
    <x v="8"/>
    <x v="1"/>
    <x v="1"/>
    <n v="67"/>
    <n v="85.76"/>
    <n v="1005"/>
    <n v="1286.4000000000001"/>
    <x v="14"/>
    <x v="1"/>
    <x v="1"/>
  </r>
  <r>
    <d v="2022-03-04T00:00:00"/>
    <s v="P0026"/>
    <x v="10"/>
    <x v="0"/>
    <x v="0"/>
    <n v="0"/>
    <x v="42"/>
    <x v="4"/>
    <x v="3"/>
    <n v="18"/>
    <n v="24.66"/>
    <n v="234"/>
    <n v="320.58"/>
    <x v="3"/>
    <x v="2"/>
    <x v="1"/>
  </r>
  <r>
    <d v="2022-03-06T00:00:00"/>
    <s v="P0004"/>
    <x v="13"/>
    <x v="2"/>
    <x v="1"/>
    <n v="0"/>
    <x v="3"/>
    <x v="3"/>
    <x v="2"/>
    <n v="44"/>
    <n v="48.84"/>
    <n v="88"/>
    <n v="97.68"/>
    <x v="16"/>
    <x v="2"/>
    <x v="1"/>
  </r>
  <r>
    <d v="2022-03-07T00:00:00"/>
    <s v="P0003"/>
    <x v="5"/>
    <x v="2"/>
    <x v="1"/>
    <n v="0"/>
    <x v="6"/>
    <x v="3"/>
    <x v="1"/>
    <n v="71"/>
    <n v="80.94"/>
    <n v="71"/>
    <n v="80.94"/>
    <x v="20"/>
    <x v="2"/>
    <x v="1"/>
  </r>
  <r>
    <d v="2022-03-08T00:00:00"/>
    <s v="P0044"/>
    <x v="2"/>
    <x v="2"/>
    <x v="0"/>
    <n v="0"/>
    <x v="11"/>
    <x v="1"/>
    <x v="1"/>
    <n v="76"/>
    <n v="82.08"/>
    <n v="456"/>
    <n v="492.48"/>
    <x v="21"/>
    <x v="2"/>
    <x v="1"/>
  </r>
  <r>
    <d v="2022-03-09T00:00:00"/>
    <s v="P0030"/>
    <x v="8"/>
    <x v="2"/>
    <x v="0"/>
    <n v="0"/>
    <x v="28"/>
    <x v="4"/>
    <x v="0"/>
    <n v="148"/>
    <n v="201.28"/>
    <n v="444"/>
    <n v="603.84"/>
    <x v="4"/>
    <x v="2"/>
    <x v="1"/>
  </r>
  <r>
    <d v="2022-03-09T00:00:00"/>
    <s v="P0004"/>
    <x v="14"/>
    <x v="1"/>
    <x v="1"/>
    <n v="0"/>
    <x v="3"/>
    <x v="3"/>
    <x v="2"/>
    <n v="44"/>
    <n v="48.84"/>
    <n v="484"/>
    <n v="537.24"/>
    <x v="4"/>
    <x v="2"/>
    <x v="1"/>
  </r>
  <r>
    <d v="2022-03-10T00:00:00"/>
    <s v="P0033"/>
    <x v="4"/>
    <x v="0"/>
    <x v="0"/>
    <n v="0"/>
    <x v="38"/>
    <x v="4"/>
    <x v="1"/>
    <n v="95"/>
    <n v="119.7"/>
    <n v="1140"/>
    <n v="1436.4"/>
    <x v="26"/>
    <x v="2"/>
    <x v="1"/>
  </r>
  <r>
    <d v="2022-03-14T00:00:00"/>
    <s v="P0016"/>
    <x v="13"/>
    <x v="2"/>
    <x v="1"/>
    <n v="0"/>
    <x v="21"/>
    <x v="2"/>
    <x v="3"/>
    <n v="13"/>
    <n v="16.64"/>
    <n v="26"/>
    <n v="33.28"/>
    <x v="29"/>
    <x v="2"/>
    <x v="1"/>
  </r>
  <r>
    <d v="2022-03-14T00:00:00"/>
    <s v="P0026"/>
    <x v="10"/>
    <x v="2"/>
    <x v="0"/>
    <n v="0"/>
    <x v="42"/>
    <x v="4"/>
    <x v="3"/>
    <n v="18"/>
    <n v="24.66"/>
    <n v="234"/>
    <n v="320.58"/>
    <x v="29"/>
    <x v="2"/>
    <x v="1"/>
  </r>
  <r>
    <d v="2022-03-18T00:00:00"/>
    <s v="P0019"/>
    <x v="13"/>
    <x v="1"/>
    <x v="1"/>
    <n v="0"/>
    <x v="40"/>
    <x v="2"/>
    <x v="0"/>
    <n v="150"/>
    <n v="210"/>
    <n v="300"/>
    <n v="420"/>
    <x v="7"/>
    <x v="2"/>
    <x v="1"/>
  </r>
  <r>
    <d v="2022-03-18T00:00:00"/>
    <s v="P0027"/>
    <x v="9"/>
    <x v="2"/>
    <x v="1"/>
    <n v="0"/>
    <x v="26"/>
    <x v="4"/>
    <x v="2"/>
    <n v="48"/>
    <n v="57.120000000000005"/>
    <n v="480"/>
    <n v="571.20000000000005"/>
    <x v="7"/>
    <x v="2"/>
    <x v="1"/>
  </r>
  <r>
    <d v="2022-03-19T00:00:00"/>
    <s v="P0041"/>
    <x v="2"/>
    <x v="0"/>
    <x v="1"/>
    <n v="0"/>
    <x v="41"/>
    <x v="1"/>
    <x v="0"/>
    <n v="138"/>
    <n v="173.88"/>
    <n v="828"/>
    <n v="1043.28"/>
    <x v="8"/>
    <x v="2"/>
    <x v="1"/>
  </r>
  <r>
    <d v="2022-03-23T00:00:00"/>
    <s v="P0032"/>
    <x v="0"/>
    <x v="2"/>
    <x v="1"/>
    <n v="0"/>
    <x v="18"/>
    <x v="4"/>
    <x v="1"/>
    <n v="89"/>
    <n v="117.48"/>
    <n v="801"/>
    <n v="1057.32"/>
    <x v="19"/>
    <x v="2"/>
    <x v="1"/>
  </r>
  <r>
    <d v="2022-03-25T00:00:00"/>
    <s v="P0001"/>
    <x v="13"/>
    <x v="0"/>
    <x v="0"/>
    <n v="0"/>
    <x v="16"/>
    <x v="3"/>
    <x v="1"/>
    <n v="98"/>
    <n v="103.88"/>
    <n v="196"/>
    <n v="207.76"/>
    <x v="11"/>
    <x v="2"/>
    <x v="1"/>
  </r>
  <r>
    <d v="2022-03-25T00:00:00"/>
    <s v="P0030"/>
    <x v="14"/>
    <x v="2"/>
    <x v="0"/>
    <n v="0"/>
    <x v="28"/>
    <x v="4"/>
    <x v="0"/>
    <n v="148"/>
    <n v="201.28"/>
    <n v="1628"/>
    <n v="2214.08"/>
    <x v="11"/>
    <x v="2"/>
    <x v="1"/>
  </r>
  <r>
    <d v="2022-03-29T00:00:00"/>
    <s v="P0032"/>
    <x v="4"/>
    <x v="1"/>
    <x v="0"/>
    <n v="0"/>
    <x v="18"/>
    <x v="4"/>
    <x v="1"/>
    <n v="89"/>
    <n v="117.48"/>
    <n v="1068"/>
    <n v="1409.76"/>
    <x v="28"/>
    <x v="2"/>
    <x v="1"/>
  </r>
  <r>
    <d v="2022-03-30T00:00:00"/>
    <s v="P0001"/>
    <x v="10"/>
    <x v="1"/>
    <x v="1"/>
    <n v="0"/>
    <x v="16"/>
    <x v="3"/>
    <x v="1"/>
    <n v="98"/>
    <n v="103.88"/>
    <n v="1274"/>
    <n v="1350.44"/>
    <x v="24"/>
    <x v="2"/>
    <x v="1"/>
  </r>
  <r>
    <d v="2022-04-01T00:00:00"/>
    <s v="P0002"/>
    <x v="13"/>
    <x v="1"/>
    <x v="1"/>
    <n v="0"/>
    <x v="29"/>
    <x v="3"/>
    <x v="1"/>
    <n v="105"/>
    <n v="142.80000000000001"/>
    <n v="210"/>
    <n v="285.60000000000002"/>
    <x v="0"/>
    <x v="3"/>
    <x v="1"/>
  </r>
  <r>
    <d v="2022-04-02T00:00:00"/>
    <s v="P0002"/>
    <x v="8"/>
    <x v="2"/>
    <x v="1"/>
    <n v="0"/>
    <x v="29"/>
    <x v="3"/>
    <x v="1"/>
    <n v="105"/>
    <n v="142.80000000000001"/>
    <n v="315"/>
    <n v="428.40000000000003"/>
    <x v="1"/>
    <x v="3"/>
    <x v="1"/>
  </r>
  <r>
    <d v="2022-04-06T00:00:00"/>
    <s v="P0040"/>
    <x v="13"/>
    <x v="0"/>
    <x v="1"/>
    <n v="0"/>
    <x v="17"/>
    <x v="1"/>
    <x v="1"/>
    <n v="90"/>
    <n v="115.2"/>
    <n v="180"/>
    <n v="230.4"/>
    <x v="16"/>
    <x v="3"/>
    <x v="1"/>
  </r>
  <r>
    <d v="2022-04-07T00:00:00"/>
    <s v="P0026"/>
    <x v="11"/>
    <x v="2"/>
    <x v="0"/>
    <n v="0"/>
    <x v="42"/>
    <x v="4"/>
    <x v="3"/>
    <n v="18"/>
    <n v="24.66"/>
    <n v="126"/>
    <n v="172.62"/>
    <x v="20"/>
    <x v="3"/>
    <x v="1"/>
  </r>
  <r>
    <d v="2022-04-09T00:00:00"/>
    <s v="P0039"/>
    <x v="4"/>
    <x v="0"/>
    <x v="1"/>
    <n v="0"/>
    <x v="34"/>
    <x v="1"/>
    <x v="3"/>
    <n v="37"/>
    <n v="42.55"/>
    <n v="444"/>
    <n v="510.59999999999997"/>
    <x v="4"/>
    <x v="3"/>
    <x v="1"/>
  </r>
  <r>
    <d v="2022-04-09T00:00:00"/>
    <s v="P0002"/>
    <x v="0"/>
    <x v="1"/>
    <x v="0"/>
    <n v="0"/>
    <x v="29"/>
    <x v="3"/>
    <x v="1"/>
    <n v="105"/>
    <n v="142.80000000000001"/>
    <n v="945"/>
    <n v="1285.2"/>
    <x v="4"/>
    <x v="3"/>
    <x v="1"/>
  </r>
  <r>
    <d v="2022-04-13T00:00:00"/>
    <s v="P0016"/>
    <x v="12"/>
    <x v="0"/>
    <x v="0"/>
    <n v="0"/>
    <x v="21"/>
    <x v="2"/>
    <x v="3"/>
    <n v="13"/>
    <n v="16.64"/>
    <n v="182"/>
    <n v="232.96"/>
    <x v="22"/>
    <x v="3"/>
    <x v="1"/>
  </r>
  <r>
    <d v="2022-04-18T00:00:00"/>
    <s v="P0041"/>
    <x v="0"/>
    <x v="2"/>
    <x v="1"/>
    <n v="0"/>
    <x v="41"/>
    <x v="1"/>
    <x v="0"/>
    <n v="138"/>
    <n v="173.88"/>
    <n v="1242"/>
    <n v="1564.92"/>
    <x v="7"/>
    <x v="3"/>
    <x v="1"/>
  </r>
  <r>
    <d v="2022-04-20T00:00:00"/>
    <s v="P0018"/>
    <x v="13"/>
    <x v="0"/>
    <x v="0"/>
    <n v="0"/>
    <x v="30"/>
    <x v="2"/>
    <x v="3"/>
    <n v="37"/>
    <n v="49.21"/>
    <n v="74"/>
    <n v="98.42"/>
    <x v="9"/>
    <x v="3"/>
    <x v="1"/>
  </r>
  <r>
    <d v="2022-04-20T00:00:00"/>
    <s v="P0012"/>
    <x v="7"/>
    <x v="2"/>
    <x v="0"/>
    <n v="0"/>
    <x v="35"/>
    <x v="2"/>
    <x v="1"/>
    <n v="73"/>
    <n v="94.17"/>
    <n v="292"/>
    <n v="376.68"/>
    <x v="9"/>
    <x v="3"/>
    <x v="1"/>
  </r>
  <r>
    <d v="2022-04-21T00:00:00"/>
    <s v="P0030"/>
    <x v="13"/>
    <x v="2"/>
    <x v="1"/>
    <n v="0"/>
    <x v="28"/>
    <x v="4"/>
    <x v="0"/>
    <n v="148"/>
    <n v="201.28"/>
    <n v="296"/>
    <n v="402.56"/>
    <x v="10"/>
    <x v="3"/>
    <x v="1"/>
  </r>
  <r>
    <d v="2022-04-21T00:00:00"/>
    <s v="P0026"/>
    <x v="12"/>
    <x v="1"/>
    <x v="0"/>
    <n v="0"/>
    <x v="42"/>
    <x v="4"/>
    <x v="3"/>
    <n v="18"/>
    <n v="24.66"/>
    <n v="252"/>
    <n v="345.24"/>
    <x v="10"/>
    <x v="3"/>
    <x v="1"/>
  </r>
  <r>
    <d v="2022-04-23T00:00:00"/>
    <s v="P0044"/>
    <x v="1"/>
    <x v="1"/>
    <x v="0"/>
    <n v="0"/>
    <x v="11"/>
    <x v="1"/>
    <x v="1"/>
    <n v="76"/>
    <n v="82.08"/>
    <n v="1140"/>
    <n v="1231.2"/>
    <x v="19"/>
    <x v="3"/>
    <x v="1"/>
  </r>
  <r>
    <d v="2022-04-24T00:00:00"/>
    <s v="P0034"/>
    <x v="7"/>
    <x v="2"/>
    <x v="0"/>
    <n v="0"/>
    <x v="13"/>
    <x v="4"/>
    <x v="2"/>
    <n v="55"/>
    <n v="58.3"/>
    <n v="220"/>
    <n v="233.2"/>
    <x v="27"/>
    <x v="3"/>
    <x v="1"/>
  </r>
  <r>
    <d v="2022-04-25T00:00:00"/>
    <s v="P0004"/>
    <x v="0"/>
    <x v="2"/>
    <x v="1"/>
    <n v="0"/>
    <x v="3"/>
    <x v="3"/>
    <x v="2"/>
    <n v="44"/>
    <n v="48.84"/>
    <n v="396"/>
    <n v="439.56000000000006"/>
    <x v="11"/>
    <x v="3"/>
    <x v="1"/>
  </r>
  <r>
    <d v="2022-04-25T00:00:00"/>
    <s v="P0003"/>
    <x v="6"/>
    <x v="1"/>
    <x v="0"/>
    <n v="0"/>
    <x v="6"/>
    <x v="3"/>
    <x v="1"/>
    <n v="71"/>
    <n v="80.94"/>
    <n v="568"/>
    <n v="647.52"/>
    <x v="11"/>
    <x v="3"/>
    <x v="1"/>
  </r>
  <r>
    <d v="2022-04-26T00:00:00"/>
    <s v="P0027"/>
    <x v="13"/>
    <x v="2"/>
    <x v="1"/>
    <n v="0"/>
    <x v="26"/>
    <x v="4"/>
    <x v="2"/>
    <n v="48"/>
    <n v="57.120000000000005"/>
    <n v="96"/>
    <n v="114.24000000000001"/>
    <x v="12"/>
    <x v="3"/>
    <x v="1"/>
  </r>
  <r>
    <d v="2022-04-28T00:00:00"/>
    <s v="P0014"/>
    <x v="12"/>
    <x v="2"/>
    <x v="1"/>
    <n v="0"/>
    <x v="9"/>
    <x v="2"/>
    <x v="1"/>
    <n v="112"/>
    <n v="146.72"/>
    <n v="1568"/>
    <n v="2054.08"/>
    <x v="14"/>
    <x v="3"/>
    <x v="1"/>
  </r>
  <r>
    <d v="2022-04-30T00:00:00"/>
    <s v="P0016"/>
    <x v="10"/>
    <x v="1"/>
    <x v="0"/>
    <n v="0"/>
    <x v="21"/>
    <x v="2"/>
    <x v="3"/>
    <n v="13"/>
    <n v="16.64"/>
    <n v="169"/>
    <n v="216.32"/>
    <x v="24"/>
    <x v="3"/>
    <x v="1"/>
  </r>
  <r>
    <d v="2022-04-30T00:00:00"/>
    <s v="P0027"/>
    <x v="6"/>
    <x v="2"/>
    <x v="0"/>
    <n v="0"/>
    <x v="26"/>
    <x v="4"/>
    <x v="2"/>
    <n v="48"/>
    <n v="57.120000000000005"/>
    <n v="384"/>
    <n v="456.96000000000004"/>
    <x v="24"/>
    <x v="3"/>
    <x v="1"/>
  </r>
  <r>
    <d v="2022-05-01T00:00:00"/>
    <s v="P0034"/>
    <x v="0"/>
    <x v="0"/>
    <x v="0"/>
    <n v="0"/>
    <x v="13"/>
    <x v="4"/>
    <x v="2"/>
    <n v="55"/>
    <n v="58.3"/>
    <n v="495"/>
    <n v="524.69999999999993"/>
    <x v="0"/>
    <x v="4"/>
    <x v="1"/>
  </r>
  <r>
    <d v="2022-05-01T00:00:00"/>
    <s v="P0033"/>
    <x v="2"/>
    <x v="1"/>
    <x v="0"/>
    <n v="0"/>
    <x v="38"/>
    <x v="4"/>
    <x v="1"/>
    <n v="95"/>
    <n v="119.7"/>
    <n v="570"/>
    <n v="718.2"/>
    <x v="0"/>
    <x v="4"/>
    <x v="1"/>
  </r>
  <r>
    <d v="2022-05-02T00:00:00"/>
    <s v="P0013"/>
    <x v="7"/>
    <x v="1"/>
    <x v="1"/>
    <n v="0"/>
    <x v="2"/>
    <x v="2"/>
    <x v="1"/>
    <n v="112"/>
    <n v="122.08"/>
    <n v="448"/>
    <n v="488.32"/>
    <x v="1"/>
    <x v="4"/>
    <x v="1"/>
  </r>
  <r>
    <d v="2022-05-04T00:00:00"/>
    <s v="P0020"/>
    <x v="9"/>
    <x v="2"/>
    <x v="0"/>
    <n v="0"/>
    <x v="14"/>
    <x v="0"/>
    <x v="2"/>
    <n v="61"/>
    <n v="76.25"/>
    <n v="610"/>
    <n v="762.5"/>
    <x v="3"/>
    <x v="4"/>
    <x v="1"/>
  </r>
  <r>
    <d v="2022-05-06T00:00:00"/>
    <s v="P0034"/>
    <x v="11"/>
    <x v="2"/>
    <x v="0"/>
    <n v="0"/>
    <x v="13"/>
    <x v="4"/>
    <x v="2"/>
    <n v="55"/>
    <n v="58.3"/>
    <n v="385"/>
    <n v="408.09999999999997"/>
    <x v="16"/>
    <x v="4"/>
    <x v="1"/>
  </r>
  <r>
    <d v="2022-05-07T00:00:00"/>
    <s v="P0015"/>
    <x v="7"/>
    <x v="1"/>
    <x v="1"/>
    <n v="0"/>
    <x v="27"/>
    <x v="2"/>
    <x v="3"/>
    <n v="12"/>
    <n v="15.719999999999999"/>
    <n v="48"/>
    <n v="62.879999999999995"/>
    <x v="20"/>
    <x v="4"/>
    <x v="1"/>
  </r>
  <r>
    <d v="2022-05-07T00:00:00"/>
    <s v="P0027"/>
    <x v="5"/>
    <x v="1"/>
    <x v="0"/>
    <n v="0"/>
    <x v="26"/>
    <x v="4"/>
    <x v="2"/>
    <n v="48"/>
    <n v="57.120000000000005"/>
    <n v="48"/>
    <n v="57.120000000000005"/>
    <x v="20"/>
    <x v="4"/>
    <x v="1"/>
  </r>
  <r>
    <d v="2022-05-08T00:00:00"/>
    <s v="P0022"/>
    <x v="11"/>
    <x v="1"/>
    <x v="0"/>
    <n v="0"/>
    <x v="22"/>
    <x v="0"/>
    <x v="0"/>
    <n v="121"/>
    <n v="141.57"/>
    <n v="847"/>
    <n v="990.99"/>
    <x v="21"/>
    <x v="4"/>
    <x v="1"/>
  </r>
  <r>
    <d v="2022-05-09T00:00:00"/>
    <s v="P0017"/>
    <x v="4"/>
    <x v="0"/>
    <x v="1"/>
    <n v="0"/>
    <x v="39"/>
    <x v="2"/>
    <x v="0"/>
    <n v="134"/>
    <n v="156.78"/>
    <n v="1608"/>
    <n v="1881.3600000000001"/>
    <x v="4"/>
    <x v="4"/>
    <x v="1"/>
  </r>
  <r>
    <d v="2022-05-10T00:00:00"/>
    <s v="P0009"/>
    <x v="2"/>
    <x v="2"/>
    <x v="0"/>
    <n v="0"/>
    <x v="37"/>
    <x v="3"/>
    <x v="3"/>
    <n v="6"/>
    <n v="7.8599999999999994"/>
    <n v="36"/>
    <n v="47.16"/>
    <x v="26"/>
    <x v="4"/>
    <x v="1"/>
  </r>
  <r>
    <d v="2022-05-12T00:00:00"/>
    <s v="P0011"/>
    <x v="11"/>
    <x v="1"/>
    <x v="1"/>
    <n v="0"/>
    <x v="31"/>
    <x v="2"/>
    <x v="2"/>
    <n v="44"/>
    <n v="48.4"/>
    <n v="308"/>
    <n v="338.8"/>
    <x v="6"/>
    <x v="4"/>
    <x v="1"/>
  </r>
  <r>
    <d v="2022-05-13T00:00:00"/>
    <s v="P0012"/>
    <x v="3"/>
    <x v="2"/>
    <x v="0"/>
    <n v="0"/>
    <x v="35"/>
    <x v="2"/>
    <x v="1"/>
    <n v="73"/>
    <n v="94.17"/>
    <n v="365"/>
    <n v="470.85"/>
    <x v="22"/>
    <x v="4"/>
    <x v="1"/>
  </r>
  <r>
    <d v="2022-05-14T00:00:00"/>
    <s v="P0008"/>
    <x v="12"/>
    <x v="2"/>
    <x v="1"/>
    <n v="0"/>
    <x v="25"/>
    <x v="3"/>
    <x v="1"/>
    <n v="83"/>
    <n v="94.62"/>
    <n v="1162"/>
    <n v="1324.68"/>
    <x v="29"/>
    <x v="4"/>
    <x v="1"/>
  </r>
  <r>
    <d v="2022-05-15T00:00:00"/>
    <s v="P0020"/>
    <x v="3"/>
    <x v="1"/>
    <x v="0"/>
    <n v="0"/>
    <x v="14"/>
    <x v="0"/>
    <x v="2"/>
    <n v="61"/>
    <n v="76.25"/>
    <n v="305"/>
    <n v="381.25"/>
    <x v="17"/>
    <x v="4"/>
    <x v="1"/>
  </r>
  <r>
    <d v="2022-05-16T00:00:00"/>
    <s v="P0010"/>
    <x v="10"/>
    <x v="2"/>
    <x v="1"/>
    <n v="0"/>
    <x v="20"/>
    <x v="2"/>
    <x v="0"/>
    <n v="148"/>
    <n v="164.28"/>
    <n v="1924"/>
    <n v="2135.64"/>
    <x v="23"/>
    <x v="4"/>
    <x v="1"/>
  </r>
  <r>
    <d v="2022-05-16T00:00:00"/>
    <s v="P0031"/>
    <x v="10"/>
    <x v="1"/>
    <x v="0"/>
    <n v="0"/>
    <x v="5"/>
    <x v="4"/>
    <x v="1"/>
    <n v="93"/>
    <n v="104.16"/>
    <n v="1209"/>
    <n v="1354.08"/>
    <x v="23"/>
    <x v="4"/>
    <x v="1"/>
  </r>
  <r>
    <d v="2022-05-17T00:00:00"/>
    <s v="P0027"/>
    <x v="6"/>
    <x v="2"/>
    <x v="1"/>
    <n v="0"/>
    <x v="26"/>
    <x v="4"/>
    <x v="2"/>
    <n v="48"/>
    <n v="57.120000000000005"/>
    <n v="384"/>
    <n v="456.96000000000004"/>
    <x v="30"/>
    <x v="4"/>
    <x v="1"/>
  </r>
  <r>
    <d v="2022-05-18T00:00:00"/>
    <s v="P0027"/>
    <x v="7"/>
    <x v="0"/>
    <x v="0"/>
    <n v="0"/>
    <x v="26"/>
    <x v="4"/>
    <x v="2"/>
    <n v="48"/>
    <n v="57.120000000000005"/>
    <n v="192"/>
    <n v="228.48000000000002"/>
    <x v="7"/>
    <x v="4"/>
    <x v="1"/>
  </r>
  <r>
    <d v="2022-05-18T00:00:00"/>
    <s v="P0038"/>
    <x v="6"/>
    <x v="0"/>
    <x v="0"/>
    <n v="0"/>
    <x v="1"/>
    <x v="1"/>
    <x v="1"/>
    <n v="72"/>
    <n v="79.92"/>
    <n v="576"/>
    <n v="639.36"/>
    <x v="7"/>
    <x v="4"/>
    <x v="1"/>
  </r>
  <r>
    <d v="2022-05-20T00:00:00"/>
    <s v="P0044"/>
    <x v="1"/>
    <x v="1"/>
    <x v="1"/>
    <n v="0"/>
    <x v="11"/>
    <x v="1"/>
    <x v="1"/>
    <n v="76"/>
    <n v="82.08"/>
    <n v="1140"/>
    <n v="1231.2"/>
    <x v="9"/>
    <x v="4"/>
    <x v="1"/>
  </r>
  <r>
    <d v="2022-05-22T00:00:00"/>
    <s v="P0015"/>
    <x v="4"/>
    <x v="2"/>
    <x v="0"/>
    <n v="0"/>
    <x v="27"/>
    <x v="2"/>
    <x v="3"/>
    <n v="12"/>
    <n v="15.719999999999999"/>
    <n v="144"/>
    <n v="188.64"/>
    <x v="18"/>
    <x v="4"/>
    <x v="1"/>
  </r>
  <r>
    <d v="2022-05-25T00:00:00"/>
    <s v="P0002"/>
    <x v="11"/>
    <x v="1"/>
    <x v="0"/>
    <n v="0"/>
    <x v="29"/>
    <x v="3"/>
    <x v="1"/>
    <n v="105"/>
    <n v="142.80000000000001"/>
    <n v="735"/>
    <n v="999.60000000000014"/>
    <x v="11"/>
    <x v="4"/>
    <x v="1"/>
  </r>
  <r>
    <d v="2022-05-26T00:00:00"/>
    <s v="P0028"/>
    <x v="13"/>
    <x v="2"/>
    <x v="0"/>
    <n v="0"/>
    <x v="33"/>
    <x v="4"/>
    <x v="3"/>
    <n v="37"/>
    <n v="41.81"/>
    <n v="74"/>
    <n v="83.62"/>
    <x v="12"/>
    <x v="4"/>
    <x v="1"/>
  </r>
  <r>
    <d v="2022-05-26T00:00:00"/>
    <s v="P0027"/>
    <x v="13"/>
    <x v="1"/>
    <x v="0"/>
    <n v="0"/>
    <x v="26"/>
    <x v="4"/>
    <x v="2"/>
    <n v="48"/>
    <n v="57.120000000000005"/>
    <n v="96"/>
    <n v="114.24000000000001"/>
    <x v="12"/>
    <x v="4"/>
    <x v="1"/>
  </r>
  <r>
    <d v="2022-05-28T00:00:00"/>
    <s v="P0041"/>
    <x v="9"/>
    <x v="0"/>
    <x v="1"/>
    <n v="0"/>
    <x v="41"/>
    <x v="1"/>
    <x v="0"/>
    <n v="138"/>
    <n v="173.88"/>
    <n v="1380"/>
    <n v="1738.8"/>
    <x v="14"/>
    <x v="4"/>
    <x v="1"/>
  </r>
  <r>
    <d v="2022-05-28T00:00:00"/>
    <s v="P0008"/>
    <x v="3"/>
    <x v="0"/>
    <x v="0"/>
    <n v="0"/>
    <x v="25"/>
    <x v="3"/>
    <x v="1"/>
    <n v="83"/>
    <n v="94.62"/>
    <n v="415"/>
    <n v="473.1"/>
    <x v="14"/>
    <x v="4"/>
    <x v="1"/>
  </r>
  <r>
    <d v="2022-05-28T00:00:00"/>
    <s v="P0010"/>
    <x v="0"/>
    <x v="1"/>
    <x v="1"/>
    <n v="0"/>
    <x v="20"/>
    <x v="2"/>
    <x v="0"/>
    <n v="148"/>
    <n v="164.28"/>
    <n v="1332"/>
    <n v="1478.52"/>
    <x v="14"/>
    <x v="4"/>
    <x v="1"/>
  </r>
  <r>
    <d v="2022-05-28T00:00:00"/>
    <s v="P0004"/>
    <x v="4"/>
    <x v="1"/>
    <x v="0"/>
    <n v="0"/>
    <x v="3"/>
    <x v="3"/>
    <x v="2"/>
    <n v="44"/>
    <n v="48.84"/>
    <n v="528"/>
    <n v="586.08000000000004"/>
    <x v="14"/>
    <x v="4"/>
    <x v="1"/>
  </r>
  <r>
    <d v="2022-05-28T00:00:00"/>
    <s v="P0020"/>
    <x v="12"/>
    <x v="2"/>
    <x v="1"/>
    <n v="0"/>
    <x v="14"/>
    <x v="0"/>
    <x v="2"/>
    <n v="61"/>
    <n v="76.25"/>
    <n v="854"/>
    <n v="1067.5"/>
    <x v="14"/>
    <x v="4"/>
    <x v="1"/>
  </r>
  <r>
    <d v="2022-05-30T00:00:00"/>
    <s v="P0044"/>
    <x v="0"/>
    <x v="2"/>
    <x v="0"/>
    <n v="0"/>
    <x v="11"/>
    <x v="1"/>
    <x v="1"/>
    <n v="76"/>
    <n v="82.08"/>
    <n v="684"/>
    <n v="738.72"/>
    <x v="24"/>
    <x v="4"/>
    <x v="1"/>
  </r>
  <r>
    <d v="2022-05-30T00:00:00"/>
    <s v="P0005"/>
    <x v="7"/>
    <x v="0"/>
    <x v="1"/>
    <n v="0"/>
    <x v="24"/>
    <x v="3"/>
    <x v="0"/>
    <n v="133"/>
    <n v="155.61000000000001"/>
    <n v="532"/>
    <n v="622.44000000000005"/>
    <x v="24"/>
    <x v="4"/>
    <x v="1"/>
  </r>
  <r>
    <d v="2022-05-30T00:00:00"/>
    <s v="P0033"/>
    <x v="8"/>
    <x v="1"/>
    <x v="1"/>
    <n v="0"/>
    <x v="38"/>
    <x v="4"/>
    <x v="1"/>
    <n v="95"/>
    <n v="119.7"/>
    <n v="285"/>
    <n v="359.1"/>
    <x v="24"/>
    <x v="4"/>
    <x v="1"/>
  </r>
  <r>
    <d v="2022-06-03T00:00:00"/>
    <s v="P0008"/>
    <x v="12"/>
    <x v="1"/>
    <x v="0"/>
    <n v="0"/>
    <x v="25"/>
    <x v="3"/>
    <x v="1"/>
    <n v="83"/>
    <n v="94.62"/>
    <n v="1162"/>
    <n v="1324.68"/>
    <x v="2"/>
    <x v="5"/>
    <x v="1"/>
  </r>
  <r>
    <d v="2022-06-10T00:00:00"/>
    <s v="P0028"/>
    <x v="6"/>
    <x v="0"/>
    <x v="0"/>
    <n v="0"/>
    <x v="33"/>
    <x v="4"/>
    <x v="3"/>
    <n v="37"/>
    <n v="41.81"/>
    <n v="296"/>
    <n v="334.48"/>
    <x v="26"/>
    <x v="5"/>
    <x v="1"/>
  </r>
  <r>
    <d v="2022-06-11T00:00:00"/>
    <s v="P0039"/>
    <x v="10"/>
    <x v="1"/>
    <x v="1"/>
    <n v="0"/>
    <x v="34"/>
    <x v="1"/>
    <x v="3"/>
    <n v="37"/>
    <n v="42.55"/>
    <n v="481"/>
    <n v="553.15"/>
    <x v="5"/>
    <x v="5"/>
    <x v="1"/>
  </r>
  <r>
    <d v="2022-06-11T00:00:00"/>
    <s v="P0021"/>
    <x v="2"/>
    <x v="2"/>
    <x v="0"/>
    <n v="0"/>
    <x v="32"/>
    <x v="0"/>
    <x v="0"/>
    <n v="126"/>
    <n v="162.54"/>
    <n v="756"/>
    <n v="975.24"/>
    <x v="5"/>
    <x v="5"/>
    <x v="1"/>
  </r>
  <r>
    <d v="2022-06-13T00:00:00"/>
    <s v="P0026"/>
    <x v="2"/>
    <x v="2"/>
    <x v="1"/>
    <n v="0"/>
    <x v="42"/>
    <x v="4"/>
    <x v="3"/>
    <n v="18"/>
    <n v="24.66"/>
    <n v="108"/>
    <n v="147.96"/>
    <x v="22"/>
    <x v="5"/>
    <x v="1"/>
  </r>
  <r>
    <d v="2022-06-15T00:00:00"/>
    <s v="P0042"/>
    <x v="1"/>
    <x v="0"/>
    <x v="0"/>
    <n v="0"/>
    <x v="10"/>
    <x v="1"/>
    <x v="0"/>
    <n v="120"/>
    <n v="162"/>
    <n v="1800"/>
    <n v="2430"/>
    <x v="17"/>
    <x v="5"/>
    <x v="1"/>
  </r>
  <r>
    <d v="2022-06-16T00:00:00"/>
    <s v="P0029"/>
    <x v="1"/>
    <x v="1"/>
    <x v="1"/>
    <n v="0"/>
    <x v="19"/>
    <x v="4"/>
    <x v="2"/>
    <n v="47"/>
    <n v="53.11"/>
    <n v="705"/>
    <n v="796.65"/>
    <x v="23"/>
    <x v="5"/>
    <x v="1"/>
  </r>
  <r>
    <d v="2022-06-19T00:00:00"/>
    <s v="P0002"/>
    <x v="6"/>
    <x v="2"/>
    <x v="1"/>
    <n v="0"/>
    <x v="29"/>
    <x v="3"/>
    <x v="1"/>
    <n v="105"/>
    <n v="142.80000000000001"/>
    <n v="840"/>
    <n v="1142.4000000000001"/>
    <x v="8"/>
    <x v="5"/>
    <x v="1"/>
  </r>
  <r>
    <d v="2022-06-21T00:00:00"/>
    <s v="P0017"/>
    <x v="12"/>
    <x v="2"/>
    <x v="1"/>
    <n v="0"/>
    <x v="39"/>
    <x v="2"/>
    <x v="0"/>
    <n v="134"/>
    <n v="156.78"/>
    <n v="1876"/>
    <n v="2194.92"/>
    <x v="10"/>
    <x v="5"/>
    <x v="1"/>
  </r>
  <r>
    <d v="2022-06-22T00:00:00"/>
    <s v="P0040"/>
    <x v="9"/>
    <x v="1"/>
    <x v="1"/>
    <n v="0"/>
    <x v="17"/>
    <x v="1"/>
    <x v="1"/>
    <n v="90"/>
    <n v="115.2"/>
    <n v="900"/>
    <n v="1152"/>
    <x v="18"/>
    <x v="5"/>
    <x v="1"/>
  </r>
  <r>
    <d v="2022-06-22T00:00:00"/>
    <s v="P0001"/>
    <x v="7"/>
    <x v="2"/>
    <x v="1"/>
    <n v="0"/>
    <x v="16"/>
    <x v="3"/>
    <x v="1"/>
    <n v="98"/>
    <n v="103.88"/>
    <n v="392"/>
    <n v="415.52"/>
    <x v="18"/>
    <x v="5"/>
    <x v="1"/>
  </r>
  <r>
    <d v="2022-06-23T00:00:00"/>
    <s v="P0004"/>
    <x v="6"/>
    <x v="2"/>
    <x v="0"/>
    <n v="0"/>
    <x v="3"/>
    <x v="3"/>
    <x v="2"/>
    <n v="44"/>
    <n v="48.84"/>
    <n v="352"/>
    <n v="390.72"/>
    <x v="19"/>
    <x v="5"/>
    <x v="1"/>
  </r>
  <r>
    <d v="2022-06-24T00:00:00"/>
    <s v="P0018"/>
    <x v="11"/>
    <x v="2"/>
    <x v="1"/>
    <n v="0"/>
    <x v="30"/>
    <x v="2"/>
    <x v="3"/>
    <n v="37"/>
    <n v="49.21"/>
    <n v="259"/>
    <n v="344.47"/>
    <x v="27"/>
    <x v="5"/>
    <x v="1"/>
  </r>
  <r>
    <d v="2022-06-25T00:00:00"/>
    <s v="P0012"/>
    <x v="11"/>
    <x v="1"/>
    <x v="0"/>
    <n v="0"/>
    <x v="35"/>
    <x v="2"/>
    <x v="1"/>
    <n v="73"/>
    <n v="94.17"/>
    <n v="511"/>
    <n v="659.19"/>
    <x v="11"/>
    <x v="5"/>
    <x v="1"/>
  </r>
  <r>
    <d v="2022-06-26T00:00:00"/>
    <s v="P0034"/>
    <x v="7"/>
    <x v="2"/>
    <x v="1"/>
    <n v="0"/>
    <x v="13"/>
    <x v="4"/>
    <x v="2"/>
    <n v="55"/>
    <n v="58.3"/>
    <n v="220"/>
    <n v="233.2"/>
    <x v="12"/>
    <x v="5"/>
    <x v="1"/>
  </r>
  <r>
    <d v="2022-06-26T00:00:00"/>
    <s v="P0043"/>
    <x v="4"/>
    <x v="2"/>
    <x v="0"/>
    <n v="0"/>
    <x v="23"/>
    <x v="1"/>
    <x v="1"/>
    <n v="67"/>
    <n v="83.08"/>
    <n v="804"/>
    <n v="996.96"/>
    <x v="12"/>
    <x v="5"/>
    <x v="1"/>
  </r>
  <r>
    <d v="2022-07-03T00:00:00"/>
    <s v="P0033"/>
    <x v="1"/>
    <x v="2"/>
    <x v="1"/>
    <n v="0"/>
    <x v="38"/>
    <x v="4"/>
    <x v="1"/>
    <n v="95"/>
    <n v="119.7"/>
    <n v="1425"/>
    <n v="1795.5"/>
    <x v="2"/>
    <x v="6"/>
    <x v="1"/>
  </r>
  <r>
    <d v="2022-07-04T00:00:00"/>
    <s v="P0007"/>
    <x v="11"/>
    <x v="2"/>
    <x v="0"/>
    <n v="0"/>
    <x v="36"/>
    <x v="3"/>
    <x v="2"/>
    <n v="43"/>
    <n v="47.730000000000004"/>
    <n v="301"/>
    <n v="334.11"/>
    <x v="3"/>
    <x v="6"/>
    <x v="1"/>
  </r>
  <r>
    <d v="2022-07-05T00:00:00"/>
    <s v="P0025"/>
    <x v="11"/>
    <x v="1"/>
    <x v="1"/>
    <n v="0"/>
    <x v="7"/>
    <x v="0"/>
    <x v="3"/>
    <n v="7"/>
    <n v="8.33"/>
    <n v="49"/>
    <n v="58.31"/>
    <x v="15"/>
    <x v="6"/>
    <x v="1"/>
  </r>
  <r>
    <d v="2022-07-05T00:00:00"/>
    <s v="P0015"/>
    <x v="6"/>
    <x v="2"/>
    <x v="0"/>
    <n v="0"/>
    <x v="27"/>
    <x v="2"/>
    <x v="3"/>
    <n v="12"/>
    <n v="15.719999999999999"/>
    <n v="96"/>
    <n v="125.75999999999999"/>
    <x v="15"/>
    <x v="6"/>
    <x v="1"/>
  </r>
  <r>
    <d v="2022-07-06T00:00:00"/>
    <s v="P0041"/>
    <x v="13"/>
    <x v="2"/>
    <x v="1"/>
    <n v="0"/>
    <x v="41"/>
    <x v="1"/>
    <x v="0"/>
    <n v="138"/>
    <n v="173.88"/>
    <n v="276"/>
    <n v="347.76"/>
    <x v="16"/>
    <x v="6"/>
    <x v="1"/>
  </r>
  <r>
    <d v="2022-07-08T00:00:00"/>
    <s v="P0018"/>
    <x v="13"/>
    <x v="2"/>
    <x v="0"/>
    <n v="0"/>
    <x v="30"/>
    <x v="2"/>
    <x v="3"/>
    <n v="37"/>
    <n v="49.21"/>
    <n v="74"/>
    <n v="98.42"/>
    <x v="21"/>
    <x v="6"/>
    <x v="1"/>
  </r>
  <r>
    <d v="2022-07-10T00:00:00"/>
    <s v="P0032"/>
    <x v="4"/>
    <x v="1"/>
    <x v="1"/>
    <n v="0"/>
    <x v="18"/>
    <x v="4"/>
    <x v="1"/>
    <n v="89"/>
    <n v="117.48"/>
    <n v="1068"/>
    <n v="1409.76"/>
    <x v="26"/>
    <x v="6"/>
    <x v="1"/>
  </r>
  <r>
    <d v="2022-07-12T00:00:00"/>
    <s v="P0028"/>
    <x v="4"/>
    <x v="2"/>
    <x v="1"/>
    <n v="0"/>
    <x v="33"/>
    <x v="4"/>
    <x v="3"/>
    <n v="37"/>
    <n v="41.81"/>
    <n v="444"/>
    <n v="501.72"/>
    <x v="6"/>
    <x v="6"/>
    <x v="1"/>
  </r>
  <r>
    <d v="2022-07-13T00:00:00"/>
    <s v="P0025"/>
    <x v="11"/>
    <x v="2"/>
    <x v="0"/>
    <n v="0"/>
    <x v="7"/>
    <x v="0"/>
    <x v="3"/>
    <n v="7"/>
    <n v="8.33"/>
    <n v="49"/>
    <n v="58.31"/>
    <x v="22"/>
    <x v="6"/>
    <x v="1"/>
  </r>
  <r>
    <d v="2022-07-14T00:00:00"/>
    <s v="P0033"/>
    <x v="0"/>
    <x v="2"/>
    <x v="0"/>
    <n v="0"/>
    <x v="38"/>
    <x v="4"/>
    <x v="1"/>
    <n v="95"/>
    <n v="119.7"/>
    <n v="855"/>
    <n v="1077.3"/>
    <x v="29"/>
    <x v="6"/>
    <x v="1"/>
  </r>
  <r>
    <d v="2022-07-15T00:00:00"/>
    <s v="P0004"/>
    <x v="13"/>
    <x v="1"/>
    <x v="0"/>
    <n v="0"/>
    <x v="3"/>
    <x v="3"/>
    <x v="2"/>
    <n v="44"/>
    <n v="48.84"/>
    <n v="88"/>
    <n v="97.68"/>
    <x v="17"/>
    <x v="6"/>
    <x v="1"/>
  </r>
  <r>
    <d v="2022-07-17T00:00:00"/>
    <s v="P0041"/>
    <x v="6"/>
    <x v="1"/>
    <x v="1"/>
    <n v="0"/>
    <x v="41"/>
    <x v="1"/>
    <x v="0"/>
    <n v="138"/>
    <n v="173.88"/>
    <n v="1104"/>
    <n v="1391.04"/>
    <x v="30"/>
    <x v="6"/>
    <x v="1"/>
  </r>
  <r>
    <d v="2022-07-18T00:00:00"/>
    <s v="P0010"/>
    <x v="4"/>
    <x v="2"/>
    <x v="0"/>
    <n v="0"/>
    <x v="20"/>
    <x v="2"/>
    <x v="0"/>
    <n v="148"/>
    <n v="164.28"/>
    <n v="1776"/>
    <n v="1971.3600000000001"/>
    <x v="7"/>
    <x v="6"/>
    <x v="1"/>
  </r>
  <r>
    <d v="2022-07-20T00:00:00"/>
    <s v="P0042"/>
    <x v="6"/>
    <x v="0"/>
    <x v="0"/>
    <n v="0"/>
    <x v="10"/>
    <x v="1"/>
    <x v="0"/>
    <n v="120"/>
    <n v="162"/>
    <n v="960"/>
    <n v="1296"/>
    <x v="9"/>
    <x v="6"/>
    <x v="1"/>
  </r>
  <r>
    <d v="2022-07-22T00:00:00"/>
    <s v="P0034"/>
    <x v="2"/>
    <x v="2"/>
    <x v="1"/>
    <n v="0"/>
    <x v="13"/>
    <x v="4"/>
    <x v="2"/>
    <n v="55"/>
    <n v="58.3"/>
    <n v="330"/>
    <n v="349.79999999999995"/>
    <x v="18"/>
    <x v="6"/>
    <x v="1"/>
  </r>
  <r>
    <d v="2022-07-23T00:00:00"/>
    <s v="P0018"/>
    <x v="13"/>
    <x v="1"/>
    <x v="0"/>
    <n v="0"/>
    <x v="30"/>
    <x v="2"/>
    <x v="3"/>
    <n v="37"/>
    <n v="49.21"/>
    <n v="74"/>
    <n v="98.42"/>
    <x v="19"/>
    <x v="6"/>
    <x v="1"/>
  </r>
  <r>
    <d v="2022-07-24T00:00:00"/>
    <s v="P0006"/>
    <x v="12"/>
    <x v="2"/>
    <x v="1"/>
    <n v="0"/>
    <x v="15"/>
    <x v="3"/>
    <x v="1"/>
    <n v="75"/>
    <n v="85.5"/>
    <n v="1050"/>
    <n v="1197"/>
    <x v="27"/>
    <x v="6"/>
    <x v="1"/>
  </r>
  <r>
    <d v="2022-07-24T00:00:00"/>
    <s v="P0027"/>
    <x v="5"/>
    <x v="1"/>
    <x v="0"/>
    <n v="0"/>
    <x v="26"/>
    <x v="4"/>
    <x v="2"/>
    <n v="48"/>
    <n v="57.120000000000005"/>
    <n v="48"/>
    <n v="57.120000000000005"/>
    <x v="27"/>
    <x v="6"/>
    <x v="1"/>
  </r>
  <r>
    <d v="2022-07-25T00:00:00"/>
    <s v="P0044"/>
    <x v="13"/>
    <x v="2"/>
    <x v="1"/>
    <n v="0"/>
    <x v="11"/>
    <x v="1"/>
    <x v="1"/>
    <n v="76"/>
    <n v="82.08"/>
    <n v="152"/>
    <n v="164.16"/>
    <x v="11"/>
    <x v="6"/>
    <x v="1"/>
  </r>
  <r>
    <d v="2022-07-25T00:00:00"/>
    <s v="P0017"/>
    <x v="4"/>
    <x v="2"/>
    <x v="1"/>
    <n v="0"/>
    <x v="39"/>
    <x v="2"/>
    <x v="0"/>
    <n v="134"/>
    <n v="156.78"/>
    <n v="1608"/>
    <n v="1881.3600000000001"/>
    <x v="11"/>
    <x v="6"/>
    <x v="1"/>
  </r>
  <r>
    <d v="2022-07-25T00:00:00"/>
    <s v="P0003"/>
    <x v="10"/>
    <x v="1"/>
    <x v="1"/>
    <n v="0"/>
    <x v="6"/>
    <x v="3"/>
    <x v="1"/>
    <n v="71"/>
    <n v="80.94"/>
    <n v="923"/>
    <n v="1052.22"/>
    <x v="11"/>
    <x v="6"/>
    <x v="1"/>
  </r>
  <r>
    <d v="2022-07-26T00:00:00"/>
    <s v="P0003"/>
    <x v="9"/>
    <x v="1"/>
    <x v="0"/>
    <n v="0"/>
    <x v="6"/>
    <x v="3"/>
    <x v="1"/>
    <n v="71"/>
    <n v="80.94"/>
    <n v="710"/>
    <n v="809.4"/>
    <x v="12"/>
    <x v="6"/>
    <x v="1"/>
  </r>
  <r>
    <d v="2022-07-26T00:00:00"/>
    <s v="P0026"/>
    <x v="5"/>
    <x v="1"/>
    <x v="1"/>
    <n v="0"/>
    <x v="42"/>
    <x v="4"/>
    <x v="3"/>
    <n v="18"/>
    <n v="24.66"/>
    <n v="18"/>
    <n v="24.66"/>
    <x v="12"/>
    <x v="6"/>
    <x v="1"/>
  </r>
  <r>
    <d v="2022-08-03T00:00:00"/>
    <s v="P0012"/>
    <x v="3"/>
    <x v="2"/>
    <x v="1"/>
    <n v="0"/>
    <x v="35"/>
    <x v="2"/>
    <x v="1"/>
    <n v="73"/>
    <n v="94.17"/>
    <n v="365"/>
    <n v="470.85"/>
    <x v="2"/>
    <x v="7"/>
    <x v="1"/>
  </r>
  <r>
    <d v="2022-08-06T00:00:00"/>
    <s v="P0016"/>
    <x v="0"/>
    <x v="1"/>
    <x v="0"/>
    <n v="0"/>
    <x v="21"/>
    <x v="2"/>
    <x v="3"/>
    <n v="13"/>
    <n v="16.64"/>
    <n v="117"/>
    <n v="149.76"/>
    <x v="16"/>
    <x v="7"/>
    <x v="1"/>
  </r>
  <r>
    <d v="2022-08-08T00:00:00"/>
    <s v="P0016"/>
    <x v="13"/>
    <x v="2"/>
    <x v="0"/>
    <n v="0"/>
    <x v="21"/>
    <x v="2"/>
    <x v="3"/>
    <n v="13"/>
    <n v="16.64"/>
    <n v="26"/>
    <n v="33.28"/>
    <x v="21"/>
    <x v="7"/>
    <x v="1"/>
  </r>
  <r>
    <d v="2022-08-08T00:00:00"/>
    <s v="P0032"/>
    <x v="4"/>
    <x v="2"/>
    <x v="1"/>
    <n v="0"/>
    <x v="18"/>
    <x v="4"/>
    <x v="1"/>
    <n v="89"/>
    <n v="117.48"/>
    <n v="1068"/>
    <n v="1409.76"/>
    <x v="21"/>
    <x v="7"/>
    <x v="1"/>
  </r>
  <r>
    <d v="2022-08-08T00:00:00"/>
    <s v="P0021"/>
    <x v="14"/>
    <x v="2"/>
    <x v="1"/>
    <n v="0"/>
    <x v="32"/>
    <x v="0"/>
    <x v="0"/>
    <n v="126"/>
    <n v="162.54"/>
    <n v="1386"/>
    <n v="1787.9399999999998"/>
    <x v="21"/>
    <x v="7"/>
    <x v="1"/>
  </r>
  <r>
    <d v="2022-08-14T00:00:00"/>
    <s v="P0030"/>
    <x v="12"/>
    <x v="2"/>
    <x v="1"/>
    <n v="0"/>
    <x v="28"/>
    <x v="4"/>
    <x v="0"/>
    <n v="148"/>
    <n v="201.28"/>
    <n v="2072"/>
    <n v="2817.92"/>
    <x v="29"/>
    <x v="7"/>
    <x v="1"/>
  </r>
  <r>
    <d v="2022-08-15T00:00:00"/>
    <s v="P0011"/>
    <x v="9"/>
    <x v="0"/>
    <x v="1"/>
    <n v="0"/>
    <x v="31"/>
    <x v="2"/>
    <x v="2"/>
    <n v="44"/>
    <n v="48.4"/>
    <n v="440"/>
    <n v="484"/>
    <x v="17"/>
    <x v="7"/>
    <x v="1"/>
  </r>
  <r>
    <d v="2022-08-15T00:00:00"/>
    <s v="P0015"/>
    <x v="11"/>
    <x v="2"/>
    <x v="0"/>
    <n v="0"/>
    <x v="27"/>
    <x v="2"/>
    <x v="3"/>
    <n v="12"/>
    <n v="15.719999999999999"/>
    <n v="84"/>
    <n v="110.03999999999999"/>
    <x v="17"/>
    <x v="7"/>
    <x v="1"/>
  </r>
  <r>
    <d v="2022-08-18T00:00:00"/>
    <s v="P0029"/>
    <x v="6"/>
    <x v="1"/>
    <x v="0"/>
    <n v="0"/>
    <x v="19"/>
    <x v="4"/>
    <x v="2"/>
    <n v="47"/>
    <n v="53.11"/>
    <n v="376"/>
    <n v="424.88"/>
    <x v="7"/>
    <x v="7"/>
    <x v="1"/>
  </r>
  <r>
    <d v="2022-08-18T00:00:00"/>
    <s v="P0010"/>
    <x v="13"/>
    <x v="1"/>
    <x v="1"/>
    <n v="0"/>
    <x v="20"/>
    <x v="2"/>
    <x v="0"/>
    <n v="148"/>
    <n v="164.28"/>
    <n v="296"/>
    <n v="328.56"/>
    <x v="7"/>
    <x v="7"/>
    <x v="1"/>
  </r>
  <r>
    <d v="2022-08-19T00:00:00"/>
    <s v="P0007"/>
    <x v="8"/>
    <x v="1"/>
    <x v="0"/>
    <n v="0"/>
    <x v="36"/>
    <x v="3"/>
    <x v="2"/>
    <n v="43"/>
    <n v="47.730000000000004"/>
    <n v="129"/>
    <n v="143.19"/>
    <x v="8"/>
    <x v="7"/>
    <x v="1"/>
  </r>
  <r>
    <d v="2022-08-20T00:00:00"/>
    <s v="P0023"/>
    <x v="10"/>
    <x v="2"/>
    <x v="0"/>
    <n v="0"/>
    <x v="12"/>
    <x v="0"/>
    <x v="0"/>
    <n v="141"/>
    <n v="149.46"/>
    <n v="1833"/>
    <n v="1942.98"/>
    <x v="9"/>
    <x v="7"/>
    <x v="1"/>
  </r>
  <r>
    <d v="2022-08-20T00:00:00"/>
    <s v="P0033"/>
    <x v="12"/>
    <x v="2"/>
    <x v="0"/>
    <n v="0"/>
    <x v="38"/>
    <x v="4"/>
    <x v="1"/>
    <n v="95"/>
    <n v="119.7"/>
    <n v="1330"/>
    <n v="1675.8"/>
    <x v="9"/>
    <x v="7"/>
    <x v="1"/>
  </r>
  <r>
    <d v="2022-08-21T00:00:00"/>
    <s v="P0016"/>
    <x v="7"/>
    <x v="2"/>
    <x v="0"/>
    <n v="0"/>
    <x v="21"/>
    <x v="2"/>
    <x v="3"/>
    <n v="13"/>
    <n v="16.64"/>
    <n v="52"/>
    <n v="66.56"/>
    <x v="10"/>
    <x v="7"/>
    <x v="1"/>
  </r>
  <r>
    <d v="2022-08-23T00:00:00"/>
    <s v="P0044"/>
    <x v="14"/>
    <x v="1"/>
    <x v="0"/>
    <n v="0"/>
    <x v="11"/>
    <x v="1"/>
    <x v="1"/>
    <n v="76"/>
    <n v="82.08"/>
    <n v="836"/>
    <n v="902.88"/>
    <x v="19"/>
    <x v="7"/>
    <x v="1"/>
  </r>
  <r>
    <d v="2022-08-23T00:00:00"/>
    <s v="P0029"/>
    <x v="12"/>
    <x v="2"/>
    <x v="1"/>
    <n v="0"/>
    <x v="19"/>
    <x v="4"/>
    <x v="2"/>
    <n v="47"/>
    <n v="53.11"/>
    <n v="658"/>
    <n v="743.54"/>
    <x v="19"/>
    <x v="7"/>
    <x v="1"/>
  </r>
  <r>
    <d v="2022-08-24T00:00:00"/>
    <s v="P0005"/>
    <x v="3"/>
    <x v="2"/>
    <x v="1"/>
    <n v="0"/>
    <x v="24"/>
    <x v="3"/>
    <x v="0"/>
    <n v="133"/>
    <n v="155.61000000000001"/>
    <n v="665"/>
    <n v="778.05000000000007"/>
    <x v="27"/>
    <x v="7"/>
    <x v="1"/>
  </r>
  <r>
    <d v="2022-08-26T00:00:00"/>
    <s v="P0019"/>
    <x v="10"/>
    <x v="0"/>
    <x v="1"/>
    <n v="0"/>
    <x v="40"/>
    <x v="2"/>
    <x v="0"/>
    <n v="150"/>
    <n v="210"/>
    <n v="1950"/>
    <n v="2730"/>
    <x v="12"/>
    <x v="7"/>
    <x v="1"/>
  </r>
  <r>
    <d v="2022-08-26T00:00:00"/>
    <s v="P0037"/>
    <x v="6"/>
    <x v="1"/>
    <x v="0"/>
    <n v="0"/>
    <x v="8"/>
    <x v="1"/>
    <x v="1"/>
    <n v="67"/>
    <n v="85.76"/>
    <n v="536"/>
    <n v="686.08"/>
    <x v="12"/>
    <x v="7"/>
    <x v="1"/>
  </r>
  <r>
    <d v="2022-08-27T00:00:00"/>
    <s v="P0039"/>
    <x v="1"/>
    <x v="0"/>
    <x v="0"/>
    <n v="0"/>
    <x v="34"/>
    <x v="1"/>
    <x v="3"/>
    <n v="37"/>
    <n v="42.55"/>
    <n v="555"/>
    <n v="638.25"/>
    <x v="13"/>
    <x v="7"/>
    <x v="1"/>
  </r>
  <r>
    <d v="2022-08-28T00:00:00"/>
    <s v="P0005"/>
    <x v="0"/>
    <x v="1"/>
    <x v="0"/>
    <n v="0"/>
    <x v="24"/>
    <x v="3"/>
    <x v="0"/>
    <n v="133"/>
    <n v="155.61000000000001"/>
    <n v="1197"/>
    <n v="1400.4900000000002"/>
    <x v="14"/>
    <x v="7"/>
    <x v="1"/>
  </r>
  <r>
    <d v="2022-08-28T00:00:00"/>
    <s v="P0039"/>
    <x v="3"/>
    <x v="2"/>
    <x v="0"/>
    <n v="0"/>
    <x v="34"/>
    <x v="1"/>
    <x v="3"/>
    <n v="37"/>
    <n v="42.55"/>
    <n v="185"/>
    <n v="212.75"/>
    <x v="14"/>
    <x v="7"/>
    <x v="1"/>
  </r>
  <r>
    <d v="2022-08-30T00:00:00"/>
    <s v="P0006"/>
    <x v="2"/>
    <x v="1"/>
    <x v="1"/>
    <n v="0"/>
    <x v="15"/>
    <x v="3"/>
    <x v="1"/>
    <n v="75"/>
    <n v="85.5"/>
    <n v="450"/>
    <n v="513"/>
    <x v="24"/>
    <x v="7"/>
    <x v="1"/>
  </r>
  <r>
    <d v="2022-08-30T00:00:00"/>
    <s v="P0043"/>
    <x v="2"/>
    <x v="2"/>
    <x v="1"/>
    <n v="0"/>
    <x v="23"/>
    <x v="1"/>
    <x v="1"/>
    <n v="67"/>
    <n v="83.08"/>
    <n v="402"/>
    <n v="498.48"/>
    <x v="24"/>
    <x v="7"/>
    <x v="1"/>
  </r>
  <r>
    <d v="2022-08-30T00:00:00"/>
    <s v="P0025"/>
    <x v="3"/>
    <x v="2"/>
    <x v="1"/>
    <n v="0"/>
    <x v="7"/>
    <x v="0"/>
    <x v="3"/>
    <n v="7"/>
    <n v="8.33"/>
    <n v="35"/>
    <n v="41.65"/>
    <x v="24"/>
    <x v="7"/>
    <x v="1"/>
  </r>
  <r>
    <d v="2022-08-31T00:00:00"/>
    <s v="P0015"/>
    <x v="10"/>
    <x v="2"/>
    <x v="1"/>
    <n v="0"/>
    <x v="27"/>
    <x v="2"/>
    <x v="3"/>
    <n v="12"/>
    <n v="15.719999999999999"/>
    <n v="156"/>
    <n v="204.35999999999999"/>
    <x v="25"/>
    <x v="7"/>
    <x v="1"/>
  </r>
  <r>
    <d v="2022-09-04T00:00:00"/>
    <s v="P0002"/>
    <x v="5"/>
    <x v="2"/>
    <x v="1"/>
    <n v="0"/>
    <x v="29"/>
    <x v="3"/>
    <x v="1"/>
    <n v="105"/>
    <n v="142.80000000000001"/>
    <n v="105"/>
    <n v="142.80000000000001"/>
    <x v="3"/>
    <x v="8"/>
    <x v="1"/>
  </r>
  <r>
    <d v="2022-09-06T00:00:00"/>
    <s v="P0005"/>
    <x v="4"/>
    <x v="0"/>
    <x v="0"/>
    <n v="0"/>
    <x v="24"/>
    <x v="3"/>
    <x v="0"/>
    <n v="133"/>
    <n v="155.61000000000001"/>
    <n v="1596"/>
    <n v="1867.3200000000002"/>
    <x v="16"/>
    <x v="8"/>
    <x v="1"/>
  </r>
  <r>
    <d v="2022-09-09T00:00:00"/>
    <s v="P0041"/>
    <x v="0"/>
    <x v="2"/>
    <x v="0"/>
    <n v="0"/>
    <x v="41"/>
    <x v="1"/>
    <x v="0"/>
    <n v="138"/>
    <n v="173.88"/>
    <n v="1242"/>
    <n v="1564.92"/>
    <x v="4"/>
    <x v="8"/>
    <x v="1"/>
  </r>
  <r>
    <d v="2022-09-09T00:00:00"/>
    <s v="P0003"/>
    <x v="8"/>
    <x v="2"/>
    <x v="0"/>
    <n v="0"/>
    <x v="6"/>
    <x v="3"/>
    <x v="1"/>
    <n v="71"/>
    <n v="80.94"/>
    <n v="213"/>
    <n v="242.82"/>
    <x v="4"/>
    <x v="8"/>
    <x v="1"/>
  </r>
  <r>
    <d v="2022-09-10T00:00:00"/>
    <s v="P0035"/>
    <x v="1"/>
    <x v="1"/>
    <x v="1"/>
    <n v="0"/>
    <x v="4"/>
    <x v="4"/>
    <x v="3"/>
    <n v="5"/>
    <n v="6.7"/>
    <n v="75"/>
    <n v="100.5"/>
    <x v="26"/>
    <x v="8"/>
    <x v="1"/>
  </r>
  <r>
    <d v="2022-09-10T00:00:00"/>
    <s v="P0038"/>
    <x v="7"/>
    <x v="2"/>
    <x v="1"/>
    <n v="0"/>
    <x v="1"/>
    <x v="1"/>
    <x v="1"/>
    <n v="72"/>
    <n v="79.92"/>
    <n v="288"/>
    <n v="319.68"/>
    <x v="26"/>
    <x v="8"/>
    <x v="1"/>
  </r>
  <r>
    <d v="2022-09-14T00:00:00"/>
    <s v="P0029"/>
    <x v="8"/>
    <x v="2"/>
    <x v="1"/>
    <n v="0"/>
    <x v="19"/>
    <x v="4"/>
    <x v="2"/>
    <n v="47"/>
    <n v="53.11"/>
    <n v="141"/>
    <n v="159.32999999999998"/>
    <x v="29"/>
    <x v="8"/>
    <x v="1"/>
  </r>
  <r>
    <d v="2022-09-15T00:00:00"/>
    <s v="P0037"/>
    <x v="1"/>
    <x v="1"/>
    <x v="0"/>
    <n v="0"/>
    <x v="8"/>
    <x v="1"/>
    <x v="1"/>
    <n v="67"/>
    <n v="85.76"/>
    <n v="1005"/>
    <n v="1286.4000000000001"/>
    <x v="17"/>
    <x v="8"/>
    <x v="1"/>
  </r>
  <r>
    <d v="2022-09-18T00:00:00"/>
    <s v="P0026"/>
    <x v="12"/>
    <x v="1"/>
    <x v="1"/>
    <n v="0"/>
    <x v="42"/>
    <x v="4"/>
    <x v="3"/>
    <n v="18"/>
    <n v="24.66"/>
    <n v="252"/>
    <n v="345.24"/>
    <x v="7"/>
    <x v="8"/>
    <x v="1"/>
  </r>
  <r>
    <d v="2022-09-19T00:00:00"/>
    <s v="P0033"/>
    <x v="6"/>
    <x v="0"/>
    <x v="1"/>
    <n v="0"/>
    <x v="38"/>
    <x v="4"/>
    <x v="1"/>
    <n v="95"/>
    <n v="119.7"/>
    <n v="760"/>
    <n v="957.6"/>
    <x v="8"/>
    <x v="8"/>
    <x v="1"/>
  </r>
  <r>
    <d v="2022-09-20T00:00:00"/>
    <s v="P0033"/>
    <x v="2"/>
    <x v="2"/>
    <x v="0"/>
    <n v="0"/>
    <x v="38"/>
    <x v="4"/>
    <x v="1"/>
    <n v="95"/>
    <n v="119.7"/>
    <n v="570"/>
    <n v="718.2"/>
    <x v="9"/>
    <x v="8"/>
    <x v="1"/>
  </r>
  <r>
    <d v="2022-09-20T00:00:00"/>
    <s v="P0001"/>
    <x v="9"/>
    <x v="2"/>
    <x v="0"/>
    <n v="0"/>
    <x v="16"/>
    <x v="3"/>
    <x v="1"/>
    <n v="98"/>
    <n v="103.88"/>
    <n v="980"/>
    <n v="1038.8"/>
    <x v="9"/>
    <x v="8"/>
    <x v="1"/>
  </r>
  <r>
    <d v="2022-09-21T00:00:00"/>
    <s v="P0018"/>
    <x v="12"/>
    <x v="1"/>
    <x v="0"/>
    <n v="0"/>
    <x v="30"/>
    <x v="2"/>
    <x v="3"/>
    <n v="37"/>
    <n v="49.21"/>
    <n v="518"/>
    <n v="688.94"/>
    <x v="10"/>
    <x v="8"/>
    <x v="1"/>
  </r>
  <r>
    <d v="2022-09-21T00:00:00"/>
    <s v="P0026"/>
    <x v="3"/>
    <x v="2"/>
    <x v="1"/>
    <n v="0"/>
    <x v="42"/>
    <x v="4"/>
    <x v="3"/>
    <n v="18"/>
    <n v="24.66"/>
    <n v="90"/>
    <n v="123.3"/>
    <x v="10"/>
    <x v="8"/>
    <x v="1"/>
  </r>
  <r>
    <d v="2022-09-22T00:00:00"/>
    <s v="P0043"/>
    <x v="4"/>
    <x v="1"/>
    <x v="0"/>
    <n v="0"/>
    <x v="23"/>
    <x v="1"/>
    <x v="1"/>
    <n v="67"/>
    <n v="83.08"/>
    <n v="804"/>
    <n v="996.96"/>
    <x v="18"/>
    <x v="8"/>
    <x v="1"/>
  </r>
  <r>
    <d v="2022-09-23T00:00:00"/>
    <s v="P0012"/>
    <x v="4"/>
    <x v="2"/>
    <x v="0"/>
    <n v="0"/>
    <x v="35"/>
    <x v="2"/>
    <x v="1"/>
    <n v="73"/>
    <n v="94.17"/>
    <n v="876"/>
    <n v="1130.04"/>
    <x v="19"/>
    <x v="8"/>
    <x v="1"/>
  </r>
  <r>
    <d v="2022-09-24T00:00:00"/>
    <s v="P0032"/>
    <x v="12"/>
    <x v="2"/>
    <x v="0"/>
    <n v="0"/>
    <x v="18"/>
    <x v="4"/>
    <x v="1"/>
    <n v="89"/>
    <n v="117.48"/>
    <n v="1246"/>
    <n v="1644.72"/>
    <x v="27"/>
    <x v="8"/>
    <x v="1"/>
  </r>
  <r>
    <d v="2022-09-24T00:00:00"/>
    <s v="P0032"/>
    <x v="6"/>
    <x v="2"/>
    <x v="1"/>
    <n v="0"/>
    <x v="18"/>
    <x v="4"/>
    <x v="1"/>
    <n v="89"/>
    <n v="117.48"/>
    <n v="712"/>
    <n v="939.84"/>
    <x v="27"/>
    <x v="8"/>
    <x v="1"/>
  </r>
  <r>
    <d v="2022-09-27T00:00:00"/>
    <s v="P0036"/>
    <x v="7"/>
    <x v="2"/>
    <x v="1"/>
    <n v="0"/>
    <x v="43"/>
    <x v="4"/>
    <x v="1"/>
    <n v="90"/>
    <n v="96.3"/>
    <n v="360"/>
    <n v="385.2"/>
    <x v="13"/>
    <x v="8"/>
    <x v="1"/>
  </r>
  <r>
    <d v="2022-09-27T00:00:00"/>
    <s v="P0044"/>
    <x v="0"/>
    <x v="2"/>
    <x v="1"/>
    <n v="0"/>
    <x v="11"/>
    <x v="1"/>
    <x v="1"/>
    <n v="76"/>
    <n v="82.08"/>
    <n v="684"/>
    <n v="738.72"/>
    <x v="13"/>
    <x v="8"/>
    <x v="1"/>
  </r>
  <r>
    <d v="2022-09-27T00:00:00"/>
    <s v="P0038"/>
    <x v="8"/>
    <x v="0"/>
    <x v="1"/>
    <n v="0"/>
    <x v="1"/>
    <x v="1"/>
    <x v="1"/>
    <n v="72"/>
    <n v="79.92"/>
    <n v="216"/>
    <n v="239.76"/>
    <x v="13"/>
    <x v="8"/>
    <x v="1"/>
  </r>
  <r>
    <d v="2022-09-29T00:00:00"/>
    <s v="P0034"/>
    <x v="10"/>
    <x v="2"/>
    <x v="0"/>
    <n v="0"/>
    <x v="13"/>
    <x v="4"/>
    <x v="2"/>
    <n v="55"/>
    <n v="58.3"/>
    <n v="715"/>
    <n v="757.9"/>
    <x v="28"/>
    <x v="8"/>
    <x v="1"/>
  </r>
  <r>
    <d v="2022-10-03T00:00:00"/>
    <s v="P0011"/>
    <x v="3"/>
    <x v="2"/>
    <x v="1"/>
    <n v="0"/>
    <x v="31"/>
    <x v="2"/>
    <x v="2"/>
    <n v="44"/>
    <n v="48.4"/>
    <n v="220"/>
    <n v="242"/>
    <x v="2"/>
    <x v="9"/>
    <x v="1"/>
  </r>
  <r>
    <d v="2022-10-04T00:00:00"/>
    <s v="P0007"/>
    <x v="1"/>
    <x v="2"/>
    <x v="0"/>
    <n v="0"/>
    <x v="36"/>
    <x v="3"/>
    <x v="2"/>
    <n v="43"/>
    <n v="47.730000000000004"/>
    <n v="645"/>
    <n v="715.95"/>
    <x v="3"/>
    <x v="9"/>
    <x v="1"/>
  </r>
  <r>
    <d v="2022-10-06T00:00:00"/>
    <s v="P0035"/>
    <x v="5"/>
    <x v="2"/>
    <x v="0"/>
    <n v="0"/>
    <x v="4"/>
    <x v="4"/>
    <x v="3"/>
    <n v="5"/>
    <n v="6.7"/>
    <n v="5"/>
    <n v="6.7"/>
    <x v="16"/>
    <x v="9"/>
    <x v="1"/>
  </r>
  <r>
    <d v="2022-10-09T00:00:00"/>
    <s v="P0038"/>
    <x v="12"/>
    <x v="1"/>
    <x v="0"/>
    <n v="0"/>
    <x v="1"/>
    <x v="1"/>
    <x v="1"/>
    <n v="72"/>
    <n v="79.92"/>
    <n v="1008"/>
    <n v="1118.8800000000001"/>
    <x v="4"/>
    <x v="9"/>
    <x v="1"/>
  </r>
  <r>
    <d v="2022-10-10T00:00:00"/>
    <s v="P0019"/>
    <x v="0"/>
    <x v="2"/>
    <x v="0"/>
    <n v="0"/>
    <x v="40"/>
    <x v="2"/>
    <x v="0"/>
    <n v="150"/>
    <n v="210"/>
    <n v="1350"/>
    <n v="1890"/>
    <x v="26"/>
    <x v="9"/>
    <x v="1"/>
  </r>
  <r>
    <d v="2022-10-10T00:00:00"/>
    <s v="P0044"/>
    <x v="4"/>
    <x v="1"/>
    <x v="0"/>
    <n v="0"/>
    <x v="11"/>
    <x v="1"/>
    <x v="1"/>
    <n v="76"/>
    <n v="82.08"/>
    <n v="912"/>
    <n v="984.96"/>
    <x v="26"/>
    <x v="9"/>
    <x v="1"/>
  </r>
  <r>
    <d v="2022-10-11T00:00:00"/>
    <s v="P0008"/>
    <x v="9"/>
    <x v="2"/>
    <x v="0"/>
    <n v="0"/>
    <x v="25"/>
    <x v="3"/>
    <x v="1"/>
    <n v="83"/>
    <n v="94.62"/>
    <n v="830"/>
    <n v="946.2"/>
    <x v="5"/>
    <x v="9"/>
    <x v="1"/>
  </r>
  <r>
    <d v="2022-10-13T00:00:00"/>
    <s v="P0002"/>
    <x v="1"/>
    <x v="1"/>
    <x v="0"/>
    <n v="0"/>
    <x v="29"/>
    <x v="3"/>
    <x v="1"/>
    <n v="105"/>
    <n v="142.80000000000001"/>
    <n v="1575"/>
    <n v="2142"/>
    <x v="22"/>
    <x v="9"/>
    <x v="1"/>
  </r>
  <r>
    <d v="2022-10-14T00:00:00"/>
    <s v="P0044"/>
    <x v="1"/>
    <x v="0"/>
    <x v="0"/>
    <n v="0"/>
    <x v="11"/>
    <x v="1"/>
    <x v="1"/>
    <n v="76"/>
    <n v="82.08"/>
    <n v="1140"/>
    <n v="1231.2"/>
    <x v="29"/>
    <x v="9"/>
    <x v="1"/>
  </r>
  <r>
    <d v="2022-10-15T00:00:00"/>
    <s v="P0015"/>
    <x v="9"/>
    <x v="2"/>
    <x v="1"/>
    <n v="0"/>
    <x v="27"/>
    <x v="2"/>
    <x v="3"/>
    <n v="12"/>
    <n v="15.719999999999999"/>
    <n v="120"/>
    <n v="157.19999999999999"/>
    <x v="17"/>
    <x v="9"/>
    <x v="1"/>
  </r>
  <r>
    <d v="2022-10-16T00:00:00"/>
    <s v="P0036"/>
    <x v="8"/>
    <x v="1"/>
    <x v="0"/>
    <n v="0"/>
    <x v="43"/>
    <x v="4"/>
    <x v="1"/>
    <n v="90"/>
    <n v="96.3"/>
    <n v="270"/>
    <n v="288.89999999999998"/>
    <x v="23"/>
    <x v="9"/>
    <x v="1"/>
  </r>
  <r>
    <d v="2022-10-23T00:00:00"/>
    <s v="P0024"/>
    <x v="12"/>
    <x v="1"/>
    <x v="1"/>
    <n v="0"/>
    <x v="0"/>
    <x v="0"/>
    <x v="0"/>
    <n v="144"/>
    <n v="156.96"/>
    <n v="2016"/>
    <n v="2197.44"/>
    <x v="19"/>
    <x v="9"/>
    <x v="1"/>
  </r>
  <r>
    <d v="2022-10-30T00:00:00"/>
    <s v="P0042"/>
    <x v="8"/>
    <x v="2"/>
    <x v="1"/>
    <n v="0"/>
    <x v="10"/>
    <x v="1"/>
    <x v="0"/>
    <n v="120"/>
    <n v="162"/>
    <n v="360"/>
    <n v="486"/>
    <x v="24"/>
    <x v="9"/>
    <x v="1"/>
  </r>
  <r>
    <d v="2022-10-31T00:00:00"/>
    <s v="P0038"/>
    <x v="6"/>
    <x v="2"/>
    <x v="0"/>
    <n v="0"/>
    <x v="1"/>
    <x v="1"/>
    <x v="1"/>
    <n v="72"/>
    <n v="79.92"/>
    <n v="576"/>
    <n v="639.36"/>
    <x v="25"/>
    <x v="9"/>
    <x v="1"/>
  </r>
  <r>
    <d v="2022-11-01T00:00:00"/>
    <s v="P0012"/>
    <x v="1"/>
    <x v="0"/>
    <x v="0"/>
    <n v="0"/>
    <x v="35"/>
    <x v="2"/>
    <x v="1"/>
    <n v="73"/>
    <n v="94.17"/>
    <n v="1095"/>
    <n v="1412.55"/>
    <x v="0"/>
    <x v="10"/>
    <x v="1"/>
  </r>
  <r>
    <d v="2022-11-02T00:00:00"/>
    <s v="P0015"/>
    <x v="1"/>
    <x v="0"/>
    <x v="1"/>
    <n v="0"/>
    <x v="27"/>
    <x v="2"/>
    <x v="3"/>
    <n v="12"/>
    <n v="15.719999999999999"/>
    <n v="180"/>
    <n v="235.79999999999998"/>
    <x v="1"/>
    <x v="10"/>
    <x v="1"/>
  </r>
  <r>
    <d v="2022-11-02T00:00:00"/>
    <s v="P0030"/>
    <x v="1"/>
    <x v="2"/>
    <x v="1"/>
    <n v="0"/>
    <x v="28"/>
    <x v="4"/>
    <x v="0"/>
    <n v="148"/>
    <n v="201.28"/>
    <n v="2220"/>
    <n v="3019.2"/>
    <x v="1"/>
    <x v="10"/>
    <x v="1"/>
  </r>
  <r>
    <d v="2022-11-02T00:00:00"/>
    <s v="P0035"/>
    <x v="3"/>
    <x v="2"/>
    <x v="1"/>
    <n v="0"/>
    <x v="4"/>
    <x v="4"/>
    <x v="3"/>
    <n v="5"/>
    <n v="6.7"/>
    <n v="25"/>
    <n v="33.5"/>
    <x v="1"/>
    <x v="10"/>
    <x v="1"/>
  </r>
  <r>
    <d v="2022-11-03T00:00:00"/>
    <s v="P0020"/>
    <x v="14"/>
    <x v="1"/>
    <x v="0"/>
    <n v="0"/>
    <x v="14"/>
    <x v="0"/>
    <x v="2"/>
    <n v="61"/>
    <n v="76.25"/>
    <n v="671"/>
    <n v="838.75"/>
    <x v="2"/>
    <x v="10"/>
    <x v="1"/>
  </r>
  <r>
    <d v="2022-11-04T00:00:00"/>
    <s v="P0008"/>
    <x v="9"/>
    <x v="2"/>
    <x v="0"/>
    <n v="0"/>
    <x v="25"/>
    <x v="3"/>
    <x v="1"/>
    <n v="83"/>
    <n v="94.62"/>
    <n v="830"/>
    <n v="946.2"/>
    <x v="3"/>
    <x v="10"/>
    <x v="1"/>
  </r>
  <r>
    <d v="2022-11-05T00:00:00"/>
    <s v="P0019"/>
    <x v="1"/>
    <x v="2"/>
    <x v="1"/>
    <n v="0"/>
    <x v="40"/>
    <x v="2"/>
    <x v="0"/>
    <n v="150"/>
    <n v="210"/>
    <n v="2250"/>
    <n v="3150"/>
    <x v="15"/>
    <x v="10"/>
    <x v="1"/>
  </r>
  <r>
    <d v="2022-11-06T00:00:00"/>
    <s v="P0043"/>
    <x v="10"/>
    <x v="2"/>
    <x v="1"/>
    <n v="0"/>
    <x v="23"/>
    <x v="1"/>
    <x v="1"/>
    <n v="67"/>
    <n v="83.08"/>
    <n v="871"/>
    <n v="1080.04"/>
    <x v="16"/>
    <x v="10"/>
    <x v="1"/>
  </r>
  <r>
    <d v="2022-11-06T00:00:00"/>
    <s v="P0015"/>
    <x v="10"/>
    <x v="1"/>
    <x v="0"/>
    <n v="0"/>
    <x v="27"/>
    <x v="2"/>
    <x v="3"/>
    <n v="12"/>
    <n v="15.719999999999999"/>
    <n v="156"/>
    <n v="204.35999999999999"/>
    <x v="16"/>
    <x v="10"/>
    <x v="1"/>
  </r>
  <r>
    <d v="2022-11-06T00:00:00"/>
    <s v="P0042"/>
    <x v="10"/>
    <x v="2"/>
    <x v="1"/>
    <n v="0"/>
    <x v="10"/>
    <x v="1"/>
    <x v="0"/>
    <n v="120"/>
    <n v="162"/>
    <n v="1560"/>
    <n v="2106"/>
    <x v="16"/>
    <x v="10"/>
    <x v="1"/>
  </r>
  <r>
    <d v="2022-11-07T00:00:00"/>
    <s v="P0040"/>
    <x v="10"/>
    <x v="1"/>
    <x v="1"/>
    <n v="0"/>
    <x v="17"/>
    <x v="1"/>
    <x v="1"/>
    <n v="90"/>
    <n v="115.2"/>
    <n v="1170"/>
    <n v="1497.6000000000001"/>
    <x v="20"/>
    <x v="10"/>
    <x v="1"/>
  </r>
  <r>
    <d v="2022-11-08T00:00:00"/>
    <s v="P0036"/>
    <x v="14"/>
    <x v="0"/>
    <x v="1"/>
    <n v="0"/>
    <x v="43"/>
    <x v="4"/>
    <x v="1"/>
    <n v="90"/>
    <n v="96.3"/>
    <n v="990"/>
    <n v="1059.3"/>
    <x v="21"/>
    <x v="10"/>
    <x v="1"/>
  </r>
  <r>
    <d v="2022-11-08T00:00:00"/>
    <s v="P0019"/>
    <x v="9"/>
    <x v="0"/>
    <x v="0"/>
    <n v="0"/>
    <x v="40"/>
    <x v="2"/>
    <x v="0"/>
    <n v="150"/>
    <n v="210"/>
    <n v="1500"/>
    <n v="2100"/>
    <x v="21"/>
    <x v="10"/>
    <x v="1"/>
  </r>
  <r>
    <d v="2022-11-09T00:00:00"/>
    <s v="P0027"/>
    <x v="6"/>
    <x v="1"/>
    <x v="1"/>
    <n v="0"/>
    <x v="26"/>
    <x v="4"/>
    <x v="2"/>
    <n v="48"/>
    <n v="57.120000000000005"/>
    <n v="384"/>
    <n v="456.96000000000004"/>
    <x v="4"/>
    <x v="10"/>
    <x v="1"/>
  </r>
  <r>
    <d v="2022-11-10T00:00:00"/>
    <s v="P0018"/>
    <x v="11"/>
    <x v="2"/>
    <x v="0"/>
    <n v="0"/>
    <x v="30"/>
    <x v="2"/>
    <x v="3"/>
    <n v="37"/>
    <n v="49.21"/>
    <n v="259"/>
    <n v="344.47"/>
    <x v="26"/>
    <x v="10"/>
    <x v="1"/>
  </r>
  <r>
    <d v="2022-11-13T00:00:00"/>
    <s v="P0027"/>
    <x v="9"/>
    <x v="0"/>
    <x v="1"/>
    <n v="0"/>
    <x v="26"/>
    <x v="4"/>
    <x v="2"/>
    <n v="48"/>
    <n v="57.120000000000005"/>
    <n v="480"/>
    <n v="571.20000000000005"/>
    <x v="22"/>
    <x v="10"/>
    <x v="1"/>
  </r>
  <r>
    <d v="2022-11-14T00:00:00"/>
    <s v="P0002"/>
    <x v="5"/>
    <x v="2"/>
    <x v="1"/>
    <n v="0"/>
    <x v="29"/>
    <x v="3"/>
    <x v="1"/>
    <n v="105"/>
    <n v="142.80000000000001"/>
    <n v="105"/>
    <n v="142.80000000000001"/>
    <x v="29"/>
    <x v="10"/>
    <x v="1"/>
  </r>
  <r>
    <d v="2022-11-15T00:00:00"/>
    <s v="P0012"/>
    <x v="12"/>
    <x v="2"/>
    <x v="1"/>
    <n v="0"/>
    <x v="35"/>
    <x v="2"/>
    <x v="1"/>
    <n v="73"/>
    <n v="94.17"/>
    <n v="1022"/>
    <n v="1318.38"/>
    <x v="17"/>
    <x v="10"/>
    <x v="1"/>
  </r>
  <r>
    <d v="2022-11-16T00:00:00"/>
    <s v="P0017"/>
    <x v="6"/>
    <x v="1"/>
    <x v="0"/>
    <n v="0"/>
    <x v="39"/>
    <x v="2"/>
    <x v="0"/>
    <n v="134"/>
    <n v="156.78"/>
    <n v="1072"/>
    <n v="1254.24"/>
    <x v="23"/>
    <x v="10"/>
    <x v="1"/>
  </r>
  <r>
    <d v="2022-11-18T00:00:00"/>
    <s v="P0034"/>
    <x v="6"/>
    <x v="2"/>
    <x v="1"/>
    <n v="0"/>
    <x v="13"/>
    <x v="4"/>
    <x v="2"/>
    <n v="55"/>
    <n v="58.3"/>
    <n v="440"/>
    <n v="466.4"/>
    <x v="7"/>
    <x v="10"/>
    <x v="1"/>
  </r>
  <r>
    <d v="2022-11-21T00:00:00"/>
    <s v="P0020"/>
    <x v="2"/>
    <x v="2"/>
    <x v="1"/>
    <n v="0"/>
    <x v="14"/>
    <x v="0"/>
    <x v="2"/>
    <n v="61"/>
    <n v="76.25"/>
    <n v="366"/>
    <n v="457.5"/>
    <x v="10"/>
    <x v="10"/>
    <x v="1"/>
  </r>
  <r>
    <d v="2022-11-23T00:00:00"/>
    <s v="P0036"/>
    <x v="4"/>
    <x v="1"/>
    <x v="0"/>
    <n v="0"/>
    <x v="43"/>
    <x v="4"/>
    <x v="1"/>
    <n v="90"/>
    <n v="96.3"/>
    <n v="1080"/>
    <n v="1155.5999999999999"/>
    <x v="19"/>
    <x v="10"/>
    <x v="1"/>
  </r>
  <r>
    <d v="2022-11-25T00:00:00"/>
    <s v="P0004"/>
    <x v="3"/>
    <x v="2"/>
    <x v="1"/>
    <n v="0"/>
    <x v="3"/>
    <x v="3"/>
    <x v="2"/>
    <n v="44"/>
    <n v="48.84"/>
    <n v="220"/>
    <n v="244.20000000000002"/>
    <x v="11"/>
    <x v="10"/>
    <x v="1"/>
  </r>
  <r>
    <d v="2022-11-26T00:00:00"/>
    <s v="P0032"/>
    <x v="3"/>
    <x v="2"/>
    <x v="0"/>
    <n v="0"/>
    <x v="18"/>
    <x v="4"/>
    <x v="1"/>
    <n v="89"/>
    <n v="117.48"/>
    <n v="445"/>
    <n v="587.4"/>
    <x v="12"/>
    <x v="10"/>
    <x v="1"/>
  </r>
  <r>
    <d v="2022-11-27T00:00:00"/>
    <s v="P0034"/>
    <x v="1"/>
    <x v="2"/>
    <x v="0"/>
    <n v="0"/>
    <x v="13"/>
    <x v="4"/>
    <x v="2"/>
    <n v="55"/>
    <n v="58.3"/>
    <n v="825"/>
    <n v="874.5"/>
    <x v="13"/>
    <x v="10"/>
    <x v="1"/>
  </r>
  <r>
    <d v="2022-11-28T00:00:00"/>
    <s v="P0031"/>
    <x v="6"/>
    <x v="2"/>
    <x v="1"/>
    <n v="0"/>
    <x v="5"/>
    <x v="4"/>
    <x v="1"/>
    <n v="93"/>
    <n v="104.16"/>
    <n v="744"/>
    <n v="833.28"/>
    <x v="14"/>
    <x v="10"/>
    <x v="1"/>
  </r>
  <r>
    <d v="2022-11-30T00:00:00"/>
    <s v="P0015"/>
    <x v="13"/>
    <x v="2"/>
    <x v="0"/>
    <n v="0"/>
    <x v="27"/>
    <x v="2"/>
    <x v="3"/>
    <n v="12"/>
    <n v="15.719999999999999"/>
    <n v="24"/>
    <n v="31.439999999999998"/>
    <x v="24"/>
    <x v="10"/>
    <x v="1"/>
  </r>
  <r>
    <d v="2022-12-03T00:00:00"/>
    <s v="P0028"/>
    <x v="3"/>
    <x v="0"/>
    <x v="1"/>
    <n v="0"/>
    <x v="33"/>
    <x v="4"/>
    <x v="3"/>
    <n v="37"/>
    <n v="41.81"/>
    <n v="185"/>
    <n v="209.05"/>
    <x v="2"/>
    <x v="11"/>
    <x v="1"/>
  </r>
  <r>
    <d v="2022-12-04T00:00:00"/>
    <s v="P0026"/>
    <x v="9"/>
    <x v="2"/>
    <x v="1"/>
    <n v="0"/>
    <x v="42"/>
    <x v="4"/>
    <x v="3"/>
    <n v="18"/>
    <n v="24.66"/>
    <n v="180"/>
    <n v="246.6"/>
    <x v="3"/>
    <x v="11"/>
    <x v="1"/>
  </r>
  <r>
    <d v="2022-12-04T00:00:00"/>
    <s v="P0044"/>
    <x v="1"/>
    <x v="2"/>
    <x v="1"/>
    <n v="0"/>
    <x v="11"/>
    <x v="1"/>
    <x v="1"/>
    <n v="76"/>
    <n v="82.08"/>
    <n v="1140"/>
    <n v="1231.2"/>
    <x v="3"/>
    <x v="11"/>
    <x v="1"/>
  </r>
  <r>
    <d v="2022-12-07T00:00:00"/>
    <s v="P0038"/>
    <x v="4"/>
    <x v="2"/>
    <x v="1"/>
    <n v="0"/>
    <x v="1"/>
    <x v="1"/>
    <x v="1"/>
    <n v="72"/>
    <n v="79.92"/>
    <n v="864"/>
    <n v="959.04"/>
    <x v="20"/>
    <x v="11"/>
    <x v="1"/>
  </r>
  <r>
    <d v="2022-12-07T00:00:00"/>
    <s v="P0016"/>
    <x v="10"/>
    <x v="2"/>
    <x v="0"/>
    <n v="0"/>
    <x v="21"/>
    <x v="2"/>
    <x v="3"/>
    <n v="13"/>
    <n v="16.64"/>
    <n v="169"/>
    <n v="216.32"/>
    <x v="20"/>
    <x v="11"/>
    <x v="1"/>
  </r>
  <r>
    <d v="2022-12-07T00:00:00"/>
    <s v="P0038"/>
    <x v="3"/>
    <x v="2"/>
    <x v="1"/>
    <n v="0"/>
    <x v="1"/>
    <x v="1"/>
    <x v="1"/>
    <n v="72"/>
    <n v="79.92"/>
    <n v="360"/>
    <n v="399.6"/>
    <x v="20"/>
    <x v="11"/>
    <x v="1"/>
  </r>
  <r>
    <d v="2022-12-11T00:00:00"/>
    <s v="P0027"/>
    <x v="3"/>
    <x v="2"/>
    <x v="0"/>
    <n v="0"/>
    <x v="26"/>
    <x v="4"/>
    <x v="2"/>
    <n v="48"/>
    <n v="57.120000000000005"/>
    <n v="240"/>
    <n v="285.60000000000002"/>
    <x v="5"/>
    <x v="11"/>
    <x v="1"/>
  </r>
  <r>
    <d v="2022-12-11T00:00:00"/>
    <s v="P0013"/>
    <x v="0"/>
    <x v="0"/>
    <x v="0"/>
    <n v="0"/>
    <x v="2"/>
    <x v="2"/>
    <x v="1"/>
    <n v="112"/>
    <n v="122.08"/>
    <n v="1008"/>
    <n v="1098.72"/>
    <x v="5"/>
    <x v="11"/>
    <x v="1"/>
  </r>
  <r>
    <d v="2022-12-11T00:00:00"/>
    <s v="P0014"/>
    <x v="9"/>
    <x v="1"/>
    <x v="1"/>
    <n v="0"/>
    <x v="9"/>
    <x v="2"/>
    <x v="1"/>
    <n v="112"/>
    <n v="146.72"/>
    <n v="1120"/>
    <n v="1467.2"/>
    <x v="5"/>
    <x v="11"/>
    <x v="1"/>
  </r>
  <r>
    <d v="2022-12-12T00:00:00"/>
    <s v="P0030"/>
    <x v="0"/>
    <x v="0"/>
    <x v="1"/>
    <n v="0"/>
    <x v="28"/>
    <x v="4"/>
    <x v="0"/>
    <n v="148"/>
    <n v="201.28"/>
    <n v="1332"/>
    <n v="1811.52"/>
    <x v="6"/>
    <x v="11"/>
    <x v="1"/>
  </r>
  <r>
    <d v="2022-12-12T00:00:00"/>
    <s v="P0041"/>
    <x v="9"/>
    <x v="0"/>
    <x v="0"/>
    <n v="0"/>
    <x v="41"/>
    <x v="1"/>
    <x v="0"/>
    <n v="138"/>
    <n v="173.88"/>
    <n v="1380"/>
    <n v="1738.8"/>
    <x v="6"/>
    <x v="11"/>
    <x v="1"/>
  </r>
  <r>
    <d v="2022-12-14T00:00:00"/>
    <s v="P0005"/>
    <x v="7"/>
    <x v="2"/>
    <x v="1"/>
    <n v="0"/>
    <x v="24"/>
    <x v="3"/>
    <x v="0"/>
    <n v="133"/>
    <n v="155.61000000000001"/>
    <n v="532"/>
    <n v="622.44000000000005"/>
    <x v="29"/>
    <x v="11"/>
    <x v="1"/>
  </r>
  <r>
    <d v="2022-12-15T00:00:00"/>
    <s v="P0009"/>
    <x v="10"/>
    <x v="2"/>
    <x v="0"/>
    <n v="0"/>
    <x v="37"/>
    <x v="3"/>
    <x v="3"/>
    <n v="6"/>
    <n v="7.8599999999999994"/>
    <n v="78"/>
    <n v="102.17999999999999"/>
    <x v="17"/>
    <x v="11"/>
    <x v="1"/>
  </r>
  <r>
    <d v="2022-12-19T00:00:00"/>
    <s v="P0044"/>
    <x v="11"/>
    <x v="2"/>
    <x v="0"/>
    <n v="0"/>
    <x v="11"/>
    <x v="1"/>
    <x v="1"/>
    <n v="76"/>
    <n v="82.08"/>
    <n v="532"/>
    <n v="574.55999999999995"/>
    <x v="8"/>
    <x v="11"/>
    <x v="1"/>
  </r>
  <r>
    <d v="2022-12-19T00:00:00"/>
    <s v="P0011"/>
    <x v="12"/>
    <x v="2"/>
    <x v="1"/>
    <n v="0"/>
    <x v="31"/>
    <x v="2"/>
    <x v="2"/>
    <n v="44"/>
    <n v="48.4"/>
    <n v="616"/>
    <n v="677.6"/>
    <x v="8"/>
    <x v="11"/>
    <x v="1"/>
  </r>
  <r>
    <d v="2022-12-19T00:00:00"/>
    <s v="P0009"/>
    <x v="14"/>
    <x v="1"/>
    <x v="0"/>
    <n v="0"/>
    <x v="37"/>
    <x v="3"/>
    <x v="3"/>
    <n v="6"/>
    <n v="7.8599999999999994"/>
    <n v="66"/>
    <n v="86.46"/>
    <x v="8"/>
    <x v="11"/>
    <x v="1"/>
  </r>
  <r>
    <d v="2022-12-21T00:00:00"/>
    <s v="P0006"/>
    <x v="9"/>
    <x v="2"/>
    <x v="0"/>
    <n v="0"/>
    <x v="15"/>
    <x v="3"/>
    <x v="1"/>
    <n v="75"/>
    <n v="85.5"/>
    <n v="750"/>
    <n v="855"/>
    <x v="10"/>
    <x v="11"/>
    <x v="1"/>
  </r>
  <r>
    <d v="2022-12-29T00:00:00"/>
    <s v="P0008"/>
    <x v="1"/>
    <x v="2"/>
    <x v="0"/>
    <n v="0"/>
    <x v="25"/>
    <x v="3"/>
    <x v="1"/>
    <n v="83"/>
    <n v="94.62"/>
    <n v="1245"/>
    <n v="1419.3000000000002"/>
    <x v="28"/>
    <x v="11"/>
    <x v="1"/>
  </r>
  <r>
    <d v="2022-12-29T00:00:00"/>
    <s v="P0042"/>
    <x v="5"/>
    <x v="0"/>
    <x v="1"/>
    <n v="0"/>
    <x v="10"/>
    <x v="1"/>
    <x v="0"/>
    <n v="120"/>
    <n v="162"/>
    <n v="120"/>
    <n v="162"/>
    <x v="28"/>
    <x v="11"/>
    <x v="1"/>
  </r>
  <r>
    <d v="2022-12-30T00:00:00"/>
    <s v="P0041"/>
    <x v="12"/>
    <x v="2"/>
    <x v="0"/>
    <n v="0"/>
    <x v="41"/>
    <x v="1"/>
    <x v="0"/>
    <n v="138"/>
    <n v="173.88"/>
    <n v="1932"/>
    <n v="2434.3199999999997"/>
    <x v="24"/>
    <x v="11"/>
    <x v="1"/>
  </r>
  <r>
    <d v="2022-12-31T00:00:00"/>
    <s v="P0033"/>
    <x v="4"/>
    <x v="1"/>
    <x v="0"/>
    <n v="0"/>
    <x v="38"/>
    <x v="4"/>
    <x v="1"/>
    <n v="95"/>
    <n v="119.7"/>
    <n v="1140"/>
    <n v="1436.4"/>
    <x v="25"/>
    <x v="11"/>
    <x v="1"/>
  </r>
  <r>
    <d v="2022-12-31T00:00:00"/>
    <s v="P0011"/>
    <x v="2"/>
    <x v="1"/>
    <x v="0"/>
    <n v="0"/>
    <x v="31"/>
    <x v="2"/>
    <x v="2"/>
    <n v="44"/>
    <n v="48.4"/>
    <n v="264"/>
    <n v="290.39999999999998"/>
    <x v="25"/>
    <x v="11"/>
    <x v="1"/>
  </r>
  <r>
    <d v="2022-12-31T00:00:00"/>
    <s v="P0011"/>
    <x v="8"/>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8A89B8-F5CE-455A-92E4-41D0CE229272}"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V8:AX52" firstHeaderRow="0" firstDataRow="1" firstDataCol="1"/>
  <pivotFields count="16">
    <pivotField numFmtId="14" showAll="0"/>
    <pivotField showAll="0"/>
    <pivotField dataField="1" showAll="0"/>
    <pivotField showAll="0"/>
    <pivotField showAll="0"/>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5" showAll="0"/>
    <pivotField numFmtId="165" showAll="0"/>
    <pivotField numFmtId="165" showAll="0"/>
    <pivotField dataField="1" numFmtId="165" showAll="0"/>
    <pivotField showAll="0"/>
    <pivotField showAll="0"/>
    <pivotField showAll="0"/>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s Values"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8998BD-BF62-427B-9840-E9175E3430E8}"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O5:Q17"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s Values" fld="12" baseField="0" baseItem="0"/>
    <dataField name="Sum of Total Buying Values" fld="11" baseField="0" baseItem="0"/>
  </dataFields>
  <formats count="3">
    <format dxfId="29">
      <pivotArea type="all" dataOnly="0" outline="0" fieldPosition="0"/>
    </format>
    <format dxfId="28">
      <pivotArea outline="0" collapsedLevelsAreSubtotals="1" fieldPosition="0"/>
    </format>
    <format dxfId="2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45DAD4-86E7-47C5-8903-FA6C512532B9}"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A35:AB40"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s Valu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67CAE5-221B-496B-8710-537D4003830D}"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s Values" fld="12" baseField="0" baseItem="0" numFmtId="165"/>
  </dataFields>
  <formats count="2">
    <format dxfId="31">
      <pivotArea outline="0" collapsedLevelsAreSubtotals="1" fieldPosition="0"/>
    </format>
    <format dxfId="3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200FAB-7384-4B13-BB17-1FA0AD843512}" name="PivotTable2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M36:N38" firstHeaderRow="1" firstDataRow="1" firstDataCol="1"/>
  <pivotFields count="16">
    <pivotField numFmtId="14" showAll="0"/>
    <pivotField showAll="0"/>
    <pivotField showAll="0"/>
    <pivotField showAll="0"/>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pivotField showAll="0"/>
  </pivotFields>
  <rowFields count="1">
    <field x="4"/>
  </rowFields>
  <rowItems count="2">
    <i>
      <x/>
    </i>
    <i>
      <x v="1"/>
    </i>
  </rowItems>
  <colItems count="1">
    <i/>
  </colItems>
  <dataFields count="1">
    <dataField name="Sum of Total sellings Values" fld="12" baseField="0" baseItem="0"/>
  </dataFields>
  <chartFormats count="9">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4B31A1-09D7-4F19-8226-A4553991C25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K14:CM26" firstHeaderRow="0" firstDataRow="1" firstDataCol="1"/>
  <pivotFields count="16">
    <pivotField numFmtId="14" showAll="0"/>
    <pivotField showAll="0"/>
    <pivotField showAll="0"/>
    <pivotField showAll="0"/>
    <pivotField showAll="0"/>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s Values" fld="12" baseField="0" baseItem="0"/>
    <dataField name="Sum of Total Buying Valu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CEC46C-A5F9-4192-8CCA-5281FCF22D46}" name="PivotTable2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W9:X12"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s Values" fld="12"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2"/>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 chart="4" format="12">
      <pivotArea type="data" outline="0" fieldPosition="0">
        <references count="1">
          <reference field="4294967294" count="1" selected="0">
            <x v="0"/>
          </reference>
        </references>
      </pivotArea>
    </chartFormat>
    <chartFormat chart="1"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A453B07-5763-4F45-831C-B66058D6455E}"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1:G1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s Values" fld="12" baseField="0" baseItem="0"/>
    <dataField name="Sum of Total Buying Values" fld="11" baseField="0" baseItem="0"/>
  </dataFields>
  <formats count="3">
    <format dxfId="34">
      <pivotArea type="all" dataOnly="0" outline="0" fieldPosition="0"/>
    </format>
    <format dxfId="33">
      <pivotArea outline="0" collapsedLevelsAreSubtotals="1" fieldPosition="0"/>
    </format>
    <format dxfId="3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B4C7578-4A5C-4640-BE2A-44A18672D9EC}" sourceName="SALE TYPE">
  <pivotTables>
    <pivotTable tabId="4" name="Total sales"/>
    <pivotTable tabId="4" name="daily"/>
    <pivotTable tabId="4" name="monthly"/>
    <pivotTable tabId="4" name="PivotTable11"/>
    <pivotTable tabId="4" name="PivotTable22"/>
  </pivotTables>
  <data>
    <tabular pivotCacheId="16134811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1378764-1C8F-4CD2-8558-0A48BF7FE0D1}" sourceName="PAYMENT MODE">
  <pivotTables>
    <pivotTable tabId="4" name="Total sales"/>
    <pivotTable tabId="4" name="daily"/>
    <pivotTable tabId="4" name="monthly"/>
    <pivotTable tabId="4" name="PivotTable11"/>
    <pivotTable tabId="4" name="PivotTable22"/>
  </pivotTables>
  <data>
    <tabular pivotCacheId="16134811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72B26B9-0283-4F69-B59A-7AFEEBCCE687}" sourceName="Month">
  <pivotTables>
    <pivotTable tabId="4" name="Total sales"/>
    <pivotTable tabId="4" name="daily"/>
    <pivotTable tabId="4" name="monthly"/>
    <pivotTable tabId="4" name="PivotTable11"/>
    <pivotTable tabId="4" name="PivotTable22"/>
  </pivotTables>
  <data>
    <tabular pivotCacheId="16134811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B7ED343-8465-464E-9C50-F35B6395B411}" sourceName="Year">
  <pivotTables>
    <pivotTable tabId="4" name="Total sales"/>
    <pivotTable tabId="4" name="daily"/>
    <pivotTable tabId="4" name="monthly"/>
    <pivotTable tabId="4" name="PivotTable11"/>
    <pivotTable tabId="4" name="PivotTable22"/>
  </pivotTables>
  <data>
    <tabular pivotCacheId="16134811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8532CF8-B9ED-4B73-8E60-DD4EC9494653}" cache="Slicer_SALE_TYPE" caption="SALE TYPE" style="SlicerStyleLight4" rowHeight="234950"/>
  <slicer name="PAYMENT MODE" xr10:uid="{878D6977-C236-4B50-A51D-CF496656EB5F}" cache="Slicer_PAYMENT_MODE" caption="PAYMENT MODE" style="SlicerStyleLight4" rowHeight="234950"/>
  <slicer name="Month" xr10:uid="{9C5F57BA-FDA9-4856-A82E-0CF51E30403C}" cache="Slicer_Month" caption="Month" style="SlicerStyleLight4" rowHeight="234950"/>
  <slicer name="Year" xr10:uid="{47463FA8-6CAD-4FC9-83AB-1C8689ACD0BA}" cache="Slicer_Year" caption="Year"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45B57F91-5E1D-4F18-9CD9-5F8C072E7807}" cache="Slicer_SALE_TYPE" caption="SALE TYPE" columnCount="3" style="SlicerStyleDark1" rowHeight="234950"/>
  <slicer name="PAYMENT MODE 1" xr10:uid="{ADFCF156-F542-479B-8A4B-C89D5C384AA2}" cache="Slicer_PAYMENT_MODE" caption="PAYMENT MODE" columnCount="2" rowHeight="234950"/>
  <slicer name="Month 1" xr10:uid="{FFE7E89B-0EA5-4AE7-9542-AC7B051F6EFB}" cache="Slicer_Month" caption="Month" style="SlicerStyleLight4" rowHeight="234950"/>
  <slicer name="Year 1" xr10:uid="{B10139D7-7CCA-4BC1-BF17-FB0FE4F74D73}" cache="Slicer_Year" caption="Year"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B6D12064-8449-47B4-9562-6AAC7212AED1}" name="PRODUCT ID2" dataDxfId="18">
      <calculatedColumnFormula>VLOOKUP(InputData[[#This Row],[PRODUCT ID]],MasterData[],2,0)</calculatedColumnFormula>
    </tableColumn>
    <tableColumn id="9" xr3:uid="{BD53CC08-0FB9-4D60-B2CB-B6CCAF43D80D}" name="CATEGORY" dataDxfId="17">
      <calculatedColumnFormula>VLOOKUP(InputData[[#This Row],[PRODUCT ID]],MasterData[],3,0)</calculatedColumnFormula>
    </tableColumn>
    <tableColumn id="10" xr3:uid="{2F3E863C-D49B-4039-BC9D-F71B801F8517}" name="UOM" dataDxfId="16">
      <calculatedColumnFormula>VLOOKUP(InputData[[#This Row],[PRODUCT ID]],MasterData[],4,0)</calculatedColumnFormula>
    </tableColumn>
    <tableColumn id="11" xr3:uid="{F814B6B0-04B3-46D7-940A-64B77E66D680}" name="BUYING PRIZE" dataDxfId="15">
      <calculatedColumnFormula>VLOOKUP(InputData[[#This Row],[PRODUCT ID]],MasterData[],5,0)</calculatedColumnFormula>
    </tableColumn>
    <tableColumn id="12" xr3:uid="{912BD6B7-D982-4DE1-92CA-42DFBDADEB6E}" name="SELLING PRICE" dataDxfId="14">
      <calculatedColumnFormula>VLOOKUP(InputData[[#This Row],[PRODUCT ID]],MasterData[],6,0)</calculatedColumnFormula>
    </tableColumn>
    <tableColumn id="13" xr3:uid="{7250C5D5-56AC-4597-95E8-17704330DE47}" name="Total Buying Values" dataDxfId="13">
      <calculatedColumnFormula>InputData[[#This Row],[BUYING PRIZE]]*InputData[[#This Row],[QUANTITY]]</calculatedColumnFormula>
    </tableColumn>
    <tableColumn id="14" xr3:uid="{ABAF5520-89EE-4FF9-ABF5-AF5A11D6709C}" name="Total sellings Values" dataDxfId="12">
      <calculatedColumnFormula>InputData[[#This Row],[SELLING PRICE]]*InputData[[#This Row],[QUANTITY]]</calculatedColumnFormula>
    </tableColumn>
    <tableColumn id="15" xr3:uid="{20FF5C03-E299-442B-A567-A614F52A81BE}" name="Day" dataDxfId="11">
      <calculatedColumnFormula>DAY(InputData[[#This Row],[DATE]])</calculatedColumnFormula>
    </tableColumn>
    <tableColumn id="16" xr3:uid="{B75100B0-391B-468C-B01F-AE5224416B94}" name="Month" dataDxfId="10">
      <calculatedColumnFormula>TEXT(InputData[[#This Row],[DATE]],"MMM")</calculatedColumnFormula>
    </tableColumn>
    <tableColumn id="17" xr3:uid="{847F8A21-2DEE-4CFD-9A1D-6AC2BDDE5103}" name="Year" dataDxfId="9">
      <calculatedColumnFormula>TEXT(InputData[[#This Row],[DATE]],"YYYY")</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2.xml"/><Relationship Id="rId18" Type="http://schemas.openxmlformats.org/officeDocument/2006/relationships/ctrlProp" Target="../ctrlProps/ctrlProp7.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17" Type="http://schemas.openxmlformats.org/officeDocument/2006/relationships/ctrlProp" Target="../ctrlProps/ctrlProp6.xml"/><Relationship Id="rId2" Type="http://schemas.openxmlformats.org/officeDocument/2006/relationships/pivotTable" Target="../pivotTables/pivotTable2.xml"/><Relationship Id="rId16" Type="http://schemas.openxmlformats.org/officeDocument/2006/relationships/ctrlProp" Target="../ctrlProps/ctrlProp5.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5" Type="http://schemas.openxmlformats.org/officeDocument/2006/relationships/ctrlProp" Target="../ctrlProps/ctrlProp4.xml"/><Relationship Id="rId10" Type="http://schemas.openxmlformats.org/officeDocument/2006/relationships/drawing" Target="../drawings/drawing1.xml"/><Relationship Id="rId19"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 Id="rId14"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vmlDrawing" Target="../drawings/vmlDrawing2.vml"/><Relationship Id="rId7" Type="http://schemas.openxmlformats.org/officeDocument/2006/relationships/ctrlProp" Target="../ctrlProps/ctrlProp11.xml"/><Relationship Id="rId12"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10.xml"/><Relationship Id="rId11" Type="http://schemas.openxmlformats.org/officeDocument/2006/relationships/ctrlProp" Target="../ctrlProps/ctrlProp15.xml"/><Relationship Id="rId5" Type="http://schemas.openxmlformats.org/officeDocument/2006/relationships/ctrlProp" Target="../ctrlProps/ctrlProp9.xml"/><Relationship Id="rId10" Type="http://schemas.openxmlformats.org/officeDocument/2006/relationships/ctrlProp" Target="../ctrlProps/ctrlProp14.xml"/><Relationship Id="rId4" Type="http://schemas.openxmlformats.org/officeDocument/2006/relationships/ctrlProp" Target="../ctrlProps/ctrlProp8.xml"/><Relationship Id="rId9" Type="http://schemas.openxmlformats.org/officeDocument/2006/relationships/ctrlProp" Target="../ctrlProps/ctrlProp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A2E9-A243-4066-82C1-EE2B8E4F060C}">
  <sheetPr codeName="Sheet1"/>
  <dimension ref="A1:DC57"/>
  <sheetViews>
    <sheetView topLeftCell="B1" zoomScale="62" zoomScaleNormal="62" workbookViewId="0">
      <selection activeCell="AJ46" sqref="AJ46"/>
    </sheetView>
  </sheetViews>
  <sheetFormatPr defaultRowHeight="14.4" x14ac:dyDescent="0.3"/>
  <cols>
    <col min="1" max="1" width="17.6640625" bestFit="1" customWidth="1"/>
    <col min="2" max="2" width="34.33203125" style="8" bestFit="1" customWidth="1"/>
    <col min="6" max="6" width="34.33203125" bestFit="1" customWidth="1"/>
    <col min="7" max="7" width="33.44140625" bestFit="1" customWidth="1"/>
    <col min="9" max="9" width="19.109375" customWidth="1"/>
    <col min="10" max="10" width="16.6640625" customWidth="1"/>
    <col min="13" max="13" width="17.6640625" bestFit="1" customWidth="1"/>
    <col min="14" max="14" width="34.33203125" bestFit="1" customWidth="1"/>
    <col min="15" max="15" width="17.6640625" bestFit="1" customWidth="1"/>
    <col min="16" max="16" width="34.33203125" bestFit="1" customWidth="1"/>
    <col min="17" max="17" width="33.44140625" bestFit="1" customWidth="1"/>
    <col min="18" max="18" width="35.44140625" bestFit="1" customWidth="1"/>
    <col min="21" max="21" width="12.77734375" customWidth="1"/>
    <col min="22" max="22" width="18" customWidth="1"/>
    <col min="23" max="23" width="17.6640625" bestFit="1" customWidth="1"/>
    <col min="24" max="24" width="34.33203125" bestFit="1" customWidth="1"/>
    <col min="25" max="25" width="13.33203125" bestFit="1" customWidth="1"/>
    <col min="26" max="26" width="24.21875" bestFit="1" customWidth="1"/>
    <col min="27" max="27" width="17.6640625" bestFit="1" customWidth="1"/>
    <col min="28" max="28" width="34.33203125" bestFit="1" customWidth="1"/>
    <col min="29" max="29" width="24.88671875" bestFit="1" customWidth="1"/>
    <col min="30" max="30" width="24.21875" bestFit="1" customWidth="1"/>
    <col min="31" max="31" width="29.21875" bestFit="1" customWidth="1"/>
    <col min="32" max="32" width="29" bestFit="1" customWidth="1"/>
    <col min="36" max="36" width="17.6640625" bestFit="1" customWidth="1"/>
    <col min="37" max="37" width="34.33203125" bestFit="1" customWidth="1"/>
    <col min="48" max="48" width="13.77734375" bestFit="1" customWidth="1"/>
    <col min="49" max="49" width="24.88671875" bestFit="1" customWidth="1"/>
    <col min="50" max="50" width="16.33203125" bestFit="1" customWidth="1"/>
    <col min="51" max="51" width="17.77734375" customWidth="1"/>
    <col min="53" max="53" width="16.5546875" customWidth="1"/>
    <col min="55" max="55" width="23.33203125" customWidth="1"/>
    <col min="62" max="63" width="15" customWidth="1"/>
    <col min="89" max="89" width="17.6640625" bestFit="1" customWidth="1"/>
    <col min="90" max="90" width="34.33203125" bestFit="1" customWidth="1"/>
    <col min="91" max="91" width="33.44140625" bestFit="1" customWidth="1"/>
    <col min="98" max="98" width="10.5546875" bestFit="1" customWidth="1"/>
    <col min="99" max="99" width="15.109375" customWidth="1"/>
  </cols>
  <sheetData>
    <row r="1" spans="1:107" x14ac:dyDescent="0.3">
      <c r="A1" s="9" t="s">
        <v>120</v>
      </c>
      <c r="B1" s="8" t="s">
        <v>121</v>
      </c>
    </row>
    <row r="2" spans="1:107" x14ac:dyDescent="0.3">
      <c r="A2" s="10">
        <v>1</v>
      </c>
      <c r="B2" s="8">
        <v>13167.810000000001</v>
      </c>
      <c r="BA2" t="str">
        <f ca="1">VLOOKUP(1,AZ6:BC49,2,0)</f>
        <v>Product41</v>
      </c>
      <c r="BB2">
        <f ca="1">VLOOKUP(1,AZ6:BC49,3,0)</f>
        <v>22952.16</v>
      </c>
      <c r="BC2">
        <f ca="1">VLOOKUP(1,AZ6:BC49,4,0)</f>
        <v>132</v>
      </c>
    </row>
    <row r="3" spans="1:107" x14ac:dyDescent="0.3">
      <c r="A3" s="10">
        <v>2</v>
      </c>
      <c r="B3" s="8">
        <v>13210.220000000001</v>
      </c>
      <c r="BJ3">
        <v>41</v>
      </c>
      <c r="BK3">
        <f>COUNT(AX:AX)-9</f>
        <v>35</v>
      </c>
      <c r="BL3">
        <f>MIN(BJ3,BK3)</f>
        <v>35</v>
      </c>
    </row>
    <row r="4" spans="1:107" ht="18" x14ac:dyDescent="0.35">
      <c r="A4" s="10">
        <v>3</v>
      </c>
      <c r="B4" s="8">
        <v>20202.099999999995</v>
      </c>
      <c r="I4" s="16" t="s">
        <v>138</v>
      </c>
      <c r="J4" s="18">
        <f>GETPIVOTDATA("Sum of Total sellings Values",$F$11)</f>
        <v>401411.91999999969</v>
      </c>
      <c r="N4" s="13"/>
      <c r="O4" s="13"/>
      <c r="P4" s="13"/>
    </row>
    <row r="5" spans="1:107" ht="21" x14ac:dyDescent="0.4">
      <c r="A5" s="10">
        <v>4</v>
      </c>
      <c r="B5" s="8">
        <v>11312.2</v>
      </c>
      <c r="I5" s="17" t="s">
        <v>139</v>
      </c>
      <c r="J5" s="18">
        <f>GETPIVOTDATA("Sum of Total sellings Values",$F$11)-GETPIVOTDATA("Sum of Total Buying Values",$F$11)</f>
        <v>68907.919999999693</v>
      </c>
      <c r="O5" s="14" t="s">
        <v>120</v>
      </c>
      <c r="P5" s="13" t="s">
        <v>121</v>
      </c>
      <c r="Q5" s="13" t="s">
        <v>122</v>
      </c>
      <c r="BF5" t="s">
        <v>144</v>
      </c>
    </row>
    <row r="6" spans="1:107" ht="21" x14ac:dyDescent="0.4">
      <c r="A6" s="10">
        <v>5</v>
      </c>
      <c r="B6" s="8">
        <v>11711.449999999999</v>
      </c>
      <c r="I6" s="17" t="s">
        <v>140</v>
      </c>
      <c r="J6" s="19">
        <f>J5/GETPIVOTDATA("Sum of Total Buying Values",$F$11)</f>
        <v>0.20723937155643149</v>
      </c>
      <c r="N6" s="13"/>
      <c r="O6" s="15" t="s">
        <v>125</v>
      </c>
      <c r="P6" s="13">
        <v>41346.959999999992</v>
      </c>
      <c r="Q6" s="13">
        <v>34290</v>
      </c>
      <c r="AZ6">
        <f ca="1">RANK(BB6,BB:BB)</f>
        <v>20</v>
      </c>
      <c r="BA6" t="str" cm="1">
        <f t="array" aca="1" ref="BA6:BA49" ca="1">OFFSET(AV8,1,0,COUNT(AW:AW))</f>
        <v>Product01</v>
      </c>
      <c r="BB6" cm="1">
        <f t="array" aca="1" ref="BB6:BB49" ca="1">OFFSET(AV8,1,1,COUNT(AW:AW))</f>
        <v>9764.7199999999993</v>
      </c>
      <c r="BC6" cm="1">
        <f t="array" aca="1" ref="BC6:BC49" ca="1">OFFSET(AV8,1,2,COUNT(AW:AW))</f>
        <v>94</v>
      </c>
      <c r="BF6">
        <f ca="1">RANK(BC6,BC:BC)</f>
        <v>25</v>
      </c>
      <c r="CZ6" t="b">
        <v>0</v>
      </c>
      <c r="DA6" t="b">
        <v>1</v>
      </c>
      <c r="DC6" t="b">
        <v>1</v>
      </c>
    </row>
    <row r="7" spans="1:107" x14ac:dyDescent="0.3">
      <c r="A7" s="10">
        <v>6</v>
      </c>
      <c r="B7" s="8">
        <v>14365.540000000005</v>
      </c>
      <c r="O7" s="15" t="s">
        <v>126</v>
      </c>
      <c r="P7" s="13">
        <v>30857.300000000003</v>
      </c>
      <c r="Q7" s="13">
        <v>25341</v>
      </c>
      <c r="AZ7">
        <f t="shared" ref="AZ7:AZ49" ca="1" si="0">RANK(BB7,BB:BB)</f>
        <v>11</v>
      </c>
      <c r="BA7" t="str">
        <f ca="1"/>
        <v>Product02</v>
      </c>
      <c r="BB7">
        <f ca="1"/>
        <v>13423.199999999999</v>
      </c>
      <c r="BC7">
        <f ca="1"/>
        <v>94</v>
      </c>
      <c r="BF7">
        <f t="shared" ref="BF7:BF49" ca="1" si="1">RANK(BC7,BC:BC)</f>
        <v>25</v>
      </c>
    </row>
    <row r="8" spans="1:107" x14ac:dyDescent="0.3">
      <c r="A8" s="10">
        <v>7</v>
      </c>
      <c r="B8" s="8">
        <v>7132.79</v>
      </c>
      <c r="O8" s="15" t="s">
        <v>127</v>
      </c>
      <c r="P8" s="13">
        <v>28616.65</v>
      </c>
      <c r="Q8" s="13">
        <v>23437</v>
      </c>
      <c r="AV8" s="9" t="s">
        <v>120</v>
      </c>
      <c r="AW8" t="s">
        <v>121</v>
      </c>
      <c r="AX8" t="s">
        <v>137</v>
      </c>
      <c r="AZ8">
        <f t="shared" ca="1" si="0"/>
        <v>27</v>
      </c>
      <c r="BA8" t="str">
        <f ca="1"/>
        <v>Product03</v>
      </c>
      <c r="BB8">
        <f ca="1"/>
        <v>6394.2599999999993</v>
      </c>
      <c r="BC8">
        <f ca="1"/>
        <v>79</v>
      </c>
      <c r="BF8">
        <f t="shared" ca="1" si="1"/>
        <v>31</v>
      </c>
      <c r="BS8">
        <v>1</v>
      </c>
    </row>
    <row r="9" spans="1:107" x14ac:dyDescent="0.3">
      <c r="A9" s="10">
        <v>8</v>
      </c>
      <c r="B9" s="8">
        <v>14262.46</v>
      </c>
      <c r="L9" s="12"/>
      <c r="M9" s="12"/>
      <c r="N9" s="12"/>
      <c r="O9" s="15" t="s">
        <v>128</v>
      </c>
      <c r="P9" s="13">
        <v>26579.11</v>
      </c>
      <c r="Q9" s="13">
        <v>21282</v>
      </c>
      <c r="W9" s="9" t="s">
        <v>120</v>
      </c>
      <c r="X9" t="s">
        <v>121</v>
      </c>
      <c r="AV9" s="10" t="s">
        <v>7</v>
      </c>
      <c r="AW9">
        <v>9764.7199999999993</v>
      </c>
      <c r="AX9">
        <v>94</v>
      </c>
      <c r="AZ9">
        <f t="shared" ca="1" si="0"/>
        <v>31</v>
      </c>
      <c r="BA9" t="str">
        <f ca="1"/>
        <v>Product04</v>
      </c>
      <c r="BB9">
        <f ca="1"/>
        <v>6056.1600000000008</v>
      </c>
      <c r="BC9">
        <f ca="1"/>
        <v>124</v>
      </c>
      <c r="BF9">
        <f t="shared" ca="1" si="1"/>
        <v>7</v>
      </c>
      <c r="BJ9" t="str" cm="1">
        <f t="array" aca="1" ref="BJ9:BJ18" ca="1">OFFSET(AV8,$BL$3,0,10)</f>
        <v>Product35</v>
      </c>
      <c r="BK9" cm="1">
        <f t="array" aca="1" ref="BK9:BK18" ca="1">OFFSET(AV8,$BL$3,1,10)</f>
        <v>703.5</v>
      </c>
      <c r="BL9" cm="1">
        <f t="array" aca="1" ref="BL9:BL18" ca="1">OFFSET(AV8,1,2,10)</f>
        <v>94</v>
      </c>
    </row>
    <row r="10" spans="1:107" x14ac:dyDescent="0.3">
      <c r="A10" s="10">
        <v>9</v>
      </c>
      <c r="B10" s="8">
        <v>16824.670000000002</v>
      </c>
      <c r="E10" s="13"/>
      <c r="F10" s="13" t="s">
        <v>123</v>
      </c>
      <c r="G10" s="13"/>
      <c r="L10" s="12"/>
      <c r="O10" s="15" t="s">
        <v>129</v>
      </c>
      <c r="P10" s="13">
        <v>30910.45</v>
      </c>
      <c r="Q10" s="13">
        <v>26526</v>
      </c>
      <c r="W10" s="10" t="s">
        <v>108</v>
      </c>
      <c r="X10">
        <v>208140.15000000005</v>
      </c>
      <c r="AV10" s="10" t="s">
        <v>11</v>
      </c>
      <c r="AW10">
        <v>13423.199999999999</v>
      </c>
      <c r="AX10">
        <v>94</v>
      </c>
      <c r="AZ10">
        <f t="shared" ca="1" si="0"/>
        <v>9</v>
      </c>
      <c r="BA10" t="str">
        <f ca="1"/>
        <v>Product05</v>
      </c>
      <c r="BB10">
        <f ca="1"/>
        <v>15716.61</v>
      </c>
      <c r="BC10">
        <f ca="1"/>
        <v>101</v>
      </c>
      <c r="BF10">
        <f t="shared" ca="1" si="1"/>
        <v>22</v>
      </c>
      <c r="BJ10" t="str">
        <f ca="1"/>
        <v>Product36</v>
      </c>
      <c r="BK10">
        <f ca="1"/>
        <v>7222.5</v>
      </c>
      <c r="BL10">
        <f ca="1"/>
        <v>94</v>
      </c>
    </row>
    <row r="11" spans="1:107" ht="18" x14ac:dyDescent="0.35">
      <c r="A11" s="10">
        <v>10</v>
      </c>
      <c r="B11" s="8">
        <v>15229.35</v>
      </c>
      <c r="E11" s="13"/>
      <c r="F11" s="13" t="s">
        <v>121</v>
      </c>
      <c r="G11" s="13" t="s">
        <v>122</v>
      </c>
      <c r="L11" s="16"/>
      <c r="M11" s="18"/>
      <c r="O11" s="15" t="s">
        <v>130</v>
      </c>
      <c r="P11" s="13">
        <v>30533.710000000003</v>
      </c>
      <c r="Q11" s="13">
        <v>24879</v>
      </c>
      <c r="U11" s="11"/>
      <c r="W11" s="10" t="s">
        <v>106</v>
      </c>
      <c r="X11">
        <v>133923.87000000002</v>
      </c>
      <c r="AV11" s="10" t="s">
        <v>13</v>
      </c>
      <c r="AW11">
        <v>6394.2599999999993</v>
      </c>
      <c r="AX11">
        <v>79</v>
      </c>
      <c r="AZ11">
        <f t="shared" ca="1" si="0"/>
        <v>36</v>
      </c>
      <c r="BA11" t="str">
        <f ca="1"/>
        <v>Product06</v>
      </c>
      <c r="BB11">
        <f ca="1"/>
        <v>4531.5</v>
      </c>
      <c r="BC11">
        <f ca="1"/>
        <v>53</v>
      </c>
      <c r="BF11">
        <f t="shared" ca="1" si="1"/>
        <v>44</v>
      </c>
      <c r="BJ11" t="str">
        <f ca="1"/>
        <v>Product37</v>
      </c>
      <c r="BK11">
        <f ca="1"/>
        <v>5145.6000000000004</v>
      </c>
      <c r="BL11">
        <f ca="1"/>
        <v>79</v>
      </c>
    </row>
    <row r="12" spans="1:107" ht="21" x14ac:dyDescent="0.4">
      <c r="A12" s="10">
        <v>11</v>
      </c>
      <c r="B12" s="8">
        <v>11915.58</v>
      </c>
      <c r="E12" s="13" t="s">
        <v>124</v>
      </c>
      <c r="F12" s="13">
        <v>401411.91999999969</v>
      </c>
      <c r="G12" s="13">
        <v>332504</v>
      </c>
      <c r="L12" s="17"/>
      <c r="M12" s="16"/>
      <c r="N12" s="18"/>
      <c r="O12" s="15" t="s">
        <v>131</v>
      </c>
      <c r="P12" s="13">
        <v>35251.79</v>
      </c>
      <c r="Q12" s="13">
        <v>29878</v>
      </c>
      <c r="U12" s="10"/>
      <c r="W12" s="10" t="s">
        <v>105</v>
      </c>
      <c r="X12">
        <v>59347.900000000009</v>
      </c>
      <c r="AE12" t="b">
        <v>1</v>
      </c>
      <c r="AF12" t="b">
        <v>1</v>
      </c>
      <c r="AG12" t="b">
        <v>1</v>
      </c>
      <c r="AV12" s="10" t="s">
        <v>15</v>
      </c>
      <c r="AW12">
        <v>6056.1600000000008</v>
      </c>
      <c r="AX12">
        <v>124</v>
      </c>
      <c r="AZ12">
        <f t="shared" ca="1" si="0"/>
        <v>40</v>
      </c>
      <c r="BA12" t="str">
        <f ca="1"/>
        <v>Product07</v>
      </c>
      <c r="BB12">
        <f ca="1"/>
        <v>2291.04</v>
      </c>
      <c r="BC12">
        <f ca="1"/>
        <v>48</v>
      </c>
      <c r="BF12">
        <f t="shared" ca="1" si="1"/>
        <v>45</v>
      </c>
      <c r="BJ12" t="str">
        <f ca="1"/>
        <v>Product38</v>
      </c>
      <c r="BK12">
        <f ca="1"/>
        <v>8871.1200000000008</v>
      </c>
      <c r="BL12">
        <f ca="1"/>
        <v>124</v>
      </c>
      <c r="CS12" t="s">
        <v>118</v>
      </c>
      <c r="CT12" t="s">
        <v>141</v>
      </c>
      <c r="CU12" t="s">
        <v>142</v>
      </c>
      <c r="CV12" t="s">
        <v>143</v>
      </c>
    </row>
    <row r="13" spans="1:107" ht="21" x14ac:dyDescent="0.4">
      <c r="A13" s="10">
        <v>12</v>
      </c>
      <c r="B13" s="8">
        <v>14837.359999999999</v>
      </c>
      <c r="L13" s="17"/>
      <c r="M13" s="17"/>
      <c r="N13" s="18"/>
      <c r="O13" s="15" t="s">
        <v>132</v>
      </c>
      <c r="P13" s="13">
        <v>35350.400000000016</v>
      </c>
      <c r="Q13" s="13">
        <v>29831</v>
      </c>
      <c r="U13" s="10"/>
      <c r="AD13" t="s">
        <v>118</v>
      </c>
      <c r="AE13" t="s">
        <v>141</v>
      </c>
      <c r="AF13" t="s">
        <v>142</v>
      </c>
      <c r="AG13" t="s">
        <v>143</v>
      </c>
      <c r="AV13" s="10" t="s">
        <v>17</v>
      </c>
      <c r="AW13">
        <v>15716.61</v>
      </c>
      <c r="AX13">
        <v>101</v>
      </c>
      <c r="AY13" s="11"/>
      <c r="AZ13">
        <f t="shared" ca="1" si="0"/>
        <v>16</v>
      </c>
      <c r="BA13" t="str">
        <f ca="1"/>
        <v>Product08</v>
      </c>
      <c r="BB13">
        <f ca="1"/>
        <v>10502.82</v>
      </c>
      <c r="BC13">
        <f ca="1"/>
        <v>111</v>
      </c>
      <c r="BF13">
        <f t="shared" ca="1" si="1"/>
        <v>16</v>
      </c>
      <c r="BJ13" t="str">
        <f ca="1"/>
        <v>Product39</v>
      </c>
      <c r="BK13">
        <f ca="1"/>
        <v>3957.15</v>
      </c>
      <c r="BL13">
        <f ca="1"/>
        <v>101</v>
      </c>
      <c r="CS13" s="10" t="s">
        <v>125</v>
      </c>
      <c r="CT13" s="18" t="e">
        <f>IF($CZ$6=TRUE,VLOOKUP(CS13,CK14:CM26,2,0),NA())</f>
        <v>#N/A</v>
      </c>
      <c r="CU13" s="18">
        <f>IF($DA$6=TRUE,VLOOKUP(CS13,CK14:CM26,2,0)-VLOOKUP(CS13,CK14:CM26,3,0),NA())</f>
        <v>7056.9599999999919</v>
      </c>
      <c r="CV13" s="19">
        <v>0.21</v>
      </c>
    </row>
    <row r="14" spans="1:107" ht="21" x14ac:dyDescent="0.4">
      <c r="A14" s="10">
        <v>13</v>
      </c>
      <c r="B14" s="8">
        <v>8084.26</v>
      </c>
      <c r="M14" s="17"/>
      <c r="N14" s="19"/>
      <c r="O14" s="15" t="s">
        <v>133</v>
      </c>
      <c r="P14" s="13">
        <v>35242.810000000005</v>
      </c>
      <c r="Q14" s="13">
        <v>28758</v>
      </c>
      <c r="U14" s="10"/>
      <c r="AD14" s="15" t="s">
        <v>125</v>
      </c>
      <c r="AE14">
        <f>IF(AE12=TRUE,VLOOKUP(AD14,O6:R35,2,0),NA())</f>
        <v>41346.959999999992</v>
      </c>
      <c r="AF14">
        <f>IF(AF12=TRUE,VLOOKUP(AD14,O6:R35,2,0)-VLOOKUP(AD14,O6:R35,3,0),NA())</f>
        <v>7056.9599999999919</v>
      </c>
      <c r="AG14" s="19">
        <f>IF(AG12=TRUE,AF14/VLOOKUP(AD14,O6:R35,3,0),NA())</f>
        <v>0.20580227471566032</v>
      </c>
      <c r="AV14" s="10" t="s">
        <v>19</v>
      </c>
      <c r="AW14">
        <v>4531.5</v>
      </c>
      <c r="AX14">
        <v>53</v>
      </c>
      <c r="AZ14">
        <f t="shared" ca="1" si="0"/>
        <v>45</v>
      </c>
      <c r="BA14" t="str">
        <f ca="1"/>
        <v>Product09</v>
      </c>
      <c r="BB14">
        <f ca="1"/>
        <v>581.64</v>
      </c>
      <c r="BC14">
        <f ca="1"/>
        <v>74</v>
      </c>
      <c r="BF14">
        <f t="shared" ca="1" si="1"/>
        <v>33</v>
      </c>
      <c r="BJ14" t="str">
        <f ca="1"/>
        <v>Product40</v>
      </c>
      <c r="BK14">
        <f ca="1"/>
        <v>7718.4000000000005</v>
      </c>
      <c r="BL14">
        <f ca="1"/>
        <v>53</v>
      </c>
      <c r="CK14" s="9" t="s">
        <v>120</v>
      </c>
      <c r="CL14" t="s">
        <v>121</v>
      </c>
      <c r="CM14" t="s">
        <v>122</v>
      </c>
      <c r="CS14" s="10" t="s">
        <v>126</v>
      </c>
      <c r="CT14" s="18">
        <f t="shared" ref="CT14:CT24" si="2">VLOOKUP(CS14,CK15:CM27,2,0)</f>
        <v>30857.300000000003</v>
      </c>
      <c r="CU14" s="18">
        <f t="shared" ref="CU14:CU24" si="3">VLOOKUP(CS14,CK15:CM27,2,0)-VLOOKUP(CS14,CK15:CM27,3,0)</f>
        <v>5516.3000000000029</v>
      </c>
      <c r="CV14" s="19">
        <f t="shared" ref="CV14:CV24" si="4">CU14/VLOOKUP(CS14,CK15:CM27,3,0)</f>
        <v>0.21768280651907987</v>
      </c>
    </row>
    <row r="15" spans="1:107" x14ac:dyDescent="0.3">
      <c r="A15" s="10">
        <v>14</v>
      </c>
      <c r="B15" s="8">
        <v>9461.1400000000012</v>
      </c>
      <c r="O15" s="15" t="s">
        <v>134</v>
      </c>
      <c r="P15" s="13">
        <v>33500.69000000001</v>
      </c>
      <c r="Q15" s="13">
        <v>27842</v>
      </c>
      <c r="U15" s="10"/>
      <c r="AD15" s="15" t="s">
        <v>126</v>
      </c>
      <c r="AF15">
        <f t="shared" ref="AF15:AF25" si="5">VLOOKUP(AD15,O7:R36,2,0)-VLOOKUP(AD15,O7:R36,3,0)</f>
        <v>5516.3000000000029</v>
      </c>
      <c r="AG15" s="19">
        <f t="shared" ref="AG15:AG25" si="6">AF15/VLOOKUP(AD15,O7:R36,3,0)</f>
        <v>0.21768280651907987</v>
      </c>
      <c r="AV15" s="10" t="s">
        <v>21</v>
      </c>
      <c r="AW15">
        <v>2291.04</v>
      </c>
      <c r="AX15">
        <v>48</v>
      </c>
      <c r="AZ15">
        <f t="shared" ca="1" si="0"/>
        <v>6</v>
      </c>
      <c r="BA15" t="str">
        <f ca="1"/>
        <v>Product10</v>
      </c>
      <c r="BB15">
        <f ca="1"/>
        <v>16428</v>
      </c>
      <c r="BC15">
        <f ca="1"/>
        <v>100</v>
      </c>
      <c r="BF15">
        <f t="shared" ca="1" si="1"/>
        <v>23</v>
      </c>
      <c r="BJ15" t="str">
        <f ca="1"/>
        <v>Product41</v>
      </c>
      <c r="BK15" s="8">
        <f ca="1"/>
        <v>22952.16</v>
      </c>
      <c r="BL15">
        <f ca="1"/>
        <v>48</v>
      </c>
      <c r="CK15" s="10" t="s">
        <v>125</v>
      </c>
      <c r="CL15">
        <v>41346.959999999992</v>
      </c>
      <c r="CM15">
        <v>34290</v>
      </c>
      <c r="CS15" s="10" t="s">
        <v>127</v>
      </c>
      <c r="CT15" s="18">
        <f t="shared" si="2"/>
        <v>28616.65</v>
      </c>
      <c r="CU15" s="18">
        <f t="shared" si="3"/>
        <v>5179.6500000000015</v>
      </c>
      <c r="CV15" s="19">
        <f t="shared" si="4"/>
        <v>0.22100311473311438</v>
      </c>
    </row>
    <row r="16" spans="1:107" x14ac:dyDescent="0.3">
      <c r="A16" s="10">
        <v>15</v>
      </c>
      <c r="B16" s="8">
        <v>12189.7</v>
      </c>
      <c r="O16" s="15" t="s">
        <v>135</v>
      </c>
      <c r="P16" s="13">
        <v>36124.07</v>
      </c>
      <c r="Q16" s="13">
        <v>29306</v>
      </c>
      <c r="U16" s="10"/>
      <c r="AD16" s="15" t="s">
        <v>127</v>
      </c>
      <c r="AE16">
        <f t="shared" ref="AE16:AE25" si="7">VLOOKUP(AD16,O8:R37,2,0)</f>
        <v>28616.65</v>
      </c>
      <c r="AF16">
        <f t="shared" si="5"/>
        <v>5179.6500000000015</v>
      </c>
      <c r="AG16" s="19">
        <f t="shared" si="6"/>
        <v>0.22100311473311438</v>
      </c>
      <c r="AV16" s="10" t="s">
        <v>23</v>
      </c>
      <c r="AW16">
        <v>10502.82</v>
      </c>
      <c r="AX16">
        <v>111</v>
      </c>
      <c r="AZ16">
        <f t="shared" ca="1" si="0"/>
        <v>32</v>
      </c>
      <c r="BA16" t="str">
        <f ca="1"/>
        <v>Product11</v>
      </c>
      <c r="BB16">
        <f ca="1"/>
        <v>5856.4</v>
      </c>
      <c r="BC16">
        <f ca="1"/>
        <v>121</v>
      </c>
      <c r="BF16">
        <f t="shared" ca="1" si="1"/>
        <v>9</v>
      </c>
      <c r="BJ16" t="str">
        <f ca="1"/>
        <v>Product42</v>
      </c>
      <c r="BK16">
        <f ca="1"/>
        <v>20574</v>
      </c>
      <c r="BL16">
        <f ca="1"/>
        <v>111</v>
      </c>
      <c r="CK16" s="10" t="s">
        <v>126</v>
      </c>
      <c r="CL16">
        <v>30857.300000000003</v>
      </c>
      <c r="CM16">
        <v>25341</v>
      </c>
      <c r="CS16" s="10" t="s">
        <v>128</v>
      </c>
      <c r="CT16" s="18">
        <f t="shared" si="2"/>
        <v>26579.11</v>
      </c>
      <c r="CU16" s="18">
        <f t="shared" si="3"/>
        <v>5297.1100000000006</v>
      </c>
      <c r="CV16" s="19">
        <f t="shared" si="4"/>
        <v>0.24890094915891367</v>
      </c>
    </row>
    <row r="17" spans="1:100" x14ac:dyDescent="0.3">
      <c r="A17" s="10">
        <v>16</v>
      </c>
      <c r="B17" s="8">
        <v>12762.63</v>
      </c>
      <c r="O17" s="15" t="s">
        <v>136</v>
      </c>
      <c r="P17" s="13">
        <v>37097.979999999996</v>
      </c>
      <c r="Q17" s="13">
        <v>31134</v>
      </c>
      <c r="U17" s="10"/>
      <c r="AD17" s="15" t="s">
        <v>128</v>
      </c>
      <c r="AE17">
        <f t="shared" si="7"/>
        <v>26579.11</v>
      </c>
      <c r="AF17">
        <f t="shared" si="5"/>
        <v>5297.1100000000006</v>
      </c>
      <c r="AG17" s="19">
        <f t="shared" si="6"/>
        <v>0.24890094915891367</v>
      </c>
      <c r="AV17" s="10" t="s">
        <v>25</v>
      </c>
      <c r="AW17">
        <v>581.64</v>
      </c>
      <c r="AX17">
        <v>74</v>
      </c>
      <c r="AZ17">
        <f t="shared" ca="1" si="0"/>
        <v>14</v>
      </c>
      <c r="BA17" t="str">
        <f ca="1"/>
        <v>Product12</v>
      </c>
      <c r="BB17">
        <f ca="1"/>
        <v>11582.910000000003</v>
      </c>
      <c r="BC17">
        <f ca="1"/>
        <v>123</v>
      </c>
      <c r="BF17">
        <f t="shared" ca="1" si="1"/>
        <v>8</v>
      </c>
      <c r="BJ17" t="str">
        <f ca="1"/>
        <v>Product43</v>
      </c>
      <c r="BK17">
        <f ca="1"/>
        <v>6064.8399999999992</v>
      </c>
      <c r="BL17">
        <f ca="1"/>
        <v>74</v>
      </c>
      <c r="CK17" s="10" t="s">
        <v>127</v>
      </c>
      <c r="CL17">
        <v>28616.65</v>
      </c>
      <c r="CM17">
        <v>23437</v>
      </c>
      <c r="CS17" s="10" t="s">
        <v>129</v>
      </c>
      <c r="CT17" s="18">
        <f t="shared" si="2"/>
        <v>30910.45</v>
      </c>
      <c r="CU17" s="18">
        <f t="shared" si="3"/>
        <v>4384.4500000000007</v>
      </c>
      <c r="CV17" s="19">
        <f t="shared" si="4"/>
        <v>0.16528877327904701</v>
      </c>
    </row>
    <row r="18" spans="1:100" x14ac:dyDescent="0.3">
      <c r="A18" s="10">
        <v>17</v>
      </c>
      <c r="B18" s="8">
        <v>3659.24</v>
      </c>
      <c r="U18" s="10"/>
      <c r="AD18" s="15" t="s">
        <v>129</v>
      </c>
      <c r="AE18">
        <f t="shared" si="7"/>
        <v>30910.45</v>
      </c>
      <c r="AF18">
        <f t="shared" si="5"/>
        <v>4384.4500000000007</v>
      </c>
      <c r="AG18" s="19">
        <f t="shared" si="6"/>
        <v>0.16528877327904701</v>
      </c>
      <c r="AV18" s="10" t="s">
        <v>27</v>
      </c>
      <c r="AW18">
        <v>16428</v>
      </c>
      <c r="AX18">
        <v>100</v>
      </c>
      <c r="AZ18">
        <f t="shared" ca="1" si="0"/>
        <v>23</v>
      </c>
      <c r="BA18" t="str">
        <f ca="1"/>
        <v>Product13</v>
      </c>
      <c r="BB18">
        <f ca="1"/>
        <v>8423.52</v>
      </c>
      <c r="BC18">
        <f ca="1"/>
        <v>69</v>
      </c>
      <c r="BF18">
        <f t="shared" ca="1" si="1"/>
        <v>37</v>
      </c>
      <c r="BJ18" t="str">
        <f ca="1"/>
        <v>Product44</v>
      </c>
      <c r="BK18">
        <f ca="1"/>
        <v>16333.92</v>
      </c>
      <c r="BL18">
        <f ca="1"/>
        <v>100</v>
      </c>
      <c r="CK18" s="10" t="s">
        <v>128</v>
      </c>
      <c r="CL18">
        <v>26579.11</v>
      </c>
      <c r="CM18">
        <v>21282</v>
      </c>
      <c r="CS18" s="10" t="s">
        <v>130</v>
      </c>
      <c r="CT18" s="18">
        <f t="shared" si="2"/>
        <v>30533.710000000003</v>
      </c>
      <c r="CU18" s="18">
        <f t="shared" si="3"/>
        <v>5654.7100000000028</v>
      </c>
      <c r="CV18" s="19">
        <f t="shared" si="4"/>
        <v>0.22728847622492876</v>
      </c>
    </row>
    <row r="19" spans="1:100" x14ac:dyDescent="0.3">
      <c r="A19" s="10">
        <v>18</v>
      </c>
      <c r="B19" s="8">
        <v>18582.390000000003</v>
      </c>
      <c r="U19" s="10"/>
      <c r="AD19" s="15" t="s">
        <v>130</v>
      </c>
      <c r="AE19">
        <f t="shared" si="7"/>
        <v>30533.710000000003</v>
      </c>
      <c r="AF19">
        <f t="shared" si="5"/>
        <v>5654.7100000000028</v>
      </c>
      <c r="AG19" s="19">
        <f t="shared" si="6"/>
        <v>0.22728847622492876</v>
      </c>
      <c r="AV19" s="10" t="s">
        <v>30</v>
      </c>
      <c r="AW19">
        <v>5856.4</v>
      </c>
      <c r="AX19">
        <v>121</v>
      </c>
      <c r="AZ19">
        <f t="shared" ca="1" si="0"/>
        <v>13</v>
      </c>
      <c r="BA19" t="str">
        <f ca="1"/>
        <v>Product14</v>
      </c>
      <c r="BB19">
        <f ca="1"/>
        <v>12764.640000000001</v>
      </c>
      <c r="BC19">
        <f ca="1"/>
        <v>87</v>
      </c>
      <c r="BF19">
        <f t="shared" ca="1" si="1"/>
        <v>28</v>
      </c>
      <c r="CK19" s="10" t="s">
        <v>129</v>
      </c>
      <c r="CL19">
        <v>30910.45</v>
      </c>
      <c r="CM19">
        <v>26526</v>
      </c>
      <c r="CS19" s="10" t="s">
        <v>131</v>
      </c>
      <c r="CT19" s="18">
        <f t="shared" si="2"/>
        <v>35251.79</v>
      </c>
      <c r="CU19" s="18">
        <f t="shared" si="3"/>
        <v>5373.7900000000009</v>
      </c>
      <c r="CV19" s="19">
        <f t="shared" si="4"/>
        <v>0.1798577548698039</v>
      </c>
    </row>
    <row r="20" spans="1:100" x14ac:dyDescent="0.3">
      <c r="A20" s="10">
        <v>19</v>
      </c>
      <c r="B20" s="8">
        <v>10204.229999999998</v>
      </c>
      <c r="U20" s="10"/>
      <c r="AD20" s="15" t="s">
        <v>131</v>
      </c>
      <c r="AE20">
        <f t="shared" si="7"/>
        <v>35251.79</v>
      </c>
      <c r="AF20">
        <f t="shared" si="5"/>
        <v>5373.7900000000009</v>
      </c>
      <c r="AG20" s="19">
        <f t="shared" si="6"/>
        <v>0.1798577548698039</v>
      </c>
      <c r="AV20" s="10" t="s">
        <v>32</v>
      </c>
      <c r="AW20">
        <v>11582.910000000003</v>
      </c>
      <c r="AX20">
        <v>123</v>
      </c>
      <c r="AZ20">
        <f t="shared" ca="1" si="0"/>
        <v>42</v>
      </c>
      <c r="BA20" t="str">
        <f ca="1"/>
        <v>Product15</v>
      </c>
      <c r="BB20">
        <f ca="1"/>
        <v>1839.2399999999998</v>
      </c>
      <c r="BC20">
        <f ca="1"/>
        <v>117</v>
      </c>
      <c r="BF20">
        <f t="shared" ca="1" si="1"/>
        <v>11</v>
      </c>
      <c r="CK20" s="10" t="s">
        <v>130</v>
      </c>
      <c r="CL20">
        <v>30533.710000000003</v>
      </c>
      <c r="CM20">
        <v>24879</v>
      </c>
      <c r="CS20" s="10" t="s">
        <v>132</v>
      </c>
      <c r="CT20" s="18">
        <f t="shared" si="2"/>
        <v>35350.400000000016</v>
      </c>
      <c r="CU20" s="18">
        <f t="shared" si="3"/>
        <v>5519.400000000016</v>
      </c>
      <c r="CV20" s="19">
        <f t="shared" si="4"/>
        <v>0.18502229224632147</v>
      </c>
    </row>
    <row r="21" spans="1:100" x14ac:dyDescent="0.3">
      <c r="A21" s="10">
        <v>20</v>
      </c>
      <c r="B21" s="8">
        <v>20482.78</v>
      </c>
      <c r="U21" s="10"/>
      <c r="AD21" s="15" t="s">
        <v>132</v>
      </c>
      <c r="AE21">
        <f t="shared" si="7"/>
        <v>35350.400000000016</v>
      </c>
      <c r="AF21">
        <f t="shared" si="5"/>
        <v>5519.400000000016</v>
      </c>
      <c r="AG21" s="19">
        <f t="shared" si="6"/>
        <v>0.18502229224632147</v>
      </c>
      <c r="AV21" s="10" t="s">
        <v>34</v>
      </c>
      <c r="AW21">
        <v>8423.52</v>
      </c>
      <c r="AX21">
        <v>69</v>
      </c>
      <c r="AZ21">
        <f t="shared" ca="1" si="0"/>
        <v>41</v>
      </c>
      <c r="BA21" t="str">
        <f ca="1"/>
        <v>Product16</v>
      </c>
      <c r="BB21">
        <f ca="1"/>
        <v>1996.8</v>
      </c>
      <c r="BC21">
        <f ca="1"/>
        <v>120</v>
      </c>
      <c r="BF21">
        <f t="shared" ca="1" si="1"/>
        <v>10</v>
      </c>
      <c r="CK21" s="10" t="s">
        <v>131</v>
      </c>
      <c r="CL21">
        <v>35251.79</v>
      </c>
      <c r="CM21">
        <v>29878</v>
      </c>
      <c r="CS21" s="10" t="s">
        <v>133</v>
      </c>
      <c r="CT21" s="18">
        <f t="shared" si="2"/>
        <v>35242.810000000005</v>
      </c>
      <c r="CU21" s="18">
        <f t="shared" si="3"/>
        <v>6484.8100000000049</v>
      </c>
      <c r="CV21" s="19">
        <f t="shared" si="4"/>
        <v>0.22549586202100302</v>
      </c>
    </row>
    <row r="22" spans="1:100" x14ac:dyDescent="0.3">
      <c r="A22" s="10">
        <v>21</v>
      </c>
      <c r="B22" s="8">
        <v>10665.4</v>
      </c>
      <c r="U22" s="10"/>
      <c r="AD22" s="15" t="s">
        <v>133</v>
      </c>
      <c r="AE22">
        <f t="shared" si="7"/>
        <v>35242.810000000005</v>
      </c>
      <c r="AF22">
        <f t="shared" si="5"/>
        <v>6484.8100000000049</v>
      </c>
      <c r="AG22" s="19">
        <f t="shared" si="6"/>
        <v>0.22549586202100302</v>
      </c>
      <c r="AV22" s="10" t="s">
        <v>36</v>
      </c>
      <c r="AW22">
        <v>12764.640000000001</v>
      </c>
      <c r="AX22">
        <v>87</v>
      </c>
      <c r="AZ22">
        <f t="shared" ca="1" si="0"/>
        <v>19</v>
      </c>
      <c r="BA22" t="str">
        <f ca="1"/>
        <v>Product17</v>
      </c>
      <c r="BB22">
        <f ca="1"/>
        <v>9877.1400000000012</v>
      </c>
      <c r="BC22">
        <f ca="1"/>
        <v>63</v>
      </c>
      <c r="BF22">
        <f t="shared" ca="1" si="1"/>
        <v>41</v>
      </c>
      <c r="CK22" s="10" t="s">
        <v>132</v>
      </c>
      <c r="CL22">
        <v>35350.400000000016</v>
      </c>
      <c r="CM22">
        <v>29831</v>
      </c>
      <c r="CS22" s="10" t="s">
        <v>134</v>
      </c>
      <c r="CT22" s="18">
        <f t="shared" si="2"/>
        <v>33500.69000000001</v>
      </c>
      <c r="CU22" s="18">
        <f t="shared" si="3"/>
        <v>5658.6900000000096</v>
      </c>
      <c r="CV22" s="19">
        <f t="shared" si="4"/>
        <v>0.20324294231736259</v>
      </c>
    </row>
    <row r="23" spans="1:100" x14ac:dyDescent="0.3">
      <c r="A23" s="10">
        <v>22</v>
      </c>
      <c r="B23" s="8">
        <v>11315.839999999997</v>
      </c>
      <c r="U23" s="10"/>
      <c r="AD23" s="15" t="s">
        <v>134</v>
      </c>
      <c r="AE23">
        <f t="shared" si="7"/>
        <v>33500.69000000001</v>
      </c>
      <c r="AF23">
        <f t="shared" si="5"/>
        <v>5658.6900000000096</v>
      </c>
      <c r="AG23" s="19">
        <f t="shared" si="6"/>
        <v>0.20324294231736259</v>
      </c>
      <c r="AV23" s="10" t="s">
        <v>38</v>
      </c>
      <c r="AW23">
        <v>1839.2399999999998</v>
      </c>
      <c r="AX23">
        <v>117</v>
      </c>
      <c r="AZ23">
        <f t="shared" ca="1" si="0"/>
        <v>37</v>
      </c>
      <c r="BA23" t="str">
        <f ca="1"/>
        <v>Product18</v>
      </c>
      <c r="BB23">
        <f ca="1"/>
        <v>4035.2200000000003</v>
      </c>
      <c r="BC23">
        <f ca="1"/>
        <v>82</v>
      </c>
      <c r="BF23">
        <f t="shared" ca="1" si="1"/>
        <v>30</v>
      </c>
      <c r="CK23" s="10" t="s">
        <v>133</v>
      </c>
      <c r="CL23">
        <v>35242.810000000005</v>
      </c>
      <c r="CM23">
        <v>28758</v>
      </c>
      <c r="CS23" s="10" t="s">
        <v>135</v>
      </c>
      <c r="CT23" s="18">
        <f t="shared" si="2"/>
        <v>36124.07</v>
      </c>
      <c r="CU23" s="18">
        <f t="shared" si="3"/>
        <v>6818.07</v>
      </c>
      <c r="CV23" s="19">
        <f t="shared" si="4"/>
        <v>0.2326509929707227</v>
      </c>
    </row>
    <row r="24" spans="1:100" x14ac:dyDescent="0.3">
      <c r="A24" s="10">
        <v>23</v>
      </c>
      <c r="B24" s="8">
        <v>18818.189999999999</v>
      </c>
      <c r="U24" s="10"/>
      <c r="AD24" s="15" t="s">
        <v>135</v>
      </c>
      <c r="AE24">
        <f t="shared" si="7"/>
        <v>36124.07</v>
      </c>
      <c r="AF24">
        <f t="shared" si="5"/>
        <v>6818.07</v>
      </c>
      <c r="AG24" s="19">
        <f t="shared" si="6"/>
        <v>0.2326509929707227</v>
      </c>
      <c r="AV24" s="10" t="s">
        <v>40</v>
      </c>
      <c r="AW24">
        <v>1996.8</v>
      </c>
      <c r="AX24">
        <v>120</v>
      </c>
      <c r="AZ24">
        <f t="shared" ca="1" si="0"/>
        <v>5</v>
      </c>
      <c r="BA24" t="str">
        <f ca="1"/>
        <v>Product19</v>
      </c>
      <c r="BB24">
        <f ca="1"/>
        <v>20160</v>
      </c>
      <c r="BC24">
        <f ca="1"/>
        <v>96</v>
      </c>
      <c r="BF24">
        <f t="shared" ca="1" si="1"/>
        <v>24</v>
      </c>
      <c r="CK24" s="10" t="s">
        <v>134</v>
      </c>
      <c r="CL24">
        <v>33500.69000000001</v>
      </c>
      <c r="CM24">
        <v>27842</v>
      </c>
      <c r="CS24" s="10" t="s">
        <v>136</v>
      </c>
      <c r="CT24" s="18">
        <f t="shared" si="2"/>
        <v>37097.979999999996</v>
      </c>
      <c r="CU24" s="18">
        <f t="shared" si="3"/>
        <v>5963.9799999999959</v>
      </c>
      <c r="CV24" s="19">
        <f t="shared" si="4"/>
        <v>0.19155842487312894</v>
      </c>
    </row>
    <row r="25" spans="1:100" x14ac:dyDescent="0.3">
      <c r="A25" s="10">
        <v>24</v>
      </c>
      <c r="B25" s="8">
        <v>11488.4</v>
      </c>
      <c r="U25" s="10"/>
      <c r="AD25" s="15" t="s">
        <v>136</v>
      </c>
      <c r="AE25">
        <f t="shared" si="7"/>
        <v>37097.979999999996</v>
      </c>
      <c r="AF25">
        <f t="shared" si="5"/>
        <v>5963.9799999999959</v>
      </c>
      <c r="AG25" s="19">
        <f t="shared" si="6"/>
        <v>0.19155842487312894</v>
      </c>
      <c r="AV25" s="10" t="s">
        <v>42</v>
      </c>
      <c r="AW25">
        <v>9877.1400000000012</v>
      </c>
      <c r="AX25">
        <v>63</v>
      </c>
      <c r="AZ25">
        <f t="shared" ca="1" si="0"/>
        <v>24</v>
      </c>
      <c r="BA25" t="str">
        <f ca="1"/>
        <v>Product20</v>
      </c>
      <c r="BB25">
        <f ca="1"/>
        <v>8006.25</v>
      </c>
      <c r="BC25">
        <f ca="1"/>
        <v>105</v>
      </c>
      <c r="BF25">
        <f t="shared" ca="1" si="1"/>
        <v>19</v>
      </c>
      <c r="CK25" s="10" t="s">
        <v>135</v>
      </c>
      <c r="CL25">
        <v>36124.07</v>
      </c>
      <c r="CM25">
        <v>29306</v>
      </c>
    </row>
    <row r="26" spans="1:100" x14ac:dyDescent="0.3">
      <c r="A26" s="10">
        <v>25</v>
      </c>
      <c r="B26" s="8">
        <v>18688.430000000004</v>
      </c>
      <c r="U26" s="10"/>
      <c r="AV26" s="10" t="s">
        <v>44</v>
      </c>
      <c r="AW26">
        <v>4035.2200000000003</v>
      </c>
      <c r="AX26">
        <v>82</v>
      </c>
      <c r="AZ26">
        <f t="shared" ca="1" si="0"/>
        <v>15</v>
      </c>
      <c r="BA26" t="str">
        <f ca="1"/>
        <v>Product21</v>
      </c>
      <c r="BB26">
        <f ca="1"/>
        <v>10727.64</v>
      </c>
      <c r="BC26">
        <f ca="1"/>
        <v>66</v>
      </c>
      <c r="BF26">
        <f t="shared" ca="1" si="1"/>
        <v>39</v>
      </c>
      <c r="CK26" s="10" t="s">
        <v>136</v>
      </c>
      <c r="CL26">
        <v>37097.979999999996</v>
      </c>
      <c r="CM26">
        <v>31134</v>
      </c>
    </row>
    <row r="27" spans="1:100" x14ac:dyDescent="0.3">
      <c r="A27" s="10">
        <v>26</v>
      </c>
      <c r="B27" s="8">
        <v>13710.079999999998</v>
      </c>
      <c r="U27" s="10"/>
      <c r="AV27" s="10" t="s">
        <v>46</v>
      </c>
      <c r="AW27">
        <v>20160</v>
      </c>
      <c r="AX27">
        <v>96</v>
      </c>
      <c r="AZ27">
        <f t="shared" ca="1" si="0"/>
        <v>18</v>
      </c>
      <c r="BA27" t="str">
        <f ca="1"/>
        <v>Product22</v>
      </c>
      <c r="BB27">
        <f ca="1"/>
        <v>9909.9</v>
      </c>
      <c r="BC27">
        <f ca="1"/>
        <v>70</v>
      </c>
      <c r="BF27">
        <f t="shared" ca="1" si="1"/>
        <v>36</v>
      </c>
    </row>
    <row r="28" spans="1:100" x14ac:dyDescent="0.3">
      <c r="A28" s="10">
        <v>27</v>
      </c>
      <c r="B28" s="8">
        <v>11440.67</v>
      </c>
      <c r="AV28" s="10" t="s">
        <v>48</v>
      </c>
      <c r="AW28">
        <v>8006.25</v>
      </c>
      <c r="AX28">
        <v>105</v>
      </c>
      <c r="AZ28">
        <f t="shared" ca="1" si="0"/>
        <v>12</v>
      </c>
      <c r="BA28" t="str">
        <f ca="1"/>
        <v>Product23</v>
      </c>
      <c r="BB28">
        <f ca="1"/>
        <v>12853.560000000001</v>
      </c>
      <c r="BC28">
        <f ca="1"/>
        <v>86</v>
      </c>
      <c r="BF28">
        <f t="shared" ca="1" si="1"/>
        <v>29</v>
      </c>
    </row>
    <row r="29" spans="1:100" x14ac:dyDescent="0.3">
      <c r="A29" s="10">
        <v>28</v>
      </c>
      <c r="B29" s="8">
        <v>13306.16</v>
      </c>
      <c r="AV29" s="10" t="s">
        <v>51</v>
      </c>
      <c r="AW29">
        <v>10727.64</v>
      </c>
      <c r="AX29">
        <v>66</v>
      </c>
      <c r="AZ29">
        <f t="shared" ca="1" si="0"/>
        <v>17</v>
      </c>
      <c r="BA29" t="str">
        <f ca="1"/>
        <v>Product24</v>
      </c>
      <c r="BB29">
        <f ca="1"/>
        <v>10202.400000000001</v>
      </c>
      <c r="BC29">
        <f ca="1"/>
        <v>65</v>
      </c>
      <c r="BF29">
        <f t="shared" ca="1" si="1"/>
        <v>40</v>
      </c>
    </row>
    <row r="30" spans="1:100" x14ac:dyDescent="0.3">
      <c r="A30" s="10">
        <v>29</v>
      </c>
      <c r="B30" s="8">
        <v>8794.48</v>
      </c>
      <c r="R30" s="15"/>
      <c r="U30" s="19"/>
      <c r="AV30" s="10" t="s">
        <v>53</v>
      </c>
      <c r="AW30">
        <v>9909.9</v>
      </c>
      <c r="AX30">
        <v>70</v>
      </c>
      <c r="AZ30">
        <f t="shared" ca="1" si="0"/>
        <v>44</v>
      </c>
      <c r="BA30" t="str">
        <f ca="1"/>
        <v>Product25</v>
      </c>
      <c r="BB30">
        <f ca="1"/>
        <v>599.7600000000001</v>
      </c>
      <c r="BC30">
        <f ca="1"/>
        <v>72</v>
      </c>
      <c r="BF30">
        <f t="shared" ca="1" si="1"/>
        <v>35</v>
      </c>
    </row>
    <row r="31" spans="1:100" x14ac:dyDescent="0.3">
      <c r="A31" s="10">
        <v>30</v>
      </c>
      <c r="B31" s="8">
        <v>16666.269999999997</v>
      </c>
      <c r="R31" s="15"/>
      <c r="U31" s="19"/>
      <c r="AV31" s="10" t="s">
        <v>55</v>
      </c>
      <c r="AW31">
        <v>12853.560000000001</v>
      </c>
      <c r="AX31">
        <v>86</v>
      </c>
      <c r="AZ31">
        <f t="shared" ca="1" si="0"/>
        <v>39</v>
      </c>
      <c r="BA31" t="str">
        <f ca="1"/>
        <v>Product26</v>
      </c>
      <c r="BB31">
        <f ca="1"/>
        <v>2761.9200000000005</v>
      </c>
      <c r="BC31">
        <f ca="1"/>
        <v>112</v>
      </c>
      <c r="BF31">
        <f t="shared" ca="1" si="1"/>
        <v>14</v>
      </c>
    </row>
    <row r="32" spans="1:100" x14ac:dyDescent="0.3">
      <c r="A32" s="10">
        <v>31</v>
      </c>
      <c r="B32" s="8">
        <v>6920.0999999999995</v>
      </c>
      <c r="R32" s="15"/>
      <c r="U32" s="19"/>
      <c r="AV32" s="10" t="s">
        <v>57</v>
      </c>
      <c r="AW32">
        <v>10202.400000000001</v>
      </c>
      <c r="AX32">
        <v>65</v>
      </c>
      <c r="AZ32">
        <f t="shared" ca="1" si="0"/>
        <v>29</v>
      </c>
      <c r="BA32" t="str">
        <f ca="1"/>
        <v>Product27</v>
      </c>
      <c r="BB32">
        <f ca="1"/>
        <v>6226.0800000000008</v>
      </c>
      <c r="BC32">
        <f ca="1"/>
        <v>109</v>
      </c>
      <c r="BF32">
        <f t="shared" ca="1" si="1"/>
        <v>18</v>
      </c>
    </row>
    <row r="33" spans="13:58" ht="18" x14ac:dyDescent="0.35">
      <c r="M33" s="16"/>
      <c r="R33" s="15"/>
      <c r="U33" s="19"/>
      <c r="AD33" t="str">
        <f ca="1">VLOOKUP(1,AC35:AE39,2,0)</f>
        <v>Category04</v>
      </c>
      <c r="AE33" s="18">
        <f ca="1">VLOOKUP(1,AC35:AE39,3,0)</f>
        <v>95269.4</v>
      </c>
      <c r="AV33" s="10" t="s">
        <v>59</v>
      </c>
      <c r="AW33">
        <v>599.7600000000001</v>
      </c>
      <c r="AX33">
        <v>72</v>
      </c>
      <c r="AZ33">
        <f t="shared" ca="1" si="0"/>
        <v>35</v>
      </c>
      <c r="BA33" t="str">
        <f ca="1"/>
        <v>Product28</v>
      </c>
      <c r="BB33">
        <f ca="1"/>
        <v>4682.72</v>
      </c>
      <c r="BC33">
        <f ca="1"/>
        <v>112</v>
      </c>
      <c r="BF33">
        <f t="shared" ca="1" si="1"/>
        <v>14</v>
      </c>
    </row>
    <row r="34" spans="13:58" ht="21" x14ac:dyDescent="0.4">
      <c r="M34" s="17"/>
      <c r="R34" s="15"/>
      <c r="U34" s="19"/>
      <c r="AV34" s="10" t="s">
        <v>61</v>
      </c>
      <c r="AW34">
        <v>2761.9200000000005</v>
      </c>
      <c r="AX34">
        <v>112</v>
      </c>
      <c r="AZ34">
        <f t="shared" ca="1" si="0"/>
        <v>33</v>
      </c>
      <c r="BA34" t="str">
        <f ca="1"/>
        <v>Product29</v>
      </c>
      <c r="BB34">
        <f ca="1"/>
        <v>5523.44</v>
      </c>
      <c r="BC34">
        <f ca="1"/>
        <v>104</v>
      </c>
      <c r="BF34">
        <f t="shared" ca="1" si="1"/>
        <v>21</v>
      </c>
    </row>
    <row r="35" spans="13:58" ht="21" x14ac:dyDescent="0.4">
      <c r="M35" s="17"/>
      <c r="R35" s="15"/>
      <c r="U35" s="19"/>
      <c r="AA35" s="9" t="s">
        <v>120</v>
      </c>
      <c r="AB35" t="s">
        <v>121</v>
      </c>
      <c r="AC35">
        <f ca="1">RANK(AE35,_xlfn.ANCHORARRAY(AE35))</f>
        <v>4</v>
      </c>
      <c r="AD35" t="str" cm="1">
        <f t="array" aca="1" ref="AD35:AD39" ca="1">OFFSET(AA35,1,0,COUNT(AB:AB))</f>
        <v>Category01</v>
      </c>
      <c r="AE35" s="18" cm="1">
        <f t="array" aca="1" ref="AE35:AE39" ca="1">OFFSET(AA35,1,1,COUNT(AB:AB))</f>
        <v>69261.950000000012</v>
      </c>
      <c r="AV35" s="10" t="s">
        <v>64</v>
      </c>
      <c r="AW35">
        <v>6226.0800000000008</v>
      </c>
      <c r="AX35">
        <v>109</v>
      </c>
      <c r="AZ35">
        <f t="shared" ca="1" si="0"/>
        <v>3</v>
      </c>
      <c r="BA35" t="str">
        <f ca="1"/>
        <v>Product30</v>
      </c>
      <c r="BB35">
        <f ca="1"/>
        <v>22945.919999999998</v>
      </c>
      <c r="BC35">
        <f ca="1"/>
        <v>114</v>
      </c>
      <c r="BF35">
        <f t="shared" ca="1" si="1"/>
        <v>12</v>
      </c>
    </row>
    <row r="36" spans="13:58" x14ac:dyDescent="0.3">
      <c r="M36" s="9" t="s">
        <v>120</v>
      </c>
      <c r="N36" t="s">
        <v>121</v>
      </c>
      <c r="R36" s="15"/>
      <c r="U36" s="19"/>
      <c r="AA36" s="10" t="s">
        <v>8</v>
      </c>
      <c r="AB36">
        <v>69261.950000000012</v>
      </c>
      <c r="AC36">
        <v>2</v>
      </c>
      <c r="AD36" t="str">
        <f ca="1"/>
        <v>Category02</v>
      </c>
      <c r="AE36" s="18">
        <f ca="1"/>
        <v>92963.87</v>
      </c>
      <c r="AV36" s="10" t="s">
        <v>66</v>
      </c>
      <c r="AW36">
        <v>4682.72</v>
      </c>
      <c r="AX36">
        <v>112</v>
      </c>
      <c r="AZ36">
        <f t="shared" ca="1" si="0"/>
        <v>28</v>
      </c>
      <c r="BA36" t="str">
        <f ca="1"/>
        <v>Product31</v>
      </c>
      <c r="BB36">
        <f ca="1"/>
        <v>6249.5999999999995</v>
      </c>
      <c r="BC36">
        <f ca="1"/>
        <v>60</v>
      </c>
      <c r="BF36">
        <f t="shared" ca="1" si="1"/>
        <v>42</v>
      </c>
    </row>
    <row r="37" spans="13:58" x14ac:dyDescent="0.3">
      <c r="M37" s="10" t="s">
        <v>107</v>
      </c>
      <c r="N37">
        <v>199516.90000000008</v>
      </c>
      <c r="R37" s="15"/>
      <c r="U37" s="19"/>
      <c r="AA37" s="10" t="s">
        <v>28</v>
      </c>
      <c r="AB37">
        <v>92963.87</v>
      </c>
      <c r="AC37">
        <v>5</v>
      </c>
      <c r="AD37" t="str">
        <f ca="1"/>
        <v>Category03</v>
      </c>
      <c r="AE37" s="18">
        <f ca="1"/>
        <v>52299.509999999995</v>
      </c>
      <c r="AV37" s="10" t="s">
        <v>68</v>
      </c>
      <c r="AW37">
        <v>5523.44</v>
      </c>
      <c r="AX37">
        <v>104</v>
      </c>
      <c r="AZ37">
        <f t="shared" ca="1" si="0"/>
        <v>8</v>
      </c>
      <c r="BA37" t="str">
        <f ca="1"/>
        <v>Product32</v>
      </c>
      <c r="BB37">
        <f ca="1"/>
        <v>16329.72</v>
      </c>
      <c r="BC37">
        <f ca="1"/>
        <v>139</v>
      </c>
      <c r="BF37">
        <f t="shared" ca="1" si="1"/>
        <v>3</v>
      </c>
    </row>
    <row r="38" spans="13:58" x14ac:dyDescent="0.3">
      <c r="M38" s="10" t="s">
        <v>106</v>
      </c>
      <c r="N38">
        <v>201895.01999999993</v>
      </c>
      <c r="R38" s="15"/>
      <c r="U38" s="19"/>
      <c r="AA38" s="10" t="s">
        <v>49</v>
      </c>
      <c r="AB38">
        <v>52299.509999999995</v>
      </c>
      <c r="AC38">
        <v>1</v>
      </c>
      <c r="AD38" t="str">
        <f ca="1"/>
        <v>Category04</v>
      </c>
      <c r="AE38" s="18">
        <f ca="1"/>
        <v>95269.4</v>
      </c>
      <c r="AV38" s="10" t="s">
        <v>70</v>
      </c>
      <c r="AW38">
        <v>22945.919999999998</v>
      </c>
      <c r="AX38">
        <v>114</v>
      </c>
      <c r="AZ38">
        <f t="shared" ca="1" si="0"/>
        <v>10</v>
      </c>
      <c r="BA38" t="str">
        <f ca="1"/>
        <v>Product33</v>
      </c>
      <c r="BB38">
        <f ca="1"/>
        <v>13645.800000000001</v>
      </c>
      <c r="BC38">
        <f ca="1"/>
        <v>114</v>
      </c>
      <c r="BF38">
        <f t="shared" ca="1" si="1"/>
        <v>12</v>
      </c>
    </row>
    <row r="39" spans="13:58" x14ac:dyDescent="0.3">
      <c r="R39" s="15"/>
      <c r="U39" s="19"/>
      <c r="AA39" s="10" t="s">
        <v>62</v>
      </c>
      <c r="AB39">
        <v>95269.4</v>
      </c>
      <c r="AC39">
        <v>3</v>
      </c>
      <c r="AD39" t="str">
        <f ca="1"/>
        <v>Category05</v>
      </c>
      <c r="AE39" s="18">
        <f ca="1"/>
        <v>91617.19</v>
      </c>
      <c r="AV39" s="10" t="s">
        <v>72</v>
      </c>
      <c r="AW39">
        <v>6249.5999999999995</v>
      </c>
      <c r="AX39">
        <v>60</v>
      </c>
      <c r="AZ39">
        <f t="shared" ca="1" si="0"/>
        <v>21</v>
      </c>
      <c r="BA39" t="str">
        <f ca="1"/>
        <v>Product34</v>
      </c>
      <c r="BB39">
        <f ca="1"/>
        <v>8978.2000000000007</v>
      </c>
      <c r="BC39">
        <f ca="1"/>
        <v>154</v>
      </c>
      <c r="BF39">
        <f t="shared" ca="1" si="1"/>
        <v>2</v>
      </c>
    </row>
    <row r="40" spans="13:58" x14ac:dyDescent="0.3">
      <c r="R40" s="15"/>
      <c r="U40" s="19"/>
      <c r="AA40" s="10" t="s">
        <v>85</v>
      </c>
      <c r="AB40">
        <v>91617.19</v>
      </c>
      <c r="AV40" s="10" t="s">
        <v>74</v>
      </c>
      <c r="AW40">
        <v>16329.72</v>
      </c>
      <c r="AX40">
        <v>139</v>
      </c>
      <c r="AZ40">
        <f t="shared" ca="1" si="0"/>
        <v>43</v>
      </c>
      <c r="BA40" t="str">
        <f ca="1"/>
        <v>Product35</v>
      </c>
      <c r="BB40">
        <f ca="1"/>
        <v>703.5</v>
      </c>
      <c r="BC40">
        <f ca="1"/>
        <v>105</v>
      </c>
      <c r="BF40">
        <f t="shared" ca="1" si="1"/>
        <v>19</v>
      </c>
    </row>
    <row r="41" spans="13:58" x14ac:dyDescent="0.3">
      <c r="R41" s="15"/>
      <c r="U41" s="19"/>
      <c r="AV41" s="10" t="s">
        <v>76</v>
      </c>
      <c r="AW41">
        <v>13645.800000000001</v>
      </c>
      <c r="AX41">
        <v>114</v>
      </c>
      <c r="AZ41">
        <f t="shared" ca="1" si="0"/>
        <v>26</v>
      </c>
      <c r="BA41" t="str">
        <f ca="1"/>
        <v>Product36</v>
      </c>
      <c r="BB41">
        <f ca="1"/>
        <v>7222.5</v>
      </c>
      <c r="BC41">
        <f ca="1"/>
        <v>75</v>
      </c>
      <c r="BF41">
        <f t="shared" ca="1" si="1"/>
        <v>32</v>
      </c>
    </row>
    <row r="42" spans="13:58" x14ac:dyDescent="0.3">
      <c r="U42" s="10"/>
      <c r="AV42" s="10" t="s">
        <v>78</v>
      </c>
      <c r="AW42">
        <v>8978.2000000000007</v>
      </c>
      <c r="AX42">
        <v>154</v>
      </c>
      <c r="AZ42">
        <f t="shared" ca="1" si="0"/>
        <v>34</v>
      </c>
      <c r="BA42" t="str">
        <f ca="1"/>
        <v>Product37</v>
      </c>
      <c r="BB42">
        <f ca="1"/>
        <v>5145.6000000000004</v>
      </c>
      <c r="BC42">
        <f ca="1"/>
        <v>60</v>
      </c>
      <c r="BF42">
        <f t="shared" ca="1" si="1"/>
        <v>42</v>
      </c>
    </row>
    <row r="43" spans="13:58" x14ac:dyDescent="0.3">
      <c r="U43" s="10"/>
      <c r="AV43" s="10" t="s">
        <v>80</v>
      </c>
      <c r="AW43">
        <v>703.5</v>
      </c>
      <c r="AX43">
        <v>105</v>
      </c>
      <c r="AZ43">
        <f t="shared" ca="1" si="0"/>
        <v>22</v>
      </c>
      <c r="BA43" t="str">
        <f ca="1"/>
        <v>Product38</v>
      </c>
      <c r="BB43">
        <f ca="1"/>
        <v>8871.1200000000008</v>
      </c>
      <c r="BC43">
        <f ca="1"/>
        <v>111</v>
      </c>
      <c r="BF43">
        <f t="shared" ca="1" si="1"/>
        <v>16</v>
      </c>
    </row>
    <row r="44" spans="13:58" x14ac:dyDescent="0.3">
      <c r="U44" s="10"/>
      <c r="AV44" s="10" t="s">
        <v>82</v>
      </c>
      <c r="AW44">
        <v>7222.5</v>
      </c>
      <c r="AX44">
        <v>75</v>
      </c>
      <c r="AZ44">
        <f t="shared" ca="1" si="0"/>
        <v>38</v>
      </c>
      <c r="BA44" t="str">
        <f ca="1"/>
        <v>Product39</v>
      </c>
      <c r="BB44">
        <f ca="1"/>
        <v>3957.15</v>
      </c>
      <c r="BC44">
        <f ca="1"/>
        <v>93</v>
      </c>
      <c r="BF44">
        <f t="shared" ca="1" si="1"/>
        <v>27</v>
      </c>
    </row>
    <row r="45" spans="13:58" x14ac:dyDescent="0.3">
      <c r="U45" s="10"/>
      <c r="AV45" s="10" t="s">
        <v>84</v>
      </c>
      <c r="AW45">
        <v>5145.6000000000004</v>
      </c>
      <c r="AX45">
        <v>60</v>
      </c>
      <c r="AZ45">
        <f t="shared" ca="1" si="0"/>
        <v>25</v>
      </c>
      <c r="BA45" t="str">
        <f ca="1"/>
        <v>Product40</v>
      </c>
      <c r="BB45">
        <f ca="1"/>
        <v>7718.4000000000005</v>
      </c>
      <c r="BC45">
        <f ca="1"/>
        <v>67</v>
      </c>
      <c r="BF45">
        <f t="shared" ca="1" si="1"/>
        <v>38</v>
      </c>
    </row>
    <row r="46" spans="13:58" x14ac:dyDescent="0.3">
      <c r="U46" s="10"/>
      <c r="AV46" s="10" t="s">
        <v>87</v>
      </c>
      <c r="AW46">
        <v>8871.1200000000008</v>
      </c>
      <c r="AX46">
        <v>111</v>
      </c>
      <c r="AZ46">
        <f t="shared" ca="1" si="0"/>
        <v>1</v>
      </c>
      <c r="BA46" t="str">
        <f ca="1"/>
        <v>Product41</v>
      </c>
      <c r="BB46">
        <f ca="1"/>
        <v>22952.16</v>
      </c>
      <c r="BC46">
        <f ca="1"/>
        <v>132</v>
      </c>
      <c r="BF46">
        <f t="shared" ca="1" si="1"/>
        <v>4</v>
      </c>
    </row>
    <row r="47" spans="13:58" x14ac:dyDescent="0.3">
      <c r="U47" s="10"/>
      <c r="AV47" s="10" t="s">
        <v>89</v>
      </c>
      <c r="AW47">
        <v>3957.15</v>
      </c>
      <c r="AX47">
        <v>93</v>
      </c>
      <c r="AZ47">
        <f t="shared" ca="1" si="0"/>
        <v>4</v>
      </c>
      <c r="BA47" t="str">
        <f ca="1"/>
        <v>Product42</v>
      </c>
      <c r="BB47">
        <f ca="1"/>
        <v>20574</v>
      </c>
      <c r="BC47">
        <f ca="1"/>
        <v>127</v>
      </c>
      <c r="BF47">
        <f t="shared" ca="1" si="1"/>
        <v>6</v>
      </c>
    </row>
    <row r="48" spans="13:58" x14ac:dyDescent="0.3">
      <c r="U48" s="10"/>
      <c r="AV48" s="10" t="s">
        <v>91</v>
      </c>
      <c r="AW48">
        <v>7718.4000000000005</v>
      </c>
      <c r="AX48">
        <v>67</v>
      </c>
      <c r="AZ48">
        <f t="shared" ca="1" si="0"/>
        <v>30</v>
      </c>
      <c r="BA48" t="str">
        <f ca="1"/>
        <v>Product43</v>
      </c>
      <c r="BB48">
        <f ca="1"/>
        <v>6064.8399999999992</v>
      </c>
      <c r="BC48">
        <f ca="1"/>
        <v>73</v>
      </c>
      <c r="BF48">
        <f t="shared" ca="1" si="1"/>
        <v>34</v>
      </c>
    </row>
    <row r="49" spans="21:58" x14ac:dyDescent="0.3">
      <c r="U49" s="10"/>
      <c r="AV49" s="10" t="s">
        <v>93</v>
      </c>
      <c r="AW49">
        <v>22952.16</v>
      </c>
      <c r="AX49">
        <v>132</v>
      </c>
      <c r="AZ49">
        <f t="shared" ca="1" si="0"/>
        <v>7</v>
      </c>
      <c r="BA49" t="str">
        <f ca="1"/>
        <v>Product44</v>
      </c>
      <c r="BB49">
        <f ca="1"/>
        <v>16333.92</v>
      </c>
      <c r="BC49">
        <f ca="1"/>
        <v>199</v>
      </c>
      <c r="BF49">
        <f t="shared" ca="1" si="1"/>
        <v>1</v>
      </c>
    </row>
    <row r="50" spans="21:58" x14ac:dyDescent="0.3">
      <c r="U50" s="10"/>
      <c r="AV50" s="10" t="s">
        <v>95</v>
      </c>
      <c r="AW50">
        <v>20574</v>
      </c>
      <c r="AX50">
        <v>127</v>
      </c>
    </row>
    <row r="51" spans="21:58" x14ac:dyDescent="0.3">
      <c r="U51" s="10"/>
      <c r="AV51" s="10" t="s">
        <v>97</v>
      </c>
      <c r="AW51">
        <v>6064.8399999999992</v>
      </c>
      <c r="AX51">
        <v>73</v>
      </c>
    </row>
    <row r="52" spans="21:58" x14ac:dyDescent="0.3">
      <c r="U52" s="10"/>
      <c r="AV52" s="10" t="s">
        <v>99</v>
      </c>
      <c r="AW52">
        <v>16333.92</v>
      </c>
      <c r="AX52">
        <v>199</v>
      </c>
    </row>
    <row r="53" spans="21:58" x14ac:dyDescent="0.3">
      <c r="U53" s="10"/>
    </row>
    <row r="54" spans="21:58" x14ac:dyDescent="0.3">
      <c r="U54" s="10"/>
      <c r="AX54" s="10"/>
    </row>
    <row r="55" spans="21:58" x14ac:dyDescent="0.3">
      <c r="U55" s="10"/>
      <c r="AX55" s="10"/>
    </row>
    <row r="56" spans="21:58" x14ac:dyDescent="0.3">
      <c r="AX56" s="10"/>
    </row>
    <row r="57" spans="21:58" x14ac:dyDescent="0.3">
      <c r="AX57" s="10"/>
    </row>
  </sheetData>
  <phoneticPr fontId="8" type="noConversion"/>
  <pageMargins left="0.7" right="0.7" top="0.75" bottom="0.75" header="0.3" footer="0.3"/>
  <pageSetup paperSize="9" orientation="portrait" r:id="rId9"/>
  <drawing r:id="rId10"/>
  <legacyDrawing r:id="rId11"/>
  <mc:AlternateContent xmlns:mc="http://schemas.openxmlformats.org/markup-compatibility/2006">
    <mc:Choice Requires="x14">
      <controls>
        <mc:AlternateContent xmlns:mc="http://schemas.openxmlformats.org/markup-compatibility/2006">
          <mc:Choice Requires="x14">
            <control shapeId="4098" r:id="rId12" name="Check Box 2">
              <controlPr defaultSize="0" autoFill="0" autoLine="0" autoPict="0">
                <anchor moveWithCells="1">
                  <from>
                    <xdr:col>33</xdr:col>
                    <xdr:colOff>266700</xdr:colOff>
                    <xdr:row>6</xdr:row>
                    <xdr:rowOff>0</xdr:rowOff>
                  </from>
                  <to>
                    <xdr:col>34</xdr:col>
                    <xdr:colOff>495300</xdr:colOff>
                    <xdr:row>10</xdr:row>
                    <xdr:rowOff>83820</xdr:rowOff>
                  </to>
                </anchor>
              </controlPr>
            </control>
          </mc:Choice>
        </mc:AlternateContent>
        <mc:AlternateContent xmlns:mc="http://schemas.openxmlformats.org/markup-compatibility/2006">
          <mc:Choice Requires="x14">
            <control shapeId="4099" r:id="rId13" name="Check Box 3">
              <controlPr defaultSize="0" autoFill="0" autoLine="0" autoPict="0">
                <anchor moveWithCells="1">
                  <from>
                    <xdr:col>36</xdr:col>
                    <xdr:colOff>266700</xdr:colOff>
                    <xdr:row>9</xdr:row>
                    <xdr:rowOff>0</xdr:rowOff>
                  </from>
                  <to>
                    <xdr:col>36</xdr:col>
                    <xdr:colOff>1104900</xdr:colOff>
                    <xdr:row>12</xdr:row>
                    <xdr:rowOff>121920</xdr:rowOff>
                  </to>
                </anchor>
              </controlPr>
            </control>
          </mc:Choice>
        </mc:AlternateContent>
        <mc:AlternateContent xmlns:mc="http://schemas.openxmlformats.org/markup-compatibility/2006">
          <mc:Choice Requires="x14">
            <control shapeId="4100" r:id="rId14" name="Check Box 4">
              <controlPr defaultSize="0" autoFill="0" autoLine="0" autoPict="0">
                <anchor moveWithCells="1">
                  <from>
                    <xdr:col>40</xdr:col>
                    <xdr:colOff>83820</xdr:colOff>
                    <xdr:row>3</xdr:row>
                    <xdr:rowOff>30480</xdr:rowOff>
                  </from>
                  <to>
                    <xdr:col>41</xdr:col>
                    <xdr:colOff>320040</xdr:colOff>
                    <xdr:row>6</xdr:row>
                    <xdr:rowOff>83820</xdr:rowOff>
                  </to>
                </anchor>
              </controlPr>
            </control>
          </mc:Choice>
        </mc:AlternateContent>
        <mc:AlternateContent xmlns:mc="http://schemas.openxmlformats.org/markup-compatibility/2006">
          <mc:Choice Requires="x14">
            <control shapeId="4104" r:id="rId15" name="Scroll Bar 8">
              <controlPr defaultSize="0" autoPict="0">
                <anchor moveWithCells="1">
                  <from>
                    <xdr:col>69</xdr:col>
                    <xdr:colOff>327660</xdr:colOff>
                    <xdr:row>10</xdr:row>
                    <xdr:rowOff>7620</xdr:rowOff>
                  </from>
                  <to>
                    <xdr:col>70</xdr:col>
                    <xdr:colOff>327660</xdr:colOff>
                    <xdr:row>32</xdr:row>
                    <xdr:rowOff>76200</xdr:rowOff>
                  </to>
                </anchor>
              </controlPr>
            </control>
          </mc:Choice>
        </mc:AlternateContent>
        <mc:AlternateContent xmlns:mc="http://schemas.openxmlformats.org/markup-compatibility/2006">
          <mc:Choice Requires="x14">
            <control shapeId="4108" r:id="rId16" name="Check Box 12">
              <controlPr defaultSize="0" autoFill="0" autoLine="0" autoPict="0">
                <anchor moveWithCells="1">
                  <from>
                    <xdr:col>106</xdr:col>
                    <xdr:colOff>411480</xdr:colOff>
                    <xdr:row>11</xdr:row>
                    <xdr:rowOff>121920</xdr:rowOff>
                  </from>
                  <to>
                    <xdr:col>107</xdr:col>
                    <xdr:colOff>304800</xdr:colOff>
                    <xdr:row>12</xdr:row>
                    <xdr:rowOff>144780</xdr:rowOff>
                  </to>
                </anchor>
              </controlPr>
            </control>
          </mc:Choice>
        </mc:AlternateContent>
        <mc:AlternateContent xmlns:mc="http://schemas.openxmlformats.org/markup-compatibility/2006">
          <mc:Choice Requires="x14">
            <control shapeId="4109" r:id="rId17" name="Check Box 13">
              <controlPr defaultSize="0" autoFill="0" autoLine="0" autoPict="0">
                <anchor moveWithCells="1">
                  <from>
                    <xdr:col>108</xdr:col>
                    <xdr:colOff>304800</xdr:colOff>
                    <xdr:row>11</xdr:row>
                    <xdr:rowOff>99060</xdr:rowOff>
                  </from>
                  <to>
                    <xdr:col>109</xdr:col>
                    <xdr:colOff>350520</xdr:colOff>
                    <xdr:row>12</xdr:row>
                    <xdr:rowOff>121920</xdr:rowOff>
                  </to>
                </anchor>
              </controlPr>
            </control>
          </mc:Choice>
        </mc:AlternateContent>
        <mc:AlternateContent xmlns:mc="http://schemas.openxmlformats.org/markup-compatibility/2006">
          <mc:Choice Requires="x14">
            <control shapeId="4107" r:id="rId18" name="Check Box 11">
              <controlPr defaultSize="0" autoFill="0" autoLine="0" autoPict="0">
                <anchor moveWithCells="1">
                  <from>
                    <xdr:col>104</xdr:col>
                    <xdr:colOff>297180</xdr:colOff>
                    <xdr:row>11</xdr:row>
                    <xdr:rowOff>99060</xdr:rowOff>
                  </from>
                  <to>
                    <xdr:col>105</xdr:col>
                    <xdr:colOff>205740</xdr:colOff>
                    <xdr:row>12</xdr:row>
                    <xdr:rowOff>160020</xdr:rowOff>
                  </to>
                </anchor>
              </controlPr>
            </control>
          </mc:Choice>
        </mc:AlternateContent>
      </controls>
    </mc:Choice>
  </mc:AlternateContent>
  <extLst>
    <ext xmlns:x14="http://schemas.microsoft.com/office/spreadsheetml/2009/9/main" uri="{A8765BA9-456A-4dab-B4F3-ACF838C121DE}">
      <x14:slicerList>
        <x14:slicer r:id="rId1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B1" workbookViewId="0">
      <selection activeCell="F15" sqref="F15"/>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21.21875" customWidth="1"/>
    <col min="8" max="8" width="9.88671875" customWidth="1"/>
    <col min="9" max="9" width="17.21875" bestFit="1" customWidth="1"/>
    <col min="10" max="10" width="17.77734375" style="8" customWidth="1"/>
    <col min="11" max="11" width="24.21875" style="8" bestFit="1" customWidth="1"/>
    <col min="12" max="12" width="24.5546875" style="8" bestFit="1" customWidth="1"/>
    <col min="13" max="13" width="19.33203125" style="8" customWidth="1"/>
  </cols>
  <sheetData>
    <row r="1" spans="1:16" ht="15" thickBot="1" x14ac:dyDescent="0.35">
      <c r="A1" s="2" t="s">
        <v>100</v>
      </c>
      <c r="B1" s="2" t="s">
        <v>0</v>
      </c>
      <c r="C1" s="2" t="s">
        <v>101</v>
      </c>
      <c r="D1" s="2" t="s">
        <v>102</v>
      </c>
      <c r="E1" s="2" t="s">
        <v>103</v>
      </c>
      <c r="F1" s="2" t="s">
        <v>104</v>
      </c>
      <c r="G1" s="2" t="s">
        <v>114</v>
      </c>
      <c r="H1" s="2" t="s">
        <v>2</v>
      </c>
      <c r="I1" s="2" t="s">
        <v>3</v>
      </c>
      <c r="J1" s="7" t="s">
        <v>4</v>
      </c>
      <c r="K1" s="7" t="s">
        <v>5</v>
      </c>
      <c r="L1" s="7" t="s">
        <v>115</v>
      </c>
      <c r="M1" s="7" t="s">
        <v>116</v>
      </c>
      <c r="N1" s="2" t="s">
        <v>117</v>
      </c>
      <c r="O1" s="2" t="s">
        <v>118</v>
      </c>
      <c r="P1" s="2" t="s">
        <v>119</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f>
        <v>1412.64</v>
      </c>
      <c r="N2">
        <f>DAY(InputData[[#This Row],[DATE]])</f>
        <v>1</v>
      </c>
      <c r="O2" t="str">
        <f>TEXT(InputData[[#This Row],[DATE]],"MMM")</f>
        <v>Jan</v>
      </c>
      <c r="P2" t="str">
        <f>TEXT(InputData[[#This Row],[DATE]],"YYYY")</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f>
        <v>1198.8</v>
      </c>
      <c r="N3">
        <f>DAY(InputData[[#This Row],[DATE]])</f>
        <v>2</v>
      </c>
      <c r="O3" t="str">
        <f>TEXT(InputData[[#This Row],[DATE]],"MMM")</f>
        <v>Jan</v>
      </c>
      <c r="P3" t="str">
        <f>TEXT(InputData[[#This Row],[DATE]],"YYYY")</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f>
        <v>732.48</v>
      </c>
      <c r="N4">
        <f>DAY(InputData[[#This Row],[DATE]])</f>
        <v>2</v>
      </c>
      <c r="O4" t="str">
        <f>TEXT(InputData[[#This Row],[DATE]],"MMM")</f>
        <v>Jan</v>
      </c>
      <c r="P4" t="str">
        <f>TEXT(InputData[[#This Row],[DATE]],"YYYY")</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f>
        <v>244.20000000000002</v>
      </c>
      <c r="N5">
        <f>DAY(InputData[[#This Row],[DATE]])</f>
        <v>3</v>
      </c>
      <c r="O5" t="str">
        <f>TEXT(InputData[[#This Row],[DATE]],"MMM")</f>
        <v>Jan</v>
      </c>
      <c r="P5" t="str">
        <f>TEXT(InputData[[#This Row],[DATE]],"YYYY")</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f>
        <v>80.400000000000006</v>
      </c>
      <c r="N6">
        <f>DAY(InputData[[#This Row],[DATE]])</f>
        <v>4</v>
      </c>
      <c r="O6" t="str">
        <f>TEXT(InputData[[#This Row],[DATE]],"MMM")</f>
        <v>Jan</v>
      </c>
      <c r="P6" t="str">
        <f>TEXT(InputData[[#This Row],[DATE]],"YYYY")</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f>
        <v>104.16</v>
      </c>
      <c r="N7">
        <f>DAY(InputData[[#This Row],[DATE]])</f>
        <v>9</v>
      </c>
      <c r="O7" t="str">
        <f>TEXT(InputData[[#This Row],[DATE]],"MMM")</f>
        <v>Jan</v>
      </c>
      <c r="P7" t="str">
        <f>TEXT(InputData[[#This Row],[DATE]],"YYYY")</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f>
        <v>647.52</v>
      </c>
      <c r="N8">
        <f>DAY(InputData[[#This Row],[DATE]])</f>
        <v>9</v>
      </c>
      <c r="O8" t="str">
        <f>TEXT(InputData[[#This Row],[DATE]],"MMM")</f>
        <v>Jan</v>
      </c>
      <c r="P8" t="str">
        <f>TEXT(InputData[[#This Row],[DATE]],"YYYY")</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f>
        <v>33.32</v>
      </c>
      <c r="N9">
        <f>DAY(InputData[[#This Row],[DATE]])</f>
        <v>9</v>
      </c>
      <c r="O9" t="str">
        <f>TEXT(InputData[[#This Row],[DATE]],"MMM")</f>
        <v>Jan</v>
      </c>
      <c r="P9" t="str">
        <f>TEXT(InputData[[#This Row],[DATE]],"YYYY")</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f>
        <v>257.28000000000003</v>
      </c>
      <c r="N10">
        <f>DAY(InputData[[#This Row],[DATE]])</f>
        <v>11</v>
      </c>
      <c r="O10" t="str">
        <f>TEXT(InputData[[#This Row],[DATE]],"MMM")</f>
        <v>Jan</v>
      </c>
      <c r="P10" t="str">
        <f>TEXT(InputData[[#This Row],[DATE]],"YYYY")</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f>
        <v>586.88</v>
      </c>
      <c r="N11">
        <f>DAY(InputData[[#This Row],[DATE]])</f>
        <v>11</v>
      </c>
      <c r="O11" t="str">
        <f>TEXT(InputData[[#This Row],[DATE]],"MMM")</f>
        <v>Jan</v>
      </c>
      <c r="P11" t="str">
        <f>TEXT(InputData[[#This Row],[DATE]],"YYYY")</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f>
        <v>648</v>
      </c>
      <c r="N12">
        <f>DAY(InputData[[#This Row],[DATE]])</f>
        <v>11</v>
      </c>
      <c r="O12" t="str">
        <f>TEXT(InputData[[#This Row],[DATE]],"MMM")</f>
        <v>Jan</v>
      </c>
      <c r="P12" t="str">
        <f>TEXT(InputData[[#This Row],[DATE]],"YYYY")</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f>
        <v>1620</v>
      </c>
      <c r="N13">
        <f>DAY(InputData[[#This Row],[DATE]])</f>
        <v>12</v>
      </c>
      <c r="O13" t="str">
        <f>TEXT(InputData[[#This Row],[DATE]],"MMM")</f>
        <v>Jan</v>
      </c>
      <c r="P13" t="str">
        <f>TEXT(InputData[[#This Row],[DATE]],"YYYY")</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f>
        <v>1067.04</v>
      </c>
      <c r="N14">
        <f>DAY(InputData[[#This Row],[DATE]])</f>
        <v>18</v>
      </c>
      <c r="O14" t="str">
        <f>TEXT(InputData[[#This Row],[DATE]],"MMM")</f>
        <v>Jan</v>
      </c>
      <c r="P14" t="str">
        <f>TEXT(InputData[[#This Row],[DATE]],"YYYY")</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f>
        <v>448.38</v>
      </c>
      <c r="N15">
        <f>DAY(InputData[[#This Row],[DATE]])</f>
        <v>18</v>
      </c>
      <c r="O15" t="str">
        <f>TEXT(InputData[[#This Row],[DATE]],"MMM")</f>
        <v>Jan</v>
      </c>
      <c r="P15" t="str">
        <f>TEXT(InputData[[#This Row],[DATE]],"YYYY")</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f>
        <v>40.200000000000003</v>
      </c>
      <c r="N16">
        <f>DAY(InputData[[#This Row],[DATE]])</f>
        <v>19</v>
      </c>
      <c r="O16" t="str">
        <f>TEXT(InputData[[#This Row],[DATE]],"MMM")</f>
        <v>Jan</v>
      </c>
      <c r="P16" t="str">
        <f>TEXT(InputData[[#This Row],[DATE]],"YYYY")</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f>
        <v>233.2</v>
      </c>
      <c r="N17">
        <f>DAY(InputData[[#This Row],[DATE]])</f>
        <v>20</v>
      </c>
      <c r="O17" t="str">
        <f>TEXT(InputData[[#This Row],[DATE]],"MMM")</f>
        <v>Jan</v>
      </c>
      <c r="P17" t="str">
        <f>TEXT(InputData[[#This Row],[DATE]],"YYYY")</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f>
        <v>305</v>
      </c>
      <c r="N18">
        <f>DAY(InputData[[#This Row],[DATE]])</f>
        <v>20</v>
      </c>
      <c r="O18" t="str">
        <f>TEXT(InputData[[#This Row],[DATE]],"MMM")</f>
        <v>Jan</v>
      </c>
      <c r="P18" t="str">
        <f>TEXT(InputData[[#This Row],[DATE]],"YYYY")</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f>
        <v>732.6</v>
      </c>
      <c r="N19">
        <f>DAY(InputData[[#This Row],[DATE]])</f>
        <v>21</v>
      </c>
      <c r="O19" t="str">
        <f>TEXT(InputData[[#This Row],[DATE]],"MMM")</f>
        <v>Jan</v>
      </c>
      <c r="P19" t="str">
        <f>TEXT(InputData[[#This Row],[DATE]],"YYYY")</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f>
        <v>728.46</v>
      </c>
      <c r="N20">
        <f>DAY(InputData[[#This Row],[DATE]])</f>
        <v>21</v>
      </c>
      <c r="O20" t="str">
        <f>TEXT(InputData[[#This Row],[DATE]],"MMM")</f>
        <v>Jan</v>
      </c>
      <c r="P20" t="str">
        <f>TEXT(InputData[[#This Row],[DATE]],"YYYY")</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f>
        <v>972</v>
      </c>
      <c r="N21">
        <f>DAY(InputData[[#This Row],[DATE]])</f>
        <v>21</v>
      </c>
      <c r="O21" t="str">
        <f>TEXT(InputData[[#This Row],[DATE]],"MMM")</f>
        <v>Jan</v>
      </c>
      <c r="P21" t="str">
        <f>TEXT(InputData[[#This Row],[DATE]],"YYYY")</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f>
        <v>349.79999999999995</v>
      </c>
      <c r="N22">
        <f>DAY(InputData[[#This Row],[DATE]])</f>
        <v>25</v>
      </c>
      <c r="O22" t="str">
        <f>TEXT(InputData[[#This Row],[DATE]],"MMM")</f>
        <v>Jan</v>
      </c>
      <c r="P22" t="str">
        <f>TEXT(InputData[[#This Row],[DATE]],"YYYY")</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f>
        <v>46.9</v>
      </c>
      <c r="N23">
        <f>DAY(InputData[[#This Row],[DATE]])</f>
        <v>25</v>
      </c>
      <c r="O23" t="str">
        <f>TEXT(InputData[[#This Row],[DATE]],"MMM")</f>
        <v>Jan</v>
      </c>
      <c r="P23" t="str">
        <f>TEXT(InputData[[#This Row],[DATE]],"YYYY")</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f>
        <v>1458.24</v>
      </c>
      <c r="N24">
        <f>DAY(InputData[[#This Row],[DATE]])</f>
        <v>25</v>
      </c>
      <c r="O24" t="str">
        <f>TEXT(InputData[[#This Row],[DATE]],"MMM")</f>
        <v>Jan</v>
      </c>
      <c r="P24" t="str">
        <f>TEXT(InputData[[#This Row],[DATE]],"YYYY")</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f>
        <v>738.72</v>
      </c>
      <c r="N25">
        <f>DAY(InputData[[#This Row],[DATE]])</f>
        <v>26</v>
      </c>
      <c r="O25" t="str">
        <f>TEXT(InputData[[#This Row],[DATE]],"MMM")</f>
        <v>Jan</v>
      </c>
      <c r="P25" t="str">
        <f>TEXT(InputData[[#This Row],[DATE]],"YYYY")</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f>
        <v>598.5</v>
      </c>
      <c r="N26">
        <f>DAY(InputData[[#This Row],[DATE]])</f>
        <v>26</v>
      </c>
      <c r="O26" t="str">
        <f>TEXT(InputData[[#This Row],[DATE]],"MMM")</f>
        <v>Jan</v>
      </c>
      <c r="P26" t="str">
        <f>TEXT(InputData[[#This Row],[DATE]],"YYYY")</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f>
        <v>727.16</v>
      </c>
      <c r="N27">
        <f>DAY(InputData[[#This Row],[DATE]])</f>
        <v>26</v>
      </c>
      <c r="O27" t="str">
        <f>TEXT(InputData[[#This Row],[DATE]],"MMM")</f>
        <v>Jan</v>
      </c>
      <c r="P27" t="str">
        <f>TEXT(InputData[[#This Row],[DATE]],"YYYY")</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f>
        <v>806.4</v>
      </c>
      <c r="N28">
        <f>DAY(InputData[[#This Row],[DATE]])</f>
        <v>27</v>
      </c>
      <c r="O28" t="str">
        <f>TEXT(InputData[[#This Row],[DATE]],"MMM")</f>
        <v>Jan</v>
      </c>
      <c r="P28" t="str">
        <f>TEXT(InputData[[#This Row],[DATE]],"YYYY")</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f>
        <v>352.44</v>
      </c>
      <c r="N29">
        <f>DAY(InputData[[#This Row],[DATE]])</f>
        <v>27</v>
      </c>
      <c r="O29" t="str">
        <f>TEXT(InputData[[#This Row],[DATE]],"MMM")</f>
        <v>Jan</v>
      </c>
      <c r="P29" t="str">
        <f>TEXT(InputData[[#This Row],[DATE]],"YYYY")</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f>
        <v>488.40000000000003</v>
      </c>
      <c r="N30">
        <f>DAY(InputData[[#This Row],[DATE]])</f>
        <v>28</v>
      </c>
      <c r="O30" t="str">
        <f>TEXT(InputData[[#This Row],[DATE]],"MMM")</f>
        <v>Jan</v>
      </c>
      <c r="P30" t="str">
        <f>TEXT(InputData[[#This Row],[DATE]],"YYYY")</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f>
        <v>106.22</v>
      </c>
      <c r="N31">
        <f>DAY(InputData[[#This Row],[DATE]])</f>
        <v>28</v>
      </c>
      <c r="O31" t="str">
        <f>TEXT(InputData[[#This Row],[DATE]],"MMM")</f>
        <v>Jan</v>
      </c>
      <c r="P31" t="str">
        <f>TEXT(InputData[[#This Row],[DATE]],"YYYY")</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f>
        <v>1149.96</v>
      </c>
      <c r="N32">
        <f>DAY(InputData[[#This Row],[DATE]])</f>
        <v>2</v>
      </c>
      <c r="O32" t="str">
        <f>TEXT(InputData[[#This Row],[DATE]],"MMM")</f>
        <v>Feb</v>
      </c>
      <c r="P32" t="str">
        <f>TEXT(InputData[[#This Row],[DATE]],"YYYY")</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f>
        <v>216.32</v>
      </c>
      <c r="N33">
        <f>DAY(InputData[[#This Row],[DATE]])</f>
        <v>3</v>
      </c>
      <c r="O33" t="str">
        <f>TEXT(InputData[[#This Row],[DATE]],"MMM")</f>
        <v>Feb</v>
      </c>
      <c r="P33" t="str">
        <f>TEXT(InputData[[#This Row],[DATE]],"YYYY")</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f>
        <v>283.14</v>
      </c>
      <c r="N34">
        <f>DAY(InputData[[#This Row],[DATE]])</f>
        <v>3</v>
      </c>
      <c r="O34" t="str">
        <f>TEXT(InputData[[#This Row],[DATE]],"MMM")</f>
        <v>Feb</v>
      </c>
      <c r="P34" t="str">
        <f>TEXT(InputData[[#This Row],[DATE]],"YYYY")</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f>
        <v>343.04</v>
      </c>
      <c r="N35">
        <f>DAY(InputData[[#This Row],[DATE]])</f>
        <v>4</v>
      </c>
      <c r="O35" t="str">
        <f>TEXT(InputData[[#This Row],[DATE]],"MMM")</f>
        <v>Feb</v>
      </c>
      <c r="P35" t="str">
        <f>TEXT(InputData[[#This Row],[DATE]],"YYYY")</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f>
        <v>581.55999999999995</v>
      </c>
      <c r="N36">
        <f>DAY(InputData[[#This Row],[DATE]])</f>
        <v>5</v>
      </c>
      <c r="O36" t="str">
        <f>TEXT(InputData[[#This Row],[DATE]],"MMM")</f>
        <v>Feb</v>
      </c>
      <c r="P36" t="str">
        <f>TEXT(InputData[[#This Row],[DATE]],"YYYY")</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f>
        <v>155.61000000000001</v>
      </c>
      <c r="N37">
        <f>DAY(InputData[[#This Row],[DATE]])</f>
        <v>5</v>
      </c>
      <c r="O37" t="str">
        <f>TEXT(InputData[[#This Row],[DATE]],"MMM")</f>
        <v>Feb</v>
      </c>
      <c r="P37" t="str">
        <f>TEXT(InputData[[#This Row],[DATE]],"YYYY")</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f>
        <v>747.72</v>
      </c>
      <c r="N38">
        <f>DAY(InputData[[#This Row],[DATE]])</f>
        <v>5</v>
      </c>
      <c r="O38" t="str">
        <f>TEXT(InputData[[#This Row],[DATE]],"MMM")</f>
        <v>Feb</v>
      </c>
      <c r="P38" t="str">
        <f>TEXT(InputData[[#This Row],[DATE]],"YYYY")</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f>
        <v>6.7</v>
      </c>
      <c r="N39">
        <f>DAY(InputData[[#This Row],[DATE]])</f>
        <v>6</v>
      </c>
      <c r="O39" t="str">
        <f>TEXT(InputData[[#This Row],[DATE]],"MMM")</f>
        <v>Feb</v>
      </c>
      <c r="P39" t="str">
        <f>TEXT(InputData[[#This Row],[DATE]],"YYYY")</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f>
        <v>816.19999999999993</v>
      </c>
      <c r="N40">
        <f>DAY(InputData[[#This Row],[DATE]])</f>
        <v>9</v>
      </c>
      <c r="O40" t="str">
        <f>TEXT(InputData[[#This Row],[DATE]],"MMM")</f>
        <v>Feb</v>
      </c>
      <c r="P40" t="str">
        <f>TEXT(InputData[[#This Row],[DATE]],"YYYY")</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f>
        <v>662.34</v>
      </c>
      <c r="N41">
        <f>DAY(InputData[[#This Row],[DATE]])</f>
        <v>12</v>
      </c>
      <c r="O41" t="str">
        <f>TEXT(InputData[[#This Row],[DATE]],"MMM")</f>
        <v>Feb</v>
      </c>
      <c r="P41" t="str">
        <f>TEXT(InputData[[#This Row],[DATE]],"YYYY")</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f>
        <v>1345.14</v>
      </c>
      <c r="N42">
        <f>DAY(InputData[[#This Row],[DATE]])</f>
        <v>12</v>
      </c>
      <c r="O42" t="str">
        <f>TEXT(InputData[[#This Row],[DATE]],"MMM")</f>
        <v>Feb</v>
      </c>
      <c r="P42" t="str">
        <f>TEXT(InputData[[#This Row],[DATE]],"YYYY")</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f>
        <v>228.48000000000002</v>
      </c>
      <c r="N43">
        <f>DAY(InputData[[#This Row],[DATE]])</f>
        <v>15</v>
      </c>
      <c r="O43" t="str">
        <f>TEXT(InputData[[#This Row],[DATE]],"MMM")</f>
        <v>Feb</v>
      </c>
      <c r="P43" t="str">
        <f>TEXT(InputData[[#This Row],[DATE]],"YYYY")</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f>
        <v>94.32</v>
      </c>
      <c r="N44">
        <f>DAY(InputData[[#This Row],[DATE]])</f>
        <v>18</v>
      </c>
      <c r="O44" t="str">
        <f>TEXT(InputData[[#This Row],[DATE]],"MMM")</f>
        <v>Feb</v>
      </c>
      <c r="P44" t="str">
        <f>TEXT(InputData[[#This Row],[DATE]],"YYYY")</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f>
        <v>2214.08</v>
      </c>
      <c r="N45">
        <f>DAY(InputData[[#This Row],[DATE]])</f>
        <v>20</v>
      </c>
      <c r="O45" t="str">
        <f>TEXT(InputData[[#This Row],[DATE]],"MMM")</f>
        <v>Feb</v>
      </c>
      <c r="P45" t="str">
        <f>TEXT(InputData[[#This Row],[DATE]],"YYYY")</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f>
        <v>610.4</v>
      </c>
      <c r="N46">
        <f>DAY(InputData[[#This Row],[DATE]])</f>
        <v>22</v>
      </c>
      <c r="O46" t="str">
        <f>TEXT(InputData[[#This Row],[DATE]],"MMM")</f>
        <v>Feb</v>
      </c>
      <c r="P46" t="str">
        <f>TEXT(InputData[[#This Row],[DATE]],"YYYY")</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f>
        <v>24.990000000000002</v>
      </c>
      <c r="N47">
        <f>DAY(InputData[[#This Row],[DATE]])</f>
        <v>23</v>
      </c>
      <c r="O47" t="str">
        <f>TEXT(InputData[[#This Row],[DATE]],"MMM")</f>
        <v>Feb</v>
      </c>
      <c r="P47" t="str">
        <f>TEXT(InputData[[#This Row],[DATE]],"YYYY")</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f>
        <v>311.22000000000003</v>
      </c>
      <c r="N48">
        <f>DAY(InputData[[#This Row],[DATE]])</f>
        <v>23</v>
      </c>
      <c r="O48" t="str">
        <f>TEXT(InputData[[#This Row],[DATE]],"MMM")</f>
        <v>Feb</v>
      </c>
      <c r="P48" t="str">
        <f>TEXT(InputData[[#This Row],[DATE]],"YYYY")</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f>
        <v>571.20000000000005</v>
      </c>
      <c r="N49">
        <f>DAY(InputData[[#This Row],[DATE]])</f>
        <v>25</v>
      </c>
      <c r="O49" t="str">
        <f>TEXT(InputData[[#This Row],[DATE]],"MMM")</f>
        <v>Feb</v>
      </c>
      <c r="P49" t="str">
        <f>TEXT(InputData[[#This Row],[DATE]],"YYYY")</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f>
        <v>1292.28</v>
      </c>
      <c r="N50">
        <f>DAY(InputData[[#This Row],[DATE]])</f>
        <v>25</v>
      </c>
      <c r="O50" t="str">
        <f>TEXT(InputData[[#This Row],[DATE]],"MMM")</f>
        <v>Feb</v>
      </c>
      <c r="P50" t="str">
        <f>TEXT(InputData[[#This Row],[DATE]],"YYYY")</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f>
        <v>402.56</v>
      </c>
      <c r="N51">
        <f>DAY(InputData[[#This Row],[DATE]])</f>
        <v>25</v>
      </c>
      <c r="O51" t="str">
        <f>TEXT(InputData[[#This Row],[DATE]],"MMM")</f>
        <v>Feb</v>
      </c>
      <c r="P51" t="str">
        <f>TEXT(InputData[[#This Row],[DATE]],"YYYY")</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f>
        <v>541.31000000000006</v>
      </c>
      <c r="N52">
        <f>DAY(InputData[[#This Row],[DATE]])</f>
        <v>27</v>
      </c>
      <c r="O52" t="str">
        <f>TEXT(InputData[[#This Row],[DATE]],"MMM")</f>
        <v>Feb</v>
      </c>
      <c r="P52" t="str">
        <f>TEXT(InputData[[#This Row],[DATE]],"YYYY")</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f>
        <v>48.4</v>
      </c>
      <c r="N53">
        <f>DAY(InputData[[#This Row],[DATE]])</f>
        <v>3</v>
      </c>
      <c r="O53" t="str">
        <f>TEXT(InputData[[#This Row],[DATE]],"MMM")</f>
        <v>Mar</v>
      </c>
      <c r="P53" t="str">
        <f>TEXT(InputData[[#This Row],[DATE]],"YYYY")</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f>
        <v>1462.86</v>
      </c>
      <c r="N54">
        <f>DAY(InputData[[#This Row],[DATE]])</f>
        <v>7</v>
      </c>
      <c r="O54" t="str">
        <f>TEXT(InputData[[#This Row],[DATE]],"MMM")</f>
        <v>Mar</v>
      </c>
      <c r="P54" t="str">
        <f>TEXT(InputData[[#This Row],[DATE]],"YYYY")</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f>
        <v>342.72</v>
      </c>
      <c r="N55">
        <f>DAY(InputData[[#This Row],[DATE]])</f>
        <v>8</v>
      </c>
      <c r="O55" t="str">
        <f>TEXT(InputData[[#This Row],[DATE]],"MMM")</f>
        <v>Mar</v>
      </c>
      <c r="P55" t="str">
        <f>TEXT(InputData[[#This Row],[DATE]],"YYYY")</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f>
        <v>738.72</v>
      </c>
      <c r="N56">
        <f>DAY(InputData[[#This Row],[DATE]])</f>
        <v>8</v>
      </c>
      <c r="O56" t="str">
        <f>TEXT(InputData[[#This Row],[DATE]],"MMM")</f>
        <v>Mar</v>
      </c>
      <c r="P56" t="str">
        <f>TEXT(InputData[[#This Row],[DATE]],"YYYY")</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f>
        <v>318.65999999999997</v>
      </c>
      <c r="N57">
        <f>DAY(InputData[[#This Row],[DATE]])</f>
        <v>9</v>
      </c>
      <c r="O57" t="str">
        <f>TEXT(InputData[[#This Row],[DATE]],"MMM")</f>
        <v>Mar</v>
      </c>
      <c r="P57" t="str">
        <f>TEXT(InputData[[#This Row],[DATE]],"YYYY")</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f>
        <v>91.63</v>
      </c>
      <c r="N58">
        <f>DAY(InputData[[#This Row],[DATE]])</f>
        <v>11</v>
      </c>
      <c r="O58" t="str">
        <f>TEXT(InputData[[#This Row],[DATE]],"MMM")</f>
        <v>Mar</v>
      </c>
      <c r="P58" t="str">
        <f>TEXT(InputData[[#This Row],[DATE]],"YYYY")</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f>
        <v>418.1</v>
      </c>
      <c r="N59">
        <f>DAY(InputData[[#This Row],[DATE]])</f>
        <v>13</v>
      </c>
      <c r="O59" t="str">
        <f>TEXT(InputData[[#This Row],[DATE]],"MMM")</f>
        <v>Mar</v>
      </c>
      <c r="P59" t="str">
        <f>TEXT(InputData[[#This Row],[DATE]],"YYYY")</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f>
        <v>468.04999999999995</v>
      </c>
      <c r="N60">
        <f>DAY(InputData[[#This Row],[DATE]])</f>
        <v>15</v>
      </c>
      <c r="O60" t="str">
        <f>TEXT(InputData[[#This Row],[DATE]],"MMM")</f>
        <v>Mar</v>
      </c>
      <c r="P60" t="str">
        <f>TEXT(InputData[[#This Row],[DATE]],"YYYY")</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f>
        <v>1318.38</v>
      </c>
      <c r="N61">
        <f>DAY(InputData[[#This Row],[DATE]])</f>
        <v>16</v>
      </c>
      <c r="O61" t="str">
        <f>TEXT(InputData[[#This Row],[DATE]],"MMM")</f>
        <v>Mar</v>
      </c>
      <c r="P61" t="str">
        <f>TEXT(InputData[[#This Row],[DATE]],"YYYY")</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f>
        <v>1296</v>
      </c>
      <c r="N62">
        <f>DAY(InputData[[#This Row],[DATE]])</f>
        <v>18</v>
      </c>
      <c r="O62" t="str">
        <f>TEXT(InputData[[#This Row],[DATE]],"MMM")</f>
        <v>Mar</v>
      </c>
      <c r="P62" t="str">
        <f>TEXT(InputData[[#This Row],[DATE]],"YYYY")</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f>
        <v>376.29</v>
      </c>
      <c r="N63">
        <f>DAY(InputData[[#This Row],[DATE]])</f>
        <v>19</v>
      </c>
      <c r="O63" t="str">
        <f>TEXT(InputData[[#This Row],[DATE]],"MMM")</f>
        <v>Mar</v>
      </c>
      <c r="P63" t="str">
        <f>TEXT(InputData[[#This Row],[DATE]],"YYYY")</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f>
        <v>991.25</v>
      </c>
      <c r="N64">
        <f>DAY(InputData[[#This Row],[DATE]])</f>
        <v>21</v>
      </c>
      <c r="O64" t="str">
        <f>TEXT(InputData[[#This Row],[DATE]],"MMM")</f>
        <v>Mar</v>
      </c>
      <c r="P64" t="str">
        <f>TEXT(InputData[[#This Row],[DATE]],"YYYY")</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f>
        <v>297.84999999999997</v>
      </c>
      <c r="N65">
        <f>DAY(InputData[[#This Row],[DATE]])</f>
        <v>21</v>
      </c>
      <c r="O65" t="str">
        <f>TEXT(InputData[[#This Row],[DATE]],"MMM")</f>
        <v>Mar</v>
      </c>
      <c r="P65" t="str">
        <f>TEXT(InputData[[#This Row],[DATE]],"YYYY")</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f>
        <v>1142.4000000000001</v>
      </c>
      <c r="N66">
        <f>DAY(InputData[[#This Row],[DATE]])</f>
        <v>22</v>
      </c>
      <c r="O66" t="str">
        <f>TEXT(InputData[[#This Row],[DATE]],"MMM")</f>
        <v>Mar</v>
      </c>
      <c r="P66" t="str">
        <f>TEXT(InputData[[#This Row],[DATE]],"YYYY")</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f>
        <v>376.68</v>
      </c>
      <c r="N67">
        <f>DAY(InputData[[#This Row],[DATE]])</f>
        <v>22</v>
      </c>
      <c r="O67" t="str">
        <f>TEXT(InputData[[#This Row],[DATE]],"MMM")</f>
        <v>Mar</v>
      </c>
      <c r="P67" t="str">
        <f>TEXT(InputData[[#This Row],[DATE]],"YYYY")</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f>
        <v>2197.44</v>
      </c>
      <c r="N68">
        <f>DAY(InputData[[#This Row],[DATE]])</f>
        <v>25</v>
      </c>
      <c r="O68" t="str">
        <f>TEXT(InputData[[#This Row],[DATE]],"MMM")</f>
        <v>Mar</v>
      </c>
      <c r="P68" t="str">
        <f>TEXT(InputData[[#This Row],[DATE]],"YYYY")</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f>
        <v>342</v>
      </c>
      <c r="N69">
        <f>DAY(InputData[[#This Row],[DATE]])</f>
        <v>25</v>
      </c>
      <c r="O69" t="str">
        <f>TEXT(InputData[[#This Row],[DATE]],"MMM")</f>
        <v>Mar</v>
      </c>
      <c r="P69" t="str">
        <f>TEXT(InputData[[#This Row],[DATE]],"YYYY")</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f>
        <v>424.88</v>
      </c>
      <c r="N70">
        <f>DAY(InputData[[#This Row],[DATE]])</f>
        <v>25</v>
      </c>
      <c r="O70" t="str">
        <f>TEXT(InputData[[#This Row],[DATE]],"MMM")</f>
        <v>Mar</v>
      </c>
      <c r="P70" t="str">
        <f>TEXT(InputData[[#This Row],[DATE]],"YYYY")</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f>
        <v>159.84</v>
      </c>
      <c r="N71">
        <f>DAY(InputData[[#This Row],[DATE]])</f>
        <v>25</v>
      </c>
      <c r="O71" t="str">
        <f>TEXT(InputData[[#This Row],[DATE]],"MMM")</f>
        <v>Mar</v>
      </c>
      <c r="P71" t="str">
        <f>TEXT(InputData[[#This Row],[DATE]],"YYYY")</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f>
        <v>415.52</v>
      </c>
      <c r="N72">
        <f>DAY(InputData[[#This Row],[DATE]])</f>
        <v>26</v>
      </c>
      <c r="O72" t="str">
        <f>TEXT(InputData[[#This Row],[DATE]],"MMM")</f>
        <v>Mar</v>
      </c>
      <c r="P72" t="str">
        <f>TEXT(InputData[[#This Row],[DATE]],"YYYY")</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f>
        <v>162</v>
      </c>
      <c r="N73">
        <f>DAY(InputData[[#This Row],[DATE]])</f>
        <v>26</v>
      </c>
      <c r="O73" t="str">
        <f>TEXT(InputData[[#This Row],[DATE]],"MMM")</f>
        <v>Mar</v>
      </c>
      <c r="P73" t="str">
        <f>TEXT(InputData[[#This Row],[DATE]],"YYYY")</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f>
        <v>1478.52</v>
      </c>
      <c r="N74">
        <f>DAY(InputData[[#This Row],[DATE]])</f>
        <v>26</v>
      </c>
      <c r="O74" t="str">
        <f>TEXT(InputData[[#This Row],[DATE]],"MMM")</f>
        <v>Mar</v>
      </c>
      <c r="P74" t="str">
        <f>TEXT(InputData[[#This Row],[DATE]],"YYYY")</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f>
        <v>603.84</v>
      </c>
      <c r="N75">
        <f>DAY(InputData[[#This Row],[DATE]])</f>
        <v>27</v>
      </c>
      <c r="O75" t="str">
        <f>TEXT(InputData[[#This Row],[DATE]],"MMM")</f>
        <v>Mar</v>
      </c>
      <c r="P75" t="str">
        <f>TEXT(InputData[[#This Row],[DATE]],"YYYY")</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f>
        <v>381.84000000000003</v>
      </c>
      <c r="N76">
        <f>DAY(InputData[[#This Row],[DATE]])</f>
        <v>28</v>
      </c>
      <c r="O76" t="str">
        <f>TEXT(InputData[[#This Row],[DATE]],"MMM")</f>
        <v>Mar</v>
      </c>
      <c r="P76" t="str">
        <f>TEXT(InputData[[#This Row],[DATE]],"YYYY")</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f>
        <v>79.92</v>
      </c>
      <c r="N77">
        <f>DAY(InputData[[#This Row],[DATE]])</f>
        <v>30</v>
      </c>
      <c r="O77" t="str">
        <f>TEXT(InputData[[#This Row],[DATE]],"MMM")</f>
        <v>Mar</v>
      </c>
      <c r="P77" t="str">
        <f>TEXT(InputData[[#This Row],[DATE]],"YYYY")</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f>
        <v>486</v>
      </c>
      <c r="N78">
        <f>DAY(InputData[[#This Row],[DATE]])</f>
        <v>31</v>
      </c>
      <c r="O78" t="str">
        <f>TEXT(InputData[[#This Row],[DATE]],"MMM")</f>
        <v>Mar</v>
      </c>
      <c r="P78" t="str">
        <f>TEXT(InputData[[#This Row],[DATE]],"YYYY")</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f>
        <v>460.8</v>
      </c>
      <c r="N79">
        <f>DAY(InputData[[#This Row],[DATE]])</f>
        <v>4</v>
      </c>
      <c r="O79" t="str">
        <f>TEXT(InputData[[#This Row],[DATE]],"MMM")</f>
        <v>Apr</v>
      </c>
      <c r="P79" t="str">
        <f>TEXT(InputData[[#This Row],[DATE]],"YYYY")</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f>
        <v>70.739999999999995</v>
      </c>
      <c r="N80">
        <f>DAY(InputData[[#This Row],[DATE]])</f>
        <v>4</v>
      </c>
      <c r="O80" t="str">
        <f>TEXT(InputData[[#This Row],[DATE]],"MMM")</f>
        <v>Apr</v>
      </c>
      <c r="P80" t="str">
        <f>TEXT(InputData[[#This Row],[DATE]],"YYYY")</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f>
        <v>1562.3999999999999</v>
      </c>
      <c r="N81">
        <f>DAY(InputData[[#This Row],[DATE]])</f>
        <v>5</v>
      </c>
      <c r="O81" t="str">
        <f>TEXT(InputData[[#This Row],[DATE]],"MMM")</f>
        <v>Apr</v>
      </c>
      <c r="P81" t="str">
        <f>TEXT(InputData[[#This Row],[DATE]],"YYYY")</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f>
        <v>466.83000000000004</v>
      </c>
      <c r="N82">
        <f>DAY(InputData[[#This Row],[DATE]])</f>
        <v>9</v>
      </c>
      <c r="O82" t="str">
        <f>TEXT(InputData[[#This Row],[DATE]],"MMM")</f>
        <v>Apr</v>
      </c>
      <c r="P82" t="str">
        <f>TEXT(InputData[[#This Row],[DATE]],"YYYY")</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f>
        <v>1981.98</v>
      </c>
      <c r="N83">
        <f>DAY(InputData[[#This Row],[DATE]])</f>
        <v>10</v>
      </c>
      <c r="O83" t="str">
        <f>TEXT(InputData[[#This Row],[DATE]],"MMM")</f>
        <v>Apr</v>
      </c>
      <c r="P83" t="str">
        <f>TEXT(InputData[[#This Row],[DATE]],"YYYY")</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f>
        <v>257.28000000000003</v>
      </c>
      <c r="N84">
        <f>DAY(InputData[[#This Row],[DATE]])</f>
        <v>12</v>
      </c>
      <c r="O84" t="str">
        <f>TEXT(InputData[[#This Row],[DATE]],"MMM")</f>
        <v>Apr</v>
      </c>
      <c r="P84" t="str">
        <f>TEXT(InputData[[#This Row],[DATE]],"YYYY")</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f>
        <v>212.44</v>
      </c>
      <c r="N85">
        <f>DAY(InputData[[#This Row],[DATE]])</f>
        <v>12</v>
      </c>
      <c r="O85" t="str">
        <f>TEXT(InputData[[#This Row],[DATE]],"MMM")</f>
        <v>Apr</v>
      </c>
      <c r="P85" t="str">
        <f>TEXT(InputData[[#This Row],[DATE]],"YYYY")</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f>
        <v>514.08000000000004</v>
      </c>
      <c r="N86">
        <f>DAY(InputData[[#This Row],[DATE]])</f>
        <v>12</v>
      </c>
      <c r="O86" t="str">
        <f>TEXT(InputData[[#This Row],[DATE]],"MMM")</f>
        <v>Apr</v>
      </c>
      <c r="P86" t="str">
        <f>TEXT(InputData[[#This Row],[DATE]],"YYYY")</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f>
        <v>1556.1000000000001</v>
      </c>
      <c r="N87">
        <f>DAY(InputData[[#This Row],[DATE]])</f>
        <v>12</v>
      </c>
      <c r="O87" t="str">
        <f>TEXT(InputData[[#This Row],[DATE]],"MMM")</f>
        <v>Apr</v>
      </c>
      <c r="P87" t="str">
        <f>TEXT(InputData[[#This Row],[DATE]],"YYYY")</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f>
        <v>470.34000000000003</v>
      </c>
      <c r="N88">
        <f>DAY(InputData[[#This Row],[DATE]])</f>
        <v>15</v>
      </c>
      <c r="O88" t="str">
        <f>TEXT(InputData[[#This Row],[DATE]],"MMM")</f>
        <v>Apr</v>
      </c>
      <c r="P88" t="str">
        <f>TEXT(InputData[[#This Row],[DATE]],"YYYY")</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f>
        <v>738.15</v>
      </c>
      <c r="N89">
        <f>DAY(InputData[[#This Row],[DATE]])</f>
        <v>16</v>
      </c>
      <c r="O89" t="str">
        <f>TEXT(InputData[[#This Row],[DATE]],"MMM")</f>
        <v>Apr</v>
      </c>
      <c r="P89" t="str">
        <f>TEXT(InputData[[#This Row],[DATE]],"YYYY")</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f>
        <v>719.28</v>
      </c>
      <c r="N90">
        <f>DAY(InputData[[#This Row],[DATE]])</f>
        <v>18</v>
      </c>
      <c r="O90" t="str">
        <f>TEXT(InputData[[#This Row],[DATE]],"MMM")</f>
        <v>Apr</v>
      </c>
      <c r="P90" t="str">
        <f>TEXT(InputData[[#This Row],[DATE]],"YYYY")</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f>
        <v>2730</v>
      </c>
      <c r="N91">
        <f>DAY(InputData[[#This Row],[DATE]])</f>
        <v>18</v>
      </c>
      <c r="O91" t="str">
        <f>TEXT(InputData[[#This Row],[DATE]],"MMM")</f>
        <v>Apr</v>
      </c>
      <c r="P91" t="str">
        <f>TEXT(InputData[[#This Row],[DATE]],"YYYY")</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f>
        <v>972</v>
      </c>
      <c r="N92">
        <f>DAY(InputData[[#This Row],[DATE]])</f>
        <v>23</v>
      </c>
      <c r="O92" t="str">
        <f>TEXT(InputData[[#This Row],[DATE]],"MMM")</f>
        <v>Apr</v>
      </c>
      <c r="P92" t="str">
        <f>TEXT(InputData[[#This Row],[DATE]],"YYYY")</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f>
        <v>418.1</v>
      </c>
      <c r="N93">
        <f>DAY(InputData[[#This Row],[DATE]])</f>
        <v>23</v>
      </c>
      <c r="O93" t="str">
        <f>TEXT(InputData[[#This Row],[DATE]],"MMM")</f>
        <v>Apr</v>
      </c>
      <c r="P93" t="str">
        <f>TEXT(InputData[[#This Row],[DATE]],"YYYY")</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f>
        <v>402.56</v>
      </c>
      <c r="N94">
        <f>DAY(InputData[[#This Row],[DATE]])</f>
        <v>24</v>
      </c>
      <c r="O94" t="str">
        <f>TEXT(InputData[[#This Row],[DATE]],"MMM")</f>
        <v>Apr</v>
      </c>
      <c r="P94" t="str">
        <f>TEXT(InputData[[#This Row],[DATE]],"YYYY")</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f>
        <v>257.28000000000003</v>
      </c>
      <c r="N95">
        <f>DAY(InputData[[#This Row],[DATE]])</f>
        <v>26</v>
      </c>
      <c r="O95" t="str">
        <f>TEXT(InputData[[#This Row],[DATE]],"MMM")</f>
        <v>Apr</v>
      </c>
      <c r="P95" t="str">
        <f>TEXT(InputData[[#This Row],[DATE]],"YYYY")</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f>
        <v>1408.96</v>
      </c>
      <c r="N96">
        <f>DAY(InputData[[#This Row],[DATE]])</f>
        <v>29</v>
      </c>
      <c r="O96" t="str">
        <f>TEXT(InputData[[#This Row],[DATE]],"MMM")</f>
        <v>Apr</v>
      </c>
      <c r="P96" t="str">
        <f>TEXT(InputData[[#This Row],[DATE]],"YYYY")</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f>
        <v>53.11</v>
      </c>
      <c r="N97">
        <f>DAY(InputData[[#This Row],[DATE]])</f>
        <v>30</v>
      </c>
      <c r="O97" t="str">
        <f>TEXT(InputData[[#This Row],[DATE]],"MMM")</f>
        <v>Apr</v>
      </c>
      <c r="P97" t="str">
        <f>TEXT(InputData[[#This Row],[DATE]],"YYYY")</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f>
        <v>147.63</v>
      </c>
      <c r="N98">
        <f>DAY(InputData[[#This Row],[DATE]])</f>
        <v>1</v>
      </c>
      <c r="O98" t="str">
        <f>TEXT(InputData[[#This Row],[DATE]],"MMM")</f>
        <v>May</v>
      </c>
      <c r="P98" t="str">
        <f>TEXT(InputData[[#This Row],[DATE]],"YYYY")</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f>
        <v>162</v>
      </c>
      <c r="N99">
        <f>DAY(InputData[[#This Row],[DATE]])</f>
        <v>1</v>
      </c>
      <c r="O99" t="str">
        <f>TEXT(InputData[[#This Row],[DATE]],"MMM")</f>
        <v>May</v>
      </c>
      <c r="P99" t="str">
        <f>TEXT(InputData[[#This Row],[DATE]],"YYYY")</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f>
        <v>174.89999999999998</v>
      </c>
      <c r="N100">
        <f>DAY(InputData[[#This Row],[DATE]])</f>
        <v>3</v>
      </c>
      <c r="O100" t="str">
        <f>TEXT(InputData[[#This Row],[DATE]],"MMM")</f>
        <v>May</v>
      </c>
      <c r="P100" t="str">
        <f>TEXT(InputData[[#This Row],[DATE]],"YYYY")</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f>
        <v>204.35999999999999</v>
      </c>
      <c r="N101">
        <f>DAY(InputData[[#This Row],[DATE]])</f>
        <v>4</v>
      </c>
      <c r="O101" t="str">
        <f>TEXT(InputData[[#This Row],[DATE]],"MMM")</f>
        <v>May</v>
      </c>
      <c r="P101" t="str">
        <f>TEXT(InputData[[#This Row],[DATE]],"YYYY")</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f>
        <v>586.88</v>
      </c>
      <c r="N102">
        <f>DAY(InputData[[#This Row],[DATE]])</f>
        <v>4</v>
      </c>
      <c r="O102" t="str">
        <f>TEXT(InputData[[#This Row],[DATE]],"MMM")</f>
        <v>May</v>
      </c>
      <c r="P102" t="str">
        <f>TEXT(InputData[[#This Row],[DATE]],"YYYY")</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f>
        <v>102.17999999999999</v>
      </c>
      <c r="N103">
        <f>DAY(InputData[[#This Row],[DATE]])</f>
        <v>5</v>
      </c>
      <c r="O103" t="str">
        <f>TEXT(InputData[[#This Row],[DATE]],"MMM")</f>
        <v>May</v>
      </c>
      <c r="P103" t="str">
        <f>TEXT(InputData[[#This Row],[DATE]],"YYYY")</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f>
        <v>1419.3000000000002</v>
      </c>
      <c r="N104">
        <f>DAY(InputData[[#This Row],[DATE]])</f>
        <v>6</v>
      </c>
      <c r="O104" t="str">
        <f>TEXT(InputData[[#This Row],[DATE]],"MMM")</f>
        <v>May</v>
      </c>
      <c r="P104" t="str">
        <f>TEXT(InputData[[#This Row],[DATE]],"YYYY")</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f>
        <v>47.16</v>
      </c>
      <c r="N105">
        <f>DAY(InputData[[#This Row],[DATE]])</f>
        <v>6</v>
      </c>
      <c r="O105" t="str">
        <f>TEXT(InputData[[#This Row],[DATE]],"MMM")</f>
        <v>May</v>
      </c>
      <c r="P105" t="str">
        <f>TEXT(InputData[[#This Row],[DATE]],"YYYY")</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f>
        <v>49.21</v>
      </c>
      <c r="N106">
        <f>DAY(InputData[[#This Row],[DATE]])</f>
        <v>7</v>
      </c>
      <c r="O106" t="str">
        <f>TEXT(InputData[[#This Row],[DATE]],"MMM")</f>
        <v>May</v>
      </c>
      <c r="P106" t="str">
        <f>TEXT(InputData[[#This Row],[DATE]],"YYYY")</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f>
        <v>99.84</v>
      </c>
      <c r="N107">
        <f>DAY(InputData[[#This Row],[DATE]])</f>
        <v>9</v>
      </c>
      <c r="O107" t="str">
        <f>TEXT(InputData[[#This Row],[DATE]],"MMM")</f>
        <v>May</v>
      </c>
      <c r="P107" t="str">
        <f>TEXT(InputData[[#This Row],[DATE]],"YYYY")</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f>
        <v>334.48</v>
      </c>
      <c r="N108">
        <f>DAY(InputData[[#This Row],[DATE]])</f>
        <v>9</v>
      </c>
      <c r="O108" t="str">
        <f>TEXT(InputData[[#This Row],[DATE]],"MMM")</f>
        <v>May</v>
      </c>
      <c r="P108" t="str">
        <f>TEXT(InputData[[#This Row],[DATE]],"YYYY")</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f>
        <v>49.92</v>
      </c>
      <c r="N109">
        <f>DAY(InputData[[#This Row],[DATE]])</f>
        <v>12</v>
      </c>
      <c r="O109" t="str">
        <f>TEXT(InputData[[#This Row],[DATE]],"MMM")</f>
        <v>May</v>
      </c>
      <c r="P109" t="str">
        <f>TEXT(InputData[[#This Row],[DATE]],"YYYY")</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f>
        <v>100.5</v>
      </c>
      <c r="N110">
        <f>DAY(InputData[[#This Row],[DATE]])</f>
        <v>12</v>
      </c>
      <c r="O110" t="str">
        <f>TEXT(InputData[[#This Row],[DATE]],"MMM")</f>
        <v>May</v>
      </c>
      <c r="P110" t="str">
        <f>TEXT(InputData[[#This Row],[DATE]],"YYYY")</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f>
        <v>212.44</v>
      </c>
      <c r="N111">
        <f>DAY(InputData[[#This Row],[DATE]])</f>
        <v>13</v>
      </c>
      <c r="O111" t="str">
        <f>TEXT(InputData[[#This Row],[DATE]],"MMM")</f>
        <v>May</v>
      </c>
      <c r="P111" t="str">
        <f>TEXT(InputData[[#This Row],[DATE]],"YYYY")</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f>
        <v>324</v>
      </c>
      <c r="N112">
        <f>DAY(InputData[[#This Row],[DATE]])</f>
        <v>20</v>
      </c>
      <c r="O112" t="str">
        <f>TEXT(InputData[[#This Row],[DATE]],"MMM")</f>
        <v>May</v>
      </c>
      <c r="P112" t="str">
        <f>TEXT(InputData[[#This Row],[DATE]],"YYYY")</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f>
        <v>1267.2</v>
      </c>
      <c r="N113">
        <f>DAY(InputData[[#This Row],[DATE]])</f>
        <v>23</v>
      </c>
      <c r="O113" t="str">
        <f>TEXT(InputData[[#This Row],[DATE]],"MMM")</f>
        <v>May</v>
      </c>
      <c r="P113" t="str">
        <f>TEXT(InputData[[#This Row],[DATE]],"YYYY")</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f>
        <v>1942.98</v>
      </c>
      <c r="N114">
        <f>DAY(InputData[[#This Row],[DATE]])</f>
        <v>30</v>
      </c>
      <c r="O114" t="str">
        <f>TEXT(InputData[[#This Row],[DATE]],"MMM")</f>
        <v>May</v>
      </c>
      <c r="P114" t="str">
        <f>TEXT(InputData[[#This Row],[DATE]],"YYYY")</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f>
        <v>732.48</v>
      </c>
      <c r="N115">
        <f>DAY(InputData[[#This Row],[DATE]])</f>
        <v>30</v>
      </c>
      <c r="O115" t="str">
        <f>TEXT(InputData[[#This Row],[DATE]],"MMM")</f>
        <v>May</v>
      </c>
      <c r="P115" t="str">
        <f>TEXT(InputData[[#This Row],[DATE]],"YYYY")</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f>
        <v>1625.3999999999999</v>
      </c>
      <c r="N116">
        <f>DAY(InputData[[#This Row],[DATE]])</f>
        <v>3</v>
      </c>
      <c r="O116" t="str">
        <f>TEXT(InputData[[#This Row],[DATE]],"MMM")</f>
        <v>Jun</v>
      </c>
      <c r="P116" t="str">
        <f>TEXT(InputData[[#This Row],[DATE]],"YYYY")</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f>
        <v>610</v>
      </c>
      <c r="N117">
        <f>DAY(InputData[[#This Row],[DATE]])</f>
        <v>4</v>
      </c>
      <c r="O117" t="str">
        <f>TEXT(InputData[[#This Row],[DATE]],"MMM")</f>
        <v>Jun</v>
      </c>
      <c r="P117" t="str">
        <f>TEXT(InputData[[#This Row],[DATE]],"YYYY")</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f>
        <v>915</v>
      </c>
      <c r="N118">
        <f>DAY(InputData[[#This Row],[DATE]])</f>
        <v>4</v>
      </c>
      <c r="O118" t="str">
        <f>TEXT(InputData[[#This Row],[DATE]],"MMM")</f>
        <v>Jun</v>
      </c>
      <c r="P118" t="str">
        <f>TEXT(InputData[[#This Row],[DATE]],"YYYY")</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f>
        <v>2123.5499999999997</v>
      </c>
      <c r="N119">
        <f>DAY(InputData[[#This Row],[DATE]])</f>
        <v>5</v>
      </c>
      <c r="O119" t="str">
        <f>TEXT(InputData[[#This Row],[DATE]],"MMM")</f>
        <v>Jun</v>
      </c>
      <c r="P119" t="str">
        <f>TEXT(InputData[[#This Row],[DATE]],"YYYY")</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f>
        <v>67</v>
      </c>
      <c r="N120">
        <f>DAY(InputData[[#This Row],[DATE]])</f>
        <v>5</v>
      </c>
      <c r="O120" t="str">
        <f>TEXT(InputData[[#This Row],[DATE]],"MMM")</f>
        <v>Jun</v>
      </c>
      <c r="P120" t="str">
        <f>TEXT(InputData[[#This Row],[DATE]],"YYYY")</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f>
        <v>718.2</v>
      </c>
      <c r="N121">
        <f>DAY(InputData[[#This Row],[DATE]])</f>
        <v>6</v>
      </c>
      <c r="O121" t="str">
        <f>TEXT(InputData[[#This Row],[DATE]],"MMM")</f>
        <v>Jun</v>
      </c>
      <c r="P121" t="str">
        <f>TEXT(InputData[[#This Row],[DATE]],"YYYY")</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f>
        <v>459.91</v>
      </c>
      <c r="N122">
        <f>DAY(InputData[[#This Row],[DATE]])</f>
        <v>8</v>
      </c>
      <c r="O122" t="str">
        <f>TEXT(InputData[[#This Row],[DATE]],"MMM")</f>
        <v>Jun</v>
      </c>
      <c r="P122" t="str">
        <f>TEXT(InputData[[#This Row],[DATE]],"YYYY")</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f>
        <v>537.24</v>
      </c>
      <c r="N123">
        <f>DAY(InputData[[#This Row],[DATE]])</f>
        <v>8</v>
      </c>
      <c r="O123" t="str">
        <f>TEXT(InputData[[#This Row],[DATE]],"MMM")</f>
        <v>Jun</v>
      </c>
      <c r="P123" t="str">
        <f>TEXT(InputData[[#This Row],[DATE]],"YYYY")</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f>
        <v>727.16</v>
      </c>
      <c r="N124">
        <f>DAY(InputData[[#This Row],[DATE]])</f>
        <v>9</v>
      </c>
      <c r="O124" t="str">
        <f>TEXT(InputData[[#This Row],[DATE]],"MMM")</f>
        <v>Jun</v>
      </c>
      <c r="P124" t="str">
        <f>TEXT(InputData[[#This Row],[DATE]],"YYYY")</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f>
        <v>1409.76</v>
      </c>
      <c r="N125">
        <f>DAY(InputData[[#This Row],[DATE]])</f>
        <v>11</v>
      </c>
      <c r="O125" t="str">
        <f>TEXT(InputData[[#This Row],[DATE]],"MMM")</f>
        <v>Jun</v>
      </c>
      <c r="P125" t="str">
        <f>TEXT(InputData[[#This Row],[DATE]],"YYYY")</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f>
        <v>1043.28</v>
      </c>
      <c r="N126">
        <f>DAY(InputData[[#This Row],[DATE]])</f>
        <v>12</v>
      </c>
      <c r="O126" t="str">
        <f>TEXT(InputData[[#This Row],[DATE]],"MMM")</f>
        <v>Jun</v>
      </c>
      <c r="P126" t="str">
        <f>TEXT(InputData[[#This Row],[DATE]],"YYYY")</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f>
        <v>83.3</v>
      </c>
      <c r="N127">
        <f>DAY(InputData[[#This Row],[DATE]])</f>
        <v>14</v>
      </c>
      <c r="O127" t="str">
        <f>TEXT(InputData[[#This Row],[DATE]],"MMM")</f>
        <v>Jun</v>
      </c>
      <c r="P127" t="str">
        <f>TEXT(InputData[[#This Row],[DATE]],"YYYY")</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f>
        <v>1050</v>
      </c>
      <c r="N128">
        <f>DAY(InputData[[#This Row],[DATE]])</f>
        <v>16</v>
      </c>
      <c r="O128" t="str">
        <f>TEXT(InputData[[#This Row],[DATE]],"MMM")</f>
        <v>Jun</v>
      </c>
      <c r="P128" t="str">
        <f>TEXT(InputData[[#This Row],[DATE]],"YYYY")</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f>
        <v>188.64</v>
      </c>
      <c r="N129">
        <f>DAY(InputData[[#This Row],[DATE]])</f>
        <v>16</v>
      </c>
      <c r="O129" t="str">
        <f>TEXT(InputData[[#This Row],[DATE]],"MMM")</f>
        <v>Jun</v>
      </c>
      <c r="P129" t="str">
        <f>TEXT(InputData[[#This Row],[DATE]],"YYYY")</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f>
        <v>468.04999999999995</v>
      </c>
      <c r="N130">
        <f>DAY(InputData[[#This Row],[DATE]])</f>
        <v>16</v>
      </c>
      <c r="O130" t="str">
        <f>TEXT(InputData[[#This Row],[DATE]],"MMM")</f>
        <v>Jun</v>
      </c>
      <c r="P130" t="str">
        <f>TEXT(InputData[[#This Row],[DATE]],"YYYY")</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f>
        <v>108.29</v>
      </c>
      <c r="N131">
        <f>DAY(InputData[[#This Row],[DATE]])</f>
        <v>18</v>
      </c>
      <c r="O131" t="str">
        <f>TEXT(InputData[[#This Row],[DATE]],"MMM")</f>
        <v>Jun</v>
      </c>
      <c r="P131" t="str">
        <f>TEXT(InputData[[#This Row],[DATE]],"YYYY")</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f>
        <v>869.4</v>
      </c>
      <c r="N132">
        <f>DAY(InputData[[#This Row],[DATE]])</f>
        <v>19</v>
      </c>
      <c r="O132" t="str">
        <f>TEXT(InputData[[#This Row],[DATE]],"MMM")</f>
        <v>Jun</v>
      </c>
      <c r="P132" t="str">
        <f>TEXT(InputData[[#This Row],[DATE]],"YYYY")</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f>
        <v>16.64</v>
      </c>
      <c r="N133">
        <f>DAY(InputData[[#This Row],[DATE]])</f>
        <v>20</v>
      </c>
      <c r="O133" t="str">
        <f>TEXT(InputData[[#This Row],[DATE]],"MMM")</f>
        <v>Jun</v>
      </c>
      <c r="P133" t="str">
        <f>TEXT(InputData[[#This Row],[DATE]],"YYYY")</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f>
        <v>66.56</v>
      </c>
      <c r="N134">
        <f>DAY(InputData[[#This Row],[DATE]])</f>
        <v>23</v>
      </c>
      <c r="O134" t="str">
        <f>TEXT(InputData[[#This Row],[DATE]],"MMM")</f>
        <v>Jun</v>
      </c>
      <c r="P134" t="str">
        <f>TEXT(InputData[[#This Row],[DATE]],"YYYY")</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f>
        <v>629.19999999999993</v>
      </c>
      <c r="N135">
        <f>DAY(InputData[[#This Row],[DATE]])</f>
        <v>24</v>
      </c>
      <c r="O135" t="str">
        <f>TEXT(InputData[[#This Row],[DATE]],"MMM")</f>
        <v>Jun</v>
      </c>
      <c r="P135" t="str">
        <f>TEXT(InputData[[#This Row],[DATE]],"YYYY")</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f>
        <v>55.019999999999996</v>
      </c>
      <c r="N136">
        <f>DAY(InputData[[#This Row],[DATE]])</f>
        <v>26</v>
      </c>
      <c r="O136" t="str">
        <f>TEXT(InputData[[#This Row],[DATE]],"MMM")</f>
        <v>Jun</v>
      </c>
      <c r="P136" t="str">
        <f>TEXT(InputData[[#This Row],[DATE]],"YYYY")</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f>
        <v>1711.71</v>
      </c>
      <c r="N137">
        <f>DAY(InputData[[#This Row],[DATE]])</f>
        <v>27</v>
      </c>
      <c r="O137" t="str">
        <f>TEXT(InputData[[#This Row],[DATE]],"MMM")</f>
        <v>Jun</v>
      </c>
      <c r="P137" t="str">
        <f>TEXT(InputData[[#This Row],[DATE]],"YYYY")</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f>
        <v>325.08</v>
      </c>
      <c r="N138">
        <f>DAY(InputData[[#This Row],[DATE]])</f>
        <v>28</v>
      </c>
      <c r="O138" t="str">
        <f>TEXT(InputData[[#This Row],[DATE]],"MMM")</f>
        <v>Jun</v>
      </c>
      <c r="P138" t="str">
        <f>TEXT(InputData[[#This Row],[DATE]],"YYYY")</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f>
        <v>46.9</v>
      </c>
      <c r="N139">
        <f>DAY(InputData[[#This Row],[DATE]])</f>
        <v>28</v>
      </c>
      <c r="O139" t="str">
        <f>TEXT(InputData[[#This Row],[DATE]],"MMM")</f>
        <v>Jun</v>
      </c>
      <c r="P139" t="str">
        <f>TEXT(InputData[[#This Row],[DATE]],"YYYY")</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f>
        <v>586.88</v>
      </c>
      <c r="N140">
        <f>DAY(InputData[[#This Row],[DATE]])</f>
        <v>29</v>
      </c>
      <c r="O140" t="str">
        <f>TEXT(InputData[[#This Row],[DATE]],"MMM")</f>
        <v>Jun</v>
      </c>
      <c r="P140" t="str">
        <f>TEXT(InputData[[#This Row],[DATE]],"YYYY")</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f>
        <v>1711.71</v>
      </c>
      <c r="N141">
        <f>DAY(InputData[[#This Row],[DATE]])</f>
        <v>1</v>
      </c>
      <c r="O141" t="str">
        <f>TEXT(InputData[[#This Row],[DATE]],"MMM")</f>
        <v>Jul</v>
      </c>
      <c r="P141" t="str">
        <f>TEXT(InputData[[#This Row],[DATE]],"YYYY")</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f>
        <v>1807.08</v>
      </c>
      <c r="N142">
        <f>DAY(InputData[[#This Row],[DATE]])</f>
        <v>2</v>
      </c>
      <c r="O142" t="str">
        <f>TEXT(InputData[[#This Row],[DATE]],"MMM")</f>
        <v>Jul</v>
      </c>
      <c r="P142" t="str">
        <f>TEXT(InputData[[#This Row],[DATE]],"YYYY")</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f>
        <v>1077.3</v>
      </c>
      <c r="N143">
        <f>DAY(InputData[[#This Row],[DATE]])</f>
        <v>3</v>
      </c>
      <c r="O143" t="str">
        <f>TEXT(InputData[[#This Row],[DATE]],"MMM")</f>
        <v>Jul</v>
      </c>
      <c r="P143" t="str">
        <f>TEXT(InputData[[#This Row],[DATE]],"YYYY")</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f>
        <v>647.52</v>
      </c>
      <c r="N144">
        <f>DAY(InputData[[#This Row],[DATE]])</f>
        <v>3</v>
      </c>
      <c r="O144" t="str">
        <f>TEXT(InputData[[#This Row],[DATE]],"MMM")</f>
        <v>Jul</v>
      </c>
      <c r="P144" t="str">
        <f>TEXT(InputData[[#This Row],[DATE]],"YYYY")</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f>
        <v>1142.4000000000001</v>
      </c>
      <c r="N145">
        <f>DAY(InputData[[#This Row],[DATE]])</f>
        <v>5</v>
      </c>
      <c r="O145" t="str">
        <f>TEXT(InputData[[#This Row],[DATE]],"MMM")</f>
        <v>Jul</v>
      </c>
      <c r="P145" t="str">
        <f>TEXT(InputData[[#This Row],[DATE]],"YYYY")</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f>
        <v>2608.1999999999998</v>
      </c>
      <c r="N146">
        <f>DAY(InputData[[#This Row],[DATE]])</f>
        <v>6</v>
      </c>
      <c r="O146" t="str">
        <f>TEXT(InputData[[#This Row],[DATE]],"MMM")</f>
        <v>Jul</v>
      </c>
      <c r="P146" t="str">
        <f>TEXT(InputData[[#This Row],[DATE]],"YYYY")</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f>
        <v>488.40000000000003</v>
      </c>
      <c r="N147">
        <f>DAY(InputData[[#This Row],[DATE]])</f>
        <v>8</v>
      </c>
      <c r="O147" t="str">
        <f>TEXT(InputData[[#This Row],[DATE]],"MMM")</f>
        <v>Jul</v>
      </c>
      <c r="P147" t="str">
        <f>TEXT(InputData[[#This Row],[DATE]],"YYYY")</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f>
        <v>349.79999999999995</v>
      </c>
      <c r="N148">
        <f>DAY(InputData[[#This Row],[DATE]])</f>
        <v>10</v>
      </c>
      <c r="O148" t="str">
        <f>TEXT(InputData[[#This Row],[DATE]],"MMM")</f>
        <v>Jul</v>
      </c>
      <c r="P148" t="str">
        <f>TEXT(InputData[[#This Row],[DATE]],"YYYY")</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f>
        <v>31.439999999999998</v>
      </c>
      <c r="N149">
        <f>DAY(InputData[[#This Row],[DATE]])</f>
        <v>11</v>
      </c>
      <c r="O149" t="str">
        <f>TEXT(InputData[[#This Row],[DATE]],"MMM")</f>
        <v>Jul</v>
      </c>
      <c r="P149" t="str">
        <f>TEXT(InputData[[#This Row],[DATE]],"YYYY")</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f>
        <v>210</v>
      </c>
      <c r="N150">
        <f>DAY(InputData[[#This Row],[DATE]])</f>
        <v>13</v>
      </c>
      <c r="O150" t="str">
        <f>TEXT(InputData[[#This Row],[DATE]],"MMM")</f>
        <v>Jul</v>
      </c>
      <c r="P150" t="str">
        <f>TEXT(InputData[[#This Row],[DATE]],"YYYY")</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f>
        <v>1195.68</v>
      </c>
      <c r="N151">
        <f>DAY(InputData[[#This Row],[DATE]])</f>
        <v>16</v>
      </c>
      <c r="O151" t="str">
        <f>TEXT(InputData[[#This Row],[DATE]],"MMM")</f>
        <v>Jul</v>
      </c>
      <c r="P151" t="str">
        <f>TEXT(InputData[[#This Row],[DATE]],"YYYY")</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f>
        <v>799.68000000000006</v>
      </c>
      <c r="N152">
        <f>DAY(InputData[[#This Row],[DATE]])</f>
        <v>18</v>
      </c>
      <c r="O152" t="str">
        <f>TEXT(InputData[[#This Row],[DATE]],"MMM")</f>
        <v>Jul</v>
      </c>
      <c r="P152" t="str">
        <f>TEXT(InputData[[#This Row],[DATE]],"YYYY")</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f>
        <v>879.12</v>
      </c>
      <c r="N153">
        <f>DAY(InputData[[#This Row],[DATE]])</f>
        <v>20</v>
      </c>
      <c r="O153" t="str">
        <f>TEXT(InputData[[#This Row],[DATE]],"MMM")</f>
        <v>Jul</v>
      </c>
      <c r="P153" t="str">
        <f>TEXT(InputData[[#This Row],[DATE]],"YYYY")</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f>
        <v>415.4</v>
      </c>
      <c r="N154">
        <f>DAY(InputData[[#This Row],[DATE]])</f>
        <v>20</v>
      </c>
      <c r="O154" t="str">
        <f>TEXT(InputData[[#This Row],[DATE]],"MMM")</f>
        <v>Jul</v>
      </c>
      <c r="P154" t="str">
        <f>TEXT(InputData[[#This Row],[DATE]],"YYYY")</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f>
        <v>796.65</v>
      </c>
      <c r="N155">
        <f>DAY(InputData[[#This Row],[DATE]])</f>
        <v>21</v>
      </c>
      <c r="O155" t="str">
        <f>TEXT(InputData[[#This Row],[DATE]],"MMM")</f>
        <v>Jul</v>
      </c>
      <c r="P155" t="str">
        <f>TEXT(InputData[[#This Row],[DATE]],"YYYY")</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f>
        <v>73.98</v>
      </c>
      <c r="N156">
        <f>DAY(InputData[[#This Row],[DATE]])</f>
        <v>22</v>
      </c>
      <c r="O156" t="str">
        <f>TEXT(InputData[[#This Row],[DATE]],"MMM")</f>
        <v>Jul</v>
      </c>
      <c r="P156" t="str">
        <f>TEXT(InputData[[#This Row],[DATE]],"YYYY")</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f>
        <v>2197.44</v>
      </c>
      <c r="N157">
        <f>DAY(InputData[[#This Row],[DATE]])</f>
        <v>22</v>
      </c>
      <c r="O157" t="str">
        <f>TEXT(InputData[[#This Row],[DATE]],"MMM")</f>
        <v>Jul</v>
      </c>
      <c r="P157" t="str">
        <f>TEXT(InputData[[#This Row],[DATE]],"YYYY")</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f>
        <v>674.1</v>
      </c>
      <c r="N158">
        <f>DAY(InputData[[#This Row],[DATE]])</f>
        <v>23</v>
      </c>
      <c r="O158" t="str">
        <f>TEXT(InputData[[#This Row],[DATE]],"MMM")</f>
        <v>Jul</v>
      </c>
      <c r="P158" t="str">
        <f>TEXT(InputData[[#This Row],[DATE]],"YYYY")</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f>
        <v>686.08</v>
      </c>
      <c r="N159">
        <f>DAY(InputData[[#This Row],[DATE]])</f>
        <v>23</v>
      </c>
      <c r="O159" t="str">
        <f>TEXT(InputData[[#This Row],[DATE]],"MMM")</f>
        <v>Jul</v>
      </c>
      <c r="P159" t="str">
        <f>TEXT(InputData[[#This Row],[DATE]],"YYYY")</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f>
        <v>31.439999999999998</v>
      </c>
      <c r="N160">
        <f>DAY(InputData[[#This Row],[DATE]])</f>
        <v>24</v>
      </c>
      <c r="O160" t="str">
        <f>TEXT(InputData[[#This Row],[DATE]],"MMM")</f>
        <v>Jul</v>
      </c>
      <c r="P160" t="str">
        <f>TEXT(InputData[[#This Row],[DATE]],"YYYY")</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f>
        <v>1231.2</v>
      </c>
      <c r="N161">
        <f>DAY(InputData[[#This Row],[DATE]])</f>
        <v>29</v>
      </c>
      <c r="O161" t="str">
        <f>TEXT(InputData[[#This Row],[DATE]],"MMM")</f>
        <v>Jul</v>
      </c>
      <c r="P161" t="str">
        <f>TEXT(InputData[[#This Row],[DATE]],"YYYY")</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f>
        <v>1142.6799999999998</v>
      </c>
      <c r="N162">
        <f>DAY(InputData[[#This Row],[DATE]])</f>
        <v>1</v>
      </c>
      <c r="O162" t="str">
        <f>TEXT(InputData[[#This Row],[DATE]],"MMM")</f>
        <v>Aug</v>
      </c>
      <c r="P162" t="str">
        <f>TEXT(InputData[[#This Row],[DATE]],"YYYY")</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f>
        <v>448.38</v>
      </c>
      <c r="N163">
        <f>DAY(InputData[[#This Row],[DATE]])</f>
        <v>2</v>
      </c>
      <c r="O163" t="str">
        <f>TEXT(InputData[[#This Row],[DATE]],"MMM")</f>
        <v>Aug</v>
      </c>
      <c r="P163" t="str">
        <f>TEXT(InputData[[#This Row],[DATE]],"YYYY")</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f>
        <v>1840.4099999999999</v>
      </c>
      <c r="N164">
        <f>DAY(InputData[[#This Row],[DATE]])</f>
        <v>3</v>
      </c>
      <c r="O164" t="str">
        <f>TEXT(InputData[[#This Row],[DATE]],"MMM")</f>
        <v>Aug</v>
      </c>
      <c r="P164" t="str">
        <f>TEXT(InputData[[#This Row],[DATE]],"YYYY")</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f>
        <v>699.59999999999991</v>
      </c>
      <c r="N165">
        <f>DAY(InputData[[#This Row],[DATE]])</f>
        <v>3</v>
      </c>
      <c r="O165" t="str">
        <f>TEXT(InputData[[#This Row],[DATE]],"MMM")</f>
        <v>Aug</v>
      </c>
      <c r="P165" t="str">
        <f>TEXT(InputData[[#This Row],[DATE]],"YYYY")</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f>
        <v>585.34</v>
      </c>
      <c r="N166">
        <f>DAY(InputData[[#This Row],[DATE]])</f>
        <v>5</v>
      </c>
      <c r="O166" t="str">
        <f>TEXT(InputData[[#This Row],[DATE]],"MMM")</f>
        <v>Aug</v>
      </c>
      <c r="P166" t="str">
        <f>TEXT(InputData[[#This Row],[DATE]],"YYYY")</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f>
        <v>85.76</v>
      </c>
      <c r="N167">
        <f>DAY(InputData[[#This Row],[DATE]])</f>
        <v>6</v>
      </c>
      <c r="O167" t="str">
        <f>TEXT(InputData[[#This Row],[DATE]],"MMM")</f>
        <v>Aug</v>
      </c>
      <c r="P167" t="str">
        <f>TEXT(InputData[[#This Row],[DATE]],"YYYY")</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f>
        <v>622.44000000000005</v>
      </c>
      <c r="N168">
        <f>DAY(InputData[[#This Row],[DATE]])</f>
        <v>10</v>
      </c>
      <c r="O168" t="str">
        <f>TEXT(InputData[[#This Row],[DATE]],"MMM")</f>
        <v>Aug</v>
      </c>
      <c r="P168" t="str">
        <f>TEXT(InputData[[#This Row],[DATE]],"YYYY")</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f>
        <v>820.8</v>
      </c>
      <c r="N169">
        <f>DAY(InputData[[#This Row],[DATE]])</f>
        <v>10</v>
      </c>
      <c r="O169" t="str">
        <f>TEXT(InputData[[#This Row],[DATE]],"MMM")</f>
        <v>Aug</v>
      </c>
      <c r="P169" t="str">
        <f>TEXT(InputData[[#This Row],[DATE]],"YYYY")</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f>
        <v>513</v>
      </c>
      <c r="N170">
        <f>DAY(InputData[[#This Row],[DATE]])</f>
        <v>10</v>
      </c>
      <c r="O170" t="str">
        <f>TEXT(InputData[[#This Row],[DATE]],"MMM")</f>
        <v>Aug</v>
      </c>
      <c r="P170" t="str">
        <f>TEXT(InputData[[#This Row],[DATE]],"YYYY")</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f>
        <v>597.84</v>
      </c>
      <c r="N171">
        <f>DAY(InputData[[#This Row],[DATE]])</f>
        <v>11</v>
      </c>
      <c r="O171" t="str">
        <f>TEXT(InputData[[#This Row],[DATE]],"MMM")</f>
        <v>Aug</v>
      </c>
      <c r="P171" t="str">
        <f>TEXT(InputData[[#This Row],[DATE]],"YYYY")</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f>
        <v>629.19999999999993</v>
      </c>
      <c r="N172">
        <f>DAY(InputData[[#This Row],[DATE]])</f>
        <v>13</v>
      </c>
      <c r="O172" t="str">
        <f>TEXT(InputData[[#This Row],[DATE]],"MMM")</f>
        <v>Aug</v>
      </c>
      <c r="P172" t="str">
        <f>TEXT(InputData[[#This Row],[DATE]],"YYYY")</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f>
        <v>514.08000000000004</v>
      </c>
      <c r="N173">
        <f>DAY(InputData[[#This Row],[DATE]])</f>
        <v>13</v>
      </c>
      <c r="O173" t="str">
        <f>TEXT(InputData[[#This Row],[DATE]],"MMM")</f>
        <v>Aug</v>
      </c>
      <c r="P173" t="str">
        <f>TEXT(InputData[[#This Row],[DATE]],"YYYY")</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f>
        <v>242.82</v>
      </c>
      <c r="N174">
        <f>DAY(InputData[[#This Row],[DATE]])</f>
        <v>16</v>
      </c>
      <c r="O174" t="str">
        <f>TEXT(InputData[[#This Row],[DATE]],"MMM")</f>
        <v>Aug</v>
      </c>
      <c r="P174" t="str">
        <f>TEXT(InputData[[#This Row],[DATE]],"YYYY")</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f>
        <v>49.980000000000004</v>
      </c>
      <c r="N175">
        <f>DAY(InputData[[#This Row],[DATE]])</f>
        <v>18</v>
      </c>
      <c r="O175" t="str">
        <f>TEXT(InputData[[#This Row],[DATE]],"MMM")</f>
        <v>Aug</v>
      </c>
      <c r="P175" t="str">
        <f>TEXT(InputData[[#This Row],[DATE]],"YYYY")</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f>
        <v>1143.75</v>
      </c>
      <c r="N176">
        <f>DAY(InputData[[#This Row],[DATE]])</f>
        <v>20</v>
      </c>
      <c r="O176" t="str">
        <f>TEXT(InputData[[#This Row],[DATE]],"MMM")</f>
        <v>Aug</v>
      </c>
      <c r="P176" t="str">
        <f>TEXT(InputData[[#This Row],[DATE]],"YYYY")</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f>
        <v>937.43999999999994</v>
      </c>
      <c r="N177">
        <f>DAY(InputData[[#This Row],[DATE]])</f>
        <v>20</v>
      </c>
      <c r="O177" t="str">
        <f>TEXT(InputData[[#This Row],[DATE]],"MMM")</f>
        <v>Aug</v>
      </c>
      <c r="P177" t="str">
        <f>TEXT(InputData[[#This Row],[DATE]],"YYYY")</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f>
        <v>543.53</v>
      </c>
      <c r="N178">
        <f>DAY(InputData[[#This Row],[DATE]])</f>
        <v>20</v>
      </c>
      <c r="O178" t="str">
        <f>TEXT(InputData[[#This Row],[DATE]],"MMM")</f>
        <v>Aug</v>
      </c>
      <c r="P178" t="str">
        <f>TEXT(InputData[[#This Row],[DATE]],"YYYY")</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f>
        <v>170.2</v>
      </c>
      <c r="N179">
        <f>DAY(InputData[[#This Row],[DATE]])</f>
        <v>26</v>
      </c>
      <c r="O179" t="str">
        <f>TEXT(InputData[[#This Row],[DATE]],"MMM")</f>
        <v>Aug</v>
      </c>
      <c r="P179" t="str">
        <f>TEXT(InputData[[#This Row],[DATE]],"YYYY")</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f>
        <v>699.59999999999991</v>
      </c>
      <c r="N180">
        <f>DAY(InputData[[#This Row],[DATE]])</f>
        <v>29</v>
      </c>
      <c r="O180" t="str">
        <f>TEXT(InputData[[#This Row],[DATE]],"MMM")</f>
        <v>Aug</v>
      </c>
      <c r="P180" t="str">
        <f>TEXT(InputData[[#This Row],[DATE]],"YYYY")</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f>
        <v>1587.04</v>
      </c>
      <c r="N181">
        <f>DAY(InputData[[#This Row],[DATE]])</f>
        <v>30</v>
      </c>
      <c r="O181" t="str">
        <f>TEXT(InputData[[#This Row],[DATE]],"MMM")</f>
        <v>Aug</v>
      </c>
      <c r="P181" t="str">
        <f>TEXT(InputData[[#This Row],[DATE]],"YYYY")</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f>
        <v>207.76</v>
      </c>
      <c r="N182">
        <f>DAY(InputData[[#This Row],[DATE]])</f>
        <v>31</v>
      </c>
      <c r="O182" t="str">
        <f>TEXT(InputData[[#This Row],[DATE]],"MMM")</f>
        <v>Aug</v>
      </c>
      <c r="P182" t="str">
        <f>TEXT(InputData[[#This Row],[DATE]],"YYYY")</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f>
        <v>73.7</v>
      </c>
      <c r="N183">
        <f>DAY(InputData[[#This Row],[DATE]])</f>
        <v>31</v>
      </c>
      <c r="O183" t="str">
        <f>TEXT(InputData[[#This Row],[DATE]],"MMM")</f>
        <v>Aug</v>
      </c>
      <c r="P183" t="str">
        <f>TEXT(InputData[[#This Row],[DATE]],"YYYY")</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f>
        <v>156.96</v>
      </c>
      <c r="N184">
        <f>DAY(InputData[[#This Row],[DATE]])</f>
        <v>1</v>
      </c>
      <c r="O184" t="str">
        <f>TEXT(InputData[[#This Row],[DATE]],"MMM")</f>
        <v>Sep</v>
      </c>
      <c r="P184" t="str">
        <f>TEXT(InputData[[#This Row],[DATE]],"YYYY")</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f>
        <v>1133.1599999999999</v>
      </c>
      <c r="N185">
        <f>DAY(InputData[[#This Row],[DATE]])</f>
        <v>1</v>
      </c>
      <c r="O185" t="str">
        <f>TEXT(InputData[[#This Row],[DATE]],"MMM")</f>
        <v>Sep</v>
      </c>
      <c r="P185" t="str">
        <f>TEXT(InputData[[#This Row],[DATE]],"YYYY")</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f>
        <v>1391.04</v>
      </c>
      <c r="N186">
        <f>DAY(InputData[[#This Row],[DATE]])</f>
        <v>3</v>
      </c>
      <c r="O186" t="str">
        <f>TEXT(InputData[[#This Row],[DATE]],"MMM")</f>
        <v>Sep</v>
      </c>
      <c r="P186" t="str">
        <f>TEXT(InputData[[#This Row],[DATE]],"YYYY")</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f>
        <v>292.67</v>
      </c>
      <c r="N187">
        <f>DAY(InputData[[#This Row],[DATE]])</f>
        <v>4</v>
      </c>
      <c r="O187" t="str">
        <f>TEXT(InputData[[#This Row],[DATE]],"MMM")</f>
        <v>Sep</v>
      </c>
      <c r="P187" t="str">
        <f>TEXT(InputData[[#This Row],[DATE]],"YYYY")</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f>
        <v>2241.9</v>
      </c>
      <c r="N188">
        <f>DAY(InputData[[#This Row],[DATE]])</f>
        <v>4</v>
      </c>
      <c r="O188" t="str">
        <f>TEXT(InputData[[#This Row],[DATE]],"MMM")</f>
        <v>Sep</v>
      </c>
      <c r="P188" t="str">
        <f>TEXT(InputData[[#This Row],[DATE]],"YYYY")</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f>
        <v>117.48</v>
      </c>
      <c r="N189">
        <f>DAY(InputData[[#This Row],[DATE]])</f>
        <v>5</v>
      </c>
      <c r="O189" t="str">
        <f>TEXT(InputData[[#This Row],[DATE]],"MMM")</f>
        <v>Sep</v>
      </c>
      <c r="P189" t="str">
        <f>TEXT(InputData[[#This Row],[DATE]],"YYYY")</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f>
        <v>1050</v>
      </c>
      <c r="N190">
        <f>DAY(InputData[[#This Row],[DATE]])</f>
        <v>7</v>
      </c>
      <c r="O190" t="str">
        <f>TEXT(InputData[[#This Row],[DATE]],"MMM")</f>
        <v>Sep</v>
      </c>
      <c r="P190" t="str">
        <f>TEXT(InputData[[#This Row],[DATE]],"YYYY")</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f>
        <v>328.32</v>
      </c>
      <c r="N191">
        <f>DAY(InputData[[#This Row],[DATE]])</f>
        <v>9</v>
      </c>
      <c r="O191" t="str">
        <f>TEXT(InputData[[#This Row],[DATE]],"MMM")</f>
        <v>Sep</v>
      </c>
      <c r="P191" t="str">
        <f>TEXT(InputData[[#This Row],[DATE]],"YYYY")</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f>
        <v>1207.68</v>
      </c>
      <c r="N192">
        <f>DAY(InputData[[#This Row],[DATE]])</f>
        <v>10</v>
      </c>
      <c r="O192" t="str">
        <f>TEXT(InputData[[#This Row],[DATE]],"MMM")</f>
        <v>Sep</v>
      </c>
      <c r="P192" t="str">
        <f>TEXT(InputData[[#This Row],[DATE]],"YYYY")</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f>
        <v>934.92</v>
      </c>
      <c r="N193">
        <f>DAY(InputData[[#This Row],[DATE]])</f>
        <v>10</v>
      </c>
      <c r="O193" t="str">
        <f>TEXT(InputData[[#This Row],[DATE]],"MMM")</f>
        <v>Sep</v>
      </c>
      <c r="P193" t="str">
        <f>TEXT(InputData[[#This Row],[DATE]],"YYYY")</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f>
        <v>49.32</v>
      </c>
      <c r="N194">
        <f>DAY(InputData[[#This Row],[DATE]])</f>
        <v>10</v>
      </c>
      <c r="O194" t="str">
        <f>TEXT(InputData[[#This Row],[DATE]],"MMM")</f>
        <v>Sep</v>
      </c>
      <c r="P194" t="str">
        <f>TEXT(InputData[[#This Row],[DATE]],"YYYY")</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f>
        <v>623.28</v>
      </c>
      <c r="N195">
        <f>DAY(InputData[[#This Row],[DATE]])</f>
        <v>11</v>
      </c>
      <c r="O195" t="str">
        <f>TEXT(InputData[[#This Row],[DATE]],"MMM")</f>
        <v>Sep</v>
      </c>
      <c r="P195" t="str">
        <f>TEXT(InputData[[#This Row],[DATE]],"YYYY")</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f>
        <v>1217.1599999999999</v>
      </c>
      <c r="N196">
        <f>DAY(InputData[[#This Row],[DATE]])</f>
        <v>13</v>
      </c>
      <c r="O196" t="str">
        <f>TEXT(InputData[[#This Row],[DATE]],"MMM")</f>
        <v>Sep</v>
      </c>
      <c r="P196" t="str">
        <f>TEXT(InputData[[#This Row],[DATE]],"YYYY")</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f>
        <v>972</v>
      </c>
      <c r="N197">
        <f>DAY(InputData[[#This Row],[DATE]])</f>
        <v>15</v>
      </c>
      <c r="O197" t="str">
        <f>TEXT(InputData[[#This Row],[DATE]],"MMM")</f>
        <v>Sep</v>
      </c>
      <c r="P197" t="str">
        <f>TEXT(InputData[[#This Row],[DATE]],"YYYY")</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f>
        <v>2268</v>
      </c>
      <c r="N198">
        <f>DAY(InputData[[#This Row],[DATE]])</f>
        <v>15</v>
      </c>
      <c r="O198" t="str">
        <f>TEXT(InputData[[#This Row],[DATE]],"MMM")</f>
        <v>Sep</v>
      </c>
      <c r="P198" t="str">
        <f>TEXT(InputData[[#This Row],[DATE]],"YYYY")</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f>
        <v>533.75</v>
      </c>
      <c r="N199">
        <f>DAY(InputData[[#This Row],[DATE]])</f>
        <v>21</v>
      </c>
      <c r="O199" t="str">
        <f>TEXT(InputData[[#This Row],[DATE]],"MMM")</f>
        <v>Sep</v>
      </c>
      <c r="P199" t="str">
        <f>TEXT(InputData[[#This Row],[DATE]],"YYYY")</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f>
        <v>230.4</v>
      </c>
      <c r="N200">
        <f>DAY(InputData[[#This Row],[DATE]])</f>
        <v>22</v>
      </c>
      <c r="O200" t="str">
        <f>TEXT(InputData[[#This Row],[DATE]],"MMM")</f>
        <v>Sep</v>
      </c>
      <c r="P200" t="str">
        <f>TEXT(InputData[[#This Row],[DATE]],"YYYY")</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f>
        <v>571.20000000000005</v>
      </c>
      <c r="N201">
        <f>DAY(InputData[[#This Row],[DATE]])</f>
        <v>22</v>
      </c>
      <c r="O201" t="str">
        <f>TEXT(InputData[[#This Row],[DATE]],"MMM")</f>
        <v>Sep</v>
      </c>
      <c r="P201" t="str">
        <f>TEXT(InputData[[#This Row],[DATE]],"YYYY")</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f>
        <v>590.52</v>
      </c>
      <c r="N202">
        <f>DAY(InputData[[#This Row],[DATE]])</f>
        <v>23</v>
      </c>
      <c r="O202" t="str">
        <f>TEXT(InputData[[#This Row],[DATE]],"MMM")</f>
        <v>Sep</v>
      </c>
      <c r="P202" t="str">
        <f>TEXT(InputData[[#This Row],[DATE]],"YYYY")</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f>
        <v>1137.78</v>
      </c>
      <c r="N203">
        <f>DAY(InputData[[#This Row],[DATE]])</f>
        <v>23</v>
      </c>
      <c r="O203" t="str">
        <f>TEXT(InputData[[#This Row],[DATE]],"MMM")</f>
        <v>Sep</v>
      </c>
      <c r="P203" t="str">
        <f>TEXT(InputData[[#This Row],[DATE]],"YYYY")</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f>
        <v>58.3</v>
      </c>
      <c r="N204">
        <f>DAY(InputData[[#This Row],[DATE]])</f>
        <v>27</v>
      </c>
      <c r="O204" t="str">
        <f>TEXT(InputData[[#This Row],[DATE]],"MMM")</f>
        <v>Sep</v>
      </c>
      <c r="P204" t="str">
        <f>TEXT(InputData[[#This Row],[DATE]],"YYYY")</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f>
        <v>1320.48</v>
      </c>
      <c r="N205">
        <f>DAY(InputData[[#This Row],[DATE]])</f>
        <v>30</v>
      </c>
      <c r="O205" t="str">
        <f>TEXT(InputData[[#This Row],[DATE]],"MMM")</f>
        <v>Sep</v>
      </c>
      <c r="P205" t="str">
        <f>TEXT(InputData[[#This Row],[DATE]],"YYYY")</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f>
        <v>427.5</v>
      </c>
      <c r="N206">
        <f>DAY(InputData[[#This Row],[DATE]])</f>
        <v>30</v>
      </c>
      <c r="O206" t="str">
        <f>TEXT(InputData[[#This Row],[DATE]],"MMM")</f>
        <v>Sep</v>
      </c>
      <c r="P206" t="str">
        <f>TEXT(InputData[[#This Row],[DATE]],"YYYY")</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f>
        <v>2817.92</v>
      </c>
      <c r="N207">
        <f>DAY(InputData[[#This Row],[DATE]])</f>
        <v>1</v>
      </c>
      <c r="O207" t="str">
        <f>TEXT(InputData[[#This Row],[DATE]],"MMM")</f>
        <v>Oct</v>
      </c>
      <c r="P207" t="str">
        <f>TEXT(InputData[[#This Row],[DATE]],"YYYY")</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f>
        <v>2200.8000000000002</v>
      </c>
      <c r="N208">
        <f>DAY(InputData[[#This Row],[DATE]])</f>
        <v>2</v>
      </c>
      <c r="O208" t="str">
        <f>TEXT(InputData[[#This Row],[DATE]],"MMM")</f>
        <v>Oct</v>
      </c>
      <c r="P208" t="str">
        <f>TEXT(InputData[[#This Row],[DATE]],"YYYY")</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f>
        <v>1890</v>
      </c>
      <c r="N209">
        <f>DAY(InputData[[#This Row],[DATE]])</f>
        <v>3</v>
      </c>
      <c r="O209" t="str">
        <f>TEXT(InputData[[#This Row],[DATE]],"MMM")</f>
        <v>Oct</v>
      </c>
      <c r="P209" t="str">
        <f>TEXT(InputData[[#This Row],[DATE]],"YYYY")</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f>
        <v>6.7</v>
      </c>
      <c r="N210">
        <f>DAY(InputData[[#This Row],[DATE]])</f>
        <v>6</v>
      </c>
      <c r="O210" t="str">
        <f>TEXT(InputData[[#This Row],[DATE]],"MMM")</f>
        <v>Oct</v>
      </c>
      <c r="P210" t="str">
        <f>TEXT(InputData[[#This Row],[DATE]],"YYYY")</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f>
        <v>1155.5999999999999</v>
      </c>
      <c r="N211">
        <f>DAY(InputData[[#This Row],[DATE]])</f>
        <v>6</v>
      </c>
      <c r="O211" t="str">
        <f>TEXT(InputData[[#This Row],[DATE]],"MMM")</f>
        <v>Oct</v>
      </c>
      <c r="P211" t="str">
        <f>TEXT(InputData[[#This Row],[DATE]],"YYYY")</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f>
        <v>147.96</v>
      </c>
      <c r="N212">
        <f>DAY(InputData[[#This Row],[DATE]])</f>
        <v>7</v>
      </c>
      <c r="O212" t="str">
        <f>TEXT(InputData[[#This Row],[DATE]],"MMM")</f>
        <v>Oct</v>
      </c>
      <c r="P212" t="str">
        <f>TEXT(InputData[[#This Row],[DATE]],"YYYY")</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f>
        <v>399.6</v>
      </c>
      <c r="N213">
        <f>DAY(InputData[[#This Row],[DATE]])</f>
        <v>9</v>
      </c>
      <c r="O213" t="str">
        <f>TEXT(InputData[[#This Row],[DATE]],"MMM")</f>
        <v>Oct</v>
      </c>
      <c r="P213" t="str">
        <f>TEXT(InputData[[#This Row],[DATE]],"YYYY")</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f>
        <v>1292.28</v>
      </c>
      <c r="N214">
        <f>DAY(InputData[[#This Row],[DATE]])</f>
        <v>9</v>
      </c>
      <c r="O214" t="str">
        <f>TEXT(InputData[[#This Row],[DATE]],"MMM")</f>
        <v>Oct</v>
      </c>
      <c r="P214" t="str">
        <f>TEXT(InputData[[#This Row],[DATE]],"YYYY")</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f>
        <v>93.8</v>
      </c>
      <c r="N215">
        <f>DAY(InputData[[#This Row],[DATE]])</f>
        <v>10</v>
      </c>
      <c r="O215" t="str">
        <f>TEXT(InputData[[#This Row],[DATE]],"MMM")</f>
        <v>Oct</v>
      </c>
      <c r="P215" t="str">
        <f>TEXT(InputData[[#This Row],[DATE]],"YYYY")</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f>
        <v>726</v>
      </c>
      <c r="N216">
        <f>DAY(InputData[[#This Row],[DATE]])</f>
        <v>11</v>
      </c>
      <c r="O216" t="str">
        <f>TEXT(InputData[[#This Row],[DATE]],"MMM")</f>
        <v>Oct</v>
      </c>
      <c r="P216" t="str">
        <f>TEXT(InputData[[#This Row],[DATE]],"YYYY")</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f>
        <v>456.96000000000004</v>
      </c>
      <c r="N217">
        <f>DAY(InputData[[#This Row],[DATE]])</f>
        <v>12</v>
      </c>
      <c r="O217" t="str">
        <f>TEXT(InputData[[#This Row],[DATE]],"MMM")</f>
        <v>Oct</v>
      </c>
      <c r="P217" t="str">
        <f>TEXT(InputData[[#This Row],[DATE]],"YYYY")</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f>
        <v>1350.44</v>
      </c>
      <c r="N218">
        <f>DAY(InputData[[#This Row],[DATE]])</f>
        <v>17</v>
      </c>
      <c r="O218" t="str">
        <f>TEXT(InputData[[#This Row],[DATE]],"MMM")</f>
        <v>Oct</v>
      </c>
      <c r="P218" t="str">
        <f>TEXT(InputData[[#This Row],[DATE]],"YYYY")</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f>
        <v>49.980000000000004</v>
      </c>
      <c r="N219">
        <f>DAY(InputData[[#This Row],[DATE]])</f>
        <v>18</v>
      </c>
      <c r="O219" t="str">
        <f>TEXT(InputData[[#This Row],[DATE]],"MMM")</f>
        <v>Oct</v>
      </c>
      <c r="P219" t="str">
        <f>TEXT(InputData[[#This Row],[DATE]],"YYYY")</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f>
        <v>2113.02</v>
      </c>
      <c r="N220">
        <f>DAY(InputData[[#This Row],[DATE]])</f>
        <v>18</v>
      </c>
      <c r="O220" t="str">
        <f>TEXT(InputData[[#This Row],[DATE]],"MMM")</f>
        <v>Oct</v>
      </c>
      <c r="P220" t="str">
        <f>TEXT(InputData[[#This Row],[DATE]],"YYYY")</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f>
        <v>338.8</v>
      </c>
      <c r="N221">
        <f>DAY(InputData[[#This Row],[DATE]])</f>
        <v>22</v>
      </c>
      <c r="O221" t="str">
        <f>TEXT(InputData[[#This Row],[DATE]],"MMM")</f>
        <v>Oct</v>
      </c>
      <c r="P221" t="str">
        <f>TEXT(InputData[[#This Row],[DATE]],"YYYY")</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f>
        <v>2040.48</v>
      </c>
      <c r="N222">
        <f>DAY(InputData[[#This Row],[DATE]])</f>
        <v>22</v>
      </c>
      <c r="O222" t="str">
        <f>TEXT(InputData[[#This Row],[DATE]],"MMM")</f>
        <v>Oct</v>
      </c>
      <c r="P222" t="str">
        <f>TEXT(InputData[[#This Row],[DATE]],"YYYY")</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f>
        <v>7.8599999999999994</v>
      </c>
      <c r="N223">
        <f>DAY(InputData[[#This Row],[DATE]])</f>
        <v>22</v>
      </c>
      <c r="O223" t="str">
        <f>TEXT(InputData[[#This Row],[DATE]],"MMM")</f>
        <v>Oct</v>
      </c>
      <c r="P223" t="str">
        <f>TEXT(InputData[[#This Row],[DATE]],"YYYY")</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f>
        <v>145.19999999999999</v>
      </c>
      <c r="N224">
        <f>DAY(InputData[[#This Row],[DATE]])</f>
        <v>24</v>
      </c>
      <c r="O224" t="str">
        <f>TEXT(InputData[[#This Row],[DATE]],"MMM")</f>
        <v>Oct</v>
      </c>
      <c r="P224" t="str">
        <f>TEXT(InputData[[#This Row],[DATE]],"YYYY")</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f>
        <v>738.72</v>
      </c>
      <c r="N225">
        <f>DAY(InputData[[#This Row],[DATE]])</f>
        <v>25</v>
      </c>
      <c r="O225" t="str">
        <f>TEXT(InputData[[#This Row],[DATE]],"MMM")</f>
        <v>Oct</v>
      </c>
      <c r="P225" t="str">
        <f>TEXT(InputData[[#This Row],[DATE]],"YYYY")</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f>
        <v>293.04000000000002</v>
      </c>
      <c r="N226">
        <f>DAY(InputData[[#This Row],[DATE]])</f>
        <v>26</v>
      </c>
      <c r="O226" t="str">
        <f>TEXT(InputData[[#This Row],[DATE]],"MMM")</f>
        <v>Oct</v>
      </c>
      <c r="P226" t="str">
        <f>TEXT(InputData[[#This Row],[DATE]],"YYYY")</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f>
        <v>94.62</v>
      </c>
      <c r="N227">
        <f>DAY(InputData[[#This Row],[DATE]])</f>
        <v>28</v>
      </c>
      <c r="O227" t="str">
        <f>TEXT(InputData[[#This Row],[DATE]],"MMM")</f>
        <v>Oct</v>
      </c>
      <c r="P227" t="str">
        <f>TEXT(InputData[[#This Row],[DATE]],"YYYY")</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f>
        <v>1118.8800000000001</v>
      </c>
      <c r="N228">
        <f>DAY(InputData[[#This Row],[DATE]])</f>
        <v>29</v>
      </c>
      <c r="O228" t="str">
        <f>TEXT(InputData[[#This Row],[DATE]],"MMM")</f>
        <v>Oct</v>
      </c>
      <c r="P228" t="str">
        <f>TEXT(InputData[[#This Row],[DATE]],"YYYY")</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f>
        <v>975.24</v>
      </c>
      <c r="N229">
        <f>DAY(InputData[[#This Row],[DATE]])</f>
        <v>31</v>
      </c>
      <c r="O229" t="str">
        <f>TEXT(InputData[[#This Row],[DATE]],"MMM")</f>
        <v>Oct</v>
      </c>
      <c r="P229" t="str">
        <f>TEXT(InputData[[#This Row],[DATE]],"YYYY")</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f>
        <v>1464.96</v>
      </c>
      <c r="N230">
        <f>DAY(InputData[[#This Row],[DATE]])</f>
        <v>3</v>
      </c>
      <c r="O230" t="str">
        <f>TEXT(InputData[[#This Row],[DATE]],"MMM")</f>
        <v>Nov</v>
      </c>
      <c r="P230" t="str">
        <f>TEXT(InputData[[#This Row],[DATE]],"YYYY")</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f>
        <v>963</v>
      </c>
      <c r="N231">
        <f>DAY(InputData[[#This Row],[DATE]])</f>
        <v>6</v>
      </c>
      <c r="O231" t="str">
        <f>TEXT(InputData[[#This Row],[DATE]],"MMM")</f>
        <v>Nov</v>
      </c>
      <c r="P231" t="str">
        <f>TEXT(InputData[[#This Row],[DATE]],"YYYY")</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f>
        <v>715.95</v>
      </c>
      <c r="N232">
        <f>DAY(InputData[[#This Row],[DATE]])</f>
        <v>8</v>
      </c>
      <c r="O232" t="str">
        <f>TEXT(InputData[[#This Row],[DATE]],"MMM")</f>
        <v>Nov</v>
      </c>
      <c r="P232" t="str">
        <f>TEXT(InputData[[#This Row],[DATE]],"YYYY")</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f>
        <v>972</v>
      </c>
      <c r="N233">
        <f>DAY(InputData[[#This Row],[DATE]])</f>
        <v>10</v>
      </c>
      <c r="O233" t="str">
        <f>TEXT(InputData[[#This Row],[DATE]],"MMM")</f>
        <v>Nov</v>
      </c>
      <c r="P233" t="str">
        <f>TEXT(InputData[[#This Row],[DATE]],"YYYY")</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f>
        <v>1382.4</v>
      </c>
      <c r="N234">
        <f>DAY(InputData[[#This Row],[DATE]])</f>
        <v>11</v>
      </c>
      <c r="O234" t="str">
        <f>TEXT(InputData[[#This Row],[DATE]],"MMM")</f>
        <v>Nov</v>
      </c>
      <c r="P234" t="str">
        <f>TEXT(InputData[[#This Row],[DATE]],"YYYY")</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f>
        <v>492.84000000000003</v>
      </c>
      <c r="N235">
        <f>DAY(InputData[[#This Row],[DATE]])</f>
        <v>12</v>
      </c>
      <c r="O235" t="str">
        <f>TEXT(InputData[[#This Row],[DATE]],"MMM")</f>
        <v>Nov</v>
      </c>
      <c r="P235" t="str">
        <f>TEXT(InputData[[#This Row],[DATE]],"YYYY")</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f>
        <v>816.19999999999993</v>
      </c>
      <c r="N236">
        <f>DAY(InputData[[#This Row],[DATE]])</f>
        <v>20</v>
      </c>
      <c r="O236" t="str">
        <f>TEXT(InputData[[#This Row],[DATE]],"MMM")</f>
        <v>Nov</v>
      </c>
      <c r="P236" t="str">
        <f>TEXT(InputData[[#This Row],[DATE]],"YYYY")</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f>
        <v>1040.8200000000002</v>
      </c>
      <c r="N237">
        <f>DAY(InputData[[#This Row],[DATE]])</f>
        <v>20</v>
      </c>
      <c r="O237" t="str">
        <f>TEXT(InputData[[#This Row],[DATE]],"MMM")</f>
        <v>Nov</v>
      </c>
      <c r="P237" t="str">
        <f>TEXT(InputData[[#This Row],[DATE]],"YYYY")</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f>
        <v>146.72</v>
      </c>
      <c r="N238">
        <f>DAY(InputData[[#This Row],[DATE]])</f>
        <v>21</v>
      </c>
      <c r="O238" t="str">
        <f>TEXT(InputData[[#This Row],[DATE]],"MMM")</f>
        <v>Nov</v>
      </c>
      <c r="P238" t="str">
        <f>TEXT(InputData[[#This Row],[DATE]],"YYYY")</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f>
        <v>85.5</v>
      </c>
      <c r="N239">
        <f>DAY(InputData[[#This Row],[DATE]])</f>
        <v>21</v>
      </c>
      <c r="O239" t="str">
        <f>TEXT(InputData[[#This Row],[DATE]],"MMM")</f>
        <v>Nov</v>
      </c>
      <c r="P239" t="str">
        <f>TEXT(InputData[[#This Row],[DATE]],"YYYY")</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f>
        <v>753.36</v>
      </c>
      <c r="N240">
        <f>DAY(InputData[[#This Row],[DATE]])</f>
        <v>27</v>
      </c>
      <c r="O240" t="str">
        <f>TEXT(InputData[[#This Row],[DATE]],"MMM")</f>
        <v>Nov</v>
      </c>
      <c r="P240" t="str">
        <f>TEXT(InputData[[#This Row],[DATE]],"YYYY")</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f>
        <v>230.4</v>
      </c>
      <c r="N241">
        <f>DAY(InputData[[#This Row],[DATE]])</f>
        <v>28</v>
      </c>
      <c r="O241" t="str">
        <f>TEXT(InputData[[#This Row],[DATE]],"MMM")</f>
        <v>Nov</v>
      </c>
      <c r="P241" t="str">
        <f>TEXT(InputData[[#This Row],[DATE]],"YYYY")</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f>
        <v>638.25</v>
      </c>
      <c r="N242">
        <f>DAY(InputData[[#This Row],[DATE]])</f>
        <v>30</v>
      </c>
      <c r="O242" t="str">
        <f>TEXT(InputData[[#This Row],[DATE]],"MMM")</f>
        <v>Nov</v>
      </c>
      <c r="P242" t="str">
        <f>TEXT(InputData[[#This Row],[DATE]],"YYYY")</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f>
        <v>166.4</v>
      </c>
      <c r="N243">
        <f>DAY(InputData[[#This Row],[DATE]])</f>
        <v>2</v>
      </c>
      <c r="O243" t="str">
        <f>TEXT(InputData[[#This Row],[DATE]],"MMM")</f>
        <v>Dec</v>
      </c>
      <c r="P243" t="str">
        <f>TEXT(InputData[[#This Row],[DATE]],"YYYY")</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f>
        <v>116.6</v>
      </c>
      <c r="N244">
        <f>DAY(InputData[[#This Row],[DATE]])</f>
        <v>3</v>
      </c>
      <c r="O244" t="str">
        <f>TEXT(InputData[[#This Row],[DATE]],"MMM")</f>
        <v>Dec</v>
      </c>
      <c r="P244" t="str">
        <f>TEXT(InputData[[#This Row],[DATE]],"YYYY")</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f>
        <v>1680</v>
      </c>
      <c r="N245">
        <f>DAY(InputData[[#This Row],[DATE]])</f>
        <v>3</v>
      </c>
      <c r="O245" t="str">
        <f>TEXT(InputData[[#This Row],[DATE]],"MMM")</f>
        <v>Dec</v>
      </c>
      <c r="P245" t="str">
        <f>TEXT(InputData[[#This Row],[DATE]],"YYYY")</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f>
        <v>732.6</v>
      </c>
      <c r="N246">
        <f>DAY(InputData[[#This Row],[DATE]])</f>
        <v>5</v>
      </c>
      <c r="O246" t="str">
        <f>TEXT(InputData[[#This Row],[DATE]],"MMM")</f>
        <v>Dec</v>
      </c>
      <c r="P246" t="str">
        <f>TEXT(InputData[[#This Row],[DATE]],"YYYY")</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f>
        <v>164.28</v>
      </c>
      <c r="N247">
        <f>DAY(InputData[[#This Row],[DATE]])</f>
        <v>5</v>
      </c>
      <c r="O247" t="str">
        <f>TEXT(InputData[[#This Row],[DATE]],"MMM")</f>
        <v>Dec</v>
      </c>
      <c r="P247" t="str">
        <f>TEXT(InputData[[#This Row],[DATE]],"YYYY")</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f>
        <v>976.64</v>
      </c>
      <c r="N248">
        <f>DAY(InputData[[#This Row],[DATE]])</f>
        <v>7</v>
      </c>
      <c r="O248" t="str">
        <f>TEXT(InputData[[#This Row],[DATE]],"MMM")</f>
        <v>Dec</v>
      </c>
      <c r="P248" t="str">
        <f>TEXT(InputData[[#This Row],[DATE]],"YYYY")</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f>
        <v>1149.1199999999999</v>
      </c>
      <c r="N249">
        <f>DAY(InputData[[#This Row],[DATE]])</f>
        <v>8</v>
      </c>
      <c r="O249" t="str">
        <f>TEXT(InputData[[#This Row],[DATE]],"MMM")</f>
        <v>Dec</v>
      </c>
      <c r="P249" t="str">
        <f>TEXT(InputData[[#This Row],[DATE]],"YYYY")</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f>
        <v>648</v>
      </c>
      <c r="N250">
        <f>DAY(InputData[[#This Row],[DATE]])</f>
        <v>14</v>
      </c>
      <c r="O250" t="str">
        <f>TEXT(InputData[[#This Row],[DATE]],"MMM")</f>
        <v>Dec</v>
      </c>
      <c r="P250" t="str">
        <f>TEXT(InputData[[#This Row],[DATE]],"YYYY")</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f>
        <v>161.88</v>
      </c>
      <c r="N251">
        <f>DAY(InputData[[#This Row],[DATE]])</f>
        <v>18</v>
      </c>
      <c r="O251" t="str">
        <f>TEXT(InputData[[#This Row],[DATE]],"MMM")</f>
        <v>Dec</v>
      </c>
      <c r="P251" t="str">
        <f>TEXT(InputData[[#This Row],[DATE]],"YYYY")</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f>
        <v>1132.56</v>
      </c>
      <c r="N252">
        <f>DAY(InputData[[#This Row],[DATE]])</f>
        <v>18</v>
      </c>
      <c r="O252" t="str">
        <f>TEXT(InputData[[#This Row],[DATE]],"MMM")</f>
        <v>Dec</v>
      </c>
      <c r="P252" t="str">
        <f>TEXT(InputData[[#This Row],[DATE]],"YYYY")</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f>
        <v>1793.52</v>
      </c>
      <c r="N253">
        <f>DAY(InputData[[#This Row],[DATE]])</f>
        <v>19</v>
      </c>
      <c r="O253" t="str">
        <f>TEXT(InputData[[#This Row],[DATE]],"MMM")</f>
        <v>Dec</v>
      </c>
      <c r="P253" t="str">
        <f>TEXT(InputData[[#This Row],[DATE]],"YYYY")</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f>
        <v>159.32999999999998</v>
      </c>
      <c r="N254">
        <f>DAY(InputData[[#This Row],[DATE]])</f>
        <v>19</v>
      </c>
      <c r="O254" t="str">
        <f>TEXT(InputData[[#This Row],[DATE]],"MMM")</f>
        <v>Dec</v>
      </c>
      <c r="P254" t="str">
        <f>TEXT(InputData[[#This Row],[DATE]],"YYYY")</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f>
        <v>484</v>
      </c>
      <c r="N255">
        <f>DAY(InputData[[#This Row],[DATE]])</f>
        <v>19</v>
      </c>
      <c r="O255" t="str">
        <f>TEXT(InputData[[#This Row],[DATE]],"MMM")</f>
        <v>Dec</v>
      </c>
      <c r="P255" t="str">
        <f>TEXT(InputData[[#This Row],[DATE]],"YYYY")</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f>
        <v>1318.38</v>
      </c>
      <c r="N256">
        <f>DAY(InputData[[#This Row],[DATE]])</f>
        <v>20</v>
      </c>
      <c r="O256" t="str">
        <f>TEXT(InputData[[#This Row],[DATE]],"MMM")</f>
        <v>Dec</v>
      </c>
      <c r="P256" t="str">
        <f>TEXT(InputData[[#This Row],[DATE]],"YYYY")</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f>
        <v>246.6</v>
      </c>
      <c r="N257">
        <f>DAY(InputData[[#This Row],[DATE]])</f>
        <v>21</v>
      </c>
      <c r="O257" t="str">
        <f>TEXT(InputData[[#This Row],[DATE]],"MMM")</f>
        <v>Dec</v>
      </c>
      <c r="P257" t="str">
        <f>TEXT(InputData[[#This Row],[DATE]],"YYYY")</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f>
        <v>1296</v>
      </c>
      <c r="N258">
        <f>DAY(InputData[[#This Row],[DATE]])</f>
        <v>24</v>
      </c>
      <c r="O258" t="str">
        <f>TEXT(InputData[[#This Row],[DATE]],"MMM")</f>
        <v>Dec</v>
      </c>
      <c r="P258" t="str">
        <f>TEXT(InputData[[#This Row],[DATE]],"YYYY")</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f>
        <v>770.4</v>
      </c>
      <c r="N259">
        <f>DAY(InputData[[#This Row],[DATE]])</f>
        <v>24</v>
      </c>
      <c r="O259" t="str">
        <f>TEXT(InputData[[#This Row],[DATE]],"MMM")</f>
        <v>Dec</v>
      </c>
      <c r="P259" t="str">
        <f>TEXT(InputData[[#This Row],[DATE]],"YYYY")</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f>
        <v>2434.3199999999997</v>
      </c>
      <c r="N260">
        <f>DAY(InputData[[#This Row],[DATE]])</f>
        <v>26</v>
      </c>
      <c r="O260" t="str">
        <f>TEXT(InputData[[#This Row],[DATE]],"MMM")</f>
        <v>Dec</v>
      </c>
      <c r="P260" t="str">
        <f>TEXT(InputData[[#This Row],[DATE]],"YYYY")</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f>
        <v>743.54</v>
      </c>
      <c r="N261">
        <f>DAY(InputData[[#This Row],[DATE]])</f>
        <v>27</v>
      </c>
      <c r="O261" t="str">
        <f>TEXT(InputData[[#This Row],[DATE]],"MMM")</f>
        <v>Dec</v>
      </c>
      <c r="P261" t="str">
        <f>TEXT(InputData[[#This Row],[DATE]],"YYYY")</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f>
        <v>318.65999999999997</v>
      </c>
      <c r="N262">
        <f>DAY(InputData[[#This Row],[DATE]])</f>
        <v>28</v>
      </c>
      <c r="O262" t="str">
        <f>TEXT(InputData[[#This Row],[DATE]],"MMM")</f>
        <v>Dec</v>
      </c>
      <c r="P262" t="str">
        <f>TEXT(InputData[[#This Row],[DATE]],"YYYY")</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f>
        <v>2135.64</v>
      </c>
      <c r="N263">
        <f>DAY(InputData[[#This Row],[DATE]])</f>
        <v>30</v>
      </c>
      <c r="O263" t="str">
        <f>TEXT(InputData[[#This Row],[DATE]],"MMM")</f>
        <v>Dec</v>
      </c>
      <c r="P263" t="str">
        <f>TEXT(InputData[[#This Row],[DATE]],"YYYY")</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f>
        <v>141.57</v>
      </c>
      <c r="N264">
        <f>DAY(InputData[[#This Row],[DATE]])</f>
        <v>1</v>
      </c>
      <c r="O264" t="str">
        <f>TEXT(InputData[[#This Row],[DATE]],"MMM")</f>
        <v>Jan</v>
      </c>
      <c r="P264" t="str">
        <f>TEXT(InputData[[#This Row],[DATE]],"YYYY")</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f>
        <v>1149.96</v>
      </c>
      <c r="N265">
        <f>DAY(InputData[[#This Row],[DATE]])</f>
        <v>2</v>
      </c>
      <c r="O265" t="str">
        <f>TEXT(InputData[[#This Row],[DATE]],"MMM")</f>
        <v>Jan</v>
      </c>
      <c r="P265" t="str">
        <f>TEXT(InputData[[#This Row],[DATE]],"YYYY")</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f>
        <v>31.439999999999998</v>
      </c>
      <c r="N266">
        <f>DAY(InputData[[#This Row],[DATE]])</f>
        <v>2</v>
      </c>
      <c r="O266" t="str">
        <f>TEXT(InputData[[#This Row],[DATE]],"MMM")</f>
        <v>Jan</v>
      </c>
      <c r="P266" t="str">
        <f>TEXT(InputData[[#This Row],[DATE]],"YYYY")</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f>
        <v>119.7</v>
      </c>
      <c r="N267">
        <f>DAY(InputData[[#This Row],[DATE]])</f>
        <v>2</v>
      </c>
      <c r="O267" t="str">
        <f>TEXT(InputData[[#This Row],[DATE]],"MMM")</f>
        <v>Jan</v>
      </c>
      <c r="P267" t="str">
        <f>TEXT(InputData[[#This Row],[DATE]],"YYYY")</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f>
        <v>747.72</v>
      </c>
      <c r="N268">
        <f>DAY(InputData[[#This Row],[DATE]])</f>
        <v>3</v>
      </c>
      <c r="O268" t="str">
        <f>TEXT(InputData[[#This Row],[DATE]],"MMM")</f>
        <v>Jan</v>
      </c>
      <c r="P268" t="str">
        <f>TEXT(InputData[[#This Row],[DATE]],"YYYY")</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f>
        <v>753.36</v>
      </c>
      <c r="N269">
        <f>DAY(InputData[[#This Row],[DATE]])</f>
        <v>4</v>
      </c>
      <c r="O269" t="str">
        <f>TEXT(InputData[[#This Row],[DATE]],"MMM")</f>
        <v>Jan</v>
      </c>
      <c r="P269" t="str">
        <f>TEXT(InputData[[#This Row],[DATE]],"YYYY")</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f>
        <v>53.11</v>
      </c>
      <c r="N270">
        <f>DAY(InputData[[#This Row],[DATE]])</f>
        <v>4</v>
      </c>
      <c r="O270" t="str">
        <f>TEXT(InputData[[#This Row],[DATE]],"MMM")</f>
        <v>Jan</v>
      </c>
      <c r="P270" t="str">
        <f>TEXT(InputData[[#This Row],[DATE]],"YYYY")</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f>
        <v>1409.76</v>
      </c>
      <c r="N271">
        <f>DAY(InputData[[#This Row],[DATE]])</f>
        <v>9</v>
      </c>
      <c r="O271" t="str">
        <f>TEXT(InputData[[#This Row],[DATE]],"MMM")</f>
        <v>Jan</v>
      </c>
      <c r="P271" t="str">
        <f>TEXT(InputData[[#This Row],[DATE]],"YYYY")</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f>
        <v>816.19999999999993</v>
      </c>
      <c r="N272">
        <f>DAY(InputData[[#This Row],[DATE]])</f>
        <v>10</v>
      </c>
      <c r="O272" t="str">
        <f>TEXT(InputData[[#This Row],[DATE]],"MMM")</f>
        <v>Jan</v>
      </c>
      <c r="P272" t="str">
        <f>TEXT(InputData[[#This Row],[DATE]],"YYYY")</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f>
        <v>234.96</v>
      </c>
      <c r="N273">
        <f>DAY(InputData[[#This Row],[DATE]])</f>
        <v>11</v>
      </c>
      <c r="O273" t="str">
        <f>TEXT(InputData[[#This Row],[DATE]],"MMM")</f>
        <v>Jan</v>
      </c>
      <c r="P273" t="str">
        <f>TEXT(InputData[[#This Row],[DATE]],"YYYY")</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f>
        <v>1260</v>
      </c>
      <c r="N274">
        <f>DAY(InputData[[#This Row],[DATE]])</f>
        <v>13</v>
      </c>
      <c r="O274" t="str">
        <f>TEXT(InputData[[#This Row],[DATE]],"MMM")</f>
        <v>Jan</v>
      </c>
      <c r="P274" t="str">
        <f>TEXT(InputData[[#This Row],[DATE]],"YYYY")</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f>
        <v>677.6</v>
      </c>
      <c r="N275">
        <f>DAY(InputData[[#This Row],[DATE]])</f>
        <v>14</v>
      </c>
      <c r="O275" t="str">
        <f>TEXT(InputData[[#This Row],[DATE]],"MMM")</f>
        <v>Jan</v>
      </c>
      <c r="P275" t="str">
        <f>TEXT(InputData[[#This Row],[DATE]],"YYYY")</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f>
        <v>1415.6999999999998</v>
      </c>
      <c r="N276">
        <f>DAY(InputData[[#This Row],[DATE]])</f>
        <v>15</v>
      </c>
      <c r="O276" t="str">
        <f>TEXT(InputData[[#This Row],[DATE]],"MMM")</f>
        <v>Jan</v>
      </c>
      <c r="P276" t="str">
        <f>TEXT(InputData[[#This Row],[DATE]],"YYYY")</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f>
        <v>1613.92</v>
      </c>
      <c r="N277">
        <f>DAY(InputData[[#This Row],[DATE]])</f>
        <v>16</v>
      </c>
      <c r="O277" t="str">
        <f>TEXT(InputData[[#This Row],[DATE]],"MMM")</f>
        <v>Jan</v>
      </c>
      <c r="P277" t="str">
        <f>TEXT(InputData[[#This Row],[DATE]],"YYYY")</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f>
        <v>460.8</v>
      </c>
      <c r="N278">
        <f>DAY(InputData[[#This Row],[DATE]])</f>
        <v>17</v>
      </c>
      <c r="O278" t="str">
        <f>TEXT(InputData[[#This Row],[DATE]],"MMM")</f>
        <v>Jan</v>
      </c>
      <c r="P278" t="str">
        <f>TEXT(InputData[[#This Row],[DATE]],"YYYY")</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f>
        <v>851.58</v>
      </c>
      <c r="N279">
        <f>DAY(InputData[[#This Row],[DATE]])</f>
        <v>18</v>
      </c>
      <c r="O279" t="str">
        <f>TEXT(InputData[[#This Row],[DATE]],"MMM")</f>
        <v>Jan</v>
      </c>
      <c r="P279" t="str">
        <f>TEXT(InputData[[#This Row],[DATE]],"YYYY")</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f>
        <v>325.08</v>
      </c>
      <c r="N280">
        <f>DAY(InputData[[#This Row],[DATE]])</f>
        <v>20</v>
      </c>
      <c r="O280" t="str">
        <f>TEXT(InputData[[#This Row],[DATE]],"MMM")</f>
        <v>Jan</v>
      </c>
      <c r="P280" t="str">
        <f>TEXT(InputData[[#This Row],[DATE]],"YYYY")</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f>
        <v>1027.04</v>
      </c>
      <c r="N281">
        <f>DAY(InputData[[#This Row],[DATE]])</f>
        <v>20</v>
      </c>
      <c r="O281" t="str">
        <f>TEXT(InputData[[#This Row],[DATE]],"MMM")</f>
        <v>Jan</v>
      </c>
      <c r="P281" t="str">
        <f>TEXT(InputData[[#This Row],[DATE]],"YYYY")</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f>
        <v>623.28</v>
      </c>
      <c r="N282">
        <f>DAY(InputData[[#This Row],[DATE]])</f>
        <v>22</v>
      </c>
      <c r="O282" t="str">
        <f>TEXT(InputData[[#This Row],[DATE]],"MMM")</f>
        <v>Jan</v>
      </c>
      <c r="P282" t="str">
        <f>TEXT(InputData[[#This Row],[DATE]],"YYYY")</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f>
        <v>714</v>
      </c>
      <c r="N283">
        <f>DAY(InputData[[#This Row],[DATE]])</f>
        <v>23</v>
      </c>
      <c r="O283" t="str">
        <f>TEXT(InputData[[#This Row],[DATE]],"MMM")</f>
        <v>Jan</v>
      </c>
      <c r="P283" t="str">
        <f>TEXT(InputData[[#This Row],[DATE]],"YYYY")</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f>
        <v>1296</v>
      </c>
      <c r="N284">
        <f>DAY(InputData[[#This Row],[DATE]])</f>
        <v>23</v>
      </c>
      <c r="O284" t="str">
        <f>TEXT(InputData[[#This Row],[DATE]],"MMM")</f>
        <v>Jan</v>
      </c>
      <c r="P284" t="str">
        <f>TEXT(InputData[[#This Row],[DATE]],"YYYY")</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f>
        <v>3019.2</v>
      </c>
      <c r="N285">
        <f>DAY(InputData[[#This Row],[DATE]])</f>
        <v>24</v>
      </c>
      <c r="O285" t="str">
        <f>TEXT(InputData[[#This Row],[DATE]],"MMM")</f>
        <v>Jan</v>
      </c>
      <c r="P285" t="str">
        <f>TEXT(InputData[[#This Row],[DATE]],"YYYY")</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f>
        <v>2194.92</v>
      </c>
      <c r="N286">
        <f>DAY(InputData[[#This Row],[DATE]])</f>
        <v>25</v>
      </c>
      <c r="O286" t="str">
        <f>TEXT(InputData[[#This Row],[DATE]],"MMM")</f>
        <v>Jan</v>
      </c>
      <c r="P286" t="str">
        <f>TEXT(InputData[[#This Row],[DATE]],"YYYY")</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f>
        <v>183.04000000000002</v>
      </c>
      <c r="N287">
        <f>DAY(InputData[[#This Row],[DATE]])</f>
        <v>28</v>
      </c>
      <c r="O287" t="str">
        <f>TEXT(InputData[[#This Row],[DATE]],"MMM")</f>
        <v>Jan</v>
      </c>
      <c r="P287" t="str">
        <f>TEXT(InputData[[#This Row],[DATE]],"YYYY")</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f>
        <v>896.76</v>
      </c>
      <c r="N288">
        <f>DAY(InputData[[#This Row],[DATE]])</f>
        <v>31</v>
      </c>
      <c r="O288" t="str">
        <f>TEXT(InputData[[#This Row],[DATE]],"MMM")</f>
        <v>Jan</v>
      </c>
      <c r="P288" t="str">
        <f>TEXT(InputData[[#This Row],[DATE]],"YYYY")</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f>
        <v>1564.92</v>
      </c>
      <c r="N289">
        <f>DAY(InputData[[#This Row],[DATE]])</f>
        <v>31</v>
      </c>
      <c r="O289" t="str">
        <f>TEXT(InputData[[#This Row],[DATE]],"MMM")</f>
        <v>Jan</v>
      </c>
      <c r="P289" t="str">
        <f>TEXT(InputData[[#This Row],[DATE]],"YYYY")</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f>
        <v>1400.4900000000002</v>
      </c>
      <c r="N290">
        <f>DAY(InputData[[#This Row],[DATE]])</f>
        <v>1</v>
      </c>
      <c r="O290" t="str">
        <f>TEXT(InputData[[#This Row],[DATE]],"MMM")</f>
        <v>Feb</v>
      </c>
      <c r="P290" t="str">
        <f>TEXT(InputData[[#This Row],[DATE]],"YYYY")</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f>
        <v>1173.76</v>
      </c>
      <c r="N291">
        <f>DAY(InputData[[#This Row],[DATE]])</f>
        <v>3</v>
      </c>
      <c r="O291" t="str">
        <f>TEXT(InputData[[#This Row],[DATE]],"MMM")</f>
        <v>Feb</v>
      </c>
      <c r="P291" t="str">
        <f>TEXT(InputData[[#This Row],[DATE]],"YYYY")</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f>
        <v>295.26</v>
      </c>
      <c r="N292">
        <f>DAY(InputData[[#This Row],[DATE]])</f>
        <v>5</v>
      </c>
      <c r="O292" t="str">
        <f>TEXT(InputData[[#This Row],[DATE]],"MMM")</f>
        <v>Feb</v>
      </c>
      <c r="P292" t="str">
        <f>TEXT(InputData[[#This Row],[DATE]],"YYYY")</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f>
        <v>856.80000000000007</v>
      </c>
      <c r="N293">
        <f>DAY(InputData[[#This Row],[DATE]])</f>
        <v>6</v>
      </c>
      <c r="O293" t="str">
        <f>TEXT(InputData[[#This Row],[DATE]],"MMM")</f>
        <v>Feb</v>
      </c>
      <c r="P293" t="str">
        <f>TEXT(InputData[[#This Row],[DATE]],"YYYY")</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f>
        <v>1711.71</v>
      </c>
      <c r="N294">
        <f>DAY(InputData[[#This Row],[DATE]])</f>
        <v>8</v>
      </c>
      <c r="O294" t="str">
        <f>TEXT(InputData[[#This Row],[DATE]],"MMM")</f>
        <v>Feb</v>
      </c>
      <c r="P294" t="str">
        <f>TEXT(InputData[[#This Row],[DATE]],"YYYY")</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f>
        <v>146.52000000000001</v>
      </c>
      <c r="N295">
        <f>DAY(InputData[[#This Row],[DATE]])</f>
        <v>8</v>
      </c>
      <c r="O295" t="str">
        <f>TEXT(InputData[[#This Row],[DATE]],"MMM")</f>
        <v>Feb</v>
      </c>
      <c r="P295" t="str">
        <f>TEXT(InputData[[#This Row],[DATE]],"YYYY")</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f>
        <v>1644.72</v>
      </c>
      <c r="N296">
        <f>DAY(InputData[[#This Row],[DATE]])</f>
        <v>9</v>
      </c>
      <c r="O296" t="str">
        <f>TEXT(InputData[[#This Row],[DATE]],"MMM")</f>
        <v>Feb</v>
      </c>
      <c r="P296" t="str">
        <f>TEXT(InputData[[#This Row],[DATE]],"YYYY")</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f>
        <v>2135.64</v>
      </c>
      <c r="N297">
        <f>DAY(InputData[[#This Row],[DATE]])</f>
        <v>12</v>
      </c>
      <c r="O297" t="str">
        <f>TEXT(InputData[[#This Row],[DATE]],"MMM")</f>
        <v>Feb</v>
      </c>
      <c r="P297" t="str">
        <f>TEXT(InputData[[#This Row],[DATE]],"YYYY")</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f>
        <v>197.28</v>
      </c>
      <c r="N298">
        <f>DAY(InputData[[#This Row],[DATE]])</f>
        <v>14</v>
      </c>
      <c r="O298" t="str">
        <f>TEXT(InputData[[#This Row],[DATE]],"MMM")</f>
        <v>Feb</v>
      </c>
      <c r="P298" t="str">
        <f>TEXT(InputData[[#This Row],[DATE]],"YYYY")</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f>
        <v>125.43</v>
      </c>
      <c r="N299">
        <f>DAY(InputData[[#This Row],[DATE]])</f>
        <v>14</v>
      </c>
      <c r="O299" t="str">
        <f>TEXT(InputData[[#This Row],[DATE]],"MMM")</f>
        <v>Feb</v>
      </c>
      <c r="P299" t="str">
        <f>TEXT(InputData[[#This Row],[DATE]],"YYYY")</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f>
        <v>117.48</v>
      </c>
      <c r="N300">
        <f>DAY(InputData[[#This Row],[DATE]])</f>
        <v>16</v>
      </c>
      <c r="O300" t="str">
        <f>TEXT(InputData[[#This Row],[DATE]],"MMM")</f>
        <v>Feb</v>
      </c>
      <c r="P300" t="str">
        <f>TEXT(InputData[[#This Row],[DATE]],"YYYY")</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f>
        <v>1856.4</v>
      </c>
      <c r="N301">
        <f>DAY(InputData[[#This Row],[DATE]])</f>
        <v>19</v>
      </c>
      <c r="O301" t="str">
        <f>TEXT(InputData[[#This Row],[DATE]],"MMM")</f>
        <v>Feb</v>
      </c>
      <c r="P301" t="str">
        <f>TEXT(InputData[[#This Row],[DATE]],"YYYY")</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f>
        <v>565.02</v>
      </c>
      <c r="N302">
        <f>DAY(InputData[[#This Row],[DATE]])</f>
        <v>20</v>
      </c>
      <c r="O302" t="str">
        <f>TEXT(InputData[[#This Row],[DATE]],"MMM")</f>
        <v>Feb</v>
      </c>
      <c r="P302" t="str">
        <f>TEXT(InputData[[#This Row],[DATE]],"YYYY")</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f>
        <v>732.48</v>
      </c>
      <c r="N303">
        <f>DAY(InputData[[#This Row],[DATE]])</f>
        <v>23</v>
      </c>
      <c r="O303" t="str">
        <f>TEXT(InputData[[#This Row],[DATE]],"MMM")</f>
        <v>Feb</v>
      </c>
      <c r="P303" t="str">
        <f>TEXT(InputData[[#This Row],[DATE]],"YYYY")</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f>
        <v>249.60000000000002</v>
      </c>
      <c r="N304">
        <f>DAY(InputData[[#This Row],[DATE]])</f>
        <v>23</v>
      </c>
      <c r="O304" t="str">
        <f>TEXT(InputData[[#This Row],[DATE]],"MMM")</f>
        <v>Feb</v>
      </c>
      <c r="P304" t="str">
        <f>TEXT(InputData[[#This Row],[DATE]],"YYYY")</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f>
        <v>770.4</v>
      </c>
      <c r="N305">
        <f>DAY(InputData[[#This Row],[DATE]])</f>
        <v>23</v>
      </c>
      <c r="O305" t="str">
        <f>TEXT(InputData[[#This Row],[DATE]],"MMM")</f>
        <v>Feb</v>
      </c>
      <c r="P305" t="str">
        <f>TEXT(InputData[[#This Row],[DATE]],"YYYY")</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f>
        <v>659.19</v>
      </c>
      <c r="N306">
        <f>DAY(InputData[[#This Row],[DATE]])</f>
        <v>27</v>
      </c>
      <c r="O306" t="str">
        <f>TEXT(InputData[[#This Row],[DATE]],"MMM")</f>
        <v>Feb</v>
      </c>
      <c r="P306" t="str">
        <f>TEXT(InputData[[#This Row],[DATE]],"YYYY")</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f>
        <v>2334.15</v>
      </c>
      <c r="N307">
        <f>DAY(InputData[[#This Row],[DATE]])</f>
        <v>27</v>
      </c>
      <c r="O307" t="str">
        <f>TEXT(InputData[[#This Row],[DATE]],"MMM")</f>
        <v>Feb</v>
      </c>
      <c r="P307" t="str">
        <f>TEXT(InputData[[#This Row],[DATE]],"YYYY")</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f>
        <v>1286.4000000000001</v>
      </c>
      <c r="N308">
        <f>DAY(InputData[[#This Row],[DATE]])</f>
        <v>28</v>
      </c>
      <c r="O308" t="str">
        <f>TEXT(InputData[[#This Row],[DATE]],"MMM")</f>
        <v>Feb</v>
      </c>
      <c r="P308" t="str">
        <f>TEXT(InputData[[#This Row],[DATE]],"YYYY")</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f>
        <v>320.58</v>
      </c>
      <c r="N309">
        <f>DAY(InputData[[#This Row],[DATE]])</f>
        <v>4</v>
      </c>
      <c r="O309" t="str">
        <f>TEXT(InputData[[#This Row],[DATE]],"MMM")</f>
        <v>Mar</v>
      </c>
      <c r="P309" t="str">
        <f>TEXT(InputData[[#This Row],[DATE]],"YYYY")</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f>
        <v>97.68</v>
      </c>
      <c r="N310">
        <f>DAY(InputData[[#This Row],[DATE]])</f>
        <v>6</v>
      </c>
      <c r="O310" t="str">
        <f>TEXT(InputData[[#This Row],[DATE]],"MMM")</f>
        <v>Mar</v>
      </c>
      <c r="P310" t="str">
        <f>TEXT(InputData[[#This Row],[DATE]],"YYYY")</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f>
        <v>80.94</v>
      </c>
      <c r="N311">
        <f>DAY(InputData[[#This Row],[DATE]])</f>
        <v>7</v>
      </c>
      <c r="O311" t="str">
        <f>TEXT(InputData[[#This Row],[DATE]],"MMM")</f>
        <v>Mar</v>
      </c>
      <c r="P311" t="str">
        <f>TEXT(InputData[[#This Row],[DATE]],"YYYY")</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f>
        <v>492.48</v>
      </c>
      <c r="N312">
        <f>DAY(InputData[[#This Row],[DATE]])</f>
        <v>8</v>
      </c>
      <c r="O312" t="str">
        <f>TEXT(InputData[[#This Row],[DATE]],"MMM")</f>
        <v>Mar</v>
      </c>
      <c r="P312" t="str">
        <f>TEXT(InputData[[#This Row],[DATE]],"YYYY")</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f>
        <v>603.84</v>
      </c>
      <c r="N313">
        <f>DAY(InputData[[#This Row],[DATE]])</f>
        <v>9</v>
      </c>
      <c r="O313" t="str">
        <f>TEXT(InputData[[#This Row],[DATE]],"MMM")</f>
        <v>Mar</v>
      </c>
      <c r="P313" t="str">
        <f>TEXT(InputData[[#This Row],[DATE]],"YYYY")</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f>
        <v>537.24</v>
      </c>
      <c r="N314">
        <f>DAY(InputData[[#This Row],[DATE]])</f>
        <v>9</v>
      </c>
      <c r="O314" t="str">
        <f>TEXT(InputData[[#This Row],[DATE]],"MMM")</f>
        <v>Mar</v>
      </c>
      <c r="P314" t="str">
        <f>TEXT(InputData[[#This Row],[DATE]],"YYYY")</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f>
        <v>1436.4</v>
      </c>
      <c r="N315">
        <f>DAY(InputData[[#This Row],[DATE]])</f>
        <v>10</v>
      </c>
      <c r="O315" t="str">
        <f>TEXT(InputData[[#This Row],[DATE]],"MMM")</f>
        <v>Mar</v>
      </c>
      <c r="P315" t="str">
        <f>TEXT(InputData[[#This Row],[DATE]],"YYYY")</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f>
        <v>33.28</v>
      </c>
      <c r="N316">
        <f>DAY(InputData[[#This Row],[DATE]])</f>
        <v>14</v>
      </c>
      <c r="O316" t="str">
        <f>TEXT(InputData[[#This Row],[DATE]],"MMM")</f>
        <v>Mar</v>
      </c>
      <c r="P316" t="str">
        <f>TEXT(InputData[[#This Row],[DATE]],"YYYY")</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f>
        <v>320.58</v>
      </c>
      <c r="N317">
        <f>DAY(InputData[[#This Row],[DATE]])</f>
        <v>14</v>
      </c>
      <c r="O317" t="str">
        <f>TEXT(InputData[[#This Row],[DATE]],"MMM")</f>
        <v>Mar</v>
      </c>
      <c r="P317" t="str">
        <f>TEXT(InputData[[#This Row],[DATE]],"YYYY")</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f>
        <v>420</v>
      </c>
      <c r="N318">
        <f>DAY(InputData[[#This Row],[DATE]])</f>
        <v>18</v>
      </c>
      <c r="O318" t="str">
        <f>TEXT(InputData[[#This Row],[DATE]],"MMM")</f>
        <v>Mar</v>
      </c>
      <c r="P318" t="str">
        <f>TEXT(InputData[[#This Row],[DATE]],"YYYY")</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f>
        <v>571.20000000000005</v>
      </c>
      <c r="N319">
        <f>DAY(InputData[[#This Row],[DATE]])</f>
        <v>18</v>
      </c>
      <c r="O319" t="str">
        <f>TEXT(InputData[[#This Row],[DATE]],"MMM")</f>
        <v>Mar</v>
      </c>
      <c r="P319" t="str">
        <f>TEXT(InputData[[#This Row],[DATE]],"YYYY")</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f>
        <v>1043.28</v>
      </c>
      <c r="N320">
        <f>DAY(InputData[[#This Row],[DATE]])</f>
        <v>19</v>
      </c>
      <c r="O320" t="str">
        <f>TEXT(InputData[[#This Row],[DATE]],"MMM")</f>
        <v>Mar</v>
      </c>
      <c r="P320" t="str">
        <f>TEXT(InputData[[#This Row],[DATE]],"YYYY")</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f>
        <v>1057.32</v>
      </c>
      <c r="N321">
        <f>DAY(InputData[[#This Row],[DATE]])</f>
        <v>23</v>
      </c>
      <c r="O321" t="str">
        <f>TEXT(InputData[[#This Row],[DATE]],"MMM")</f>
        <v>Mar</v>
      </c>
      <c r="P321" t="str">
        <f>TEXT(InputData[[#This Row],[DATE]],"YYYY")</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f>
        <v>207.76</v>
      </c>
      <c r="N322">
        <f>DAY(InputData[[#This Row],[DATE]])</f>
        <v>25</v>
      </c>
      <c r="O322" t="str">
        <f>TEXT(InputData[[#This Row],[DATE]],"MMM")</f>
        <v>Mar</v>
      </c>
      <c r="P322" t="str">
        <f>TEXT(InputData[[#This Row],[DATE]],"YYYY")</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f>
        <v>2214.08</v>
      </c>
      <c r="N323">
        <f>DAY(InputData[[#This Row],[DATE]])</f>
        <v>25</v>
      </c>
      <c r="O323" t="str">
        <f>TEXT(InputData[[#This Row],[DATE]],"MMM")</f>
        <v>Mar</v>
      </c>
      <c r="P323" t="str">
        <f>TEXT(InputData[[#This Row],[DATE]],"YYYY")</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f>
        <v>1409.76</v>
      </c>
      <c r="N324">
        <f>DAY(InputData[[#This Row],[DATE]])</f>
        <v>29</v>
      </c>
      <c r="O324" t="str">
        <f>TEXT(InputData[[#This Row],[DATE]],"MMM")</f>
        <v>Mar</v>
      </c>
      <c r="P324" t="str">
        <f>TEXT(InputData[[#This Row],[DATE]],"YYYY")</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f>
        <v>1350.44</v>
      </c>
      <c r="N325">
        <f>DAY(InputData[[#This Row],[DATE]])</f>
        <v>30</v>
      </c>
      <c r="O325" t="str">
        <f>TEXT(InputData[[#This Row],[DATE]],"MMM")</f>
        <v>Mar</v>
      </c>
      <c r="P325" t="str">
        <f>TEXT(InputData[[#This Row],[DATE]],"YYYY")</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f>
        <v>285.60000000000002</v>
      </c>
      <c r="N326">
        <f>DAY(InputData[[#This Row],[DATE]])</f>
        <v>1</v>
      </c>
      <c r="O326" t="str">
        <f>TEXT(InputData[[#This Row],[DATE]],"MMM")</f>
        <v>Apr</v>
      </c>
      <c r="P326" t="str">
        <f>TEXT(InputData[[#This Row],[DATE]],"YYYY")</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f>
        <v>428.40000000000003</v>
      </c>
      <c r="N327">
        <f>DAY(InputData[[#This Row],[DATE]])</f>
        <v>2</v>
      </c>
      <c r="O327" t="str">
        <f>TEXT(InputData[[#This Row],[DATE]],"MMM")</f>
        <v>Apr</v>
      </c>
      <c r="P327" t="str">
        <f>TEXT(InputData[[#This Row],[DATE]],"YYYY")</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f>
        <v>230.4</v>
      </c>
      <c r="N328">
        <f>DAY(InputData[[#This Row],[DATE]])</f>
        <v>6</v>
      </c>
      <c r="O328" t="str">
        <f>TEXT(InputData[[#This Row],[DATE]],"MMM")</f>
        <v>Apr</v>
      </c>
      <c r="P328" t="str">
        <f>TEXT(InputData[[#This Row],[DATE]],"YYYY")</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f>
        <v>172.62</v>
      </c>
      <c r="N329">
        <f>DAY(InputData[[#This Row],[DATE]])</f>
        <v>7</v>
      </c>
      <c r="O329" t="str">
        <f>TEXT(InputData[[#This Row],[DATE]],"MMM")</f>
        <v>Apr</v>
      </c>
      <c r="P329" t="str">
        <f>TEXT(InputData[[#This Row],[DATE]],"YYYY")</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f>
        <v>510.59999999999997</v>
      </c>
      <c r="N330">
        <f>DAY(InputData[[#This Row],[DATE]])</f>
        <v>9</v>
      </c>
      <c r="O330" t="str">
        <f>TEXT(InputData[[#This Row],[DATE]],"MMM")</f>
        <v>Apr</v>
      </c>
      <c r="P330" t="str">
        <f>TEXT(InputData[[#This Row],[DATE]],"YYYY")</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f>
        <v>1285.2</v>
      </c>
      <c r="N331">
        <f>DAY(InputData[[#This Row],[DATE]])</f>
        <v>9</v>
      </c>
      <c r="O331" t="str">
        <f>TEXT(InputData[[#This Row],[DATE]],"MMM")</f>
        <v>Apr</v>
      </c>
      <c r="P331" t="str">
        <f>TEXT(InputData[[#This Row],[DATE]],"YYYY")</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f>
        <v>232.96</v>
      </c>
      <c r="N332">
        <f>DAY(InputData[[#This Row],[DATE]])</f>
        <v>13</v>
      </c>
      <c r="O332" t="str">
        <f>TEXT(InputData[[#This Row],[DATE]],"MMM")</f>
        <v>Apr</v>
      </c>
      <c r="P332" t="str">
        <f>TEXT(InputData[[#This Row],[DATE]],"YYYY")</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f>
        <v>1564.92</v>
      </c>
      <c r="N333">
        <f>DAY(InputData[[#This Row],[DATE]])</f>
        <v>18</v>
      </c>
      <c r="O333" t="str">
        <f>TEXT(InputData[[#This Row],[DATE]],"MMM")</f>
        <v>Apr</v>
      </c>
      <c r="P333" t="str">
        <f>TEXT(InputData[[#This Row],[DATE]],"YYYY")</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f>
        <v>98.42</v>
      </c>
      <c r="N334">
        <f>DAY(InputData[[#This Row],[DATE]])</f>
        <v>20</v>
      </c>
      <c r="O334" t="str">
        <f>TEXT(InputData[[#This Row],[DATE]],"MMM")</f>
        <v>Apr</v>
      </c>
      <c r="P334" t="str">
        <f>TEXT(InputData[[#This Row],[DATE]],"YYYY")</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f>
        <v>376.68</v>
      </c>
      <c r="N335">
        <f>DAY(InputData[[#This Row],[DATE]])</f>
        <v>20</v>
      </c>
      <c r="O335" t="str">
        <f>TEXT(InputData[[#This Row],[DATE]],"MMM")</f>
        <v>Apr</v>
      </c>
      <c r="P335" t="str">
        <f>TEXT(InputData[[#This Row],[DATE]],"YYYY")</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f>
        <v>402.56</v>
      </c>
      <c r="N336">
        <f>DAY(InputData[[#This Row],[DATE]])</f>
        <v>21</v>
      </c>
      <c r="O336" t="str">
        <f>TEXT(InputData[[#This Row],[DATE]],"MMM")</f>
        <v>Apr</v>
      </c>
      <c r="P336" t="str">
        <f>TEXT(InputData[[#This Row],[DATE]],"YYYY")</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f>
        <v>345.24</v>
      </c>
      <c r="N337">
        <f>DAY(InputData[[#This Row],[DATE]])</f>
        <v>21</v>
      </c>
      <c r="O337" t="str">
        <f>TEXT(InputData[[#This Row],[DATE]],"MMM")</f>
        <v>Apr</v>
      </c>
      <c r="P337" t="str">
        <f>TEXT(InputData[[#This Row],[DATE]],"YYYY")</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f>
        <v>1231.2</v>
      </c>
      <c r="N338">
        <f>DAY(InputData[[#This Row],[DATE]])</f>
        <v>23</v>
      </c>
      <c r="O338" t="str">
        <f>TEXT(InputData[[#This Row],[DATE]],"MMM")</f>
        <v>Apr</v>
      </c>
      <c r="P338" t="str">
        <f>TEXT(InputData[[#This Row],[DATE]],"YYYY")</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f>
        <v>233.2</v>
      </c>
      <c r="N339">
        <f>DAY(InputData[[#This Row],[DATE]])</f>
        <v>24</v>
      </c>
      <c r="O339" t="str">
        <f>TEXT(InputData[[#This Row],[DATE]],"MMM")</f>
        <v>Apr</v>
      </c>
      <c r="P339" t="str">
        <f>TEXT(InputData[[#This Row],[DATE]],"YYYY")</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f>
        <v>439.56000000000006</v>
      </c>
      <c r="N340">
        <f>DAY(InputData[[#This Row],[DATE]])</f>
        <v>25</v>
      </c>
      <c r="O340" t="str">
        <f>TEXT(InputData[[#This Row],[DATE]],"MMM")</f>
        <v>Apr</v>
      </c>
      <c r="P340" t="str">
        <f>TEXT(InputData[[#This Row],[DATE]],"YYYY")</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f>
        <v>647.52</v>
      </c>
      <c r="N341">
        <f>DAY(InputData[[#This Row],[DATE]])</f>
        <v>25</v>
      </c>
      <c r="O341" t="str">
        <f>TEXT(InputData[[#This Row],[DATE]],"MMM")</f>
        <v>Apr</v>
      </c>
      <c r="P341" t="str">
        <f>TEXT(InputData[[#This Row],[DATE]],"YYYY")</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f>
        <v>114.24000000000001</v>
      </c>
      <c r="N342">
        <f>DAY(InputData[[#This Row],[DATE]])</f>
        <v>26</v>
      </c>
      <c r="O342" t="str">
        <f>TEXT(InputData[[#This Row],[DATE]],"MMM")</f>
        <v>Apr</v>
      </c>
      <c r="P342" t="str">
        <f>TEXT(InputData[[#This Row],[DATE]],"YYYY")</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f>
        <v>2054.08</v>
      </c>
      <c r="N343">
        <f>DAY(InputData[[#This Row],[DATE]])</f>
        <v>28</v>
      </c>
      <c r="O343" t="str">
        <f>TEXT(InputData[[#This Row],[DATE]],"MMM")</f>
        <v>Apr</v>
      </c>
      <c r="P343" t="str">
        <f>TEXT(InputData[[#This Row],[DATE]],"YYYY")</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f>
        <v>216.32</v>
      </c>
      <c r="N344">
        <f>DAY(InputData[[#This Row],[DATE]])</f>
        <v>30</v>
      </c>
      <c r="O344" t="str">
        <f>TEXT(InputData[[#This Row],[DATE]],"MMM")</f>
        <v>Apr</v>
      </c>
      <c r="P344" t="str">
        <f>TEXT(InputData[[#This Row],[DATE]],"YYYY")</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f>
        <v>456.96000000000004</v>
      </c>
      <c r="N345">
        <f>DAY(InputData[[#This Row],[DATE]])</f>
        <v>30</v>
      </c>
      <c r="O345" t="str">
        <f>TEXT(InputData[[#This Row],[DATE]],"MMM")</f>
        <v>Apr</v>
      </c>
      <c r="P345" t="str">
        <f>TEXT(InputData[[#This Row],[DATE]],"YYYY")</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f>
        <v>524.69999999999993</v>
      </c>
      <c r="N346">
        <f>DAY(InputData[[#This Row],[DATE]])</f>
        <v>1</v>
      </c>
      <c r="O346" t="str">
        <f>TEXT(InputData[[#This Row],[DATE]],"MMM")</f>
        <v>May</v>
      </c>
      <c r="P346" t="str">
        <f>TEXT(InputData[[#This Row],[DATE]],"YYYY")</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f>
        <v>718.2</v>
      </c>
      <c r="N347">
        <f>DAY(InputData[[#This Row],[DATE]])</f>
        <v>1</v>
      </c>
      <c r="O347" t="str">
        <f>TEXT(InputData[[#This Row],[DATE]],"MMM")</f>
        <v>May</v>
      </c>
      <c r="P347" t="str">
        <f>TEXT(InputData[[#This Row],[DATE]],"YYYY")</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f>
        <v>488.32</v>
      </c>
      <c r="N348">
        <f>DAY(InputData[[#This Row],[DATE]])</f>
        <v>2</v>
      </c>
      <c r="O348" t="str">
        <f>TEXT(InputData[[#This Row],[DATE]],"MMM")</f>
        <v>May</v>
      </c>
      <c r="P348" t="str">
        <f>TEXT(InputData[[#This Row],[DATE]],"YYYY")</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f>
        <v>762.5</v>
      </c>
      <c r="N349">
        <f>DAY(InputData[[#This Row],[DATE]])</f>
        <v>4</v>
      </c>
      <c r="O349" t="str">
        <f>TEXT(InputData[[#This Row],[DATE]],"MMM")</f>
        <v>May</v>
      </c>
      <c r="P349" t="str">
        <f>TEXT(InputData[[#This Row],[DATE]],"YYYY")</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f>
        <v>408.09999999999997</v>
      </c>
      <c r="N350">
        <f>DAY(InputData[[#This Row],[DATE]])</f>
        <v>6</v>
      </c>
      <c r="O350" t="str">
        <f>TEXT(InputData[[#This Row],[DATE]],"MMM")</f>
        <v>May</v>
      </c>
      <c r="P350" t="str">
        <f>TEXT(InputData[[#This Row],[DATE]],"YYYY")</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f>
        <v>62.879999999999995</v>
      </c>
      <c r="N351">
        <f>DAY(InputData[[#This Row],[DATE]])</f>
        <v>7</v>
      </c>
      <c r="O351" t="str">
        <f>TEXT(InputData[[#This Row],[DATE]],"MMM")</f>
        <v>May</v>
      </c>
      <c r="P351" t="str">
        <f>TEXT(InputData[[#This Row],[DATE]],"YYYY")</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f>
        <v>57.120000000000005</v>
      </c>
      <c r="N352">
        <f>DAY(InputData[[#This Row],[DATE]])</f>
        <v>7</v>
      </c>
      <c r="O352" t="str">
        <f>TEXT(InputData[[#This Row],[DATE]],"MMM")</f>
        <v>May</v>
      </c>
      <c r="P352" t="str">
        <f>TEXT(InputData[[#This Row],[DATE]],"YYYY")</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f>
        <v>990.99</v>
      </c>
      <c r="N353">
        <f>DAY(InputData[[#This Row],[DATE]])</f>
        <v>8</v>
      </c>
      <c r="O353" t="str">
        <f>TEXT(InputData[[#This Row],[DATE]],"MMM")</f>
        <v>May</v>
      </c>
      <c r="P353" t="str">
        <f>TEXT(InputData[[#This Row],[DATE]],"YYYY")</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f>
        <v>1881.3600000000001</v>
      </c>
      <c r="N354">
        <f>DAY(InputData[[#This Row],[DATE]])</f>
        <v>9</v>
      </c>
      <c r="O354" t="str">
        <f>TEXT(InputData[[#This Row],[DATE]],"MMM")</f>
        <v>May</v>
      </c>
      <c r="P354" t="str">
        <f>TEXT(InputData[[#This Row],[DATE]],"YYYY")</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f>
        <v>47.16</v>
      </c>
      <c r="N355">
        <f>DAY(InputData[[#This Row],[DATE]])</f>
        <v>10</v>
      </c>
      <c r="O355" t="str">
        <f>TEXT(InputData[[#This Row],[DATE]],"MMM")</f>
        <v>May</v>
      </c>
      <c r="P355" t="str">
        <f>TEXT(InputData[[#This Row],[DATE]],"YYYY")</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f>
        <v>338.8</v>
      </c>
      <c r="N356">
        <f>DAY(InputData[[#This Row],[DATE]])</f>
        <v>12</v>
      </c>
      <c r="O356" t="str">
        <f>TEXT(InputData[[#This Row],[DATE]],"MMM")</f>
        <v>May</v>
      </c>
      <c r="P356" t="str">
        <f>TEXT(InputData[[#This Row],[DATE]],"YYYY")</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f>
        <v>470.85</v>
      </c>
      <c r="N357">
        <f>DAY(InputData[[#This Row],[DATE]])</f>
        <v>13</v>
      </c>
      <c r="O357" t="str">
        <f>TEXT(InputData[[#This Row],[DATE]],"MMM")</f>
        <v>May</v>
      </c>
      <c r="P357" t="str">
        <f>TEXT(InputData[[#This Row],[DATE]],"YYYY")</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f>
        <v>1324.68</v>
      </c>
      <c r="N358">
        <f>DAY(InputData[[#This Row],[DATE]])</f>
        <v>14</v>
      </c>
      <c r="O358" t="str">
        <f>TEXT(InputData[[#This Row],[DATE]],"MMM")</f>
        <v>May</v>
      </c>
      <c r="P358" t="str">
        <f>TEXT(InputData[[#This Row],[DATE]],"YYYY")</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f>
        <v>381.25</v>
      </c>
      <c r="N359">
        <f>DAY(InputData[[#This Row],[DATE]])</f>
        <v>15</v>
      </c>
      <c r="O359" t="str">
        <f>TEXT(InputData[[#This Row],[DATE]],"MMM")</f>
        <v>May</v>
      </c>
      <c r="P359" t="str">
        <f>TEXT(InputData[[#This Row],[DATE]],"YYYY")</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f>
        <v>2135.64</v>
      </c>
      <c r="N360">
        <f>DAY(InputData[[#This Row],[DATE]])</f>
        <v>16</v>
      </c>
      <c r="O360" t="str">
        <f>TEXT(InputData[[#This Row],[DATE]],"MMM")</f>
        <v>May</v>
      </c>
      <c r="P360" t="str">
        <f>TEXT(InputData[[#This Row],[DATE]],"YYYY")</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f>
        <v>1354.08</v>
      </c>
      <c r="N361">
        <f>DAY(InputData[[#This Row],[DATE]])</f>
        <v>16</v>
      </c>
      <c r="O361" t="str">
        <f>TEXT(InputData[[#This Row],[DATE]],"MMM")</f>
        <v>May</v>
      </c>
      <c r="P361" t="str">
        <f>TEXT(InputData[[#This Row],[DATE]],"YYYY")</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f>
        <v>456.96000000000004</v>
      </c>
      <c r="N362">
        <f>DAY(InputData[[#This Row],[DATE]])</f>
        <v>17</v>
      </c>
      <c r="O362" t="str">
        <f>TEXT(InputData[[#This Row],[DATE]],"MMM")</f>
        <v>May</v>
      </c>
      <c r="P362" t="str">
        <f>TEXT(InputData[[#This Row],[DATE]],"YYYY")</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f>
        <v>228.48000000000002</v>
      </c>
      <c r="N363">
        <f>DAY(InputData[[#This Row],[DATE]])</f>
        <v>18</v>
      </c>
      <c r="O363" t="str">
        <f>TEXT(InputData[[#This Row],[DATE]],"MMM")</f>
        <v>May</v>
      </c>
      <c r="P363" t="str">
        <f>TEXT(InputData[[#This Row],[DATE]],"YYYY")</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f>
        <v>639.36</v>
      </c>
      <c r="N364">
        <f>DAY(InputData[[#This Row],[DATE]])</f>
        <v>18</v>
      </c>
      <c r="O364" t="str">
        <f>TEXT(InputData[[#This Row],[DATE]],"MMM")</f>
        <v>May</v>
      </c>
      <c r="P364" t="str">
        <f>TEXT(InputData[[#This Row],[DATE]],"YYYY")</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f>
        <v>1231.2</v>
      </c>
      <c r="N365">
        <f>DAY(InputData[[#This Row],[DATE]])</f>
        <v>20</v>
      </c>
      <c r="O365" t="str">
        <f>TEXT(InputData[[#This Row],[DATE]],"MMM")</f>
        <v>May</v>
      </c>
      <c r="P365" t="str">
        <f>TEXT(InputData[[#This Row],[DATE]],"YYYY")</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f>
        <v>188.64</v>
      </c>
      <c r="N366">
        <f>DAY(InputData[[#This Row],[DATE]])</f>
        <v>22</v>
      </c>
      <c r="O366" t="str">
        <f>TEXT(InputData[[#This Row],[DATE]],"MMM")</f>
        <v>May</v>
      </c>
      <c r="P366" t="str">
        <f>TEXT(InputData[[#This Row],[DATE]],"YYYY")</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f>
        <v>999.60000000000014</v>
      </c>
      <c r="N367">
        <f>DAY(InputData[[#This Row],[DATE]])</f>
        <v>25</v>
      </c>
      <c r="O367" t="str">
        <f>TEXT(InputData[[#This Row],[DATE]],"MMM")</f>
        <v>May</v>
      </c>
      <c r="P367" t="str">
        <f>TEXT(InputData[[#This Row],[DATE]],"YYYY")</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f>
        <v>83.62</v>
      </c>
      <c r="N368">
        <f>DAY(InputData[[#This Row],[DATE]])</f>
        <v>26</v>
      </c>
      <c r="O368" t="str">
        <f>TEXT(InputData[[#This Row],[DATE]],"MMM")</f>
        <v>May</v>
      </c>
      <c r="P368" t="str">
        <f>TEXT(InputData[[#This Row],[DATE]],"YYYY")</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f>
        <v>114.24000000000001</v>
      </c>
      <c r="N369">
        <f>DAY(InputData[[#This Row],[DATE]])</f>
        <v>26</v>
      </c>
      <c r="O369" t="str">
        <f>TEXT(InputData[[#This Row],[DATE]],"MMM")</f>
        <v>May</v>
      </c>
      <c r="P369" t="str">
        <f>TEXT(InputData[[#This Row],[DATE]],"YYYY")</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f>
        <v>1738.8</v>
      </c>
      <c r="N370">
        <f>DAY(InputData[[#This Row],[DATE]])</f>
        <v>28</v>
      </c>
      <c r="O370" t="str">
        <f>TEXT(InputData[[#This Row],[DATE]],"MMM")</f>
        <v>May</v>
      </c>
      <c r="P370" t="str">
        <f>TEXT(InputData[[#This Row],[DATE]],"YYYY")</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f>
        <v>473.1</v>
      </c>
      <c r="N371">
        <f>DAY(InputData[[#This Row],[DATE]])</f>
        <v>28</v>
      </c>
      <c r="O371" t="str">
        <f>TEXT(InputData[[#This Row],[DATE]],"MMM")</f>
        <v>May</v>
      </c>
      <c r="P371" t="str">
        <f>TEXT(InputData[[#This Row],[DATE]],"YYYY")</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f>
        <v>1478.52</v>
      </c>
      <c r="N372">
        <f>DAY(InputData[[#This Row],[DATE]])</f>
        <v>28</v>
      </c>
      <c r="O372" t="str">
        <f>TEXT(InputData[[#This Row],[DATE]],"MMM")</f>
        <v>May</v>
      </c>
      <c r="P372" t="str">
        <f>TEXT(InputData[[#This Row],[DATE]],"YYYY")</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f>
        <v>586.08000000000004</v>
      </c>
      <c r="N373">
        <f>DAY(InputData[[#This Row],[DATE]])</f>
        <v>28</v>
      </c>
      <c r="O373" t="str">
        <f>TEXT(InputData[[#This Row],[DATE]],"MMM")</f>
        <v>May</v>
      </c>
      <c r="P373" t="str">
        <f>TEXT(InputData[[#This Row],[DATE]],"YYYY")</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f>
        <v>1067.5</v>
      </c>
      <c r="N374">
        <f>DAY(InputData[[#This Row],[DATE]])</f>
        <v>28</v>
      </c>
      <c r="O374" t="str">
        <f>TEXT(InputData[[#This Row],[DATE]],"MMM")</f>
        <v>May</v>
      </c>
      <c r="P374" t="str">
        <f>TEXT(InputData[[#This Row],[DATE]],"YYYY")</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f>
        <v>738.72</v>
      </c>
      <c r="N375">
        <f>DAY(InputData[[#This Row],[DATE]])</f>
        <v>30</v>
      </c>
      <c r="O375" t="str">
        <f>TEXT(InputData[[#This Row],[DATE]],"MMM")</f>
        <v>May</v>
      </c>
      <c r="P375" t="str">
        <f>TEXT(InputData[[#This Row],[DATE]],"YYYY")</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f>
        <v>622.44000000000005</v>
      </c>
      <c r="N376">
        <f>DAY(InputData[[#This Row],[DATE]])</f>
        <v>30</v>
      </c>
      <c r="O376" t="str">
        <f>TEXT(InputData[[#This Row],[DATE]],"MMM")</f>
        <v>May</v>
      </c>
      <c r="P376" t="str">
        <f>TEXT(InputData[[#This Row],[DATE]],"YYYY")</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f>
        <v>359.1</v>
      </c>
      <c r="N377">
        <f>DAY(InputData[[#This Row],[DATE]])</f>
        <v>30</v>
      </c>
      <c r="O377" t="str">
        <f>TEXT(InputData[[#This Row],[DATE]],"MMM")</f>
        <v>May</v>
      </c>
      <c r="P377" t="str">
        <f>TEXT(InputData[[#This Row],[DATE]],"YYYY")</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f>
        <v>1324.68</v>
      </c>
      <c r="N378">
        <f>DAY(InputData[[#This Row],[DATE]])</f>
        <v>3</v>
      </c>
      <c r="O378" t="str">
        <f>TEXT(InputData[[#This Row],[DATE]],"MMM")</f>
        <v>Jun</v>
      </c>
      <c r="P378" t="str">
        <f>TEXT(InputData[[#This Row],[DATE]],"YYYY")</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f>
        <v>334.48</v>
      </c>
      <c r="N379">
        <f>DAY(InputData[[#This Row],[DATE]])</f>
        <v>10</v>
      </c>
      <c r="O379" t="str">
        <f>TEXT(InputData[[#This Row],[DATE]],"MMM")</f>
        <v>Jun</v>
      </c>
      <c r="P379" t="str">
        <f>TEXT(InputData[[#This Row],[DATE]],"YYYY")</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f>
        <v>553.15</v>
      </c>
      <c r="N380">
        <f>DAY(InputData[[#This Row],[DATE]])</f>
        <v>11</v>
      </c>
      <c r="O380" t="str">
        <f>TEXT(InputData[[#This Row],[DATE]],"MMM")</f>
        <v>Jun</v>
      </c>
      <c r="P380" t="str">
        <f>TEXT(InputData[[#This Row],[DATE]],"YYYY")</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f>
        <v>975.24</v>
      </c>
      <c r="N381">
        <f>DAY(InputData[[#This Row],[DATE]])</f>
        <v>11</v>
      </c>
      <c r="O381" t="str">
        <f>TEXT(InputData[[#This Row],[DATE]],"MMM")</f>
        <v>Jun</v>
      </c>
      <c r="P381" t="str">
        <f>TEXT(InputData[[#This Row],[DATE]],"YYYY")</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f>
        <v>147.96</v>
      </c>
      <c r="N382">
        <f>DAY(InputData[[#This Row],[DATE]])</f>
        <v>13</v>
      </c>
      <c r="O382" t="str">
        <f>TEXT(InputData[[#This Row],[DATE]],"MMM")</f>
        <v>Jun</v>
      </c>
      <c r="P382" t="str">
        <f>TEXT(InputData[[#This Row],[DATE]],"YYYY")</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f>
        <v>2430</v>
      </c>
      <c r="N383">
        <f>DAY(InputData[[#This Row],[DATE]])</f>
        <v>15</v>
      </c>
      <c r="O383" t="str">
        <f>TEXT(InputData[[#This Row],[DATE]],"MMM")</f>
        <v>Jun</v>
      </c>
      <c r="P383" t="str">
        <f>TEXT(InputData[[#This Row],[DATE]],"YYYY")</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f>
        <v>796.65</v>
      </c>
      <c r="N384">
        <f>DAY(InputData[[#This Row],[DATE]])</f>
        <v>16</v>
      </c>
      <c r="O384" t="str">
        <f>TEXT(InputData[[#This Row],[DATE]],"MMM")</f>
        <v>Jun</v>
      </c>
      <c r="P384" t="str">
        <f>TEXT(InputData[[#This Row],[DATE]],"YYYY")</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f>
        <v>1142.4000000000001</v>
      </c>
      <c r="N385">
        <f>DAY(InputData[[#This Row],[DATE]])</f>
        <v>19</v>
      </c>
      <c r="O385" t="str">
        <f>TEXT(InputData[[#This Row],[DATE]],"MMM")</f>
        <v>Jun</v>
      </c>
      <c r="P385" t="str">
        <f>TEXT(InputData[[#This Row],[DATE]],"YYYY")</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f>
        <v>2194.92</v>
      </c>
      <c r="N386">
        <f>DAY(InputData[[#This Row],[DATE]])</f>
        <v>21</v>
      </c>
      <c r="O386" t="str">
        <f>TEXT(InputData[[#This Row],[DATE]],"MMM")</f>
        <v>Jun</v>
      </c>
      <c r="P386" t="str">
        <f>TEXT(InputData[[#This Row],[DATE]],"YYYY")</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f>
        <v>1152</v>
      </c>
      <c r="N387">
        <f>DAY(InputData[[#This Row],[DATE]])</f>
        <v>22</v>
      </c>
      <c r="O387" t="str">
        <f>TEXT(InputData[[#This Row],[DATE]],"MMM")</f>
        <v>Jun</v>
      </c>
      <c r="P387" t="str">
        <f>TEXT(InputData[[#This Row],[DATE]],"YYYY")</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f>
        <v>415.52</v>
      </c>
      <c r="N388">
        <f>DAY(InputData[[#This Row],[DATE]])</f>
        <v>22</v>
      </c>
      <c r="O388" t="str">
        <f>TEXT(InputData[[#This Row],[DATE]],"MMM")</f>
        <v>Jun</v>
      </c>
      <c r="P388" t="str">
        <f>TEXT(InputData[[#This Row],[DATE]],"YYYY")</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f>
        <v>390.72</v>
      </c>
      <c r="N389">
        <f>DAY(InputData[[#This Row],[DATE]])</f>
        <v>23</v>
      </c>
      <c r="O389" t="str">
        <f>TEXT(InputData[[#This Row],[DATE]],"MMM")</f>
        <v>Jun</v>
      </c>
      <c r="P389" t="str">
        <f>TEXT(InputData[[#This Row],[DATE]],"YYYY")</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f>
        <v>344.47</v>
      </c>
      <c r="N390">
        <f>DAY(InputData[[#This Row],[DATE]])</f>
        <v>24</v>
      </c>
      <c r="O390" t="str">
        <f>TEXT(InputData[[#This Row],[DATE]],"MMM")</f>
        <v>Jun</v>
      </c>
      <c r="P390" t="str">
        <f>TEXT(InputData[[#This Row],[DATE]],"YYYY")</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f>
        <v>659.19</v>
      </c>
      <c r="N391">
        <f>DAY(InputData[[#This Row],[DATE]])</f>
        <v>25</v>
      </c>
      <c r="O391" t="str">
        <f>TEXT(InputData[[#This Row],[DATE]],"MMM")</f>
        <v>Jun</v>
      </c>
      <c r="P391" t="str">
        <f>TEXT(InputData[[#This Row],[DATE]],"YYYY")</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f>
        <v>233.2</v>
      </c>
      <c r="N392">
        <f>DAY(InputData[[#This Row],[DATE]])</f>
        <v>26</v>
      </c>
      <c r="O392" t="str">
        <f>TEXT(InputData[[#This Row],[DATE]],"MMM")</f>
        <v>Jun</v>
      </c>
      <c r="P392" t="str">
        <f>TEXT(InputData[[#This Row],[DATE]],"YYYY")</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f>
        <v>996.96</v>
      </c>
      <c r="N393">
        <f>DAY(InputData[[#This Row],[DATE]])</f>
        <v>26</v>
      </c>
      <c r="O393" t="str">
        <f>TEXT(InputData[[#This Row],[DATE]],"MMM")</f>
        <v>Jun</v>
      </c>
      <c r="P393" t="str">
        <f>TEXT(InputData[[#This Row],[DATE]],"YYYY")</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f>
        <v>1795.5</v>
      </c>
      <c r="N394">
        <f>DAY(InputData[[#This Row],[DATE]])</f>
        <v>3</v>
      </c>
      <c r="O394" t="str">
        <f>TEXT(InputData[[#This Row],[DATE]],"MMM")</f>
        <v>Jul</v>
      </c>
      <c r="P394" t="str">
        <f>TEXT(InputData[[#This Row],[DATE]],"YYYY")</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f>
        <v>334.11</v>
      </c>
      <c r="N395">
        <f>DAY(InputData[[#This Row],[DATE]])</f>
        <v>4</v>
      </c>
      <c r="O395" t="str">
        <f>TEXT(InputData[[#This Row],[DATE]],"MMM")</f>
        <v>Jul</v>
      </c>
      <c r="P395" t="str">
        <f>TEXT(InputData[[#This Row],[DATE]],"YYYY")</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f>
        <v>58.31</v>
      </c>
      <c r="N396">
        <f>DAY(InputData[[#This Row],[DATE]])</f>
        <v>5</v>
      </c>
      <c r="O396" t="str">
        <f>TEXT(InputData[[#This Row],[DATE]],"MMM")</f>
        <v>Jul</v>
      </c>
      <c r="P396" t="str">
        <f>TEXT(InputData[[#This Row],[DATE]],"YYYY")</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f>
        <v>125.75999999999999</v>
      </c>
      <c r="N397">
        <f>DAY(InputData[[#This Row],[DATE]])</f>
        <v>5</v>
      </c>
      <c r="O397" t="str">
        <f>TEXT(InputData[[#This Row],[DATE]],"MMM")</f>
        <v>Jul</v>
      </c>
      <c r="P397" t="str">
        <f>TEXT(InputData[[#This Row],[DATE]],"YYYY")</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f>
        <v>347.76</v>
      </c>
      <c r="N398">
        <f>DAY(InputData[[#This Row],[DATE]])</f>
        <v>6</v>
      </c>
      <c r="O398" t="str">
        <f>TEXT(InputData[[#This Row],[DATE]],"MMM")</f>
        <v>Jul</v>
      </c>
      <c r="P398" t="str">
        <f>TEXT(InputData[[#This Row],[DATE]],"YYYY")</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f>
        <v>98.42</v>
      </c>
      <c r="N399">
        <f>DAY(InputData[[#This Row],[DATE]])</f>
        <v>8</v>
      </c>
      <c r="O399" t="str">
        <f>TEXT(InputData[[#This Row],[DATE]],"MMM")</f>
        <v>Jul</v>
      </c>
      <c r="P399" t="str">
        <f>TEXT(InputData[[#This Row],[DATE]],"YYYY")</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f>
        <v>1409.76</v>
      </c>
      <c r="N400">
        <f>DAY(InputData[[#This Row],[DATE]])</f>
        <v>10</v>
      </c>
      <c r="O400" t="str">
        <f>TEXT(InputData[[#This Row],[DATE]],"MMM")</f>
        <v>Jul</v>
      </c>
      <c r="P400" t="str">
        <f>TEXT(InputData[[#This Row],[DATE]],"YYYY")</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f>
        <v>501.72</v>
      </c>
      <c r="N401">
        <f>DAY(InputData[[#This Row],[DATE]])</f>
        <v>12</v>
      </c>
      <c r="O401" t="str">
        <f>TEXT(InputData[[#This Row],[DATE]],"MMM")</f>
        <v>Jul</v>
      </c>
      <c r="P401" t="str">
        <f>TEXT(InputData[[#This Row],[DATE]],"YYYY")</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f>
        <v>58.31</v>
      </c>
      <c r="N402">
        <f>DAY(InputData[[#This Row],[DATE]])</f>
        <v>13</v>
      </c>
      <c r="O402" t="str">
        <f>TEXT(InputData[[#This Row],[DATE]],"MMM")</f>
        <v>Jul</v>
      </c>
      <c r="P402" t="str">
        <f>TEXT(InputData[[#This Row],[DATE]],"YYYY")</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f>
        <v>1077.3</v>
      </c>
      <c r="N403">
        <f>DAY(InputData[[#This Row],[DATE]])</f>
        <v>14</v>
      </c>
      <c r="O403" t="str">
        <f>TEXT(InputData[[#This Row],[DATE]],"MMM")</f>
        <v>Jul</v>
      </c>
      <c r="P403" t="str">
        <f>TEXT(InputData[[#This Row],[DATE]],"YYYY")</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f>
        <v>97.68</v>
      </c>
      <c r="N404">
        <f>DAY(InputData[[#This Row],[DATE]])</f>
        <v>15</v>
      </c>
      <c r="O404" t="str">
        <f>TEXT(InputData[[#This Row],[DATE]],"MMM")</f>
        <v>Jul</v>
      </c>
      <c r="P404" t="str">
        <f>TEXT(InputData[[#This Row],[DATE]],"YYYY")</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f>
        <v>1391.04</v>
      </c>
      <c r="N405">
        <f>DAY(InputData[[#This Row],[DATE]])</f>
        <v>17</v>
      </c>
      <c r="O405" t="str">
        <f>TEXT(InputData[[#This Row],[DATE]],"MMM")</f>
        <v>Jul</v>
      </c>
      <c r="P405" t="str">
        <f>TEXT(InputData[[#This Row],[DATE]],"YYYY")</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f>
        <v>1971.3600000000001</v>
      </c>
      <c r="N406">
        <f>DAY(InputData[[#This Row],[DATE]])</f>
        <v>18</v>
      </c>
      <c r="O406" t="str">
        <f>TEXT(InputData[[#This Row],[DATE]],"MMM")</f>
        <v>Jul</v>
      </c>
      <c r="P406" t="str">
        <f>TEXT(InputData[[#This Row],[DATE]],"YYYY")</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f>
        <v>1296</v>
      </c>
      <c r="N407">
        <f>DAY(InputData[[#This Row],[DATE]])</f>
        <v>20</v>
      </c>
      <c r="O407" t="str">
        <f>TEXT(InputData[[#This Row],[DATE]],"MMM")</f>
        <v>Jul</v>
      </c>
      <c r="P407" t="str">
        <f>TEXT(InputData[[#This Row],[DATE]],"YYYY")</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f>
        <v>349.79999999999995</v>
      </c>
      <c r="N408">
        <f>DAY(InputData[[#This Row],[DATE]])</f>
        <v>22</v>
      </c>
      <c r="O408" t="str">
        <f>TEXT(InputData[[#This Row],[DATE]],"MMM")</f>
        <v>Jul</v>
      </c>
      <c r="P408" t="str">
        <f>TEXT(InputData[[#This Row],[DATE]],"YYYY")</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f>
        <v>98.42</v>
      </c>
      <c r="N409">
        <f>DAY(InputData[[#This Row],[DATE]])</f>
        <v>23</v>
      </c>
      <c r="O409" t="str">
        <f>TEXT(InputData[[#This Row],[DATE]],"MMM")</f>
        <v>Jul</v>
      </c>
      <c r="P409" t="str">
        <f>TEXT(InputData[[#This Row],[DATE]],"YYYY")</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f>
        <v>1197</v>
      </c>
      <c r="N410">
        <f>DAY(InputData[[#This Row],[DATE]])</f>
        <v>24</v>
      </c>
      <c r="O410" t="str">
        <f>TEXT(InputData[[#This Row],[DATE]],"MMM")</f>
        <v>Jul</v>
      </c>
      <c r="P410" t="str">
        <f>TEXT(InputData[[#This Row],[DATE]],"YYYY")</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f>
        <v>57.120000000000005</v>
      </c>
      <c r="N411">
        <f>DAY(InputData[[#This Row],[DATE]])</f>
        <v>24</v>
      </c>
      <c r="O411" t="str">
        <f>TEXT(InputData[[#This Row],[DATE]],"MMM")</f>
        <v>Jul</v>
      </c>
      <c r="P411" t="str">
        <f>TEXT(InputData[[#This Row],[DATE]],"YYYY")</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f>
        <v>164.16</v>
      </c>
      <c r="N412">
        <f>DAY(InputData[[#This Row],[DATE]])</f>
        <v>25</v>
      </c>
      <c r="O412" t="str">
        <f>TEXT(InputData[[#This Row],[DATE]],"MMM")</f>
        <v>Jul</v>
      </c>
      <c r="P412" t="str">
        <f>TEXT(InputData[[#This Row],[DATE]],"YYYY")</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f>
        <v>1881.3600000000001</v>
      </c>
      <c r="N413">
        <f>DAY(InputData[[#This Row],[DATE]])</f>
        <v>25</v>
      </c>
      <c r="O413" t="str">
        <f>TEXT(InputData[[#This Row],[DATE]],"MMM")</f>
        <v>Jul</v>
      </c>
      <c r="P413" t="str">
        <f>TEXT(InputData[[#This Row],[DATE]],"YYYY")</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f>
        <v>1052.22</v>
      </c>
      <c r="N414">
        <f>DAY(InputData[[#This Row],[DATE]])</f>
        <v>25</v>
      </c>
      <c r="O414" t="str">
        <f>TEXT(InputData[[#This Row],[DATE]],"MMM")</f>
        <v>Jul</v>
      </c>
      <c r="P414" t="str">
        <f>TEXT(InputData[[#This Row],[DATE]],"YYYY")</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f>
        <v>809.4</v>
      </c>
      <c r="N415">
        <f>DAY(InputData[[#This Row],[DATE]])</f>
        <v>26</v>
      </c>
      <c r="O415" t="str">
        <f>TEXT(InputData[[#This Row],[DATE]],"MMM")</f>
        <v>Jul</v>
      </c>
      <c r="P415" t="str">
        <f>TEXT(InputData[[#This Row],[DATE]],"YYYY")</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f>
        <v>24.66</v>
      </c>
      <c r="N416">
        <f>DAY(InputData[[#This Row],[DATE]])</f>
        <v>26</v>
      </c>
      <c r="O416" t="str">
        <f>TEXT(InputData[[#This Row],[DATE]],"MMM")</f>
        <v>Jul</v>
      </c>
      <c r="P416" t="str">
        <f>TEXT(InputData[[#This Row],[DATE]],"YYYY")</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f>
        <v>470.85</v>
      </c>
      <c r="N417">
        <f>DAY(InputData[[#This Row],[DATE]])</f>
        <v>3</v>
      </c>
      <c r="O417" t="str">
        <f>TEXT(InputData[[#This Row],[DATE]],"MMM")</f>
        <v>Aug</v>
      </c>
      <c r="P417" t="str">
        <f>TEXT(InputData[[#This Row],[DATE]],"YYYY")</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f>
        <v>149.76</v>
      </c>
      <c r="N418">
        <f>DAY(InputData[[#This Row],[DATE]])</f>
        <v>6</v>
      </c>
      <c r="O418" t="str">
        <f>TEXT(InputData[[#This Row],[DATE]],"MMM")</f>
        <v>Aug</v>
      </c>
      <c r="P418" t="str">
        <f>TEXT(InputData[[#This Row],[DATE]],"YYYY")</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f>
        <v>33.28</v>
      </c>
      <c r="N419">
        <f>DAY(InputData[[#This Row],[DATE]])</f>
        <v>8</v>
      </c>
      <c r="O419" t="str">
        <f>TEXT(InputData[[#This Row],[DATE]],"MMM")</f>
        <v>Aug</v>
      </c>
      <c r="P419" t="str">
        <f>TEXT(InputData[[#This Row],[DATE]],"YYYY")</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f>
        <v>1409.76</v>
      </c>
      <c r="N420">
        <f>DAY(InputData[[#This Row],[DATE]])</f>
        <v>8</v>
      </c>
      <c r="O420" t="str">
        <f>TEXT(InputData[[#This Row],[DATE]],"MMM")</f>
        <v>Aug</v>
      </c>
      <c r="P420" t="str">
        <f>TEXT(InputData[[#This Row],[DATE]],"YYYY")</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f>
        <v>1787.9399999999998</v>
      </c>
      <c r="N421">
        <f>DAY(InputData[[#This Row],[DATE]])</f>
        <v>8</v>
      </c>
      <c r="O421" t="str">
        <f>TEXT(InputData[[#This Row],[DATE]],"MMM")</f>
        <v>Aug</v>
      </c>
      <c r="P421" t="str">
        <f>TEXT(InputData[[#This Row],[DATE]],"YYYY")</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f>
        <v>2817.92</v>
      </c>
      <c r="N422">
        <f>DAY(InputData[[#This Row],[DATE]])</f>
        <v>14</v>
      </c>
      <c r="O422" t="str">
        <f>TEXT(InputData[[#This Row],[DATE]],"MMM")</f>
        <v>Aug</v>
      </c>
      <c r="P422" t="str">
        <f>TEXT(InputData[[#This Row],[DATE]],"YYYY")</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f>
        <v>484</v>
      </c>
      <c r="N423">
        <f>DAY(InputData[[#This Row],[DATE]])</f>
        <v>15</v>
      </c>
      <c r="O423" t="str">
        <f>TEXT(InputData[[#This Row],[DATE]],"MMM")</f>
        <v>Aug</v>
      </c>
      <c r="P423" t="str">
        <f>TEXT(InputData[[#This Row],[DATE]],"YYYY")</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f>
        <v>110.03999999999999</v>
      </c>
      <c r="N424">
        <f>DAY(InputData[[#This Row],[DATE]])</f>
        <v>15</v>
      </c>
      <c r="O424" t="str">
        <f>TEXT(InputData[[#This Row],[DATE]],"MMM")</f>
        <v>Aug</v>
      </c>
      <c r="P424" t="str">
        <f>TEXT(InputData[[#This Row],[DATE]],"YYYY")</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f>
        <v>424.88</v>
      </c>
      <c r="N425">
        <f>DAY(InputData[[#This Row],[DATE]])</f>
        <v>18</v>
      </c>
      <c r="O425" t="str">
        <f>TEXT(InputData[[#This Row],[DATE]],"MMM")</f>
        <v>Aug</v>
      </c>
      <c r="P425" t="str">
        <f>TEXT(InputData[[#This Row],[DATE]],"YYYY")</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f>
        <v>328.56</v>
      </c>
      <c r="N426">
        <f>DAY(InputData[[#This Row],[DATE]])</f>
        <v>18</v>
      </c>
      <c r="O426" t="str">
        <f>TEXT(InputData[[#This Row],[DATE]],"MMM")</f>
        <v>Aug</v>
      </c>
      <c r="P426" t="str">
        <f>TEXT(InputData[[#This Row],[DATE]],"YYYY")</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f>
        <v>143.19</v>
      </c>
      <c r="N427">
        <f>DAY(InputData[[#This Row],[DATE]])</f>
        <v>19</v>
      </c>
      <c r="O427" t="str">
        <f>TEXT(InputData[[#This Row],[DATE]],"MMM")</f>
        <v>Aug</v>
      </c>
      <c r="P427" t="str">
        <f>TEXT(InputData[[#This Row],[DATE]],"YYYY")</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f>
        <v>1942.98</v>
      </c>
      <c r="N428">
        <f>DAY(InputData[[#This Row],[DATE]])</f>
        <v>20</v>
      </c>
      <c r="O428" t="str">
        <f>TEXT(InputData[[#This Row],[DATE]],"MMM")</f>
        <v>Aug</v>
      </c>
      <c r="P428" t="str">
        <f>TEXT(InputData[[#This Row],[DATE]],"YYYY")</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f>
        <v>1675.8</v>
      </c>
      <c r="N429">
        <f>DAY(InputData[[#This Row],[DATE]])</f>
        <v>20</v>
      </c>
      <c r="O429" t="str">
        <f>TEXT(InputData[[#This Row],[DATE]],"MMM")</f>
        <v>Aug</v>
      </c>
      <c r="P429" t="str">
        <f>TEXT(InputData[[#This Row],[DATE]],"YYYY")</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f>
        <v>66.56</v>
      </c>
      <c r="N430">
        <f>DAY(InputData[[#This Row],[DATE]])</f>
        <v>21</v>
      </c>
      <c r="O430" t="str">
        <f>TEXT(InputData[[#This Row],[DATE]],"MMM")</f>
        <v>Aug</v>
      </c>
      <c r="P430" t="str">
        <f>TEXT(InputData[[#This Row],[DATE]],"YYYY")</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f>
        <v>902.88</v>
      </c>
      <c r="N431">
        <f>DAY(InputData[[#This Row],[DATE]])</f>
        <v>23</v>
      </c>
      <c r="O431" t="str">
        <f>TEXT(InputData[[#This Row],[DATE]],"MMM")</f>
        <v>Aug</v>
      </c>
      <c r="P431" t="str">
        <f>TEXT(InputData[[#This Row],[DATE]],"YYYY")</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f>
        <v>743.54</v>
      </c>
      <c r="N432">
        <f>DAY(InputData[[#This Row],[DATE]])</f>
        <v>23</v>
      </c>
      <c r="O432" t="str">
        <f>TEXT(InputData[[#This Row],[DATE]],"MMM")</f>
        <v>Aug</v>
      </c>
      <c r="P432" t="str">
        <f>TEXT(InputData[[#This Row],[DATE]],"YYYY")</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f>
        <v>778.05000000000007</v>
      </c>
      <c r="N433">
        <f>DAY(InputData[[#This Row],[DATE]])</f>
        <v>24</v>
      </c>
      <c r="O433" t="str">
        <f>TEXT(InputData[[#This Row],[DATE]],"MMM")</f>
        <v>Aug</v>
      </c>
      <c r="P433" t="str">
        <f>TEXT(InputData[[#This Row],[DATE]],"YYYY")</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f>
        <v>2730</v>
      </c>
      <c r="N434">
        <f>DAY(InputData[[#This Row],[DATE]])</f>
        <v>26</v>
      </c>
      <c r="O434" t="str">
        <f>TEXT(InputData[[#This Row],[DATE]],"MMM")</f>
        <v>Aug</v>
      </c>
      <c r="P434" t="str">
        <f>TEXT(InputData[[#This Row],[DATE]],"YYYY")</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f>
        <v>686.08</v>
      </c>
      <c r="N435">
        <f>DAY(InputData[[#This Row],[DATE]])</f>
        <v>26</v>
      </c>
      <c r="O435" t="str">
        <f>TEXT(InputData[[#This Row],[DATE]],"MMM")</f>
        <v>Aug</v>
      </c>
      <c r="P435" t="str">
        <f>TEXT(InputData[[#This Row],[DATE]],"YYYY")</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f>
        <v>638.25</v>
      </c>
      <c r="N436">
        <f>DAY(InputData[[#This Row],[DATE]])</f>
        <v>27</v>
      </c>
      <c r="O436" t="str">
        <f>TEXT(InputData[[#This Row],[DATE]],"MMM")</f>
        <v>Aug</v>
      </c>
      <c r="P436" t="str">
        <f>TEXT(InputData[[#This Row],[DATE]],"YYYY")</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f>
        <v>1400.4900000000002</v>
      </c>
      <c r="N437">
        <f>DAY(InputData[[#This Row],[DATE]])</f>
        <v>28</v>
      </c>
      <c r="O437" t="str">
        <f>TEXT(InputData[[#This Row],[DATE]],"MMM")</f>
        <v>Aug</v>
      </c>
      <c r="P437" t="str">
        <f>TEXT(InputData[[#This Row],[DATE]],"YYYY")</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f>
        <v>212.75</v>
      </c>
      <c r="N438">
        <f>DAY(InputData[[#This Row],[DATE]])</f>
        <v>28</v>
      </c>
      <c r="O438" t="str">
        <f>TEXT(InputData[[#This Row],[DATE]],"MMM")</f>
        <v>Aug</v>
      </c>
      <c r="P438" t="str">
        <f>TEXT(InputData[[#This Row],[DATE]],"YYYY")</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f>
        <v>513</v>
      </c>
      <c r="N439">
        <f>DAY(InputData[[#This Row],[DATE]])</f>
        <v>30</v>
      </c>
      <c r="O439" t="str">
        <f>TEXT(InputData[[#This Row],[DATE]],"MMM")</f>
        <v>Aug</v>
      </c>
      <c r="P439" t="str">
        <f>TEXT(InputData[[#This Row],[DATE]],"YYYY")</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f>
        <v>498.48</v>
      </c>
      <c r="N440">
        <f>DAY(InputData[[#This Row],[DATE]])</f>
        <v>30</v>
      </c>
      <c r="O440" t="str">
        <f>TEXT(InputData[[#This Row],[DATE]],"MMM")</f>
        <v>Aug</v>
      </c>
      <c r="P440" t="str">
        <f>TEXT(InputData[[#This Row],[DATE]],"YYYY")</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f>
        <v>41.65</v>
      </c>
      <c r="N441">
        <f>DAY(InputData[[#This Row],[DATE]])</f>
        <v>30</v>
      </c>
      <c r="O441" t="str">
        <f>TEXT(InputData[[#This Row],[DATE]],"MMM")</f>
        <v>Aug</v>
      </c>
      <c r="P441" t="str">
        <f>TEXT(InputData[[#This Row],[DATE]],"YYYY")</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f>
        <v>204.35999999999999</v>
      </c>
      <c r="N442">
        <f>DAY(InputData[[#This Row],[DATE]])</f>
        <v>31</v>
      </c>
      <c r="O442" t="str">
        <f>TEXT(InputData[[#This Row],[DATE]],"MMM")</f>
        <v>Aug</v>
      </c>
      <c r="P442" t="str">
        <f>TEXT(InputData[[#This Row],[DATE]],"YYYY")</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f>
        <v>142.80000000000001</v>
      </c>
      <c r="N443">
        <f>DAY(InputData[[#This Row],[DATE]])</f>
        <v>4</v>
      </c>
      <c r="O443" t="str">
        <f>TEXT(InputData[[#This Row],[DATE]],"MMM")</f>
        <v>Sep</v>
      </c>
      <c r="P443" t="str">
        <f>TEXT(InputData[[#This Row],[DATE]],"YYYY")</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f>
        <v>1867.3200000000002</v>
      </c>
      <c r="N444">
        <f>DAY(InputData[[#This Row],[DATE]])</f>
        <v>6</v>
      </c>
      <c r="O444" t="str">
        <f>TEXT(InputData[[#This Row],[DATE]],"MMM")</f>
        <v>Sep</v>
      </c>
      <c r="P444" t="str">
        <f>TEXT(InputData[[#This Row],[DATE]],"YYYY")</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f>
        <v>1564.92</v>
      </c>
      <c r="N445">
        <f>DAY(InputData[[#This Row],[DATE]])</f>
        <v>9</v>
      </c>
      <c r="O445" t="str">
        <f>TEXT(InputData[[#This Row],[DATE]],"MMM")</f>
        <v>Sep</v>
      </c>
      <c r="P445" t="str">
        <f>TEXT(InputData[[#This Row],[DATE]],"YYYY")</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f>
        <v>242.82</v>
      </c>
      <c r="N446">
        <f>DAY(InputData[[#This Row],[DATE]])</f>
        <v>9</v>
      </c>
      <c r="O446" t="str">
        <f>TEXT(InputData[[#This Row],[DATE]],"MMM")</f>
        <v>Sep</v>
      </c>
      <c r="P446" t="str">
        <f>TEXT(InputData[[#This Row],[DATE]],"YYYY")</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f>
        <v>100.5</v>
      </c>
      <c r="N447">
        <f>DAY(InputData[[#This Row],[DATE]])</f>
        <v>10</v>
      </c>
      <c r="O447" t="str">
        <f>TEXT(InputData[[#This Row],[DATE]],"MMM")</f>
        <v>Sep</v>
      </c>
      <c r="P447" t="str">
        <f>TEXT(InputData[[#This Row],[DATE]],"YYYY")</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f>
        <v>319.68</v>
      </c>
      <c r="N448">
        <f>DAY(InputData[[#This Row],[DATE]])</f>
        <v>10</v>
      </c>
      <c r="O448" t="str">
        <f>TEXT(InputData[[#This Row],[DATE]],"MMM")</f>
        <v>Sep</v>
      </c>
      <c r="P448" t="str">
        <f>TEXT(InputData[[#This Row],[DATE]],"YYYY")</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f>
        <v>159.32999999999998</v>
      </c>
      <c r="N449">
        <f>DAY(InputData[[#This Row],[DATE]])</f>
        <v>14</v>
      </c>
      <c r="O449" t="str">
        <f>TEXT(InputData[[#This Row],[DATE]],"MMM")</f>
        <v>Sep</v>
      </c>
      <c r="P449" t="str">
        <f>TEXT(InputData[[#This Row],[DATE]],"YYYY")</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f>
        <v>1286.4000000000001</v>
      </c>
      <c r="N450">
        <f>DAY(InputData[[#This Row],[DATE]])</f>
        <v>15</v>
      </c>
      <c r="O450" t="str">
        <f>TEXT(InputData[[#This Row],[DATE]],"MMM")</f>
        <v>Sep</v>
      </c>
      <c r="P450" t="str">
        <f>TEXT(InputData[[#This Row],[DATE]],"YYYY")</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f>
        <v>345.24</v>
      </c>
      <c r="N451">
        <f>DAY(InputData[[#This Row],[DATE]])</f>
        <v>18</v>
      </c>
      <c r="O451" t="str">
        <f>TEXT(InputData[[#This Row],[DATE]],"MMM")</f>
        <v>Sep</v>
      </c>
      <c r="P451" t="str">
        <f>TEXT(InputData[[#This Row],[DATE]],"YYYY")</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f>
        <v>957.6</v>
      </c>
      <c r="N452">
        <f>DAY(InputData[[#This Row],[DATE]])</f>
        <v>19</v>
      </c>
      <c r="O452" t="str">
        <f>TEXT(InputData[[#This Row],[DATE]],"MMM")</f>
        <v>Sep</v>
      </c>
      <c r="P452" t="str">
        <f>TEXT(InputData[[#This Row],[DATE]],"YYYY")</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f>
        <v>718.2</v>
      </c>
      <c r="N453">
        <f>DAY(InputData[[#This Row],[DATE]])</f>
        <v>20</v>
      </c>
      <c r="O453" t="str">
        <f>TEXT(InputData[[#This Row],[DATE]],"MMM")</f>
        <v>Sep</v>
      </c>
      <c r="P453" t="str">
        <f>TEXT(InputData[[#This Row],[DATE]],"YYYY")</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f>
        <v>1038.8</v>
      </c>
      <c r="N454">
        <f>DAY(InputData[[#This Row],[DATE]])</f>
        <v>20</v>
      </c>
      <c r="O454" t="str">
        <f>TEXT(InputData[[#This Row],[DATE]],"MMM")</f>
        <v>Sep</v>
      </c>
      <c r="P454" t="str">
        <f>TEXT(InputData[[#This Row],[DATE]],"YYYY")</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f>
        <v>688.94</v>
      </c>
      <c r="N455">
        <f>DAY(InputData[[#This Row],[DATE]])</f>
        <v>21</v>
      </c>
      <c r="O455" t="str">
        <f>TEXT(InputData[[#This Row],[DATE]],"MMM")</f>
        <v>Sep</v>
      </c>
      <c r="P455" t="str">
        <f>TEXT(InputData[[#This Row],[DATE]],"YYYY")</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f>
        <v>123.3</v>
      </c>
      <c r="N456">
        <f>DAY(InputData[[#This Row],[DATE]])</f>
        <v>21</v>
      </c>
      <c r="O456" t="str">
        <f>TEXT(InputData[[#This Row],[DATE]],"MMM")</f>
        <v>Sep</v>
      </c>
      <c r="P456" t="str">
        <f>TEXT(InputData[[#This Row],[DATE]],"YYYY")</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f>
        <v>996.96</v>
      </c>
      <c r="N457">
        <f>DAY(InputData[[#This Row],[DATE]])</f>
        <v>22</v>
      </c>
      <c r="O457" t="str">
        <f>TEXT(InputData[[#This Row],[DATE]],"MMM")</f>
        <v>Sep</v>
      </c>
      <c r="P457" t="str">
        <f>TEXT(InputData[[#This Row],[DATE]],"YYYY")</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f>
        <v>1130.04</v>
      </c>
      <c r="N458">
        <f>DAY(InputData[[#This Row],[DATE]])</f>
        <v>23</v>
      </c>
      <c r="O458" t="str">
        <f>TEXT(InputData[[#This Row],[DATE]],"MMM")</f>
        <v>Sep</v>
      </c>
      <c r="P458" t="str">
        <f>TEXT(InputData[[#This Row],[DATE]],"YYYY")</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f>
        <v>1644.72</v>
      </c>
      <c r="N459">
        <f>DAY(InputData[[#This Row],[DATE]])</f>
        <v>24</v>
      </c>
      <c r="O459" t="str">
        <f>TEXT(InputData[[#This Row],[DATE]],"MMM")</f>
        <v>Sep</v>
      </c>
      <c r="P459" t="str">
        <f>TEXT(InputData[[#This Row],[DATE]],"YYYY")</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f>
        <v>939.84</v>
      </c>
      <c r="N460">
        <f>DAY(InputData[[#This Row],[DATE]])</f>
        <v>24</v>
      </c>
      <c r="O460" t="str">
        <f>TEXT(InputData[[#This Row],[DATE]],"MMM")</f>
        <v>Sep</v>
      </c>
      <c r="P460" t="str">
        <f>TEXT(InputData[[#This Row],[DATE]],"YYYY")</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f>
        <v>385.2</v>
      </c>
      <c r="N461">
        <f>DAY(InputData[[#This Row],[DATE]])</f>
        <v>27</v>
      </c>
      <c r="O461" t="str">
        <f>TEXT(InputData[[#This Row],[DATE]],"MMM")</f>
        <v>Sep</v>
      </c>
      <c r="P461" t="str">
        <f>TEXT(InputData[[#This Row],[DATE]],"YYYY")</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f>
        <v>738.72</v>
      </c>
      <c r="N462">
        <f>DAY(InputData[[#This Row],[DATE]])</f>
        <v>27</v>
      </c>
      <c r="O462" t="str">
        <f>TEXT(InputData[[#This Row],[DATE]],"MMM")</f>
        <v>Sep</v>
      </c>
      <c r="P462" t="str">
        <f>TEXT(InputData[[#This Row],[DATE]],"YYYY")</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f>
        <v>239.76</v>
      </c>
      <c r="N463">
        <f>DAY(InputData[[#This Row],[DATE]])</f>
        <v>27</v>
      </c>
      <c r="O463" t="str">
        <f>TEXT(InputData[[#This Row],[DATE]],"MMM")</f>
        <v>Sep</v>
      </c>
      <c r="P463" t="str">
        <f>TEXT(InputData[[#This Row],[DATE]],"YYYY")</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f>
        <v>757.9</v>
      </c>
      <c r="N464">
        <f>DAY(InputData[[#This Row],[DATE]])</f>
        <v>29</v>
      </c>
      <c r="O464" t="str">
        <f>TEXT(InputData[[#This Row],[DATE]],"MMM")</f>
        <v>Sep</v>
      </c>
      <c r="P464" t="str">
        <f>TEXT(InputData[[#This Row],[DATE]],"YYYY")</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f>
        <v>242</v>
      </c>
      <c r="N465">
        <f>DAY(InputData[[#This Row],[DATE]])</f>
        <v>3</v>
      </c>
      <c r="O465" t="str">
        <f>TEXT(InputData[[#This Row],[DATE]],"MMM")</f>
        <v>Oct</v>
      </c>
      <c r="P465" t="str">
        <f>TEXT(InputData[[#This Row],[DATE]],"YYYY")</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f>
        <v>715.95</v>
      </c>
      <c r="N466">
        <f>DAY(InputData[[#This Row],[DATE]])</f>
        <v>4</v>
      </c>
      <c r="O466" t="str">
        <f>TEXT(InputData[[#This Row],[DATE]],"MMM")</f>
        <v>Oct</v>
      </c>
      <c r="P466" t="str">
        <f>TEXT(InputData[[#This Row],[DATE]],"YYYY")</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f>
        <v>6.7</v>
      </c>
      <c r="N467">
        <f>DAY(InputData[[#This Row],[DATE]])</f>
        <v>6</v>
      </c>
      <c r="O467" t="str">
        <f>TEXT(InputData[[#This Row],[DATE]],"MMM")</f>
        <v>Oct</v>
      </c>
      <c r="P467" t="str">
        <f>TEXT(InputData[[#This Row],[DATE]],"YYYY")</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f>
        <v>1118.8800000000001</v>
      </c>
      <c r="N468">
        <f>DAY(InputData[[#This Row],[DATE]])</f>
        <v>9</v>
      </c>
      <c r="O468" t="str">
        <f>TEXT(InputData[[#This Row],[DATE]],"MMM")</f>
        <v>Oct</v>
      </c>
      <c r="P468" t="str">
        <f>TEXT(InputData[[#This Row],[DATE]],"YYYY")</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f>
        <v>1890</v>
      </c>
      <c r="N469">
        <f>DAY(InputData[[#This Row],[DATE]])</f>
        <v>10</v>
      </c>
      <c r="O469" t="str">
        <f>TEXT(InputData[[#This Row],[DATE]],"MMM")</f>
        <v>Oct</v>
      </c>
      <c r="P469" t="str">
        <f>TEXT(InputData[[#This Row],[DATE]],"YYYY")</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f>
        <v>984.96</v>
      </c>
      <c r="N470">
        <f>DAY(InputData[[#This Row],[DATE]])</f>
        <v>10</v>
      </c>
      <c r="O470" t="str">
        <f>TEXT(InputData[[#This Row],[DATE]],"MMM")</f>
        <v>Oct</v>
      </c>
      <c r="P470" t="str">
        <f>TEXT(InputData[[#This Row],[DATE]],"YYYY")</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f>
        <v>946.2</v>
      </c>
      <c r="N471">
        <f>DAY(InputData[[#This Row],[DATE]])</f>
        <v>11</v>
      </c>
      <c r="O471" t="str">
        <f>TEXT(InputData[[#This Row],[DATE]],"MMM")</f>
        <v>Oct</v>
      </c>
      <c r="P471" t="str">
        <f>TEXT(InputData[[#This Row],[DATE]],"YYYY")</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f>
        <v>2142</v>
      </c>
      <c r="N472">
        <f>DAY(InputData[[#This Row],[DATE]])</f>
        <v>13</v>
      </c>
      <c r="O472" t="str">
        <f>TEXT(InputData[[#This Row],[DATE]],"MMM")</f>
        <v>Oct</v>
      </c>
      <c r="P472" t="str">
        <f>TEXT(InputData[[#This Row],[DATE]],"YYYY")</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f>
        <v>1231.2</v>
      </c>
      <c r="N473">
        <f>DAY(InputData[[#This Row],[DATE]])</f>
        <v>14</v>
      </c>
      <c r="O473" t="str">
        <f>TEXT(InputData[[#This Row],[DATE]],"MMM")</f>
        <v>Oct</v>
      </c>
      <c r="P473" t="str">
        <f>TEXT(InputData[[#This Row],[DATE]],"YYYY")</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f>
        <v>157.19999999999999</v>
      </c>
      <c r="N474">
        <f>DAY(InputData[[#This Row],[DATE]])</f>
        <v>15</v>
      </c>
      <c r="O474" t="str">
        <f>TEXT(InputData[[#This Row],[DATE]],"MMM")</f>
        <v>Oct</v>
      </c>
      <c r="P474" t="str">
        <f>TEXT(InputData[[#This Row],[DATE]],"YYYY")</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f>
        <v>288.89999999999998</v>
      </c>
      <c r="N475">
        <f>DAY(InputData[[#This Row],[DATE]])</f>
        <v>16</v>
      </c>
      <c r="O475" t="str">
        <f>TEXT(InputData[[#This Row],[DATE]],"MMM")</f>
        <v>Oct</v>
      </c>
      <c r="P475" t="str">
        <f>TEXT(InputData[[#This Row],[DATE]],"YYYY")</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f>
        <v>2197.44</v>
      </c>
      <c r="N476">
        <f>DAY(InputData[[#This Row],[DATE]])</f>
        <v>23</v>
      </c>
      <c r="O476" t="str">
        <f>TEXT(InputData[[#This Row],[DATE]],"MMM")</f>
        <v>Oct</v>
      </c>
      <c r="P476" t="str">
        <f>TEXT(InputData[[#This Row],[DATE]],"YYYY")</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f>
        <v>486</v>
      </c>
      <c r="N477">
        <f>DAY(InputData[[#This Row],[DATE]])</f>
        <v>30</v>
      </c>
      <c r="O477" t="str">
        <f>TEXT(InputData[[#This Row],[DATE]],"MMM")</f>
        <v>Oct</v>
      </c>
      <c r="P477" t="str">
        <f>TEXT(InputData[[#This Row],[DATE]],"YYYY")</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f>
        <v>639.36</v>
      </c>
      <c r="N478">
        <f>DAY(InputData[[#This Row],[DATE]])</f>
        <v>31</v>
      </c>
      <c r="O478" t="str">
        <f>TEXT(InputData[[#This Row],[DATE]],"MMM")</f>
        <v>Oct</v>
      </c>
      <c r="P478" t="str">
        <f>TEXT(InputData[[#This Row],[DATE]],"YYYY")</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f>
        <v>1412.55</v>
      </c>
      <c r="N479">
        <f>DAY(InputData[[#This Row],[DATE]])</f>
        <v>1</v>
      </c>
      <c r="O479" t="str">
        <f>TEXT(InputData[[#This Row],[DATE]],"MMM")</f>
        <v>Nov</v>
      </c>
      <c r="P479" t="str">
        <f>TEXT(InputData[[#This Row],[DATE]],"YYYY")</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f>
        <v>235.79999999999998</v>
      </c>
      <c r="N480">
        <f>DAY(InputData[[#This Row],[DATE]])</f>
        <v>2</v>
      </c>
      <c r="O480" t="str">
        <f>TEXT(InputData[[#This Row],[DATE]],"MMM")</f>
        <v>Nov</v>
      </c>
      <c r="P480" t="str">
        <f>TEXT(InputData[[#This Row],[DATE]],"YYYY")</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f>
        <v>3019.2</v>
      </c>
      <c r="N481">
        <f>DAY(InputData[[#This Row],[DATE]])</f>
        <v>2</v>
      </c>
      <c r="O481" t="str">
        <f>TEXT(InputData[[#This Row],[DATE]],"MMM")</f>
        <v>Nov</v>
      </c>
      <c r="P481" t="str">
        <f>TEXT(InputData[[#This Row],[DATE]],"YYYY")</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f>
        <v>33.5</v>
      </c>
      <c r="N482">
        <f>DAY(InputData[[#This Row],[DATE]])</f>
        <v>2</v>
      </c>
      <c r="O482" t="str">
        <f>TEXT(InputData[[#This Row],[DATE]],"MMM")</f>
        <v>Nov</v>
      </c>
      <c r="P482" t="str">
        <f>TEXT(InputData[[#This Row],[DATE]],"YYYY")</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f>
        <v>838.75</v>
      </c>
      <c r="N483">
        <f>DAY(InputData[[#This Row],[DATE]])</f>
        <v>3</v>
      </c>
      <c r="O483" t="str">
        <f>TEXT(InputData[[#This Row],[DATE]],"MMM")</f>
        <v>Nov</v>
      </c>
      <c r="P483" t="str">
        <f>TEXT(InputData[[#This Row],[DATE]],"YYYY")</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f>
        <v>946.2</v>
      </c>
      <c r="N484">
        <f>DAY(InputData[[#This Row],[DATE]])</f>
        <v>4</v>
      </c>
      <c r="O484" t="str">
        <f>TEXT(InputData[[#This Row],[DATE]],"MMM")</f>
        <v>Nov</v>
      </c>
      <c r="P484" t="str">
        <f>TEXT(InputData[[#This Row],[DATE]],"YYYY")</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f>
        <v>3150</v>
      </c>
      <c r="N485">
        <f>DAY(InputData[[#This Row],[DATE]])</f>
        <v>5</v>
      </c>
      <c r="O485" t="str">
        <f>TEXT(InputData[[#This Row],[DATE]],"MMM")</f>
        <v>Nov</v>
      </c>
      <c r="P485" t="str">
        <f>TEXT(InputData[[#This Row],[DATE]],"YYYY")</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f>
        <v>1080.04</v>
      </c>
      <c r="N486">
        <f>DAY(InputData[[#This Row],[DATE]])</f>
        <v>6</v>
      </c>
      <c r="O486" t="str">
        <f>TEXT(InputData[[#This Row],[DATE]],"MMM")</f>
        <v>Nov</v>
      </c>
      <c r="P486" t="str">
        <f>TEXT(InputData[[#This Row],[DATE]],"YYYY")</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f>
        <v>204.35999999999999</v>
      </c>
      <c r="N487">
        <f>DAY(InputData[[#This Row],[DATE]])</f>
        <v>6</v>
      </c>
      <c r="O487" t="str">
        <f>TEXT(InputData[[#This Row],[DATE]],"MMM")</f>
        <v>Nov</v>
      </c>
      <c r="P487" t="str">
        <f>TEXT(InputData[[#This Row],[DATE]],"YYYY")</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f>
        <v>2106</v>
      </c>
      <c r="N488">
        <f>DAY(InputData[[#This Row],[DATE]])</f>
        <v>6</v>
      </c>
      <c r="O488" t="str">
        <f>TEXT(InputData[[#This Row],[DATE]],"MMM")</f>
        <v>Nov</v>
      </c>
      <c r="P488" t="str">
        <f>TEXT(InputData[[#This Row],[DATE]],"YYYY")</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f>
        <v>1497.6000000000001</v>
      </c>
      <c r="N489">
        <f>DAY(InputData[[#This Row],[DATE]])</f>
        <v>7</v>
      </c>
      <c r="O489" t="str">
        <f>TEXT(InputData[[#This Row],[DATE]],"MMM")</f>
        <v>Nov</v>
      </c>
      <c r="P489" t="str">
        <f>TEXT(InputData[[#This Row],[DATE]],"YYYY")</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f>
        <v>1059.3</v>
      </c>
      <c r="N490">
        <f>DAY(InputData[[#This Row],[DATE]])</f>
        <v>8</v>
      </c>
      <c r="O490" t="str">
        <f>TEXT(InputData[[#This Row],[DATE]],"MMM")</f>
        <v>Nov</v>
      </c>
      <c r="P490" t="str">
        <f>TEXT(InputData[[#This Row],[DATE]],"YYYY")</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f>
        <v>2100</v>
      </c>
      <c r="N491">
        <f>DAY(InputData[[#This Row],[DATE]])</f>
        <v>8</v>
      </c>
      <c r="O491" t="str">
        <f>TEXT(InputData[[#This Row],[DATE]],"MMM")</f>
        <v>Nov</v>
      </c>
      <c r="P491" t="str">
        <f>TEXT(InputData[[#This Row],[DATE]],"YYYY")</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f>
        <v>456.96000000000004</v>
      </c>
      <c r="N492">
        <f>DAY(InputData[[#This Row],[DATE]])</f>
        <v>9</v>
      </c>
      <c r="O492" t="str">
        <f>TEXT(InputData[[#This Row],[DATE]],"MMM")</f>
        <v>Nov</v>
      </c>
      <c r="P492" t="str">
        <f>TEXT(InputData[[#This Row],[DATE]],"YYYY")</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f>
        <v>344.47</v>
      </c>
      <c r="N493">
        <f>DAY(InputData[[#This Row],[DATE]])</f>
        <v>10</v>
      </c>
      <c r="O493" t="str">
        <f>TEXT(InputData[[#This Row],[DATE]],"MMM")</f>
        <v>Nov</v>
      </c>
      <c r="P493" t="str">
        <f>TEXT(InputData[[#This Row],[DATE]],"YYYY")</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f>
        <v>571.20000000000005</v>
      </c>
      <c r="N494">
        <f>DAY(InputData[[#This Row],[DATE]])</f>
        <v>13</v>
      </c>
      <c r="O494" t="str">
        <f>TEXT(InputData[[#This Row],[DATE]],"MMM")</f>
        <v>Nov</v>
      </c>
      <c r="P494" t="str">
        <f>TEXT(InputData[[#This Row],[DATE]],"YYYY")</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f>
        <v>142.80000000000001</v>
      </c>
      <c r="N495">
        <f>DAY(InputData[[#This Row],[DATE]])</f>
        <v>14</v>
      </c>
      <c r="O495" t="str">
        <f>TEXT(InputData[[#This Row],[DATE]],"MMM")</f>
        <v>Nov</v>
      </c>
      <c r="P495" t="str">
        <f>TEXT(InputData[[#This Row],[DATE]],"YYYY")</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f>
        <v>1318.38</v>
      </c>
      <c r="N496">
        <f>DAY(InputData[[#This Row],[DATE]])</f>
        <v>15</v>
      </c>
      <c r="O496" t="str">
        <f>TEXT(InputData[[#This Row],[DATE]],"MMM")</f>
        <v>Nov</v>
      </c>
      <c r="P496" t="str">
        <f>TEXT(InputData[[#This Row],[DATE]],"YYYY")</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f>
        <v>1254.24</v>
      </c>
      <c r="N497">
        <f>DAY(InputData[[#This Row],[DATE]])</f>
        <v>16</v>
      </c>
      <c r="O497" t="str">
        <f>TEXT(InputData[[#This Row],[DATE]],"MMM")</f>
        <v>Nov</v>
      </c>
      <c r="P497" t="str">
        <f>TEXT(InputData[[#This Row],[DATE]],"YYYY")</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f>
        <v>466.4</v>
      </c>
      <c r="N498">
        <f>DAY(InputData[[#This Row],[DATE]])</f>
        <v>18</v>
      </c>
      <c r="O498" t="str">
        <f>TEXT(InputData[[#This Row],[DATE]],"MMM")</f>
        <v>Nov</v>
      </c>
      <c r="P498" t="str">
        <f>TEXT(InputData[[#This Row],[DATE]],"YYYY")</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f>
        <v>457.5</v>
      </c>
      <c r="N499">
        <f>DAY(InputData[[#This Row],[DATE]])</f>
        <v>21</v>
      </c>
      <c r="O499" t="str">
        <f>TEXT(InputData[[#This Row],[DATE]],"MMM")</f>
        <v>Nov</v>
      </c>
      <c r="P499" t="str">
        <f>TEXT(InputData[[#This Row],[DATE]],"YYYY")</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f>
        <v>1155.5999999999999</v>
      </c>
      <c r="N500">
        <f>DAY(InputData[[#This Row],[DATE]])</f>
        <v>23</v>
      </c>
      <c r="O500" t="str">
        <f>TEXT(InputData[[#This Row],[DATE]],"MMM")</f>
        <v>Nov</v>
      </c>
      <c r="P500" t="str">
        <f>TEXT(InputData[[#This Row],[DATE]],"YYYY")</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f>
        <v>244.20000000000002</v>
      </c>
      <c r="N501">
        <f>DAY(InputData[[#This Row],[DATE]])</f>
        <v>25</v>
      </c>
      <c r="O501" t="str">
        <f>TEXT(InputData[[#This Row],[DATE]],"MMM")</f>
        <v>Nov</v>
      </c>
      <c r="P501" t="str">
        <f>TEXT(InputData[[#This Row],[DATE]],"YYYY")</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f>
        <v>587.4</v>
      </c>
      <c r="N502">
        <f>DAY(InputData[[#This Row],[DATE]])</f>
        <v>26</v>
      </c>
      <c r="O502" t="str">
        <f>TEXT(InputData[[#This Row],[DATE]],"MMM")</f>
        <v>Nov</v>
      </c>
      <c r="P502" t="str">
        <f>TEXT(InputData[[#This Row],[DATE]],"YYYY")</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f>
        <v>874.5</v>
      </c>
      <c r="N503">
        <f>DAY(InputData[[#This Row],[DATE]])</f>
        <v>27</v>
      </c>
      <c r="O503" t="str">
        <f>TEXT(InputData[[#This Row],[DATE]],"MMM")</f>
        <v>Nov</v>
      </c>
      <c r="P503" t="str">
        <f>TEXT(InputData[[#This Row],[DATE]],"YYYY")</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f>
        <v>833.28</v>
      </c>
      <c r="N504">
        <f>DAY(InputData[[#This Row],[DATE]])</f>
        <v>28</v>
      </c>
      <c r="O504" t="str">
        <f>TEXT(InputData[[#This Row],[DATE]],"MMM")</f>
        <v>Nov</v>
      </c>
      <c r="P504" t="str">
        <f>TEXT(InputData[[#This Row],[DATE]],"YYYY")</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f>
        <v>31.439999999999998</v>
      </c>
      <c r="N505">
        <f>DAY(InputData[[#This Row],[DATE]])</f>
        <v>30</v>
      </c>
      <c r="O505" t="str">
        <f>TEXT(InputData[[#This Row],[DATE]],"MMM")</f>
        <v>Nov</v>
      </c>
      <c r="P505" t="str">
        <f>TEXT(InputData[[#This Row],[DATE]],"YYYY")</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f>
        <v>209.05</v>
      </c>
      <c r="N506">
        <f>DAY(InputData[[#This Row],[DATE]])</f>
        <v>3</v>
      </c>
      <c r="O506" t="str">
        <f>TEXT(InputData[[#This Row],[DATE]],"MMM")</f>
        <v>Dec</v>
      </c>
      <c r="P506" t="str">
        <f>TEXT(InputData[[#This Row],[DATE]],"YYYY")</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f>
        <v>246.6</v>
      </c>
      <c r="N507">
        <f>DAY(InputData[[#This Row],[DATE]])</f>
        <v>4</v>
      </c>
      <c r="O507" t="str">
        <f>TEXT(InputData[[#This Row],[DATE]],"MMM")</f>
        <v>Dec</v>
      </c>
      <c r="P507" t="str">
        <f>TEXT(InputData[[#This Row],[DATE]],"YYYY")</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f>
        <v>1231.2</v>
      </c>
      <c r="N508">
        <f>DAY(InputData[[#This Row],[DATE]])</f>
        <v>4</v>
      </c>
      <c r="O508" t="str">
        <f>TEXT(InputData[[#This Row],[DATE]],"MMM")</f>
        <v>Dec</v>
      </c>
      <c r="P508" t="str">
        <f>TEXT(InputData[[#This Row],[DATE]],"YYYY")</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f>
        <v>959.04</v>
      </c>
      <c r="N509">
        <f>DAY(InputData[[#This Row],[DATE]])</f>
        <v>7</v>
      </c>
      <c r="O509" t="str">
        <f>TEXT(InputData[[#This Row],[DATE]],"MMM")</f>
        <v>Dec</v>
      </c>
      <c r="P509" t="str">
        <f>TEXT(InputData[[#This Row],[DATE]],"YYYY")</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f>
        <v>216.32</v>
      </c>
      <c r="N510">
        <f>DAY(InputData[[#This Row],[DATE]])</f>
        <v>7</v>
      </c>
      <c r="O510" t="str">
        <f>TEXT(InputData[[#This Row],[DATE]],"MMM")</f>
        <v>Dec</v>
      </c>
      <c r="P510" t="str">
        <f>TEXT(InputData[[#This Row],[DATE]],"YYYY")</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f>
        <v>399.6</v>
      </c>
      <c r="N511">
        <f>DAY(InputData[[#This Row],[DATE]])</f>
        <v>7</v>
      </c>
      <c r="O511" t="str">
        <f>TEXT(InputData[[#This Row],[DATE]],"MMM")</f>
        <v>Dec</v>
      </c>
      <c r="P511" t="str">
        <f>TEXT(InputData[[#This Row],[DATE]],"YYYY")</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f>
        <v>285.60000000000002</v>
      </c>
      <c r="N512">
        <f>DAY(InputData[[#This Row],[DATE]])</f>
        <v>11</v>
      </c>
      <c r="O512" t="str">
        <f>TEXT(InputData[[#This Row],[DATE]],"MMM")</f>
        <v>Dec</v>
      </c>
      <c r="P512" t="str">
        <f>TEXT(InputData[[#This Row],[DATE]],"YYYY")</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f>
        <v>1098.72</v>
      </c>
      <c r="N513">
        <f>DAY(InputData[[#This Row],[DATE]])</f>
        <v>11</v>
      </c>
      <c r="O513" t="str">
        <f>TEXT(InputData[[#This Row],[DATE]],"MMM")</f>
        <v>Dec</v>
      </c>
      <c r="P513" t="str">
        <f>TEXT(InputData[[#This Row],[DATE]],"YYYY")</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f>
        <v>1467.2</v>
      </c>
      <c r="N514">
        <f>DAY(InputData[[#This Row],[DATE]])</f>
        <v>11</v>
      </c>
      <c r="O514" t="str">
        <f>TEXT(InputData[[#This Row],[DATE]],"MMM")</f>
        <v>Dec</v>
      </c>
      <c r="P514" t="str">
        <f>TEXT(InputData[[#This Row],[DATE]],"YYYY")</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f>
        <v>1811.52</v>
      </c>
      <c r="N515">
        <f>DAY(InputData[[#This Row],[DATE]])</f>
        <v>12</v>
      </c>
      <c r="O515" t="str">
        <f>TEXT(InputData[[#This Row],[DATE]],"MMM")</f>
        <v>Dec</v>
      </c>
      <c r="P515" t="str">
        <f>TEXT(InputData[[#This Row],[DATE]],"YYYY")</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f>
        <v>1738.8</v>
      </c>
      <c r="N516">
        <f>DAY(InputData[[#This Row],[DATE]])</f>
        <v>12</v>
      </c>
      <c r="O516" t="str">
        <f>TEXT(InputData[[#This Row],[DATE]],"MMM")</f>
        <v>Dec</v>
      </c>
      <c r="P516" t="str">
        <f>TEXT(InputData[[#This Row],[DATE]],"YYYY")</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f>
        <v>622.44000000000005</v>
      </c>
      <c r="N517">
        <f>DAY(InputData[[#This Row],[DATE]])</f>
        <v>14</v>
      </c>
      <c r="O517" t="str">
        <f>TEXT(InputData[[#This Row],[DATE]],"MMM")</f>
        <v>Dec</v>
      </c>
      <c r="P517" t="str">
        <f>TEXT(InputData[[#This Row],[DATE]],"YYYY")</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f>
        <v>102.17999999999999</v>
      </c>
      <c r="N518">
        <f>DAY(InputData[[#This Row],[DATE]])</f>
        <v>15</v>
      </c>
      <c r="O518" t="str">
        <f>TEXT(InputData[[#This Row],[DATE]],"MMM")</f>
        <v>Dec</v>
      </c>
      <c r="P518" t="str">
        <f>TEXT(InputData[[#This Row],[DATE]],"YYYY")</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f>
        <v>574.55999999999995</v>
      </c>
      <c r="N519">
        <f>DAY(InputData[[#This Row],[DATE]])</f>
        <v>19</v>
      </c>
      <c r="O519" t="str">
        <f>TEXT(InputData[[#This Row],[DATE]],"MMM")</f>
        <v>Dec</v>
      </c>
      <c r="P519" t="str">
        <f>TEXT(InputData[[#This Row],[DATE]],"YYYY")</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f>
        <v>677.6</v>
      </c>
      <c r="N520">
        <f>DAY(InputData[[#This Row],[DATE]])</f>
        <v>19</v>
      </c>
      <c r="O520" t="str">
        <f>TEXT(InputData[[#This Row],[DATE]],"MMM")</f>
        <v>Dec</v>
      </c>
      <c r="P520" t="str">
        <f>TEXT(InputData[[#This Row],[DATE]],"YYYY")</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f>
        <v>86.46</v>
      </c>
      <c r="N521">
        <f>DAY(InputData[[#This Row],[DATE]])</f>
        <v>19</v>
      </c>
      <c r="O521" t="str">
        <f>TEXT(InputData[[#This Row],[DATE]],"MMM")</f>
        <v>Dec</v>
      </c>
      <c r="P521" t="str">
        <f>TEXT(InputData[[#This Row],[DATE]],"YYYY")</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f>
        <v>855</v>
      </c>
      <c r="N522">
        <f>DAY(InputData[[#This Row],[DATE]])</f>
        <v>21</v>
      </c>
      <c r="O522" t="str">
        <f>TEXT(InputData[[#This Row],[DATE]],"MMM")</f>
        <v>Dec</v>
      </c>
      <c r="P522" t="str">
        <f>TEXT(InputData[[#This Row],[DATE]],"YYYY")</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f>
        <v>1419.3000000000002</v>
      </c>
      <c r="N523">
        <f>DAY(InputData[[#This Row],[DATE]])</f>
        <v>29</v>
      </c>
      <c r="O523" t="str">
        <f>TEXT(InputData[[#This Row],[DATE]],"MMM")</f>
        <v>Dec</v>
      </c>
      <c r="P523" t="str">
        <f>TEXT(InputData[[#This Row],[DATE]],"YYYY")</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f>
        <v>162</v>
      </c>
      <c r="N524">
        <f>DAY(InputData[[#This Row],[DATE]])</f>
        <v>29</v>
      </c>
      <c r="O524" t="str">
        <f>TEXT(InputData[[#This Row],[DATE]],"MMM")</f>
        <v>Dec</v>
      </c>
      <c r="P524" t="str">
        <f>TEXT(InputData[[#This Row],[DATE]],"YYYY")</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f>
        <v>2434.3199999999997</v>
      </c>
      <c r="N525">
        <f>DAY(InputData[[#This Row],[DATE]])</f>
        <v>30</v>
      </c>
      <c r="O525" t="str">
        <f>TEXT(InputData[[#This Row],[DATE]],"MMM")</f>
        <v>Dec</v>
      </c>
      <c r="P525" t="str">
        <f>TEXT(InputData[[#This Row],[DATE]],"YYYY")</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f>
        <v>1436.4</v>
      </c>
      <c r="N526">
        <f>DAY(InputData[[#This Row],[DATE]])</f>
        <v>31</v>
      </c>
      <c r="O526" t="str">
        <f>TEXT(InputData[[#This Row],[DATE]],"MMM")</f>
        <v>Dec</v>
      </c>
      <c r="P526" t="str">
        <f>TEXT(InputData[[#This Row],[DATE]],"YYYY")</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f>
        <v>290.39999999999998</v>
      </c>
      <c r="N527">
        <f>DAY(InputData[[#This Row],[DATE]])</f>
        <v>31</v>
      </c>
      <c r="O527" t="str">
        <f>TEXT(InputData[[#This Row],[DATE]],"MMM")</f>
        <v>Dec</v>
      </c>
      <c r="P527" t="str">
        <f>TEXT(InputData[[#This Row],[DATE]],"YYYY")</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f>
        <v>145.19999999999999</v>
      </c>
      <c r="N528">
        <f>DAY(InputData[[#This Row],[DATE]])</f>
        <v>31</v>
      </c>
      <c r="O528" t="str">
        <f>TEXT(InputData[[#This Row],[DATE]],"MMM")</f>
        <v>Dec</v>
      </c>
      <c r="P528" t="str">
        <f>TEXT(InputData[[#This Row],[DATE]],"YYYY")</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9" workbookViewId="0">
      <selection sqref="A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E06E3-C479-4850-AC5A-940D59622953}">
  <dimension ref="D3:AD28"/>
  <sheetViews>
    <sheetView showGridLines="0" tabSelected="1" zoomScale="73" workbookViewId="0">
      <selection activeCell="AD19" sqref="AD19"/>
    </sheetView>
  </sheetViews>
  <sheetFormatPr defaultRowHeight="14.4" x14ac:dyDescent="0.3"/>
  <sheetData>
    <row r="3" spans="4:4" x14ac:dyDescent="0.3">
      <c r="D3" s="20"/>
    </row>
    <row r="6" spans="4:4" x14ac:dyDescent="0.3">
      <c r="D6" s="23"/>
    </row>
    <row r="13" spans="4:4" x14ac:dyDescent="0.3">
      <c r="D13" s="22"/>
    </row>
    <row r="18" spans="28:30" x14ac:dyDescent="0.3">
      <c r="AB18" s="21"/>
    </row>
    <row r="28" spans="28:30" x14ac:dyDescent="0.3">
      <c r="AD28" s="21"/>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3" r:id="rId4" name="Scroll Bar 5">
              <controlPr defaultSize="0" autoPict="0">
                <anchor moveWithCells="1">
                  <from>
                    <xdr:col>12</xdr:col>
                    <xdr:colOff>38100</xdr:colOff>
                    <xdr:row>13</xdr:row>
                    <xdr:rowOff>106680</xdr:rowOff>
                  </from>
                  <to>
                    <xdr:col>12</xdr:col>
                    <xdr:colOff>312420</xdr:colOff>
                    <xdr:row>27</xdr:row>
                    <xdr:rowOff>22860</xdr:rowOff>
                  </to>
                </anchor>
              </controlPr>
            </control>
          </mc:Choice>
        </mc:AlternateContent>
        <mc:AlternateContent xmlns:mc="http://schemas.openxmlformats.org/markup-compatibility/2006">
          <mc:Choice Requires="x14">
            <control shapeId="2054" r:id="rId5" name="Check Box 6">
              <controlPr defaultSize="0" autoFill="0" autoLine="0" autoPict="0">
                <anchor moveWithCells="1">
                  <from>
                    <xdr:col>87</xdr:col>
                    <xdr:colOff>487680</xdr:colOff>
                    <xdr:row>12</xdr:row>
                    <xdr:rowOff>0</xdr:rowOff>
                  </from>
                  <to>
                    <xdr:col>88</xdr:col>
                    <xdr:colOff>388620</xdr:colOff>
                    <xdr:row>13</xdr:row>
                    <xdr:rowOff>99060</xdr:rowOff>
                  </to>
                </anchor>
              </controlPr>
            </control>
          </mc:Choice>
        </mc:AlternateContent>
        <mc:AlternateContent xmlns:mc="http://schemas.openxmlformats.org/markup-compatibility/2006">
          <mc:Choice Requires="x14">
            <control shapeId="2056" r:id="rId6" name="Check Box 8">
              <controlPr defaultSize="0" autoFill="0" autoLine="0" autoPict="0">
                <anchor moveWithCells="1">
                  <from>
                    <xdr:col>61</xdr:col>
                    <xdr:colOff>487680</xdr:colOff>
                    <xdr:row>9</xdr:row>
                    <xdr:rowOff>22860</xdr:rowOff>
                  </from>
                  <to>
                    <xdr:col>62</xdr:col>
                    <xdr:colOff>388620</xdr:colOff>
                    <xdr:row>10</xdr:row>
                    <xdr:rowOff>129540</xdr:rowOff>
                  </to>
                </anchor>
              </controlPr>
            </control>
          </mc:Choice>
        </mc:AlternateContent>
        <mc:AlternateContent xmlns:mc="http://schemas.openxmlformats.org/markup-compatibility/2006">
          <mc:Choice Requires="x14">
            <control shapeId="2057" r:id="rId7" name="Check Box 9">
              <controlPr defaultSize="0" autoFill="0" autoLine="0" autoPict="0">
                <anchor moveWithCells="1">
                  <from>
                    <xdr:col>10</xdr:col>
                    <xdr:colOff>441960</xdr:colOff>
                    <xdr:row>11</xdr:row>
                    <xdr:rowOff>129540</xdr:rowOff>
                  </from>
                  <to>
                    <xdr:col>11</xdr:col>
                    <xdr:colOff>266700</xdr:colOff>
                    <xdr:row>14</xdr:row>
                    <xdr:rowOff>68580</xdr:rowOff>
                  </to>
                </anchor>
              </controlPr>
            </control>
          </mc:Choice>
        </mc:AlternateContent>
        <mc:AlternateContent xmlns:mc="http://schemas.openxmlformats.org/markup-compatibility/2006">
          <mc:Choice Requires="x14">
            <control shapeId="2055" r:id="rId8" name="Check Box 7">
              <controlPr defaultSize="0" autoFill="0" autoLine="0" autoPict="0">
                <anchor moveWithCells="1">
                  <from>
                    <xdr:col>8</xdr:col>
                    <xdr:colOff>472440</xdr:colOff>
                    <xdr:row>11</xdr:row>
                    <xdr:rowOff>106680</xdr:rowOff>
                  </from>
                  <to>
                    <xdr:col>9</xdr:col>
                    <xdr:colOff>236220</xdr:colOff>
                    <xdr:row>14</xdr:row>
                    <xdr:rowOff>83820</xdr:rowOff>
                  </to>
                </anchor>
              </controlPr>
            </control>
          </mc:Choice>
        </mc:AlternateContent>
        <mc:AlternateContent xmlns:mc="http://schemas.openxmlformats.org/markup-compatibility/2006">
          <mc:Choice Requires="x14">
            <control shapeId="2058" r:id="rId9" name="Check Box 10">
              <controlPr defaultSize="0" autoFill="0" autoLine="0" autoPict="0">
                <anchor moveWithCells="1">
                  <from>
                    <xdr:col>61</xdr:col>
                    <xdr:colOff>487680</xdr:colOff>
                    <xdr:row>9</xdr:row>
                    <xdr:rowOff>22860</xdr:rowOff>
                  </from>
                  <to>
                    <xdr:col>62</xdr:col>
                    <xdr:colOff>388620</xdr:colOff>
                    <xdr:row>10</xdr:row>
                    <xdr:rowOff>129540</xdr:rowOff>
                  </to>
                </anchor>
              </controlPr>
            </control>
          </mc:Choice>
        </mc:AlternateContent>
        <mc:AlternateContent xmlns:mc="http://schemas.openxmlformats.org/markup-compatibility/2006">
          <mc:Choice Requires="x14">
            <control shapeId="2060" r:id="rId10" name="Check Box 12">
              <controlPr defaultSize="0" autoFill="0" autoLine="0" autoPict="0">
                <anchor moveWithCells="1">
                  <from>
                    <xdr:col>9</xdr:col>
                    <xdr:colOff>419100</xdr:colOff>
                    <xdr:row>12</xdr:row>
                    <xdr:rowOff>99060</xdr:rowOff>
                  </from>
                  <to>
                    <xdr:col>10</xdr:col>
                    <xdr:colOff>99060</xdr:colOff>
                    <xdr:row>13</xdr:row>
                    <xdr:rowOff>114300</xdr:rowOff>
                  </to>
                </anchor>
              </controlPr>
            </control>
          </mc:Choice>
        </mc:AlternateContent>
        <mc:AlternateContent xmlns:mc="http://schemas.openxmlformats.org/markup-compatibility/2006">
          <mc:Choice Requires="x14">
            <control shapeId="2062" r:id="rId11" name="Check Box 14">
              <controlPr defaultSize="0" autoFill="0" autoLine="0" autoPict="0">
                <anchor moveWithCells="1">
                  <from>
                    <xdr:col>38</xdr:col>
                    <xdr:colOff>190500</xdr:colOff>
                    <xdr:row>32</xdr:row>
                    <xdr:rowOff>7620</xdr:rowOff>
                  </from>
                  <to>
                    <xdr:col>38</xdr:col>
                    <xdr:colOff>563880</xdr:colOff>
                    <xdr:row>34</xdr:row>
                    <xdr:rowOff>175260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Analysis</vt:lpstr>
      <vt:lpstr>Input Data</vt:lpstr>
      <vt:lpstr>Master Data</vt:lpstr>
      <vt:lpstr>FinalReport</vt:lpstr>
      <vt:lpstr>Category8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SaiKiran Mandadi</dc:creator>
  <cp:lastModifiedBy>SaiKiran Mandadi</cp:lastModifiedBy>
  <dcterms:created xsi:type="dcterms:W3CDTF">2021-11-03T11:40:02Z</dcterms:created>
  <dcterms:modified xsi:type="dcterms:W3CDTF">2023-09-18T11:02:12Z</dcterms:modified>
</cp:coreProperties>
</file>