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nhDuyy (dont delete)\Nam_3\XSTK\"/>
    </mc:Choice>
  </mc:AlternateContent>
  <xr:revisionPtr revIDLastSave="0" documentId="13_ncr:1_{8DD9202B-2122-444D-9187-A0F5A3B516F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chart.v1.0" hidden="1">Sheet1!$D$16:$D$21</definedName>
    <definedName name="_xlchart.v1.1" hidden="1">Sheet1!$I$19:$I$68</definedName>
    <definedName name="_xlchart.v1.2" hidden="1">Sheet1!$I$19:$I$68</definedName>
    <definedName name="data1">Sheet1!$I$19:$M$28</definedName>
    <definedName name="data2">Sheet1!$H$14:$Q$18</definedName>
    <definedName name="data3">Sheet1!$I$19:$I$68</definedName>
    <definedName name="data5">Sheet1!$J$29:$Q$31</definedName>
    <definedName name="data6">Sheet1!$J$35:$J$67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1" l="1"/>
  <c r="G37" i="1"/>
  <c r="G38" i="1"/>
  <c r="G39" i="1"/>
  <c r="G40" i="1"/>
  <c r="G35" i="1"/>
  <c r="F36" i="1"/>
  <c r="F37" i="1"/>
  <c r="F38" i="1"/>
  <c r="F39" i="1"/>
  <c r="F40" i="1"/>
  <c r="F35" i="1"/>
  <c r="F25" i="1"/>
  <c r="F26" i="1"/>
  <c r="F27" i="1"/>
  <c r="F28" i="1"/>
  <c r="F29" i="1"/>
  <c r="F24" i="1"/>
  <c r="G26" i="1"/>
  <c r="G25" i="1"/>
  <c r="G24" i="1"/>
  <c r="B58" i="1"/>
  <c r="B39" i="1"/>
  <c r="B40" i="1"/>
  <c r="C36" i="1"/>
  <c r="D33" i="1" s="1"/>
  <c r="E18" i="1"/>
  <c r="E17" i="1"/>
  <c r="E16" i="1"/>
  <c r="F16" i="1" s="1"/>
  <c r="F17" i="1" s="1"/>
  <c r="B25" i="1"/>
  <c r="B24" i="1"/>
  <c r="C16" i="1"/>
  <c r="A17" i="1"/>
  <c r="C17" i="1" s="1"/>
  <c r="E12" i="1"/>
  <c r="D12" i="1"/>
  <c r="E11" i="1"/>
  <c r="D11" i="1"/>
  <c r="E10" i="1"/>
  <c r="E9" i="1"/>
  <c r="E8" i="1"/>
  <c r="D10" i="1"/>
  <c r="D9" i="1"/>
  <c r="D8" i="1"/>
  <c r="F18" i="1" l="1"/>
  <c r="F19" i="1" s="1"/>
  <c r="F20" i="1" s="1"/>
  <c r="F21" i="1" s="1"/>
  <c r="D32" i="1"/>
  <c r="D35" i="1"/>
  <c r="D34" i="1"/>
  <c r="B28" i="1"/>
  <c r="A18" i="1"/>
  <c r="B16" i="1"/>
  <c r="D16" i="1" l="1"/>
  <c r="G16" i="1"/>
  <c r="B17" i="1"/>
  <c r="G17" i="1" s="1"/>
  <c r="D36" i="1"/>
  <c r="C18" i="1"/>
  <c r="A19" i="1"/>
  <c r="D17" i="1"/>
  <c r="B18" i="1" l="1"/>
  <c r="G18" i="1" s="1"/>
  <c r="A20" i="1"/>
  <c r="C19" i="1"/>
  <c r="B19" i="1"/>
  <c r="G19" i="1" s="1"/>
  <c r="D18" i="1" l="1"/>
  <c r="C20" i="1"/>
  <c r="A21" i="1"/>
  <c r="D19" i="1"/>
  <c r="B20" i="1"/>
  <c r="G20" i="1" s="1"/>
  <c r="C21" i="1" l="1"/>
  <c r="D20" i="1"/>
  <c r="B21" i="1"/>
  <c r="D21" i="1" s="1"/>
  <c r="G21" i="1" l="1"/>
</calcChain>
</file>

<file path=xl/sharedStrings.xml><?xml version="1.0" encoding="utf-8"?>
<sst xmlns="http://schemas.openxmlformats.org/spreadsheetml/2006/main" count="151" uniqueCount="134">
  <si>
    <t>Ca</t>
  </si>
  <si>
    <t>Thu</t>
  </si>
  <si>
    <t>MSSV</t>
  </si>
  <si>
    <t>Ho va Ten</t>
  </si>
  <si>
    <t>20DH111943</t>
  </si>
  <si>
    <t>Đỗ Anh Duy</t>
  </si>
  <si>
    <t>Class limit</t>
  </si>
  <si>
    <t>Class boundary</t>
  </si>
  <si>
    <t>middle points</t>
  </si>
  <si>
    <t>widths</t>
  </si>
  <si>
    <t>Class</t>
  </si>
  <si>
    <t>32 - 38</t>
  </si>
  <si>
    <t>31.5 - 38.5</t>
  </si>
  <si>
    <t>86 - 104</t>
  </si>
  <si>
    <t>85.5 - 104.5</t>
  </si>
  <si>
    <t>895 - 905</t>
  </si>
  <si>
    <t>894.5 - 905.5</t>
  </si>
  <si>
    <t>a</t>
  </si>
  <si>
    <t>b</t>
  </si>
  <si>
    <t>c</t>
  </si>
  <si>
    <t>d</t>
  </si>
  <si>
    <t>e</t>
  </si>
  <si>
    <t>12.3 - 13.5</t>
  </si>
  <si>
    <t>12.25 - 13.55</t>
  </si>
  <si>
    <t>3.18 - 4.96</t>
  </si>
  <si>
    <t>3.175 - 4.965</t>
  </si>
  <si>
    <t>Max</t>
  </si>
  <si>
    <t>Min</t>
  </si>
  <si>
    <t>n</t>
  </si>
  <si>
    <t>Witdh</t>
  </si>
  <si>
    <t xml:space="preserve"> </t>
  </si>
  <si>
    <t>Fequency</t>
  </si>
  <si>
    <t>Cumulative fequency</t>
  </si>
  <si>
    <t>M</t>
  </si>
  <si>
    <t>S</t>
  </si>
  <si>
    <t>H</t>
  </si>
  <si>
    <t>A</t>
  </si>
  <si>
    <t>Tally</t>
  </si>
  <si>
    <t>Percent</t>
  </si>
  <si>
    <t>Mean</t>
  </si>
  <si>
    <t>Median</t>
  </si>
  <si>
    <t>Mod</t>
  </si>
  <si>
    <t>MidRange</t>
  </si>
  <si>
    <t xml:space="preserve">Class </t>
  </si>
  <si>
    <t>Frequency</t>
  </si>
  <si>
    <t xml:space="preserve">2.48–7.48 </t>
  </si>
  <si>
    <t xml:space="preserve">7.49–12.49 </t>
  </si>
  <si>
    <t xml:space="preserve">12.50–17.50 </t>
  </si>
  <si>
    <t xml:space="preserve">17.51–22.51 </t>
  </si>
  <si>
    <t xml:space="preserve">22.52–27.52 </t>
  </si>
  <si>
    <t xml:space="preserve">27.53–32.53 </t>
  </si>
  <si>
    <t>Mode</t>
  </si>
  <si>
    <t>2.48 - 7.48 and 17.51 - 22.51</t>
  </si>
  <si>
    <t>N</t>
  </si>
  <si>
    <t>Middle point</t>
  </si>
  <si>
    <t>STT</t>
  </si>
  <si>
    <t>Class Limit</t>
  </si>
  <si>
    <t>Class Boundaries</t>
  </si>
  <si>
    <t>Freq</t>
  </si>
  <si>
    <t>MidPoint</t>
  </si>
  <si>
    <t>freq*Midpoint</t>
  </si>
  <si>
    <t>Lower</t>
  </si>
  <si>
    <t>Upper</t>
  </si>
  <si>
    <t>1012,5</t>
  </si>
  <si>
    <t>1345,5</t>
  </si>
  <si>
    <t>1678,5</t>
  </si>
  <si>
    <t>2011,5</t>
  </si>
  <si>
    <t>2344,5</t>
  </si>
  <si>
    <t>2677,5</t>
  </si>
  <si>
    <t>3010,5</t>
  </si>
  <si>
    <t>X</t>
  </si>
  <si>
    <t>X^2</t>
  </si>
  <si>
    <t>Tổng</t>
  </si>
  <si>
    <t>PS</t>
  </si>
  <si>
    <t>Độ lệch chuẩn</t>
  </si>
  <si>
    <t xml:space="preserve">rule of thumb </t>
  </si>
  <si>
    <t>Range</t>
  </si>
  <si>
    <t>max-min</t>
  </si>
  <si>
    <t>Range/4</t>
  </si>
  <si>
    <t>CVAR of Age</t>
  </si>
  <si>
    <t>CVAR of Income</t>
  </si>
  <si>
    <t>std</t>
  </si>
  <si>
    <t>tỷ lệ</t>
  </si>
  <si>
    <t>mean</t>
  </si>
  <si>
    <t>k</t>
  </si>
  <si>
    <t>x1</t>
  </si>
  <si>
    <t>x2</t>
  </si>
  <si>
    <t>(1,1)</t>
  </si>
  <si>
    <t>(1,2)</t>
  </si>
  <si>
    <t>(1,3)</t>
  </si>
  <si>
    <t>(1,4)</t>
  </si>
  <si>
    <t>(1,5)</t>
  </si>
  <si>
    <t>(1,6)</t>
  </si>
  <si>
    <t>(2,1)</t>
  </si>
  <si>
    <t>(2,2)</t>
  </si>
  <si>
    <t>(2,3)</t>
  </si>
  <si>
    <t>(2,4)</t>
  </si>
  <si>
    <t>(2,5)</t>
  </si>
  <si>
    <t>(2,6)</t>
  </si>
  <si>
    <t>(3,1)</t>
  </si>
  <si>
    <t>(3,2)</t>
  </si>
  <si>
    <t>(3,3)</t>
  </si>
  <si>
    <t>(3,4)</t>
  </si>
  <si>
    <t>(3,5)</t>
  </si>
  <si>
    <t>(3,6)</t>
  </si>
  <si>
    <t>(4,1)</t>
  </si>
  <si>
    <t>(4,2)</t>
  </si>
  <si>
    <t>(4,3)</t>
  </si>
  <si>
    <t>(4,4)</t>
  </si>
  <si>
    <t>(4,5)</t>
  </si>
  <si>
    <t>(4,6)</t>
  </si>
  <si>
    <t>(5,1)</t>
  </si>
  <si>
    <t>(5,2)</t>
  </si>
  <si>
    <t>(5,3)</t>
  </si>
  <si>
    <t>(5,4)</t>
  </si>
  <si>
    <t>(5,5)</t>
  </si>
  <si>
    <t>(5,6)</t>
  </si>
  <si>
    <t>(6,1)</t>
  </si>
  <si>
    <t>(6,2)</t>
  </si>
  <si>
    <t>(6,3)</t>
  </si>
  <si>
    <t>(6,4)</t>
  </si>
  <si>
    <t>(6,5)</t>
  </si>
  <si>
    <t>(6,6)</t>
  </si>
  <si>
    <t>Event</t>
  </si>
  <si>
    <t>P(EVENT)</t>
  </si>
  <si>
    <t>a.</t>
  </si>
  <si>
    <t>E={(6,3),(5,4),(4,5),(3,6)}</t>
  </si>
  <si>
    <t>b.</t>
  </si>
  <si>
    <t>E={(1,6),(6,1),(3,5),(5,2),(3,4),(4,3),(5,6),(6,5)}</t>
  </si>
  <si>
    <t>c.</t>
  </si>
  <si>
    <t>E={(1,1),(2,2),(3,3),(4,4),(5,5),(6,6)}</t>
  </si>
  <si>
    <t>d.</t>
  </si>
  <si>
    <t>13/18</t>
  </si>
  <si>
    <t>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</si>
</sst>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BACC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/>
      <top/>
      <bottom/>
      <diagonal/>
    </border>
  </borders>
  <cellStyleXfs count="3">
    <xf numFmtId="0" fontId="0" fillId="0" borderId="0"/>
    <xf numFmtId="0" fontId="3" fillId="0" borderId="0"/>
    <xf numFmtId="9" fontId="3" fillId="0" borderId="0" applyFont="0" applyFill="0" applyBorder="0" applyAlignment="0" applyProtection="0"/>
  </cellStyleXfs>
  <cellXfs count="52">
    <xf numFmtId="0" fontId="0" fillId="0" borderId="0" xfId="0"/>
    <xf numFmtId="0" fontId="0" fillId="0" borderId="1" xfId="0" applyBorder="1"/>
    <xf numFmtId="0" fontId="0" fillId="2" borderId="0" xfId="0" applyFill="1"/>
    <xf numFmtId="0" fontId="1" fillId="0" borderId="0" xfId="0" applyFont="1"/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left" vertical="center" indent="5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indent="2"/>
    </xf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2" fillId="0" borderId="4" xfId="1" applyFont="1" applyBorder="1" applyAlignment="1">
      <alignment wrapText="1"/>
    </xf>
    <xf numFmtId="0" fontId="2" fillId="0" borderId="3" xfId="1" applyFont="1" applyBorder="1" applyAlignment="1">
      <alignment wrapText="1"/>
    </xf>
    <xf numFmtId="0" fontId="2" fillId="0" borderId="0" xfId="1" applyFont="1" applyBorder="1" applyAlignment="1">
      <alignment wrapText="1"/>
    </xf>
    <xf numFmtId="0" fontId="2" fillId="0" borderId="1" xfId="1" applyFont="1" applyBorder="1" applyAlignment="1">
      <alignment wrapText="1"/>
    </xf>
    <xf numFmtId="0" fontId="2" fillId="0" borderId="1" xfId="1" applyFont="1" applyBorder="1" applyAlignment="1">
      <alignment horizontal="right" wrapText="1"/>
    </xf>
    <xf numFmtId="0" fontId="2" fillId="0" borderId="5" xfId="1" applyFont="1" applyBorder="1" applyAlignment="1">
      <alignment wrapText="1"/>
    </xf>
    <xf numFmtId="0" fontId="2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wrapText="1"/>
    </xf>
    <xf numFmtId="0" fontId="2" fillId="0" borderId="1" xfId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right" wrapText="1"/>
    </xf>
    <xf numFmtId="0" fontId="2" fillId="4" borderId="1" xfId="1" applyFont="1" applyFill="1" applyBorder="1" applyAlignment="1">
      <alignment horizontal="right" wrapText="1"/>
    </xf>
    <xf numFmtId="0" fontId="2" fillId="2" borderId="4" xfId="1" applyFont="1" applyFill="1" applyBorder="1" applyAlignment="1">
      <alignment horizontal="right" wrapText="1"/>
    </xf>
    <xf numFmtId="0" fontId="2" fillId="2" borderId="6" xfId="1" applyFont="1" applyFill="1" applyBorder="1" applyAlignment="1">
      <alignment horizontal="right" wrapText="1"/>
    </xf>
    <xf numFmtId="0" fontId="3" fillId="0" borderId="0" xfId="1"/>
    <xf numFmtId="0" fontId="3" fillId="0" borderId="1" xfId="1" applyBorder="1"/>
    <xf numFmtId="0" fontId="3" fillId="2" borderId="0" xfId="1" applyFill="1"/>
    <xf numFmtId="0" fontId="2" fillId="0" borderId="1" xfId="1" applyFont="1" applyBorder="1"/>
    <xf numFmtId="0" fontId="3" fillId="2" borderId="1" xfId="1" applyFill="1" applyBorder="1"/>
    <xf numFmtId="0" fontId="2" fillId="0" borderId="2" xfId="1" applyFont="1" applyBorder="1" applyAlignment="1">
      <alignment wrapText="1"/>
    </xf>
    <xf numFmtId="0" fontId="2" fillId="2" borderId="2" xfId="1" applyFont="1" applyFill="1" applyBorder="1" applyAlignment="1">
      <alignment wrapText="1"/>
    </xf>
    <xf numFmtId="9" fontId="2" fillId="0" borderId="2" xfId="2" applyFont="1" applyBorder="1" applyAlignment="1">
      <alignment horizontal="right" wrapText="1"/>
    </xf>
    <xf numFmtId="0" fontId="3" fillId="0" borderId="0" xfId="1"/>
    <xf numFmtId="0" fontId="3" fillId="0" borderId="1" xfId="1" applyBorder="1"/>
    <xf numFmtId="0" fontId="3" fillId="2" borderId="0" xfId="1" applyFill="1"/>
    <xf numFmtId="0" fontId="2" fillId="0" borderId="1" xfId="1" applyFont="1" applyBorder="1"/>
    <xf numFmtId="10" fontId="3" fillId="0" borderId="1" xfId="2" applyNumberFormat="1" applyFont="1" applyBorder="1"/>
    <xf numFmtId="0" fontId="3" fillId="0" borderId="0" xfId="1"/>
    <xf numFmtId="0" fontId="3" fillId="2" borderId="0" xfId="1" applyFill="1"/>
    <xf numFmtId="0" fontId="2" fillId="0" borderId="1" xfId="1" applyFont="1" applyBorder="1" applyAlignment="1">
      <alignment wrapText="1"/>
    </xf>
    <xf numFmtId="0" fontId="2" fillId="0" borderId="1" xfId="1" applyFont="1" applyBorder="1" applyAlignment="1">
      <alignment horizontal="right" wrapText="1"/>
    </xf>
    <xf numFmtId="0" fontId="2" fillId="0" borderId="1" xfId="1" applyFont="1" applyBorder="1"/>
    <xf numFmtId="12" fontId="2" fillId="0" borderId="1" xfId="1" applyNumberFormat="1" applyFont="1" applyBorder="1" applyAlignment="1">
      <alignment horizontal="right" wrapText="1"/>
    </xf>
    <xf numFmtId="0" fontId="2" fillId="3" borderId="1" xfId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 wrapText="1"/>
    </xf>
    <xf numFmtId="0" fontId="2" fillId="6" borderId="1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vertical="center" wrapText="1"/>
    </xf>
    <xf numFmtId="0" fontId="2" fillId="4" borderId="1" xfId="1" applyFont="1" applyFill="1" applyBorder="1" applyAlignment="1">
      <alignment wrapText="1"/>
    </xf>
  </cellXfs>
  <cellStyles count="3">
    <cellStyle name="Normal" xfId="0" builtinId="0"/>
    <cellStyle name="Normal 2" xfId="1" xr:uid="{485E0ED2-0979-485D-8996-D18C335EB253}"/>
    <cellStyle name="Percent 2" xfId="2" xr:uid="{F598B93F-B874-462D-81BD-CA29D58890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Polygon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Sheet1!$F$24:$F$29</c:f>
              <c:numCache>
                <c:formatCode>General</c:formatCode>
                <c:ptCount val="6"/>
                <c:pt idx="0">
                  <c:v>24</c:v>
                </c:pt>
                <c:pt idx="1">
                  <c:v>67</c:v>
                </c:pt>
                <c:pt idx="2">
                  <c:v>110</c:v>
                </c:pt>
                <c:pt idx="3">
                  <c:v>153</c:v>
                </c:pt>
                <c:pt idx="4">
                  <c:v>196</c:v>
                </c:pt>
                <c:pt idx="5">
                  <c:v>239</c:v>
                </c:pt>
              </c:numCache>
            </c:numRef>
          </c:xVal>
          <c:yVal>
            <c:numRef>
              <c:f>Sheet1!$G$24:$G$29</c:f>
              <c:numCache>
                <c:formatCode>General</c:formatCode>
                <c:ptCount val="6"/>
                <c:pt idx="0">
                  <c:v>19</c:v>
                </c:pt>
                <c:pt idx="1">
                  <c:v>19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B3-43C3-9333-11CC681FF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444591"/>
        <c:axId val="757454991"/>
      </c:scatterChart>
      <c:valAx>
        <c:axId val="757444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54991"/>
        <c:crosses val="autoZero"/>
        <c:crossBetween val="midCat"/>
      </c:valAx>
      <c:valAx>
        <c:axId val="75745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44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Ogive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Sheet1!$F$35:$F$40</c:f>
              <c:numCache>
                <c:formatCode>General</c:formatCode>
                <c:ptCount val="6"/>
                <c:pt idx="0">
                  <c:v>45.5</c:v>
                </c:pt>
                <c:pt idx="1">
                  <c:v>88.5</c:v>
                </c:pt>
                <c:pt idx="2">
                  <c:v>131.5</c:v>
                </c:pt>
                <c:pt idx="3">
                  <c:v>174.5</c:v>
                </c:pt>
                <c:pt idx="4">
                  <c:v>217.5</c:v>
                </c:pt>
                <c:pt idx="5">
                  <c:v>260.5</c:v>
                </c:pt>
              </c:numCache>
            </c:numRef>
          </c:xVal>
          <c:yVal>
            <c:numRef>
              <c:f>Sheet1!$G$35:$G$40</c:f>
              <c:numCache>
                <c:formatCode>General</c:formatCode>
                <c:ptCount val="6"/>
                <c:pt idx="0">
                  <c:v>19</c:v>
                </c:pt>
                <c:pt idx="1">
                  <c:v>38</c:v>
                </c:pt>
                <c:pt idx="2">
                  <c:v>48</c:v>
                </c:pt>
                <c:pt idx="3">
                  <c:v>49</c:v>
                </c:pt>
                <c:pt idx="4">
                  <c:v>49</c:v>
                </c:pt>
                <c:pt idx="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92-4A2D-879A-8F7201332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453327"/>
        <c:axId val="757445423"/>
      </c:scatterChart>
      <c:valAx>
        <c:axId val="7574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45423"/>
        <c:crosses val="autoZero"/>
        <c:crossBetween val="midCat"/>
      </c:valAx>
      <c:valAx>
        <c:axId val="75744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5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20DBB3D7-3D12-4BBB-BB65-00CF857DE71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279399</xdr:colOff>
      <xdr:row>9</xdr:row>
      <xdr:rowOff>98425</xdr:rowOff>
    </xdr:from>
    <xdr:to>
      <xdr:col>11</xdr:col>
      <xdr:colOff>847724</xdr:colOff>
      <xdr:row>21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73CCB99-329D-E19A-EDDF-08C2F039DC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04149" y="1755775"/>
              <a:ext cx="4200525" cy="2149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733425</xdr:colOff>
      <xdr:row>22</xdr:row>
      <xdr:rowOff>9525</xdr:rowOff>
    </xdr:from>
    <xdr:to>
      <xdr:col>7</xdr:col>
      <xdr:colOff>869950</xdr:colOff>
      <xdr:row>32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B8FF67-2F4B-F976-132A-09351B720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752475</xdr:colOff>
      <xdr:row>33</xdr:row>
      <xdr:rowOff>38099</xdr:rowOff>
    </xdr:from>
    <xdr:to>
      <xdr:col>8</xdr:col>
      <xdr:colOff>234950</xdr:colOff>
      <xdr:row>43</xdr:row>
      <xdr:rowOff>60324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5CE29BF-E2F5-6043-6C30-A49EA18E3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6"/>
  <sheetViews>
    <sheetView tabSelected="1" topLeftCell="A109" zoomScaleNormal="100" workbookViewId="0">
      <selection activeCell="H121" sqref="H121"/>
    </sheetView>
  </sheetViews>
  <sheetFormatPr defaultRowHeight="14.5" x14ac:dyDescent="0.35"/>
  <cols>
    <col min="1" max="1" width="16.1796875" bestFit="1" customWidth="1"/>
    <col min="2" max="2" width="19.81640625" bestFit="1" customWidth="1"/>
    <col min="3" max="3" width="15" customWidth="1"/>
    <col min="4" max="4" width="13.7265625" customWidth="1"/>
    <col min="5" max="5" width="14" customWidth="1"/>
    <col min="6" max="6" width="20.26953125" customWidth="1"/>
    <col min="8" max="9" width="13.26953125" bestFit="1" customWidth="1"/>
    <col min="10" max="10" width="12.1796875" bestFit="1" customWidth="1"/>
    <col min="11" max="13" width="13.26953125" bestFit="1" customWidth="1"/>
    <col min="14" max="15" width="12.1796875" bestFit="1" customWidth="1"/>
    <col min="16" max="16" width="13.26953125" bestFit="1" customWidth="1"/>
    <col min="17" max="17" width="12.1796875" bestFit="1" customWidth="1"/>
  </cols>
  <sheetData>
    <row r="1" spans="1:17" x14ac:dyDescent="0.35">
      <c r="A1" s="1" t="s">
        <v>0</v>
      </c>
      <c r="B1" s="1">
        <v>2</v>
      </c>
      <c r="C1" s="1"/>
      <c r="D1" s="1"/>
      <c r="E1" s="1"/>
    </row>
    <row r="2" spans="1:17" x14ac:dyDescent="0.35">
      <c r="A2" s="1" t="s">
        <v>1</v>
      </c>
      <c r="B2" s="1">
        <v>4</v>
      </c>
      <c r="C2" s="1"/>
      <c r="D2" s="1"/>
      <c r="E2" s="1"/>
    </row>
    <row r="3" spans="1:17" x14ac:dyDescent="0.35">
      <c r="A3" s="1" t="s">
        <v>2</v>
      </c>
      <c r="B3" s="4" t="s">
        <v>4</v>
      </c>
      <c r="C3" s="1"/>
      <c r="D3" s="1"/>
      <c r="E3" s="1"/>
    </row>
    <row r="4" spans="1:17" x14ac:dyDescent="0.35">
      <c r="A4" s="1" t="s">
        <v>3</v>
      </c>
      <c r="B4" s="4" t="s">
        <v>5</v>
      </c>
      <c r="C4" s="1"/>
      <c r="D4" s="1"/>
      <c r="E4" s="1"/>
    </row>
    <row r="6" spans="1:17" x14ac:dyDescent="0.35">
      <c r="A6" s="2">
        <v>1</v>
      </c>
    </row>
    <row r="7" spans="1:17" x14ac:dyDescent="0.35">
      <c r="B7" s="6" t="s">
        <v>6</v>
      </c>
      <c r="C7" s="6" t="s">
        <v>7</v>
      </c>
      <c r="D7" s="6" t="s">
        <v>8</v>
      </c>
      <c r="E7" s="6" t="s">
        <v>9</v>
      </c>
      <c r="F7" s="6"/>
    </row>
    <row r="8" spans="1:17" x14ac:dyDescent="0.35">
      <c r="A8" t="s">
        <v>17</v>
      </c>
      <c r="B8" t="s">
        <v>11</v>
      </c>
      <c r="C8" t="s">
        <v>12</v>
      </c>
      <c r="D8">
        <f>(32+38)/2</f>
        <v>35</v>
      </c>
      <c r="E8">
        <f>38.5-31.5</f>
        <v>7</v>
      </c>
    </row>
    <row r="9" spans="1:17" x14ac:dyDescent="0.35">
      <c r="A9" t="s">
        <v>18</v>
      </c>
      <c r="B9" t="s">
        <v>13</v>
      </c>
      <c r="C9" t="s">
        <v>14</v>
      </c>
      <c r="D9">
        <f>(86+104)/2</f>
        <v>95</v>
      </c>
      <c r="E9">
        <f>104.5-85.5</f>
        <v>19</v>
      </c>
    </row>
    <row r="10" spans="1:17" x14ac:dyDescent="0.35">
      <c r="A10" t="s">
        <v>19</v>
      </c>
      <c r="B10" t="s">
        <v>15</v>
      </c>
      <c r="C10" t="s">
        <v>16</v>
      </c>
      <c r="D10">
        <f>(895+905) /2</f>
        <v>900</v>
      </c>
      <c r="E10">
        <f>905.5-894.5</f>
        <v>11</v>
      </c>
    </row>
    <row r="11" spans="1:17" x14ac:dyDescent="0.35">
      <c r="A11" t="s">
        <v>20</v>
      </c>
      <c r="B11" t="s">
        <v>22</v>
      </c>
      <c r="C11" t="s">
        <v>23</v>
      </c>
      <c r="D11">
        <f xml:space="preserve"> (12.3+13.5)/2</f>
        <v>12.9</v>
      </c>
      <c r="E11">
        <f>13.55-12.25</f>
        <v>1.3000000000000007</v>
      </c>
    </row>
    <row r="12" spans="1:17" x14ac:dyDescent="0.35">
      <c r="A12" t="s">
        <v>21</v>
      </c>
      <c r="B12" t="s">
        <v>24</v>
      </c>
      <c r="C12" t="s">
        <v>25</v>
      </c>
      <c r="D12">
        <f>(3.18+4.96)/2</f>
        <v>4.07</v>
      </c>
      <c r="E12">
        <f>4.965-3.175</f>
        <v>1.79</v>
      </c>
    </row>
    <row r="14" spans="1:17" x14ac:dyDescent="0.35">
      <c r="A14" s="2">
        <v>2</v>
      </c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x14ac:dyDescent="0.35">
      <c r="A15" s="12" t="s">
        <v>6</v>
      </c>
      <c r="B15" s="12"/>
      <c r="C15" s="12" t="s">
        <v>7</v>
      </c>
      <c r="D15" s="12"/>
      <c r="E15" s="8" t="s">
        <v>31</v>
      </c>
      <c r="F15" s="8" t="s">
        <v>32</v>
      </c>
      <c r="G15" t="s">
        <v>54</v>
      </c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x14ac:dyDescent="0.35">
      <c r="A16">
        <v>3</v>
      </c>
      <c r="B16">
        <f>A17-1</f>
        <v>45</v>
      </c>
      <c r="C16">
        <f>A16-0.5</f>
        <v>2.5</v>
      </c>
      <c r="D16">
        <f>B16+0.5</f>
        <v>45.5</v>
      </c>
      <c r="E16">
        <f>COUNT(I19:I37)</f>
        <v>19</v>
      </c>
      <c r="F16">
        <f>E16</f>
        <v>19</v>
      </c>
      <c r="G16">
        <f>(A16+B16)/2</f>
        <v>24</v>
      </c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9" x14ac:dyDescent="0.35">
      <c r="A17">
        <f>A16+$C$28</f>
        <v>46</v>
      </c>
      <c r="B17">
        <f>B16+$C$28</f>
        <v>88</v>
      </c>
      <c r="C17">
        <f t="shared" ref="C17:C21" si="0">A17-0.5</f>
        <v>45.5</v>
      </c>
      <c r="D17">
        <f t="shared" ref="D17:D21" si="1">B17+0.5</f>
        <v>88.5</v>
      </c>
      <c r="E17">
        <f>COUNT(I38:I56)</f>
        <v>19</v>
      </c>
      <c r="F17">
        <f>F16+E17</f>
        <v>38</v>
      </c>
      <c r="G17">
        <f>(A17+B17)/2</f>
        <v>67</v>
      </c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9" x14ac:dyDescent="0.35">
      <c r="A18">
        <f t="shared" ref="A18:A21" si="2">A17+$C$28</f>
        <v>89</v>
      </c>
      <c r="B18">
        <f t="shared" ref="B18:B21" si="3">B17+$C$28</f>
        <v>131</v>
      </c>
      <c r="C18">
        <f t="shared" si="0"/>
        <v>88.5</v>
      </c>
      <c r="D18">
        <f t="shared" si="1"/>
        <v>131.5</v>
      </c>
      <c r="E18">
        <f>COUNT(I57:I66)</f>
        <v>10</v>
      </c>
      <c r="F18">
        <f t="shared" ref="F18:F21" si="4">F17+E18</f>
        <v>48</v>
      </c>
      <c r="G18">
        <f>(A18+B18)/2</f>
        <v>110</v>
      </c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9" x14ac:dyDescent="0.35">
      <c r="A19">
        <f t="shared" si="2"/>
        <v>132</v>
      </c>
      <c r="B19">
        <f t="shared" si="3"/>
        <v>174</v>
      </c>
      <c r="C19">
        <f t="shared" si="0"/>
        <v>131.5</v>
      </c>
      <c r="D19">
        <f t="shared" si="1"/>
        <v>174.5</v>
      </c>
      <c r="E19">
        <v>1</v>
      </c>
      <c r="F19">
        <f t="shared" si="4"/>
        <v>49</v>
      </c>
      <c r="G19">
        <f>(A19+B19)/2</f>
        <v>153</v>
      </c>
      <c r="I19" s="7">
        <v>3</v>
      </c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1:19" x14ac:dyDescent="0.35">
      <c r="A20">
        <f t="shared" si="2"/>
        <v>175</v>
      </c>
      <c r="B20">
        <f t="shared" si="3"/>
        <v>217</v>
      </c>
      <c r="C20">
        <f t="shared" si="0"/>
        <v>174.5</v>
      </c>
      <c r="D20">
        <f t="shared" si="1"/>
        <v>217.5</v>
      </c>
      <c r="E20">
        <v>0</v>
      </c>
      <c r="F20">
        <f t="shared" si="4"/>
        <v>49</v>
      </c>
      <c r="G20">
        <f>(A20+B20)/2</f>
        <v>196</v>
      </c>
      <c r="I20" s="7">
        <v>5</v>
      </c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:19" x14ac:dyDescent="0.35">
      <c r="A21">
        <f t="shared" si="2"/>
        <v>218</v>
      </c>
      <c r="B21">
        <f t="shared" si="3"/>
        <v>260</v>
      </c>
      <c r="C21">
        <f t="shared" si="0"/>
        <v>217.5</v>
      </c>
      <c r="D21">
        <f t="shared" si="1"/>
        <v>260.5</v>
      </c>
      <c r="E21">
        <v>1</v>
      </c>
      <c r="F21">
        <f t="shared" si="4"/>
        <v>50</v>
      </c>
      <c r="G21">
        <f>(A21+B21)/2</f>
        <v>239</v>
      </c>
      <c r="I21" s="7">
        <v>5</v>
      </c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:19" x14ac:dyDescent="0.35">
      <c r="I22" s="7">
        <v>8</v>
      </c>
      <c r="J22" s="9"/>
      <c r="K22" s="9"/>
      <c r="L22" s="9"/>
      <c r="M22" s="9"/>
      <c r="N22" s="9"/>
      <c r="O22" s="9"/>
      <c r="P22" s="9"/>
      <c r="Q22" s="9"/>
      <c r="R22" s="9"/>
      <c r="S22" s="9"/>
    </row>
    <row r="23" spans="1:19" x14ac:dyDescent="0.35">
      <c r="F23" t="s">
        <v>54</v>
      </c>
      <c r="G23" s="8" t="s">
        <v>31</v>
      </c>
      <c r="I23" s="7">
        <v>10</v>
      </c>
    </row>
    <row r="24" spans="1:19" x14ac:dyDescent="0.35">
      <c r="A24" t="s">
        <v>26</v>
      </c>
      <c r="B24">
        <f>MAX(data3)</f>
        <v>254</v>
      </c>
      <c r="F24">
        <f>G16</f>
        <v>24</v>
      </c>
      <c r="G24">
        <f>COUNT(I27:I45)</f>
        <v>19</v>
      </c>
      <c r="I24" s="7">
        <v>14</v>
      </c>
    </row>
    <row r="25" spans="1:19" x14ac:dyDescent="0.35">
      <c r="A25" t="s">
        <v>27</v>
      </c>
      <c r="B25">
        <f>MIN(data3)</f>
        <v>3</v>
      </c>
      <c r="F25">
        <f t="shared" ref="F25:F29" si="5">G17</f>
        <v>67</v>
      </c>
      <c r="G25">
        <f>COUNT(I46:I64)</f>
        <v>19</v>
      </c>
      <c r="I25" s="7">
        <v>14</v>
      </c>
    </row>
    <row r="26" spans="1:19" x14ac:dyDescent="0.35">
      <c r="A26" t="s">
        <v>28</v>
      </c>
      <c r="B26">
        <v>50</v>
      </c>
      <c r="F26">
        <f t="shared" si="5"/>
        <v>110</v>
      </c>
      <c r="G26">
        <f>COUNT(I65:I74)</f>
        <v>4</v>
      </c>
      <c r="I26" s="7">
        <v>15</v>
      </c>
    </row>
    <row r="27" spans="1:19" x14ac:dyDescent="0.35">
      <c r="A27" t="s">
        <v>10</v>
      </c>
      <c r="B27">
        <v>6</v>
      </c>
      <c r="F27">
        <f t="shared" si="5"/>
        <v>153</v>
      </c>
      <c r="G27">
        <v>1</v>
      </c>
      <c r="I27" s="7">
        <v>16</v>
      </c>
      <c r="N27" s="3"/>
      <c r="O27" s="3"/>
    </row>
    <row r="28" spans="1:19" x14ac:dyDescent="0.35">
      <c r="A28" t="s">
        <v>29</v>
      </c>
      <c r="B28">
        <f>(B24-B25)/B27</f>
        <v>41.833333333333336</v>
      </c>
      <c r="C28">
        <v>43</v>
      </c>
      <c r="F28">
        <f t="shared" si="5"/>
        <v>196</v>
      </c>
      <c r="G28">
        <v>0</v>
      </c>
      <c r="I28" s="7">
        <v>16</v>
      </c>
    </row>
    <row r="29" spans="1:19" x14ac:dyDescent="0.35">
      <c r="A29" t="s">
        <v>30</v>
      </c>
      <c r="F29">
        <f t="shared" si="5"/>
        <v>239</v>
      </c>
      <c r="G29">
        <v>1</v>
      </c>
      <c r="I29" s="7">
        <v>21</v>
      </c>
      <c r="J29" s="8">
        <v>62</v>
      </c>
      <c r="K29" s="8">
        <v>72</v>
      </c>
      <c r="L29" s="8">
        <v>66</v>
      </c>
      <c r="M29" s="8">
        <v>79</v>
      </c>
      <c r="N29" s="8">
        <v>83</v>
      </c>
      <c r="O29" s="8">
        <v>61</v>
      </c>
      <c r="P29" s="8">
        <v>62</v>
      </c>
      <c r="Q29" s="8">
        <v>68</v>
      </c>
    </row>
    <row r="30" spans="1:19" x14ac:dyDescent="0.35">
      <c r="A30" s="2">
        <v>3</v>
      </c>
      <c r="I30" s="7">
        <v>23</v>
      </c>
      <c r="J30" s="8">
        <v>85</v>
      </c>
      <c r="K30" s="8">
        <v>72</v>
      </c>
      <c r="L30" s="8">
        <v>64</v>
      </c>
      <c r="M30" s="8">
        <v>74</v>
      </c>
      <c r="N30" s="8">
        <v>71</v>
      </c>
      <c r="O30" s="8">
        <v>42</v>
      </c>
      <c r="P30" s="8">
        <v>38</v>
      </c>
      <c r="Q30" s="8">
        <v>42</v>
      </c>
    </row>
    <row r="31" spans="1:19" x14ac:dyDescent="0.35">
      <c r="A31" t="s">
        <v>10</v>
      </c>
      <c r="B31" t="s">
        <v>37</v>
      </c>
      <c r="C31" t="s">
        <v>31</v>
      </c>
      <c r="D31" t="s">
        <v>38</v>
      </c>
      <c r="I31" s="7">
        <v>23</v>
      </c>
      <c r="J31" s="6">
        <v>91</v>
      </c>
      <c r="K31" s="6">
        <v>66</v>
      </c>
      <c r="L31" s="6">
        <v>77</v>
      </c>
      <c r="M31" s="6">
        <v>90</v>
      </c>
      <c r="N31" s="6">
        <v>74</v>
      </c>
      <c r="O31" s="6">
        <v>63</v>
      </c>
      <c r="P31" s="6">
        <v>64</v>
      </c>
      <c r="Q31" s="6"/>
    </row>
    <row r="32" spans="1:19" x14ac:dyDescent="0.35">
      <c r="A32" t="s">
        <v>36</v>
      </c>
      <c r="C32">
        <v>4</v>
      </c>
      <c r="D32">
        <f>(C32/$C$36)*100</f>
        <v>10</v>
      </c>
      <c r="I32" s="7">
        <v>27</v>
      </c>
    </row>
    <row r="33" spans="1:10" x14ac:dyDescent="0.35">
      <c r="A33" t="s">
        <v>33</v>
      </c>
      <c r="C33">
        <v>28</v>
      </c>
      <c r="D33">
        <f t="shared" ref="D33:D35" si="6">(C33/$C$36)*100</f>
        <v>70</v>
      </c>
      <c r="I33" s="7">
        <v>29</v>
      </c>
    </row>
    <row r="34" spans="1:10" x14ac:dyDescent="0.35">
      <c r="A34" t="s">
        <v>35</v>
      </c>
      <c r="C34">
        <v>6</v>
      </c>
      <c r="D34">
        <f t="shared" si="6"/>
        <v>15</v>
      </c>
      <c r="I34" s="7">
        <v>33</v>
      </c>
    </row>
    <row r="35" spans="1:10" x14ac:dyDescent="0.35">
      <c r="A35" t="s">
        <v>34</v>
      </c>
      <c r="C35">
        <v>2</v>
      </c>
      <c r="D35">
        <f t="shared" si="6"/>
        <v>5</v>
      </c>
      <c r="F35">
        <f>D16</f>
        <v>45.5</v>
      </c>
      <c r="G35">
        <f>F16</f>
        <v>19</v>
      </c>
      <c r="I35" s="7">
        <v>36</v>
      </c>
      <c r="J35">
        <v>1013</v>
      </c>
    </row>
    <row r="36" spans="1:10" x14ac:dyDescent="0.35">
      <c r="C36">
        <f>SUM(C32:C35)</f>
        <v>40</v>
      </c>
      <c r="D36">
        <f>SUM(D32:D35)</f>
        <v>100</v>
      </c>
      <c r="F36">
        <f t="shared" ref="F36:F40" si="7">D17</f>
        <v>88.5</v>
      </c>
      <c r="G36">
        <f t="shared" ref="G36:G40" si="8">F17</f>
        <v>38</v>
      </c>
      <c r="I36" s="7">
        <v>39</v>
      </c>
      <c r="J36">
        <v>1037</v>
      </c>
    </row>
    <row r="37" spans="1:10" x14ac:dyDescent="0.35">
      <c r="F37">
        <f t="shared" si="7"/>
        <v>131.5</v>
      </c>
      <c r="G37">
        <f t="shared" si="8"/>
        <v>48</v>
      </c>
      <c r="I37" s="7">
        <v>44</v>
      </c>
      <c r="J37">
        <v>1062</v>
      </c>
    </row>
    <row r="38" spans="1:10" x14ac:dyDescent="0.35">
      <c r="A38" s="2">
        <v>5</v>
      </c>
      <c r="F38">
        <f t="shared" si="7"/>
        <v>174.5</v>
      </c>
      <c r="G38">
        <f t="shared" si="8"/>
        <v>49</v>
      </c>
      <c r="I38" s="7">
        <v>46</v>
      </c>
      <c r="J38">
        <v>1067</v>
      </c>
    </row>
    <row r="39" spans="1:10" x14ac:dyDescent="0.35">
      <c r="A39" t="s">
        <v>39</v>
      </c>
      <c r="B39" s="10">
        <f>SUM(data5)/COUNT(data5)</f>
        <v>68.086956521739125</v>
      </c>
      <c r="F39">
        <f t="shared" si="7"/>
        <v>217.5</v>
      </c>
      <c r="G39">
        <f t="shared" si="8"/>
        <v>49</v>
      </c>
      <c r="I39" s="7">
        <v>53</v>
      </c>
      <c r="J39">
        <v>1069</v>
      </c>
    </row>
    <row r="40" spans="1:10" x14ac:dyDescent="0.35">
      <c r="A40" t="s">
        <v>40</v>
      </c>
      <c r="B40">
        <f>MEDIAN(data5)</f>
        <v>68</v>
      </c>
      <c r="F40">
        <f t="shared" si="7"/>
        <v>260.5</v>
      </c>
      <c r="G40">
        <f t="shared" si="8"/>
        <v>50</v>
      </c>
      <c r="I40" s="7">
        <v>55</v>
      </c>
      <c r="J40">
        <v>1082</v>
      </c>
    </row>
    <row r="41" spans="1:10" x14ac:dyDescent="0.35">
      <c r="A41" s="13" t="s">
        <v>41</v>
      </c>
      <c r="B41">
        <v>42</v>
      </c>
      <c r="I41" s="7">
        <v>56</v>
      </c>
      <c r="J41">
        <v>1136</v>
      </c>
    </row>
    <row r="42" spans="1:10" x14ac:dyDescent="0.35">
      <c r="A42" s="13"/>
      <c r="B42">
        <v>68</v>
      </c>
      <c r="I42" s="7">
        <v>58</v>
      </c>
      <c r="J42">
        <v>1155</v>
      </c>
    </row>
    <row r="43" spans="1:10" x14ac:dyDescent="0.35">
      <c r="A43" s="13"/>
      <c r="B43">
        <v>64</v>
      </c>
      <c r="I43" s="7">
        <v>62</v>
      </c>
      <c r="J43">
        <v>1231</v>
      </c>
    </row>
    <row r="44" spans="1:10" x14ac:dyDescent="0.35">
      <c r="A44" s="13"/>
      <c r="B44">
        <v>66</v>
      </c>
      <c r="I44" s="7">
        <v>64</v>
      </c>
      <c r="J44">
        <v>1268</v>
      </c>
    </row>
    <row r="45" spans="1:10" x14ac:dyDescent="0.35">
      <c r="A45" s="13"/>
      <c r="B45">
        <v>72</v>
      </c>
      <c r="I45" s="7">
        <v>64</v>
      </c>
      <c r="J45">
        <v>1319</v>
      </c>
    </row>
    <row r="46" spans="1:10" x14ac:dyDescent="0.35">
      <c r="A46" s="13"/>
      <c r="B46">
        <v>74</v>
      </c>
      <c r="I46" s="7">
        <v>66</v>
      </c>
      <c r="J46">
        <v>1412</v>
      </c>
    </row>
    <row r="47" spans="1:10" x14ac:dyDescent="0.35">
      <c r="A47" t="s">
        <v>42</v>
      </c>
      <c r="B47">
        <v>64.5</v>
      </c>
      <c r="I47" s="7">
        <v>67</v>
      </c>
      <c r="J47">
        <v>1461</v>
      </c>
    </row>
    <row r="48" spans="1:10" x14ac:dyDescent="0.35">
      <c r="I48" s="7">
        <v>67</v>
      </c>
      <c r="J48">
        <v>1532</v>
      </c>
    </row>
    <row r="49" spans="1:10" x14ac:dyDescent="0.35">
      <c r="A49" s="2">
        <v>6</v>
      </c>
      <c r="I49" s="7">
        <v>67</v>
      </c>
      <c r="J49">
        <v>1666</v>
      </c>
    </row>
    <row r="50" spans="1:10" x14ac:dyDescent="0.35">
      <c r="A50" s="11" t="s">
        <v>43</v>
      </c>
      <c r="B50" s="5" t="s">
        <v>44</v>
      </c>
      <c r="I50" s="7">
        <v>72</v>
      </c>
      <c r="J50">
        <v>1688</v>
      </c>
    </row>
    <row r="51" spans="1:10" x14ac:dyDescent="0.35">
      <c r="A51" s="11" t="s">
        <v>45</v>
      </c>
      <c r="B51">
        <v>7</v>
      </c>
      <c r="I51" s="7">
        <v>75</v>
      </c>
      <c r="J51">
        <v>1714</v>
      </c>
    </row>
    <row r="52" spans="1:10" x14ac:dyDescent="0.35">
      <c r="A52" s="11" t="s">
        <v>46</v>
      </c>
      <c r="B52">
        <v>3</v>
      </c>
      <c r="I52" s="7">
        <v>77</v>
      </c>
      <c r="J52">
        <v>1723</v>
      </c>
    </row>
    <row r="53" spans="1:10" x14ac:dyDescent="0.35">
      <c r="A53" s="11" t="s">
        <v>47</v>
      </c>
      <c r="B53">
        <v>1</v>
      </c>
      <c r="I53" s="7">
        <v>82</v>
      </c>
      <c r="J53">
        <v>1750</v>
      </c>
    </row>
    <row r="54" spans="1:10" x14ac:dyDescent="0.35">
      <c r="A54" s="11" t="s">
        <v>48</v>
      </c>
      <c r="B54">
        <v>7</v>
      </c>
      <c r="I54" s="7">
        <v>83</v>
      </c>
      <c r="J54">
        <v>1759</v>
      </c>
    </row>
    <row r="55" spans="1:10" x14ac:dyDescent="0.35">
      <c r="A55" s="11" t="s">
        <v>49</v>
      </c>
      <c r="B55">
        <v>5</v>
      </c>
      <c r="I55" s="7">
        <v>87</v>
      </c>
      <c r="J55">
        <v>1827</v>
      </c>
    </row>
    <row r="56" spans="1:10" x14ac:dyDescent="0.35">
      <c r="A56" s="11" t="s">
        <v>50</v>
      </c>
      <c r="B56">
        <v>5</v>
      </c>
      <c r="I56" s="7">
        <v>88</v>
      </c>
      <c r="J56">
        <v>1867</v>
      </c>
    </row>
    <row r="57" spans="1:10" x14ac:dyDescent="0.35">
      <c r="D57" s="11"/>
      <c r="I57" s="7">
        <v>92</v>
      </c>
      <c r="J57">
        <v>2155</v>
      </c>
    </row>
    <row r="58" spans="1:10" x14ac:dyDescent="0.35">
      <c r="A58" s="11" t="s">
        <v>17</v>
      </c>
      <c r="B58">
        <f>(24.8+32.53)/2</f>
        <v>28.664999999999999</v>
      </c>
      <c r="I58" s="7">
        <v>93</v>
      </c>
      <c r="J58">
        <v>2166</v>
      </c>
    </row>
    <row r="59" spans="1:10" x14ac:dyDescent="0.35">
      <c r="A59" s="11" t="s">
        <v>51</v>
      </c>
      <c r="B59" t="s">
        <v>52</v>
      </c>
      <c r="I59" s="7">
        <v>95</v>
      </c>
      <c r="J59">
        <v>2309</v>
      </c>
    </row>
    <row r="60" spans="1:10" x14ac:dyDescent="0.35">
      <c r="I60" s="7">
        <v>95</v>
      </c>
      <c r="J60">
        <v>2391</v>
      </c>
    </row>
    <row r="61" spans="1:10" x14ac:dyDescent="0.35">
      <c r="A61" s="2">
        <v>7</v>
      </c>
      <c r="I61" s="7">
        <v>99</v>
      </c>
      <c r="J61">
        <v>2400</v>
      </c>
    </row>
    <row r="62" spans="1:10" x14ac:dyDescent="0.35">
      <c r="A62" s="20" t="s">
        <v>55</v>
      </c>
      <c r="B62" s="21" t="s">
        <v>56</v>
      </c>
      <c r="C62" s="21"/>
      <c r="D62" s="22" t="s">
        <v>57</v>
      </c>
      <c r="E62" s="17"/>
      <c r="F62" s="20" t="s">
        <v>58</v>
      </c>
      <c r="G62" s="20" t="s">
        <v>59</v>
      </c>
      <c r="H62" s="20" t="s">
        <v>60</v>
      </c>
      <c r="I62" s="7">
        <v>100</v>
      </c>
      <c r="J62">
        <v>2471</v>
      </c>
    </row>
    <row r="63" spans="1:10" x14ac:dyDescent="0.35">
      <c r="A63" s="20"/>
      <c r="B63" s="17" t="s">
        <v>61</v>
      </c>
      <c r="C63" s="17" t="s">
        <v>62</v>
      </c>
      <c r="D63" s="17" t="s">
        <v>61</v>
      </c>
      <c r="E63" s="17" t="s">
        <v>62</v>
      </c>
      <c r="F63" s="20"/>
      <c r="G63" s="20"/>
      <c r="H63" s="20"/>
      <c r="I63" s="7">
        <v>102</v>
      </c>
      <c r="J63">
        <v>2511</v>
      </c>
    </row>
    <row r="64" spans="1:10" x14ac:dyDescent="0.35">
      <c r="A64" s="23">
        <v>1</v>
      </c>
      <c r="B64" s="23">
        <v>1013</v>
      </c>
      <c r="C64" s="23">
        <v>1345</v>
      </c>
      <c r="D64" s="23" t="s">
        <v>63</v>
      </c>
      <c r="E64" s="23" t="s">
        <v>64</v>
      </c>
      <c r="F64" s="23">
        <v>11</v>
      </c>
      <c r="G64" s="23">
        <v>1179</v>
      </c>
      <c r="H64" s="23">
        <v>12969</v>
      </c>
      <c r="I64" s="7">
        <v>105</v>
      </c>
      <c r="J64">
        <v>2577</v>
      </c>
    </row>
    <row r="65" spans="1:10" x14ac:dyDescent="0.35">
      <c r="A65" s="18">
        <v>2</v>
      </c>
      <c r="B65" s="18">
        <v>1346</v>
      </c>
      <c r="C65" s="18">
        <v>1678</v>
      </c>
      <c r="D65" s="24" t="s">
        <v>64</v>
      </c>
      <c r="E65" s="18" t="s">
        <v>65</v>
      </c>
      <c r="F65" s="18">
        <v>4</v>
      </c>
      <c r="G65" s="24">
        <v>1512</v>
      </c>
      <c r="H65" s="18">
        <v>6048</v>
      </c>
      <c r="I65" s="7">
        <v>114</v>
      </c>
      <c r="J65">
        <v>2895</v>
      </c>
    </row>
    <row r="66" spans="1:10" x14ac:dyDescent="0.35">
      <c r="A66" s="18">
        <v>3</v>
      </c>
      <c r="B66" s="18">
        <v>1679</v>
      </c>
      <c r="C66" s="18">
        <v>2011</v>
      </c>
      <c r="D66" s="24" t="s">
        <v>65</v>
      </c>
      <c r="E66" s="18" t="s">
        <v>66</v>
      </c>
      <c r="F66" s="18">
        <v>7</v>
      </c>
      <c r="G66" s="24">
        <v>1845</v>
      </c>
      <c r="H66" s="18">
        <v>12915</v>
      </c>
      <c r="I66" s="7">
        <v>120</v>
      </c>
      <c r="J66">
        <v>3005</v>
      </c>
    </row>
    <row r="67" spans="1:10" x14ac:dyDescent="0.35">
      <c r="A67" s="18">
        <v>4</v>
      </c>
      <c r="B67" s="18">
        <v>2012</v>
      </c>
      <c r="C67" s="18">
        <v>2344</v>
      </c>
      <c r="D67" s="24" t="s">
        <v>66</v>
      </c>
      <c r="E67" s="18" t="s">
        <v>67</v>
      </c>
      <c r="F67" s="18">
        <v>3</v>
      </c>
      <c r="G67" s="24">
        <v>2178</v>
      </c>
      <c r="H67" s="18">
        <v>6534</v>
      </c>
      <c r="I67" s="7">
        <v>159</v>
      </c>
      <c r="J67">
        <v>3008</v>
      </c>
    </row>
    <row r="68" spans="1:10" x14ac:dyDescent="0.35">
      <c r="A68" s="18">
        <v>5</v>
      </c>
      <c r="B68" s="18">
        <v>2345</v>
      </c>
      <c r="C68" s="18">
        <v>2677</v>
      </c>
      <c r="D68" s="24" t="s">
        <v>67</v>
      </c>
      <c r="E68" s="18" t="s">
        <v>68</v>
      </c>
      <c r="F68" s="18">
        <v>5</v>
      </c>
      <c r="G68" s="24">
        <v>2511</v>
      </c>
      <c r="H68" s="18">
        <v>12555</v>
      </c>
      <c r="I68" s="7">
        <v>254</v>
      </c>
    </row>
    <row r="69" spans="1:10" x14ac:dyDescent="0.35">
      <c r="A69" s="18">
        <v>6</v>
      </c>
      <c r="B69" s="18">
        <v>2678</v>
      </c>
      <c r="C69" s="18">
        <v>3010</v>
      </c>
      <c r="D69" s="24" t="s">
        <v>68</v>
      </c>
      <c r="E69" s="18" t="s">
        <v>69</v>
      </c>
      <c r="F69" s="18">
        <v>3</v>
      </c>
      <c r="G69" s="24">
        <v>2844</v>
      </c>
      <c r="H69" s="18">
        <v>8532</v>
      </c>
    </row>
    <row r="70" spans="1:10" x14ac:dyDescent="0.35">
      <c r="A70" s="16"/>
      <c r="B70" s="15"/>
      <c r="C70" s="14"/>
      <c r="D70" s="19"/>
      <c r="E70" s="19"/>
      <c r="F70" s="25">
        <v>33</v>
      </c>
      <c r="G70" s="14"/>
      <c r="H70" s="26">
        <v>59553</v>
      </c>
    </row>
    <row r="71" spans="1:10" x14ac:dyDescent="0.35">
      <c r="A71" s="29">
        <v>8</v>
      </c>
      <c r="B71" s="28" t="s">
        <v>70</v>
      </c>
      <c r="C71" s="28" t="s">
        <v>71</v>
      </c>
      <c r="D71" s="27"/>
    </row>
    <row r="72" spans="1:10" x14ac:dyDescent="0.35">
      <c r="A72" s="27"/>
      <c r="B72" s="28">
        <v>60</v>
      </c>
      <c r="C72" s="28">
        <v>3600</v>
      </c>
      <c r="D72" s="27"/>
    </row>
    <row r="73" spans="1:10" x14ac:dyDescent="0.35">
      <c r="A73" s="27"/>
      <c r="B73" s="28">
        <v>20</v>
      </c>
      <c r="C73" s="28">
        <v>400</v>
      </c>
      <c r="D73" s="27"/>
    </row>
    <row r="74" spans="1:10" x14ac:dyDescent="0.35">
      <c r="A74" s="27"/>
      <c r="B74" s="28">
        <v>40</v>
      </c>
      <c r="C74" s="28">
        <v>1600</v>
      </c>
      <c r="D74" s="27"/>
    </row>
    <row r="75" spans="1:10" x14ac:dyDescent="0.35">
      <c r="A75" s="27"/>
      <c r="B75" s="28">
        <v>40</v>
      </c>
      <c r="C75" s="28">
        <v>1600</v>
      </c>
    </row>
    <row r="76" spans="1:10" x14ac:dyDescent="0.35">
      <c r="A76" s="27"/>
      <c r="B76" s="28">
        <v>45</v>
      </c>
      <c r="C76" s="28">
        <v>2025</v>
      </c>
    </row>
    <row r="77" spans="1:10" x14ac:dyDescent="0.35">
      <c r="A77" s="27"/>
      <c r="B77" s="28">
        <v>12</v>
      </c>
      <c r="C77" s="28">
        <v>144</v>
      </c>
    </row>
    <row r="78" spans="1:10" x14ac:dyDescent="0.35">
      <c r="A78" s="27"/>
      <c r="B78" s="28">
        <v>34</v>
      </c>
      <c r="C78" s="28">
        <v>1156</v>
      </c>
    </row>
    <row r="79" spans="1:10" x14ac:dyDescent="0.35">
      <c r="A79" s="27"/>
      <c r="B79" s="28">
        <v>51</v>
      </c>
      <c r="C79" s="28">
        <v>2601</v>
      </c>
    </row>
    <row r="80" spans="1:10" x14ac:dyDescent="0.35">
      <c r="A80" s="27"/>
      <c r="B80" s="28">
        <v>30</v>
      </c>
      <c r="C80" s="28">
        <v>900</v>
      </c>
    </row>
    <row r="81" spans="1:4" x14ac:dyDescent="0.35">
      <c r="A81" s="27"/>
      <c r="B81" s="28">
        <v>70</v>
      </c>
      <c r="C81" s="28">
        <v>4900</v>
      </c>
    </row>
    <row r="82" spans="1:4" x14ac:dyDescent="0.35">
      <c r="A82" s="27"/>
      <c r="B82" s="28">
        <v>42</v>
      </c>
      <c r="C82" s="28">
        <v>1764</v>
      </c>
    </row>
    <row r="83" spans="1:4" x14ac:dyDescent="0.35">
      <c r="A83" s="27"/>
      <c r="B83" s="28">
        <v>31</v>
      </c>
      <c r="C83" s="28">
        <v>961</v>
      </c>
    </row>
    <row r="84" spans="1:4" x14ac:dyDescent="0.35">
      <c r="A84" s="27"/>
      <c r="B84" s="28">
        <v>69</v>
      </c>
      <c r="C84" s="28">
        <v>4761</v>
      </c>
    </row>
    <row r="85" spans="1:4" x14ac:dyDescent="0.35">
      <c r="A85" s="27"/>
      <c r="B85" s="28">
        <v>32</v>
      </c>
      <c r="C85" s="28">
        <v>1024</v>
      </c>
    </row>
    <row r="86" spans="1:4" x14ac:dyDescent="0.35">
      <c r="A86" s="27"/>
      <c r="B86" s="28">
        <v>8</v>
      </c>
      <c r="C86" s="28">
        <v>64</v>
      </c>
    </row>
    <row r="87" spans="1:4" x14ac:dyDescent="0.35">
      <c r="A87" s="27"/>
      <c r="B87" s="28">
        <v>18</v>
      </c>
      <c r="C87" s="28">
        <v>324</v>
      </c>
    </row>
    <row r="88" spans="1:4" x14ac:dyDescent="0.35">
      <c r="A88" s="27"/>
      <c r="B88" s="28">
        <v>50</v>
      </c>
      <c r="C88" s="28">
        <v>2500</v>
      </c>
    </row>
    <row r="89" spans="1:4" x14ac:dyDescent="0.35">
      <c r="A89" s="30" t="s">
        <v>72</v>
      </c>
      <c r="B89" s="31">
        <v>652</v>
      </c>
      <c r="C89" s="31">
        <v>30324</v>
      </c>
    </row>
    <row r="90" spans="1:4" x14ac:dyDescent="0.35">
      <c r="A90" s="28" t="s">
        <v>53</v>
      </c>
      <c r="B90" s="28">
        <v>17</v>
      </c>
      <c r="C90" s="28"/>
    </row>
    <row r="91" spans="1:4" x14ac:dyDescent="0.35">
      <c r="A91" s="28" t="s">
        <v>73</v>
      </c>
      <c r="B91" s="28">
        <v>332.4</v>
      </c>
      <c r="C91" s="28"/>
      <c r="D91" s="27"/>
    </row>
    <row r="92" spans="1:4" x14ac:dyDescent="0.35">
      <c r="A92" s="28" t="s">
        <v>74</v>
      </c>
      <c r="B92" s="28">
        <v>18.2</v>
      </c>
      <c r="C92" s="28"/>
      <c r="D92" s="27"/>
    </row>
    <row r="93" spans="1:4" x14ac:dyDescent="0.35">
      <c r="A93" s="28" t="s">
        <v>75</v>
      </c>
      <c r="B93" s="28" t="s">
        <v>76</v>
      </c>
      <c r="C93" s="28">
        <v>62</v>
      </c>
      <c r="D93" s="27" t="s">
        <v>77</v>
      </c>
    </row>
    <row r="94" spans="1:4" x14ac:dyDescent="0.35">
      <c r="A94" s="27"/>
      <c r="B94" s="28" t="s">
        <v>74</v>
      </c>
      <c r="C94" s="28">
        <v>15.5</v>
      </c>
      <c r="D94" s="27" t="s">
        <v>78</v>
      </c>
    </row>
    <row r="95" spans="1:4" ht="15" thickBot="1" x14ac:dyDescent="0.4"/>
    <row r="96" spans="1:4" ht="15" thickBot="1" x14ac:dyDescent="0.4">
      <c r="A96" s="33">
        <v>10</v>
      </c>
      <c r="B96" s="32"/>
    </row>
    <row r="97" spans="1:7" ht="15" thickBot="1" x14ac:dyDescent="0.4">
      <c r="A97" s="32" t="s">
        <v>79</v>
      </c>
      <c r="B97" s="34">
        <v>0.23076923076923078</v>
      </c>
    </row>
    <row r="98" spans="1:7" ht="15" thickBot="1" x14ac:dyDescent="0.4">
      <c r="A98" s="32"/>
      <c r="B98" s="32"/>
    </row>
    <row r="99" spans="1:7" ht="15" thickBot="1" x14ac:dyDescent="0.4">
      <c r="A99" s="32" t="s">
        <v>80</v>
      </c>
      <c r="B99" s="34">
        <v>0.12903225806451613</v>
      </c>
    </row>
    <row r="102" spans="1:7" x14ac:dyDescent="0.35">
      <c r="A102" s="37">
        <v>12</v>
      </c>
      <c r="B102" s="35"/>
    </row>
    <row r="103" spans="1:7" x14ac:dyDescent="0.35">
      <c r="A103" s="38" t="s">
        <v>81</v>
      </c>
      <c r="B103" s="36">
        <v>32</v>
      </c>
    </row>
    <row r="104" spans="1:7" x14ac:dyDescent="0.35">
      <c r="A104" s="38" t="s">
        <v>82</v>
      </c>
      <c r="B104" s="39">
        <v>0.88890000000000002</v>
      </c>
    </row>
    <row r="105" spans="1:7" x14ac:dyDescent="0.35">
      <c r="A105" s="38" t="s">
        <v>83</v>
      </c>
      <c r="B105" s="36">
        <v>180</v>
      </c>
    </row>
    <row r="106" spans="1:7" x14ac:dyDescent="0.35">
      <c r="A106" s="38" t="s">
        <v>84</v>
      </c>
      <c r="B106" s="36">
        <v>3.0001500112509381</v>
      </c>
    </row>
    <row r="107" spans="1:7" x14ac:dyDescent="0.35">
      <c r="A107" s="38" t="s">
        <v>85</v>
      </c>
      <c r="B107" s="36">
        <v>83.995199639969982</v>
      </c>
    </row>
    <row r="108" spans="1:7" x14ac:dyDescent="0.35">
      <c r="A108" s="38" t="s">
        <v>86</v>
      </c>
      <c r="B108" s="36">
        <v>276.00480036003</v>
      </c>
    </row>
    <row r="111" spans="1:7" x14ac:dyDescent="0.35">
      <c r="A111" s="41">
        <v>13</v>
      </c>
      <c r="B111" s="40"/>
      <c r="C111" s="40"/>
      <c r="D111" s="40"/>
      <c r="E111" s="40"/>
      <c r="F111" s="40"/>
      <c r="G111" s="40"/>
    </row>
    <row r="112" spans="1:7" x14ac:dyDescent="0.35">
      <c r="A112" s="43">
        <v>3</v>
      </c>
      <c r="B112" s="42"/>
      <c r="C112" s="42"/>
      <c r="D112" s="42"/>
      <c r="E112" s="42"/>
      <c r="F112" s="42"/>
      <c r="G112" s="42"/>
    </row>
    <row r="113" spans="1:7" x14ac:dyDescent="0.35">
      <c r="A113" s="42"/>
      <c r="B113" s="43">
        <v>1</v>
      </c>
      <c r="C113" s="43">
        <v>2</v>
      </c>
      <c r="D113" s="43">
        <v>3</v>
      </c>
      <c r="E113" s="43">
        <v>4</v>
      </c>
      <c r="F113" s="43">
        <v>5</v>
      </c>
      <c r="G113" s="43">
        <v>6</v>
      </c>
    </row>
    <row r="114" spans="1:7" x14ac:dyDescent="0.35">
      <c r="A114" s="43">
        <v>1</v>
      </c>
      <c r="B114" s="46" t="s">
        <v>87</v>
      </c>
      <c r="C114" s="47" t="s">
        <v>88</v>
      </c>
      <c r="D114" s="47" t="s">
        <v>89</v>
      </c>
      <c r="E114" s="47" t="s">
        <v>90</v>
      </c>
      <c r="F114" s="47" t="s">
        <v>91</v>
      </c>
      <c r="G114" s="48" t="s">
        <v>92</v>
      </c>
    </row>
    <row r="115" spans="1:7" x14ac:dyDescent="0.35">
      <c r="A115" s="43">
        <v>2</v>
      </c>
      <c r="B115" s="47" t="s">
        <v>93</v>
      </c>
      <c r="C115" s="46" t="s">
        <v>94</v>
      </c>
      <c r="D115" s="47" t="s">
        <v>95</v>
      </c>
      <c r="E115" s="47" t="s">
        <v>96</v>
      </c>
      <c r="F115" s="48" t="s">
        <v>97</v>
      </c>
      <c r="G115" s="47" t="s">
        <v>98</v>
      </c>
    </row>
    <row r="116" spans="1:7" x14ac:dyDescent="0.35">
      <c r="A116" s="43">
        <v>3</v>
      </c>
      <c r="B116" s="47" t="s">
        <v>99</v>
      </c>
      <c r="C116" s="47" t="s">
        <v>100</v>
      </c>
      <c r="D116" s="46" t="s">
        <v>101</v>
      </c>
      <c r="E116" s="48" t="s">
        <v>102</v>
      </c>
      <c r="F116" s="47" t="s">
        <v>103</v>
      </c>
      <c r="G116" s="49" t="s">
        <v>104</v>
      </c>
    </row>
    <row r="117" spans="1:7" x14ac:dyDescent="0.35">
      <c r="A117" s="43">
        <v>4</v>
      </c>
      <c r="B117" s="47" t="s">
        <v>105</v>
      </c>
      <c r="C117" s="47" t="s">
        <v>106</v>
      </c>
      <c r="D117" s="48" t="s">
        <v>107</v>
      </c>
      <c r="E117" s="46" t="s">
        <v>108</v>
      </c>
      <c r="F117" s="49" t="s">
        <v>109</v>
      </c>
      <c r="G117" s="47" t="s">
        <v>110</v>
      </c>
    </row>
    <row r="118" spans="1:7" x14ac:dyDescent="0.35">
      <c r="A118" s="43">
        <v>5</v>
      </c>
      <c r="B118" s="47" t="s">
        <v>111</v>
      </c>
      <c r="C118" s="48" t="s">
        <v>112</v>
      </c>
      <c r="D118" s="47" t="s">
        <v>113</v>
      </c>
      <c r="E118" s="49" t="s">
        <v>114</v>
      </c>
      <c r="F118" s="46" t="s">
        <v>115</v>
      </c>
      <c r="G118" s="48" t="s">
        <v>116</v>
      </c>
    </row>
    <row r="119" spans="1:7" x14ac:dyDescent="0.35">
      <c r="A119" s="43">
        <v>6</v>
      </c>
      <c r="B119" s="48" t="s">
        <v>117</v>
      </c>
      <c r="C119" s="47" t="s">
        <v>118</v>
      </c>
      <c r="D119" s="49" t="s">
        <v>119</v>
      </c>
      <c r="E119" s="47" t="s">
        <v>120</v>
      </c>
      <c r="F119" s="48" t="s">
        <v>121</v>
      </c>
      <c r="G119" s="46" t="s">
        <v>122</v>
      </c>
    </row>
    <row r="120" spans="1:7" x14ac:dyDescent="0.35">
      <c r="A120" s="42" t="s">
        <v>72</v>
      </c>
      <c r="B120" s="47">
        <v>36</v>
      </c>
      <c r="C120" s="50"/>
      <c r="D120" s="42"/>
      <c r="E120" s="42"/>
      <c r="F120" s="42"/>
      <c r="G120" s="42"/>
    </row>
    <row r="121" spans="1:7" x14ac:dyDescent="0.35">
      <c r="A121" s="42"/>
      <c r="B121" s="50" t="s">
        <v>123</v>
      </c>
      <c r="C121" s="50" t="s">
        <v>58</v>
      </c>
      <c r="D121" s="42" t="s">
        <v>124</v>
      </c>
      <c r="E121" s="42"/>
      <c r="F121" s="42"/>
      <c r="G121" s="42"/>
    </row>
    <row r="122" spans="1:7" ht="29" x14ac:dyDescent="0.35">
      <c r="A122" s="42" t="s">
        <v>125</v>
      </c>
      <c r="B122" s="51" t="s">
        <v>126</v>
      </c>
      <c r="C122" s="43">
        <v>4</v>
      </c>
      <c r="D122" s="45">
        <v>0.1111111111111111</v>
      </c>
      <c r="E122" s="42"/>
      <c r="F122" s="42"/>
      <c r="G122" s="42"/>
    </row>
    <row r="123" spans="1:7" x14ac:dyDescent="0.35">
      <c r="A123" s="42" t="s">
        <v>127</v>
      </c>
      <c r="B123" s="44" t="s">
        <v>128</v>
      </c>
      <c r="C123" s="43">
        <v>8</v>
      </c>
      <c r="D123" s="45">
        <v>0.22222222222222221</v>
      </c>
      <c r="E123" s="42"/>
      <c r="F123" s="42"/>
      <c r="G123" s="42"/>
    </row>
    <row r="124" spans="1:7" x14ac:dyDescent="0.35">
      <c r="A124" s="42" t="s">
        <v>129</v>
      </c>
      <c r="B124" s="44" t="s">
        <v>130</v>
      </c>
      <c r="C124" s="43">
        <v>6</v>
      </c>
      <c r="D124" s="45">
        <v>0.16666666666666666</v>
      </c>
      <c r="E124" s="42"/>
      <c r="F124" s="42"/>
      <c r="G124" s="42"/>
    </row>
    <row r="125" spans="1:7" x14ac:dyDescent="0.35">
      <c r="A125" s="42" t="s">
        <v>131</v>
      </c>
      <c r="B125" s="42"/>
      <c r="C125" s="43">
        <v>26</v>
      </c>
      <c r="D125" s="45">
        <v>0.72222222222222221</v>
      </c>
      <c r="E125" s="43" t="s">
        <v>132</v>
      </c>
      <c r="F125" s="42"/>
      <c r="G125" s="42"/>
    </row>
    <row r="126" spans="1:7" x14ac:dyDescent="0.35">
      <c r="A126" s="42" t="s">
        <v>133</v>
      </c>
      <c r="B126" s="42"/>
      <c r="C126" s="43">
        <v>6</v>
      </c>
      <c r="D126" s="45">
        <v>0.16666666666666666</v>
      </c>
      <c r="E126" s="42"/>
      <c r="F126" s="42"/>
      <c r="G126" s="42"/>
    </row>
  </sheetData>
  <sortState xmlns:xlrd2="http://schemas.microsoft.com/office/spreadsheetml/2017/richdata2" ref="J35:J67">
    <sortCondition ref="J35"/>
  </sortState>
  <mergeCells count="8">
    <mergeCell ref="A62:A63"/>
    <mergeCell ref="B62:C62"/>
    <mergeCell ref="F62:F63"/>
    <mergeCell ref="G62:G63"/>
    <mergeCell ref="H62:H63"/>
    <mergeCell ref="A15:B15"/>
    <mergeCell ref="C15:D15"/>
    <mergeCell ref="A41:A46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Sheet1</vt:lpstr>
      <vt:lpstr>Sheet2</vt:lpstr>
      <vt:lpstr>Sheet3</vt:lpstr>
      <vt:lpstr>data1</vt:lpstr>
      <vt:lpstr>data2</vt:lpstr>
      <vt:lpstr>data3</vt:lpstr>
      <vt:lpstr>data5</vt:lpstr>
      <vt:lpstr>data6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</dc:creator>
  <cp:lastModifiedBy>Duy_McHuyn</cp:lastModifiedBy>
  <dcterms:created xsi:type="dcterms:W3CDTF">2018-10-23T00:30:53Z</dcterms:created>
  <dcterms:modified xsi:type="dcterms:W3CDTF">2022-12-12T03:40:35Z</dcterms:modified>
</cp:coreProperties>
</file>