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9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6" i="1" l="1"/>
  <c r="M4" i="1"/>
  <c r="O5" i="1" l="1"/>
  <c r="O6" i="1" l="1"/>
  <c r="P6" i="1" s="1"/>
  <c r="P5" i="1"/>
  <c r="K6" i="1"/>
  <c r="H6" i="1"/>
  <c r="G6" i="1"/>
  <c r="F6" i="1"/>
  <c r="C6" i="1"/>
  <c r="D6" i="1" s="1"/>
  <c r="C5" i="1"/>
  <c r="D5" i="1" s="1"/>
  <c r="G5" i="1"/>
  <c r="H5" i="1"/>
  <c r="K5" i="1"/>
  <c r="I5" i="1" l="1"/>
  <c r="L5" i="1"/>
  <c r="M5" i="1" s="1"/>
  <c r="I6" i="1"/>
  <c r="M6" i="1" s="1"/>
  <c r="O10" i="1" l="1"/>
  <c r="P10" i="1" s="1"/>
  <c r="O9" i="1" l="1"/>
  <c r="P9" i="1" s="1"/>
  <c r="O4" i="1" l="1"/>
  <c r="P4" i="1" s="1"/>
  <c r="O8" i="1"/>
  <c r="P8" i="1" s="1"/>
  <c r="K14" i="1"/>
  <c r="K12" i="1"/>
  <c r="K10" i="1"/>
  <c r="K8" i="1"/>
  <c r="H8" i="1"/>
  <c r="G8" i="1"/>
  <c r="F8" i="1"/>
  <c r="C8" i="1"/>
  <c r="D8" i="1" s="1"/>
  <c r="D4" i="1"/>
  <c r="I4" i="1" s="1"/>
  <c r="L4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4" i="1"/>
  <c r="P14" i="1" s="1"/>
  <c r="O13" i="1"/>
  <c r="P13" i="1" s="1"/>
  <c r="O12" i="1"/>
  <c r="P12" i="1" s="1"/>
  <c r="H16" i="1"/>
  <c r="H20" i="1"/>
  <c r="H13" i="1"/>
  <c r="H18" i="1"/>
  <c r="H9" i="1"/>
  <c r="H17" i="1"/>
  <c r="H14" i="1"/>
  <c r="H25" i="1"/>
  <c r="H31" i="1"/>
  <c r="H29" i="1"/>
  <c r="H23" i="1"/>
  <c r="H27" i="1"/>
  <c r="H19" i="1"/>
  <c r="H32" i="1"/>
  <c r="H12" i="1"/>
  <c r="H30" i="1"/>
  <c r="H28" i="1"/>
  <c r="H26" i="1"/>
  <c r="H10" i="1"/>
  <c r="H24" i="1"/>
  <c r="H21" i="1"/>
  <c r="H22" i="1"/>
  <c r="G18" i="1"/>
  <c r="G23" i="1"/>
  <c r="G31" i="1"/>
  <c r="G17" i="1"/>
  <c r="G19" i="1"/>
  <c r="G29" i="1"/>
  <c r="G16" i="1"/>
  <c r="G14" i="1"/>
  <c r="G13" i="1"/>
  <c r="G27" i="1"/>
  <c r="G32" i="1"/>
  <c r="G26" i="1"/>
  <c r="G10" i="1"/>
  <c r="G25" i="1"/>
  <c r="G30" i="1"/>
  <c r="G9" i="1"/>
  <c r="G22" i="1"/>
  <c r="G28" i="1"/>
  <c r="G20" i="1"/>
  <c r="G21" i="1"/>
  <c r="G24" i="1"/>
  <c r="G12" i="1"/>
  <c r="F27" i="1"/>
  <c r="F14" i="1"/>
  <c r="C31" i="1"/>
  <c r="D31" i="1"/>
  <c r="C30" i="1"/>
  <c r="D30" i="1"/>
  <c r="C14" i="1"/>
  <c r="D14" i="1" s="1"/>
  <c r="F26" i="1"/>
  <c r="F16" i="1"/>
  <c r="C17" i="1"/>
  <c r="D17" i="1"/>
  <c r="F20" i="1"/>
  <c r="F13" i="1"/>
  <c r="F28" i="1"/>
  <c r="K31" i="1"/>
  <c r="C18" i="1"/>
  <c r="D18" i="1"/>
  <c r="C20" i="1"/>
  <c r="D20" i="1"/>
  <c r="C25" i="1"/>
  <c r="D25" i="1" s="1"/>
  <c r="F10" i="1"/>
  <c r="F30" i="1"/>
  <c r="K24" i="1"/>
  <c r="F29" i="1"/>
  <c r="C29" i="1"/>
  <c r="D29" i="1"/>
  <c r="K19" i="1"/>
  <c r="F19" i="1"/>
  <c r="F24" i="1"/>
  <c r="K17" i="1"/>
  <c r="C9" i="1"/>
  <c r="D9" i="1" s="1"/>
  <c r="F18" i="1"/>
  <c r="F25" i="1"/>
  <c r="F32" i="1"/>
  <c r="C13" i="1"/>
  <c r="D13" i="1"/>
  <c r="C27" i="1"/>
  <c r="D27" i="1" s="1"/>
  <c r="C28" i="1"/>
  <c r="D28" i="1"/>
  <c r="K22" i="1"/>
  <c r="K21" i="1"/>
  <c r="F31" i="1"/>
  <c r="K20" i="1"/>
  <c r="C21" i="1"/>
  <c r="D21" i="1"/>
  <c r="K32" i="1"/>
  <c r="K18" i="1"/>
  <c r="K25" i="1"/>
  <c r="F12" i="1"/>
  <c r="C22" i="1"/>
  <c r="D22" i="1"/>
  <c r="C16" i="1"/>
  <c r="D16" i="1"/>
  <c r="K9" i="1"/>
  <c r="F17" i="1"/>
  <c r="I17" i="1" s="1"/>
  <c r="F22" i="1"/>
  <c r="K23" i="1"/>
  <c r="C12" i="1"/>
  <c r="D12" i="1"/>
  <c r="C23" i="1"/>
  <c r="D23" i="1"/>
  <c r="C32" i="1"/>
  <c r="D32" i="1"/>
  <c r="C19" i="1"/>
  <c r="D19" i="1"/>
  <c r="F9" i="1"/>
  <c r="K26" i="1"/>
  <c r="F21" i="1"/>
  <c r="K16" i="1"/>
  <c r="K27" i="1"/>
  <c r="F23" i="1"/>
  <c r="K13" i="1"/>
  <c r="K29" i="1"/>
  <c r="K28" i="1"/>
  <c r="C10" i="1"/>
  <c r="D10" i="1" s="1"/>
  <c r="C24" i="1"/>
  <c r="D24" i="1" s="1"/>
  <c r="C26" i="1"/>
  <c r="D26" i="1"/>
  <c r="K30" i="1"/>
  <c r="I8" i="1" l="1"/>
  <c r="L8" i="1" s="1"/>
  <c r="M8" i="1" s="1"/>
  <c r="I28" i="1"/>
  <c r="L28" i="1" s="1"/>
  <c r="M28" i="1" s="1"/>
  <c r="I19" i="1"/>
  <c r="L19" i="1" s="1"/>
  <c r="M19" i="1" s="1"/>
  <c r="I22" i="1"/>
  <c r="L22" i="1" s="1"/>
  <c r="M22" i="1" s="1"/>
  <c r="I18" i="1"/>
  <c r="L18" i="1" s="1"/>
  <c r="M18" i="1" s="1"/>
  <c r="I31" i="1"/>
  <c r="L31" i="1" s="1"/>
  <c r="M31" i="1" s="1"/>
  <c r="I9" i="1"/>
  <c r="L9" i="1" s="1"/>
  <c r="M9" i="1" s="1"/>
  <c r="I10" i="1"/>
  <c r="L10" i="1" s="1"/>
  <c r="M10" i="1" s="1"/>
  <c r="I29" i="1"/>
  <c r="I23" i="1"/>
  <c r="L23" i="1" s="1"/>
  <c r="M23" i="1" s="1"/>
  <c r="L29" i="1"/>
  <c r="M29" i="1" s="1"/>
  <c r="I12" i="1"/>
  <c r="L12" i="1" s="1"/>
  <c r="M12" i="1" s="1"/>
  <c r="I21" i="1"/>
  <c r="L21" i="1" s="1"/>
  <c r="M21" i="1" s="1"/>
  <c r="I13" i="1"/>
  <c r="L13" i="1" s="1"/>
  <c r="M13" i="1" s="1"/>
  <c r="I30" i="1"/>
  <c r="L30" i="1" s="1"/>
  <c r="M30" i="1" s="1"/>
  <c r="I27" i="1"/>
  <c r="L27" i="1" s="1"/>
  <c r="M27" i="1" s="1"/>
  <c r="I26" i="1"/>
  <c r="L26" i="1" s="1"/>
  <c r="M26" i="1" s="1"/>
  <c r="I25" i="1"/>
  <c r="L25" i="1" s="1"/>
  <c r="M25" i="1" s="1"/>
  <c r="I14" i="1"/>
  <c r="L14" i="1" s="1"/>
  <c r="M14" i="1" s="1"/>
  <c r="I16" i="1"/>
  <c r="L16" i="1" s="1"/>
  <c r="M16" i="1" s="1"/>
  <c r="L17" i="1"/>
  <c r="M17" i="1" s="1"/>
  <c r="I20" i="1"/>
  <c r="L20" i="1" s="1"/>
  <c r="M20" i="1" s="1"/>
  <c r="I32" i="1"/>
  <c r="L32" i="1" s="1"/>
  <c r="M32" i="1" s="1"/>
  <c r="I24" i="1"/>
  <c r="L24" i="1" s="1"/>
  <c r="M24" i="1" s="1"/>
</calcChain>
</file>

<file path=xl/comments1.xml><?xml version="1.0" encoding="utf-8"?>
<comments xmlns="http://schemas.openxmlformats.org/spreadsheetml/2006/main">
  <authors>
    <author>Artem</author>
  </authors>
  <commentList>
    <comment ref="B1" authorId="0">
      <text>
        <r>
          <rPr>
            <sz val="9"/>
            <color indexed="81"/>
            <rFont val="Tahoma"/>
            <charset val="1"/>
          </rPr>
          <t>Implanter(queen)
/
Fertilizer(Father)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data from:
&lt;race&gt;
&lt;baseBodySize&gt;&lt;/baseBodySize&gt;</t>
        </r>
      </text>
    </comment>
    <comment ref="C2" authorId="0">
      <text>
        <r>
          <rPr>
            <sz val="9"/>
            <color indexed="81"/>
            <rFont val="Tahoma"/>
            <family val="2"/>
            <charset val="204"/>
          </rPr>
          <t>rimworld formula for animal growth?</t>
        </r>
      </text>
    </comment>
    <comment ref="G2" authorId="0">
      <text>
        <r>
          <rPr>
            <sz val="9"/>
            <color indexed="81"/>
            <rFont val="Tahoma"/>
            <family val="2"/>
            <charset val="204"/>
          </rPr>
          <t>x2 with quirk
x1 without</t>
        </r>
      </text>
    </comment>
    <comment ref="H2" authorId="0">
      <text>
        <r>
          <rPr>
            <sz val="9"/>
            <color indexed="81"/>
            <rFont val="Tahoma"/>
            <family val="2"/>
            <charset val="204"/>
          </rPr>
          <t>x2 with oviprovisor
x0.5 without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04"/>
          </rPr>
          <t>no gestation = 450 000 ticks</t>
        </r>
      </text>
    </comment>
    <comment ref="A4" authorId="0">
      <text>
        <r>
          <rPr>
            <sz val="9"/>
            <color indexed="81"/>
            <rFont val="Tahoma"/>
            <charset val="1"/>
          </rPr>
          <t>Base calc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calc for unsuported races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calc for unsuported races</t>
        </r>
      </text>
    </comment>
  </commentList>
</comments>
</file>

<file path=xl/sharedStrings.xml><?xml version="1.0" encoding="utf-8"?>
<sst xmlns="http://schemas.openxmlformats.org/spreadsheetml/2006/main" count="47" uniqueCount="47">
  <si>
    <t>max eggs</t>
  </si>
  <si>
    <t>insect</t>
  </si>
  <si>
    <t xml:space="preserve"> mother</t>
  </si>
  <si>
    <t>adult size</t>
  </si>
  <si>
    <t>baby size</t>
  </si>
  <si>
    <t>mod</t>
  </si>
  <si>
    <t>Spelopede</t>
  </si>
  <si>
    <t>Megaspider</t>
  </si>
  <si>
    <t>Megascarab</t>
  </si>
  <si>
    <t>debuff Moving</t>
  </si>
  <si>
    <t>xml</t>
  </si>
  <si>
    <t>basesize  (human)</t>
  </si>
  <si>
    <t>ROMA_SpiderRaceGiantQueen</t>
  </si>
  <si>
    <t>ROMA_SpiderRaceGiant</t>
  </si>
  <si>
    <t>ROMA_SpiderRace</t>
  </si>
  <si>
    <t>Input</t>
  </si>
  <si>
    <t>Output</t>
  </si>
  <si>
    <t>Rim of Madness - Arachnophobia</t>
  </si>
  <si>
    <t>Vanilla</t>
  </si>
  <si>
    <t>Alpha Animals</t>
  </si>
  <si>
    <t>AA_Barbslinger</t>
  </si>
  <si>
    <t>AA_BedBug</t>
  </si>
  <si>
    <t>AA_BlackScarab</t>
  </si>
  <si>
    <t>AA_BlackSpelopede</t>
  </si>
  <si>
    <t>AA_BlackSpider</t>
  </si>
  <si>
    <t>AA_Blizzarisk</t>
  </si>
  <si>
    <t>AA_BlizzariskClutchMother</t>
  </si>
  <si>
    <t>AA_Bumbledrone</t>
  </si>
  <si>
    <t>AA_BumbledroneQueen</t>
  </si>
  <si>
    <t>AA_Dunealisk</t>
  </si>
  <si>
    <t>AA_DunealiskClutchMother</t>
  </si>
  <si>
    <t>AA_Feralisk</t>
  </si>
  <si>
    <t>AA_FeraliskClutchMother</t>
  </si>
  <si>
    <t>AA_Frostmite</t>
  </si>
  <si>
    <t>AA_MammothWorm</t>
  </si>
  <si>
    <t>AA_MegaLouse</t>
  </si>
  <si>
    <t>AA_Thermadon</t>
  </si>
  <si>
    <t>Human pregnancy (late)</t>
  </si>
  <si>
    <t>Egg pregnancy (per egg)</t>
  </si>
  <si>
    <t>Insect</t>
  </si>
  <si>
    <t>incubator quirk bonus</t>
  </si>
  <si>
    <t>oviprovisor bonus</t>
  </si>
  <si>
    <t>Unknown(humanlike)</t>
  </si>
  <si>
    <t>Unknown(animal)</t>
  </si>
  <si>
    <t>Ticks</t>
  </si>
  <si>
    <t>Gestation (days)</t>
  </si>
  <si>
    <t>Gestation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</si>
</sst>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4" fontId="0" fillId="0" borderId="0" xfId="0" applyNumberFormat="1" applyAlignment="1">
      <alignment horizontal="center" vertical="center" shrinkToFit="1"/>
    </xf>
    <xf numFmtId="4" fontId="0" fillId="0" borderId="0" xfId="0" applyNumberFormat="1" applyAlignment="1">
      <alignment vertical="center"/>
    </xf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0" fillId="0" borderId="0" xfId="0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 shrinkToFit="1"/>
    </xf>
    <xf numFmtId="4" fontId="0" fillId="0" borderId="0" xfId="0" applyNumberFormat="1" applyAlignment="1">
      <alignment horizontal="center" vertical="center" wrapText="1" shrinkToFit="1"/>
    </xf>
    <xf numFmtId="2" fontId="0" fillId="2" borderId="0" xfId="0" applyNumberFormat="1" applyFill="1" applyAlignment="1">
      <alignment horizontal="center" vertical="center" wrapText="1" shrinkToFit="1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4" fontId="0" fillId="4" borderId="2" xfId="0" applyNumberFormat="1" applyFill="1" applyBorder="1" applyAlignment="1">
      <alignment vertical="center"/>
    </xf>
    <xf numFmtId="2" fontId="0" fillId="4" borderId="2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0" xfId="0" applyFill="1" applyAlignment="1">
      <alignment vertical="center"/>
    </xf>
    <xf numFmtId="4" fontId="0" fillId="5" borderId="0" xfId="0" applyNumberFormat="1" applyFill="1" applyAlignment="1">
      <alignment vertical="center"/>
    </xf>
    <xf numFmtId="2" fontId="0" fillId="5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 wrapText="1" shrinkToFit="1"/>
    </xf>
    <xf numFmtId="3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R8" sqref="R8"/>
    </sheetView>
  </sheetViews>
  <sheetFormatPr defaultRowHeight="15" x14ac:dyDescent="0.25"/>
  <cols>
    <col min="1" max="1" width="28.7109375" style="2" bestFit="1" customWidth="1"/>
    <col min="2" max="2" width="5.7109375" style="3" bestFit="1" customWidth="1"/>
    <col min="3" max="3" width="5" style="2" bestFit="1" customWidth="1"/>
    <col min="4" max="4" width="5.28515625" style="2" bestFit="1" customWidth="1"/>
    <col min="5" max="5" width="3.140625" style="2" customWidth="1"/>
    <col min="6" max="6" width="8.5703125" style="2" bestFit="1" customWidth="1"/>
    <col min="7" max="7" width="9.7109375" style="2" customWidth="1"/>
    <col min="8" max="8" width="6.42578125" style="2" bestFit="1" customWidth="1"/>
    <col min="9" max="9" width="7.42578125" style="6" customWidth="1"/>
    <col min="10" max="10" width="2.7109375" style="2" customWidth="1"/>
    <col min="11" max="11" width="9.85546875" style="2" customWidth="1"/>
    <col min="12" max="12" width="10.140625" style="2" bestFit="1" customWidth="1"/>
    <col min="13" max="13" width="6.7109375" style="8" bestFit="1" customWidth="1"/>
    <col min="14" max="14" width="10.5703125" style="9" customWidth="1"/>
    <col min="15" max="15" width="9.42578125" style="2" customWidth="1"/>
    <col min="16" max="16" width="10.140625" style="26" bestFit="1" customWidth="1"/>
    <col min="17" max="16384" width="9.140625" style="2"/>
  </cols>
  <sheetData>
    <row r="1" spans="1:19" x14ac:dyDescent="0.25">
      <c r="B1" s="29" t="s">
        <v>1</v>
      </c>
      <c r="C1" s="29"/>
      <c r="D1" s="29"/>
      <c r="F1" s="29" t="s">
        <v>2</v>
      </c>
      <c r="G1" s="29"/>
      <c r="H1" s="29"/>
      <c r="I1" s="29"/>
      <c r="K1" s="29" t="s">
        <v>9</v>
      </c>
      <c r="L1" s="29"/>
      <c r="M1" s="9"/>
      <c r="O1" s="9"/>
    </row>
    <row r="2" spans="1:19" s="14" customFormat="1" ht="45" x14ac:dyDescent="0.25">
      <c r="B2" s="15" t="s">
        <v>3</v>
      </c>
      <c r="C2" s="14" t="s">
        <v>5</v>
      </c>
      <c r="D2" s="14" t="s">
        <v>4</v>
      </c>
      <c r="F2" s="14" t="s">
        <v>11</v>
      </c>
      <c r="G2" s="14" t="s">
        <v>40</v>
      </c>
      <c r="H2" s="14" t="s">
        <v>41</v>
      </c>
      <c r="I2" s="16" t="s">
        <v>0</v>
      </c>
      <c r="K2" s="14" t="s">
        <v>37</v>
      </c>
      <c r="L2" s="14" t="s">
        <v>38</v>
      </c>
      <c r="M2" s="17" t="s">
        <v>10</v>
      </c>
      <c r="N2" s="14" t="s">
        <v>45</v>
      </c>
      <c r="O2" s="14" t="s">
        <v>46</v>
      </c>
      <c r="P2" s="27" t="s">
        <v>44</v>
      </c>
    </row>
    <row r="3" spans="1:19" s="1" customFormat="1" ht="15.75" thickBot="1" x14ac:dyDescent="0.3">
      <c r="B3" s="4" t="s">
        <v>15</v>
      </c>
      <c r="I3" s="5"/>
      <c r="M3" s="7" t="s">
        <v>16</v>
      </c>
      <c r="P3" s="28"/>
    </row>
    <row r="4" spans="1:19" ht="15.75" thickBot="1" x14ac:dyDescent="0.3">
      <c r="A4" s="18" t="s">
        <v>39</v>
      </c>
      <c r="B4" s="19">
        <v>1</v>
      </c>
      <c r="C4" s="19">
        <v>5</v>
      </c>
      <c r="D4" s="19">
        <f>B4/C4</f>
        <v>0.2</v>
      </c>
      <c r="E4" s="19"/>
      <c r="F4" s="19">
        <v>1</v>
      </c>
      <c r="G4" s="19">
        <v>1</v>
      </c>
      <c r="H4" s="19">
        <v>0.5</v>
      </c>
      <c r="I4" s="20">
        <f>F4*G4*H4/D4</f>
        <v>2.5</v>
      </c>
      <c r="J4" s="19"/>
      <c r="K4" s="19">
        <v>30</v>
      </c>
      <c r="L4" s="19">
        <f>K4/I4</f>
        <v>12</v>
      </c>
      <c r="M4" s="21">
        <f>L4/-100</f>
        <v>-0.12</v>
      </c>
      <c r="N4" s="22"/>
      <c r="O4" s="22">
        <f>450000*B4*(1+1/3)</f>
        <v>600000</v>
      </c>
      <c r="P4" s="26">
        <f>O4</f>
        <v>600000</v>
      </c>
    </row>
    <row r="5" spans="1:19" s="9" customFormat="1" x14ac:dyDescent="0.25">
      <c r="A5" s="23" t="s">
        <v>43</v>
      </c>
      <c r="B5" s="23">
        <v>1</v>
      </c>
      <c r="C5" s="23">
        <f>C$4</f>
        <v>5</v>
      </c>
      <c r="D5" s="23">
        <f>B5/C5</f>
        <v>0.2</v>
      </c>
      <c r="E5" s="23"/>
      <c r="F5" s="23">
        <v>1</v>
      </c>
      <c r="G5" s="23">
        <f t="shared" ref="F5:H10" si="0">G$4</f>
        <v>1</v>
      </c>
      <c r="H5" s="23">
        <f t="shared" si="0"/>
        <v>0.5</v>
      </c>
      <c r="I5" s="24">
        <f>F5*G5*H5/D5</f>
        <v>2.5</v>
      </c>
      <c r="J5" s="23"/>
      <c r="K5" s="23">
        <f>K$4</f>
        <v>30</v>
      </c>
      <c r="L5" s="23">
        <f>D5*100</f>
        <v>20</v>
      </c>
      <c r="M5" s="25">
        <f>L5/-100</f>
        <v>-0.2</v>
      </c>
      <c r="N5" s="23">
        <v>12</v>
      </c>
      <c r="O5" s="23">
        <f>N5*60000*B5</f>
        <v>720000</v>
      </c>
      <c r="P5" s="26">
        <f>O5</f>
        <v>720000</v>
      </c>
    </row>
    <row r="6" spans="1:19" s="9" customFormat="1" x14ac:dyDescent="0.25">
      <c r="A6" s="23" t="s">
        <v>42</v>
      </c>
      <c r="B6" s="23">
        <v>1</v>
      </c>
      <c r="C6" s="23">
        <f>C$4</f>
        <v>5</v>
      </c>
      <c r="D6" s="23">
        <f>B6/C6</f>
        <v>0.2</v>
      </c>
      <c r="E6" s="23"/>
      <c r="F6" s="23">
        <f t="shared" si="0"/>
        <v>1</v>
      </c>
      <c r="G6" s="23">
        <f t="shared" si="0"/>
        <v>1</v>
      </c>
      <c r="H6" s="23">
        <f t="shared" si="0"/>
        <v>0.5</v>
      </c>
      <c r="I6" s="24">
        <f>F6*G6*H6/D6</f>
        <v>2.5</v>
      </c>
      <c r="J6" s="23"/>
      <c r="K6" s="23">
        <f>K$4</f>
        <v>30</v>
      </c>
      <c r="L6" s="23">
        <f>D6*100</f>
        <v>20</v>
      </c>
      <c r="M6" s="25">
        <f>L6/-100</f>
        <v>-0.2</v>
      </c>
      <c r="N6" s="23">
        <v>45</v>
      </c>
      <c r="O6" s="23">
        <f>N6*60000*B6</f>
        <v>2700000</v>
      </c>
      <c r="P6" s="26">
        <f>O6</f>
        <v>2700000</v>
      </c>
    </row>
    <row r="7" spans="1:19" s="1" customFormat="1" x14ac:dyDescent="0.25">
      <c r="A7" s="13" t="s">
        <v>18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28"/>
    </row>
    <row r="8" spans="1:19" s="9" customFormat="1" x14ac:dyDescent="0.25">
      <c r="A8" s="9" t="s">
        <v>8</v>
      </c>
      <c r="B8" s="10">
        <v>0.2</v>
      </c>
      <c r="C8" s="9">
        <f>C$4</f>
        <v>5</v>
      </c>
      <c r="D8" s="9">
        <f>B8/C8</f>
        <v>0.04</v>
      </c>
      <c r="F8" s="9">
        <f t="shared" si="0"/>
        <v>1</v>
      </c>
      <c r="G8" s="9">
        <f t="shared" si="0"/>
        <v>1</v>
      </c>
      <c r="H8" s="9">
        <f t="shared" si="0"/>
        <v>0.5</v>
      </c>
      <c r="I8" s="6">
        <f>F8*G8*H8/D8</f>
        <v>12.5</v>
      </c>
      <c r="K8" s="9">
        <f>K$4</f>
        <v>30</v>
      </c>
      <c r="L8" s="9">
        <f>K8/I8</f>
        <v>2.4</v>
      </c>
      <c r="M8" s="8">
        <f>L8/-100</f>
        <v>-2.4E-2</v>
      </c>
      <c r="O8" s="9">
        <f>450000*B8*(1+1/3)</f>
        <v>120000</v>
      </c>
      <c r="P8" s="26">
        <f t="shared" ref="P8:P10" si="1">O8</f>
        <v>120000</v>
      </c>
    </row>
    <row r="9" spans="1:19" x14ac:dyDescent="0.25">
      <c r="A9" s="2" t="s">
        <v>6</v>
      </c>
      <c r="B9" s="3">
        <v>0.8</v>
      </c>
      <c r="C9" s="2">
        <f>C$4</f>
        <v>5</v>
      </c>
      <c r="D9" s="2">
        <f>B9/C9</f>
        <v>0.16</v>
      </c>
      <c r="F9" s="2">
        <f t="shared" si="0"/>
        <v>1</v>
      </c>
      <c r="G9" s="2">
        <f t="shared" si="0"/>
        <v>1</v>
      </c>
      <c r="H9" s="2">
        <f t="shared" si="0"/>
        <v>0.5</v>
      </c>
      <c r="I9" s="6">
        <f>F9*G9*H9/D9</f>
        <v>3.125</v>
      </c>
      <c r="K9" s="2">
        <f>K$4</f>
        <v>30</v>
      </c>
      <c r="L9" s="2">
        <f>K9/I9</f>
        <v>9.6</v>
      </c>
      <c r="M9" s="8">
        <f>L9/-100</f>
        <v>-9.6000000000000002E-2</v>
      </c>
      <c r="O9" s="2">
        <f>450000*B9*(1+1/3)</f>
        <v>480000</v>
      </c>
      <c r="P9" s="26">
        <f t="shared" si="1"/>
        <v>480000</v>
      </c>
      <c r="S9" s="14"/>
    </row>
    <row r="10" spans="1:19" x14ac:dyDescent="0.25">
      <c r="A10" s="9" t="s">
        <v>7</v>
      </c>
      <c r="B10" s="3">
        <v>1.2</v>
      </c>
      <c r="C10" s="2">
        <f>C$4</f>
        <v>5</v>
      </c>
      <c r="D10" s="2">
        <f>B10/C10</f>
        <v>0.24</v>
      </c>
      <c r="F10" s="2">
        <f t="shared" si="0"/>
        <v>1</v>
      </c>
      <c r="G10" s="2">
        <f t="shared" si="0"/>
        <v>1</v>
      </c>
      <c r="H10" s="2">
        <f t="shared" si="0"/>
        <v>0.5</v>
      </c>
      <c r="I10" s="6">
        <f>F10*G10*H10/D10</f>
        <v>2.0833333333333335</v>
      </c>
      <c r="K10" s="2">
        <f>K$4</f>
        <v>30</v>
      </c>
      <c r="L10" s="2">
        <f>K10/I10</f>
        <v>14.399999999999999</v>
      </c>
      <c r="M10" s="8">
        <f>L10/-100</f>
        <v>-0.14399999999999999</v>
      </c>
      <c r="O10" s="2">
        <f>450000*B10*(1+1/3)</f>
        <v>720000</v>
      </c>
      <c r="P10" s="26">
        <f t="shared" si="1"/>
        <v>720000</v>
      </c>
      <c r="S10" s="1"/>
    </row>
    <row r="11" spans="1:19" x14ac:dyDescent="0.25">
      <c r="A11" s="12" t="s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O11" s="9"/>
      <c r="S11" s="1"/>
    </row>
    <row r="12" spans="1:19" x14ac:dyDescent="0.25">
      <c r="A12" s="2" t="s">
        <v>14</v>
      </c>
      <c r="B12" s="3">
        <v>0.3</v>
      </c>
      <c r="C12" s="2">
        <f>C$4</f>
        <v>5</v>
      </c>
      <c r="D12" s="2">
        <f t="shared" ref="D12:D14" si="2">B12/C12</f>
        <v>0.06</v>
      </c>
      <c r="F12" s="2">
        <f t="shared" ref="F12:H14" si="3">F$4</f>
        <v>1</v>
      </c>
      <c r="G12" s="2">
        <f t="shared" si="3"/>
        <v>1</v>
      </c>
      <c r="H12" s="2">
        <f t="shared" si="3"/>
        <v>0.5</v>
      </c>
      <c r="I12" s="6">
        <f t="shared" ref="I12:I14" si="4">F12*G12*H12/D12</f>
        <v>8.3333333333333339</v>
      </c>
      <c r="K12" s="2">
        <f>K$4</f>
        <v>30</v>
      </c>
      <c r="L12" s="2">
        <f t="shared" ref="L12:L14" si="5">K12/I12</f>
        <v>3.5999999999999996</v>
      </c>
      <c r="M12" s="8">
        <f t="shared" ref="M12:M32" si="6">L12/-100</f>
        <v>-3.5999999999999997E-2</v>
      </c>
      <c r="O12" s="2">
        <f>450000*B12*(1+1/3)</f>
        <v>180000</v>
      </c>
      <c r="P12" s="26">
        <f t="shared" ref="P12:P14" si="7">O12</f>
        <v>180000</v>
      </c>
    </row>
    <row r="13" spans="1:19" x14ac:dyDescent="0.25">
      <c r="A13" s="2" t="s">
        <v>13</v>
      </c>
      <c r="B13" s="3">
        <v>2.1</v>
      </c>
      <c r="C13" s="2">
        <f>C$4</f>
        <v>5</v>
      </c>
      <c r="D13" s="2">
        <f t="shared" si="2"/>
        <v>0.42000000000000004</v>
      </c>
      <c r="F13" s="2">
        <f t="shared" si="3"/>
        <v>1</v>
      </c>
      <c r="G13" s="2">
        <f t="shared" si="3"/>
        <v>1</v>
      </c>
      <c r="H13" s="2">
        <f t="shared" si="3"/>
        <v>0.5</v>
      </c>
      <c r="I13" s="6">
        <f t="shared" si="4"/>
        <v>1.1904761904761905</v>
      </c>
      <c r="K13" s="2">
        <f>K$4</f>
        <v>30</v>
      </c>
      <c r="L13" s="2">
        <f>K13/I13</f>
        <v>25.2</v>
      </c>
      <c r="M13" s="8">
        <f t="shared" si="6"/>
        <v>-0.252</v>
      </c>
      <c r="O13" s="2">
        <f>450000*B13*(1+1/3)</f>
        <v>1260000</v>
      </c>
      <c r="P13" s="26">
        <f t="shared" si="7"/>
        <v>1260000</v>
      </c>
    </row>
    <row r="14" spans="1:19" x14ac:dyDescent="0.25">
      <c r="A14" s="2" t="s">
        <v>12</v>
      </c>
      <c r="B14" s="3">
        <v>3.1</v>
      </c>
      <c r="C14" s="2">
        <f>C$4</f>
        <v>5</v>
      </c>
      <c r="D14" s="2">
        <f t="shared" si="2"/>
        <v>0.62</v>
      </c>
      <c r="F14" s="2">
        <f t="shared" si="3"/>
        <v>1</v>
      </c>
      <c r="G14" s="2">
        <f t="shared" si="3"/>
        <v>1</v>
      </c>
      <c r="H14" s="2">
        <f t="shared" si="3"/>
        <v>0.5</v>
      </c>
      <c r="I14" s="6">
        <f t="shared" si="4"/>
        <v>0.80645161290322587</v>
      </c>
      <c r="K14" s="2">
        <f>K$4</f>
        <v>30</v>
      </c>
      <c r="L14" s="2">
        <f t="shared" si="5"/>
        <v>37.199999999999996</v>
      </c>
      <c r="M14" s="8">
        <f>L14/-100</f>
        <v>-0.37199999999999994</v>
      </c>
      <c r="O14" s="2">
        <f>450000*B14*(1+1/3)</f>
        <v>1860000</v>
      </c>
      <c r="P14" s="26">
        <f t="shared" si="7"/>
        <v>1860000</v>
      </c>
    </row>
    <row r="15" spans="1:19" x14ac:dyDescent="0.25">
      <c r="A15" s="12" t="s">
        <v>19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O15" s="9"/>
      <c r="Q15" s="9"/>
      <c r="R15" s="9"/>
    </row>
    <row r="16" spans="1:19" x14ac:dyDescent="0.25">
      <c r="A16" s="9" t="s">
        <v>20</v>
      </c>
      <c r="B16" s="10">
        <v>2.5</v>
      </c>
      <c r="C16" s="9">
        <f t="shared" ref="C16:C32" si="8">C$4</f>
        <v>5</v>
      </c>
      <c r="D16" s="9">
        <f t="shared" ref="D16:D32" si="9">B16/C16</f>
        <v>0.5</v>
      </c>
      <c r="E16" s="9"/>
      <c r="F16" s="9">
        <f t="shared" ref="F16:H32" si="10">F$4</f>
        <v>1</v>
      </c>
      <c r="G16" s="9">
        <f t="shared" si="10"/>
        <v>1</v>
      </c>
      <c r="H16" s="9">
        <f t="shared" si="10"/>
        <v>0.5</v>
      </c>
      <c r="I16" s="6">
        <f t="shared" ref="I16:I32" si="11">F16*G16*H16/D16</f>
        <v>1</v>
      </c>
      <c r="J16" s="9"/>
      <c r="K16" s="9">
        <f t="shared" ref="K16:K32" si="12">K$4</f>
        <v>30</v>
      </c>
      <c r="L16" s="9">
        <f t="shared" ref="L16:L32" si="13">K16/I16</f>
        <v>30</v>
      </c>
      <c r="M16" s="8">
        <f t="shared" si="6"/>
        <v>-0.3</v>
      </c>
      <c r="O16" s="9">
        <f t="shared" ref="O16:O32" si="14">450000*B16*(1+1/3)</f>
        <v>1500000</v>
      </c>
      <c r="P16" s="26">
        <f t="shared" ref="P16:P32" si="15">O16</f>
        <v>1500000</v>
      </c>
      <c r="Q16" s="9"/>
      <c r="R16" s="9"/>
    </row>
    <row r="17" spans="1:18" x14ac:dyDescent="0.25">
      <c r="A17" s="9" t="s">
        <v>21</v>
      </c>
      <c r="B17" s="10">
        <v>0.5</v>
      </c>
      <c r="C17" s="9">
        <f t="shared" si="8"/>
        <v>5</v>
      </c>
      <c r="D17" s="9">
        <f t="shared" si="9"/>
        <v>0.1</v>
      </c>
      <c r="E17" s="9"/>
      <c r="F17" s="9">
        <f t="shared" si="10"/>
        <v>1</v>
      </c>
      <c r="G17" s="9">
        <f t="shared" si="10"/>
        <v>1</v>
      </c>
      <c r="H17" s="9">
        <f t="shared" si="10"/>
        <v>0.5</v>
      </c>
      <c r="I17" s="6">
        <f t="shared" si="11"/>
        <v>5</v>
      </c>
      <c r="J17" s="9"/>
      <c r="K17" s="9">
        <f t="shared" si="12"/>
        <v>30</v>
      </c>
      <c r="L17" s="9">
        <f t="shared" si="13"/>
        <v>6</v>
      </c>
      <c r="M17" s="8">
        <f t="shared" si="6"/>
        <v>-0.06</v>
      </c>
      <c r="O17" s="9">
        <f t="shared" si="14"/>
        <v>300000</v>
      </c>
      <c r="P17" s="26">
        <f t="shared" si="15"/>
        <v>300000</v>
      </c>
      <c r="Q17" s="9"/>
      <c r="R17" s="9"/>
    </row>
    <row r="18" spans="1:18" x14ac:dyDescent="0.25">
      <c r="A18" s="9" t="s">
        <v>22</v>
      </c>
      <c r="B18" s="10">
        <v>0.3</v>
      </c>
      <c r="C18" s="9">
        <f t="shared" si="8"/>
        <v>5</v>
      </c>
      <c r="D18" s="9">
        <f t="shared" si="9"/>
        <v>0.06</v>
      </c>
      <c r="E18" s="9"/>
      <c r="F18" s="9">
        <f t="shared" si="10"/>
        <v>1</v>
      </c>
      <c r="G18" s="9">
        <f t="shared" si="10"/>
        <v>1</v>
      </c>
      <c r="H18" s="9">
        <f t="shared" si="10"/>
        <v>0.5</v>
      </c>
      <c r="I18" s="6">
        <f t="shared" si="11"/>
        <v>8.3333333333333339</v>
      </c>
      <c r="J18" s="9"/>
      <c r="K18" s="9">
        <f t="shared" si="12"/>
        <v>30</v>
      </c>
      <c r="L18" s="9">
        <f t="shared" si="13"/>
        <v>3.5999999999999996</v>
      </c>
      <c r="M18" s="8">
        <f t="shared" si="6"/>
        <v>-3.5999999999999997E-2</v>
      </c>
      <c r="O18" s="9">
        <f t="shared" si="14"/>
        <v>180000</v>
      </c>
      <c r="P18" s="26">
        <f t="shared" si="15"/>
        <v>180000</v>
      </c>
      <c r="Q18" s="9"/>
      <c r="R18" s="9"/>
    </row>
    <row r="19" spans="1:18" x14ac:dyDescent="0.25">
      <c r="A19" s="9" t="s">
        <v>23</v>
      </c>
      <c r="B19" s="10">
        <v>1</v>
      </c>
      <c r="C19" s="9">
        <f t="shared" si="8"/>
        <v>5</v>
      </c>
      <c r="D19" s="9">
        <f t="shared" si="9"/>
        <v>0.2</v>
      </c>
      <c r="E19" s="9"/>
      <c r="F19" s="9">
        <f t="shared" si="10"/>
        <v>1</v>
      </c>
      <c r="G19" s="9">
        <f t="shared" si="10"/>
        <v>1</v>
      </c>
      <c r="H19" s="9">
        <f t="shared" si="10"/>
        <v>0.5</v>
      </c>
      <c r="I19" s="6">
        <f t="shared" si="11"/>
        <v>2.5</v>
      </c>
      <c r="J19" s="9"/>
      <c r="K19" s="9">
        <f t="shared" si="12"/>
        <v>30</v>
      </c>
      <c r="L19" s="9">
        <f t="shared" si="13"/>
        <v>12</v>
      </c>
      <c r="M19" s="8">
        <f t="shared" si="6"/>
        <v>-0.12</v>
      </c>
      <c r="O19" s="9">
        <f t="shared" si="14"/>
        <v>600000</v>
      </c>
      <c r="P19" s="26">
        <f t="shared" si="15"/>
        <v>600000</v>
      </c>
      <c r="Q19" s="9"/>
      <c r="R19" s="9"/>
    </row>
    <row r="20" spans="1:18" x14ac:dyDescent="0.25">
      <c r="A20" s="9" t="s">
        <v>24</v>
      </c>
      <c r="B20" s="10">
        <v>1.5</v>
      </c>
      <c r="C20" s="9">
        <f t="shared" si="8"/>
        <v>5</v>
      </c>
      <c r="D20" s="9">
        <f t="shared" si="9"/>
        <v>0.3</v>
      </c>
      <c r="E20" s="9"/>
      <c r="F20" s="9">
        <f t="shared" si="10"/>
        <v>1</v>
      </c>
      <c r="G20" s="9">
        <f t="shared" si="10"/>
        <v>1</v>
      </c>
      <c r="H20" s="9">
        <f t="shared" si="10"/>
        <v>0.5</v>
      </c>
      <c r="I20" s="6">
        <f t="shared" si="11"/>
        <v>1.6666666666666667</v>
      </c>
      <c r="J20" s="9"/>
      <c r="K20" s="9">
        <f t="shared" si="12"/>
        <v>30</v>
      </c>
      <c r="L20" s="9">
        <f t="shared" si="13"/>
        <v>18</v>
      </c>
      <c r="M20" s="8">
        <f t="shared" si="6"/>
        <v>-0.18</v>
      </c>
      <c r="O20" s="9">
        <f t="shared" si="14"/>
        <v>900000</v>
      </c>
      <c r="P20" s="26">
        <f t="shared" si="15"/>
        <v>900000</v>
      </c>
      <c r="Q20" s="9"/>
      <c r="R20" s="9"/>
    </row>
    <row r="21" spans="1:18" x14ac:dyDescent="0.25">
      <c r="A21" s="9" t="s">
        <v>25</v>
      </c>
      <c r="B21" s="10">
        <v>2</v>
      </c>
      <c r="C21" s="9">
        <f t="shared" si="8"/>
        <v>5</v>
      </c>
      <c r="D21" s="9">
        <f t="shared" si="9"/>
        <v>0.4</v>
      </c>
      <c r="E21" s="9"/>
      <c r="F21" s="9">
        <f t="shared" si="10"/>
        <v>1</v>
      </c>
      <c r="G21" s="9">
        <f t="shared" si="10"/>
        <v>1</v>
      </c>
      <c r="H21" s="9">
        <f t="shared" si="10"/>
        <v>0.5</v>
      </c>
      <c r="I21" s="6">
        <f t="shared" si="11"/>
        <v>1.25</v>
      </c>
      <c r="J21" s="9"/>
      <c r="K21" s="9">
        <f t="shared" si="12"/>
        <v>30</v>
      </c>
      <c r="L21" s="9">
        <f t="shared" si="13"/>
        <v>24</v>
      </c>
      <c r="M21" s="8">
        <f t="shared" si="6"/>
        <v>-0.24</v>
      </c>
      <c r="O21" s="9">
        <f t="shared" si="14"/>
        <v>1200000</v>
      </c>
      <c r="P21" s="26">
        <f t="shared" si="15"/>
        <v>1200000</v>
      </c>
      <c r="Q21" s="9"/>
      <c r="R21" s="9"/>
    </row>
    <row r="22" spans="1:18" x14ac:dyDescent="0.25">
      <c r="A22" s="9" t="s">
        <v>26</v>
      </c>
      <c r="B22" s="10">
        <v>3</v>
      </c>
      <c r="C22" s="9">
        <f t="shared" si="8"/>
        <v>5</v>
      </c>
      <c r="D22" s="9">
        <f t="shared" si="9"/>
        <v>0.6</v>
      </c>
      <c r="E22" s="9"/>
      <c r="F22" s="9">
        <f t="shared" si="10"/>
        <v>1</v>
      </c>
      <c r="G22" s="9">
        <f t="shared" si="10"/>
        <v>1</v>
      </c>
      <c r="H22" s="9">
        <f t="shared" si="10"/>
        <v>0.5</v>
      </c>
      <c r="I22" s="6">
        <f t="shared" si="11"/>
        <v>0.83333333333333337</v>
      </c>
      <c r="J22" s="9"/>
      <c r="K22" s="9">
        <f t="shared" si="12"/>
        <v>30</v>
      </c>
      <c r="L22" s="9">
        <f t="shared" si="13"/>
        <v>36</v>
      </c>
      <c r="M22" s="8">
        <f t="shared" si="6"/>
        <v>-0.36</v>
      </c>
      <c r="O22" s="9">
        <f t="shared" si="14"/>
        <v>1800000</v>
      </c>
      <c r="P22" s="26">
        <f t="shared" si="15"/>
        <v>1800000</v>
      </c>
      <c r="Q22" s="9"/>
      <c r="R22" s="9"/>
    </row>
    <row r="23" spans="1:18" x14ac:dyDescent="0.25">
      <c r="A23" s="9" t="s">
        <v>27</v>
      </c>
      <c r="B23" s="10">
        <v>0.8</v>
      </c>
      <c r="C23" s="9">
        <f t="shared" si="8"/>
        <v>5</v>
      </c>
      <c r="D23" s="9">
        <f t="shared" si="9"/>
        <v>0.16</v>
      </c>
      <c r="E23" s="9"/>
      <c r="F23" s="9">
        <f t="shared" si="10"/>
        <v>1</v>
      </c>
      <c r="G23" s="9">
        <f t="shared" si="10"/>
        <v>1</v>
      </c>
      <c r="H23" s="9">
        <f t="shared" si="10"/>
        <v>0.5</v>
      </c>
      <c r="I23" s="6">
        <f t="shared" si="11"/>
        <v>3.125</v>
      </c>
      <c r="J23" s="9"/>
      <c r="K23" s="9">
        <f t="shared" si="12"/>
        <v>30</v>
      </c>
      <c r="L23" s="9">
        <f t="shared" si="13"/>
        <v>9.6</v>
      </c>
      <c r="M23" s="8">
        <f t="shared" si="6"/>
        <v>-9.6000000000000002E-2</v>
      </c>
      <c r="O23" s="9">
        <f t="shared" si="14"/>
        <v>480000</v>
      </c>
      <c r="P23" s="26">
        <f t="shared" si="15"/>
        <v>480000</v>
      </c>
      <c r="Q23" s="9"/>
      <c r="R23" s="9"/>
    </row>
    <row r="24" spans="1:18" x14ac:dyDescent="0.25">
      <c r="A24" s="9" t="s">
        <v>28</v>
      </c>
      <c r="B24" s="10">
        <v>1</v>
      </c>
      <c r="C24" s="9">
        <f t="shared" si="8"/>
        <v>5</v>
      </c>
      <c r="D24" s="9">
        <f t="shared" si="9"/>
        <v>0.2</v>
      </c>
      <c r="E24" s="9"/>
      <c r="F24" s="9">
        <f t="shared" si="10"/>
        <v>1</v>
      </c>
      <c r="G24" s="9">
        <f t="shared" si="10"/>
        <v>1</v>
      </c>
      <c r="H24" s="9">
        <f t="shared" si="10"/>
        <v>0.5</v>
      </c>
      <c r="I24" s="6">
        <f t="shared" si="11"/>
        <v>2.5</v>
      </c>
      <c r="J24" s="9"/>
      <c r="K24" s="9">
        <f t="shared" si="12"/>
        <v>30</v>
      </c>
      <c r="L24" s="9">
        <f t="shared" si="13"/>
        <v>12</v>
      </c>
      <c r="M24" s="8">
        <f t="shared" si="6"/>
        <v>-0.12</v>
      </c>
      <c r="O24" s="9">
        <f t="shared" si="14"/>
        <v>600000</v>
      </c>
      <c r="P24" s="26">
        <f t="shared" si="15"/>
        <v>600000</v>
      </c>
      <c r="Q24" s="9"/>
      <c r="R24" s="9"/>
    </row>
    <row r="25" spans="1:18" x14ac:dyDescent="0.25">
      <c r="A25" s="9" t="s">
        <v>29</v>
      </c>
      <c r="B25" s="10">
        <v>2</v>
      </c>
      <c r="C25" s="9">
        <f t="shared" si="8"/>
        <v>5</v>
      </c>
      <c r="D25" s="9">
        <f t="shared" si="9"/>
        <v>0.4</v>
      </c>
      <c r="E25" s="9"/>
      <c r="F25" s="9">
        <f t="shared" si="10"/>
        <v>1</v>
      </c>
      <c r="G25" s="9">
        <f t="shared" si="10"/>
        <v>1</v>
      </c>
      <c r="H25" s="9">
        <f t="shared" si="10"/>
        <v>0.5</v>
      </c>
      <c r="I25" s="6">
        <f t="shared" si="11"/>
        <v>1.25</v>
      </c>
      <c r="J25" s="9"/>
      <c r="K25" s="9">
        <f t="shared" si="12"/>
        <v>30</v>
      </c>
      <c r="L25" s="9">
        <f t="shared" si="13"/>
        <v>24</v>
      </c>
      <c r="M25" s="8">
        <f t="shared" si="6"/>
        <v>-0.24</v>
      </c>
      <c r="O25" s="9">
        <f t="shared" si="14"/>
        <v>1200000</v>
      </c>
      <c r="P25" s="26">
        <f t="shared" si="15"/>
        <v>1200000</v>
      </c>
      <c r="Q25" s="9"/>
      <c r="R25" s="9"/>
    </row>
    <row r="26" spans="1:18" x14ac:dyDescent="0.25">
      <c r="A26" s="9" t="s">
        <v>30</v>
      </c>
      <c r="B26" s="10">
        <v>3</v>
      </c>
      <c r="C26" s="9">
        <f t="shared" si="8"/>
        <v>5</v>
      </c>
      <c r="D26" s="9">
        <f t="shared" si="9"/>
        <v>0.6</v>
      </c>
      <c r="E26" s="9"/>
      <c r="F26" s="9">
        <f t="shared" si="10"/>
        <v>1</v>
      </c>
      <c r="G26" s="9">
        <f t="shared" si="10"/>
        <v>1</v>
      </c>
      <c r="H26" s="9">
        <f t="shared" si="10"/>
        <v>0.5</v>
      </c>
      <c r="I26" s="6">
        <f t="shared" si="11"/>
        <v>0.83333333333333337</v>
      </c>
      <c r="J26" s="9"/>
      <c r="K26" s="9">
        <f t="shared" si="12"/>
        <v>30</v>
      </c>
      <c r="L26" s="9">
        <f t="shared" si="13"/>
        <v>36</v>
      </c>
      <c r="M26" s="8">
        <f t="shared" si="6"/>
        <v>-0.36</v>
      </c>
      <c r="O26" s="9">
        <f t="shared" si="14"/>
        <v>1800000</v>
      </c>
      <c r="P26" s="26">
        <f t="shared" si="15"/>
        <v>1800000</v>
      </c>
      <c r="Q26" s="9"/>
      <c r="R26" s="9"/>
    </row>
    <row r="27" spans="1:18" x14ac:dyDescent="0.25">
      <c r="A27" s="9" t="s">
        <v>31</v>
      </c>
      <c r="B27" s="10">
        <v>1</v>
      </c>
      <c r="C27" s="9">
        <f t="shared" si="8"/>
        <v>5</v>
      </c>
      <c r="D27" s="9">
        <f t="shared" si="9"/>
        <v>0.2</v>
      </c>
      <c r="E27" s="9"/>
      <c r="F27" s="9">
        <f t="shared" si="10"/>
        <v>1</v>
      </c>
      <c r="G27" s="9">
        <f t="shared" si="10"/>
        <v>1</v>
      </c>
      <c r="H27" s="9">
        <f t="shared" si="10"/>
        <v>0.5</v>
      </c>
      <c r="I27" s="6">
        <f t="shared" si="11"/>
        <v>2.5</v>
      </c>
      <c r="J27" s="9"/>
      <c r="K27" s="9">
        <f t="shared" si="12"/>
        <v>30</v>
      </c>
      <c r="L27" s="9">
        <f t="shared" si="13"/>
        <v>12</v>
      </c>
      <c r="M27" s="8">
        <f t="shared" si="6"/>
        <v>-0.12</v>
      </c>
      <c r="O27" s="9">
        <f t="shared" si="14"/>
        <v>600000</v>
      </c>
      <c r="P27" s="26">
        <f t="shared" si="15"/>
        <v>600000</v>
      </c>
      <c r="Q27" s="9"/>
      <c r="R27" s="9"/>
    </row>
    <row r="28" spans="1:18" x14ac:dyDescent="0.25">
      <c r="A28" s="9" t="s">
        <v>32</v>
      </c>
      <c r="B28" s="10">
        <v>3</v>
      </c>
      <c r="C28" s="9">
        <f t="shared" si="8"/>
        <v>5</v>
      </c>
      <c r="D28" s="9">
        <f t="shared" si="9"/>
        <v>0.6</v>
      </c>
      <c r="E28" s="9"/>
      <c r="F28" s="9">
        <f t="shared" si="10"/>
        <v>1</v>
      </c>
      <c r="G28" s="9">
        <f t="shared" si="10"/>
        <v>1</v>
      </c>
      <c r="H28" s="9">
        <f t="shared" si="10"/>
        <v>0.5</v>
      </c>
      <c r="I28" s="6">
        <f t="shared" si="11"/>
        <v>0.83333333333333337</v>
      </c>
      <c r="J28" s="9"/>
      <c r="K28" s="9">
        <f t="shared" si="12"/>
        <v>30</v>
      </c>
      <c r="L28" s="9">
        <f t="shared" si="13"/>
        <v>36</v>
      </c>
      <c r="M28" s="8">
        <f t="shared" si="6"/>
        <v>-0.36</v>
      </c>
      <c r="O28" s="9">
        <f t="shared" si="14"/>
        <v>1800000</v>
      </c>
      <c r="P28" s="26">
        <f t="shared" si="15"/>
        <v>1800000</v>
      </c>
      <c r="Q28" s="9"/>
      <c r="R28" s="9"/>
    </row>
    <row r="29" spans="1:18" x14ac:dyDescent="0.25">
      <c r="A29" s="9" t="s">
        <v>33</v>
      </c>
      <c r="B29" s="10">
        <v>0.5</v>
      </c>
      <c r="C29" s="9">
        <f t="shared" si="8"/>
        <v>5</v>
      </c>
      <c r="D29" s="9">
        <f t="shared" si="9"/>
        <v>0.1</v>
      </c>
      <c r="E29" s="9"/>
      <c r="F29" s="9">
        <f t="shared" si="10"/>
        <v>1</v>
      </c>
      <c r="G29" s="9">
        <f t="shared" si="10"/>
        <v>1</v>
      </c>
      <c r="H29" s="9">
        <f t="shared" si="10"/>
        <v>0.5</v>
      </c>
      <c r="I29" s="6">
        <f t="shared" si="11"/>
        <v>5</v>
      </c>
      <c r="J29" s="9"/>
      <c r="K29" s="9">
        <f t="shared" si="12"/>
        <v>30</v>
      </c>
      <c r="L29" s="9">
        <f t="shared" si="13"/>
        <v>6</v>
      </c>
      <c r="M29" s="8">
        <f t="shared" si="6"/>
        <v>-0.06</v>
      </c>
      <c r="O29" s="9">
        <f t="shared" si="14"/>
        <v>300000</v>
      </c>
      <c r="P29" s="26">
        <f t="shared" si="15"/>
        <v>300000</v>
      </c>
      <c r="Q29" s="9"/>
      <c r="R29" s="9"/>
    </row>
    <row r="30" spans="1:18" x14ac:dyDescent="0.25">
      <c r="A30" s="9" t="s">
        <v>34</v>
      </c>
      <c r="B30" s="10">
        <v>3</v>
      </c>
      <c r="C30" s="9">
        <f t="shared" si="8"/>
        <v>5</v>
      </c>
      <c r="D30" s="9">
        <f t="shared" si="9"/>
        <v>0.6</v>
      </c>
      <c r="E30" s="9"/>
      <c r="F30" s="9">
        <f t="shared" si="10"/>
        <v>1</v>
      </c>
      <c r="G30" s="9">
        <f t="shared" si="10"/>
        <v>1</v>
      </c>
      <c r="H30" s="9">
        <f t="shared" si="10"/>
        <v>0.5</v>
      </c>
      <c r="I30" s="6">
        <f t="shared" si="11"/>
        <v>0.83333333333333337</v>
      </c>
      <c r="J30" s="9"/>
      <c r="K30" s="9">
        <f t="shared" si="12"/>
        <v>30</v>
      </c>
      <c r="L30" s="9">
        <f t="shared" si="13"/>
        <v>36</v>
      </c>
      <c r="M30" s="8">
        <f t="shared" si="6"/>
        <v>-0.36</v>
      </c>
      <c r="O30" s="9">
        <f t="shared" si="14"/>
        <v>1800000</v>
      </c>
      <c r="P30" s="26">
        <f t="shared" si="15"/>
        <v>1800000</v>
      </c>
      <c r="Q30" s="9"/>
      <c r="R30" s="9"/>
    </row>
    <row r="31" spans="1:18" x14ac:dyDescent="0.25">
      <c r="A31" s="9" t="s">
        <v>35</v>
      </c>
      <c r="B31" s="10">
        <v>0.5</v>
      </c>
      <c r="C31" s="9">
        <f t="shared" si="8"/>
        <v>5</v>
      </c>
      <c r="D31" s="9">
        <f t="shared" si="9"/>
        <v>0.1</v>
      </c>
      <c r="E31" s="9"/>
      <c r="F31" s="9">
        <f t="shared" si="10"/>
        <v>1</v>
      </c>
      <c r="G31" s="9">
        <f t="shared" si="10"/>
        <v>1</v>
      </c>
      <c r="H31" s="9">
        <f t="shared" si="10"/>
        <v>0.5</v>
      </c>
      <c r="I31" s="6">
        <f t="shared" si="11"/>
        <v>5</v>
      </c>
      <c r="J31" s="9"/>
      <c r="K31" s="9">
        <f t="shared" si="12"/>
        <v>30</v>
      </c>
      <c r="L31" s="9">
        <f t="shared" si="13"/>
        <v>6</v>
      </c>
      <c r="M31" s="8">
        <f t="shared" si="6"/>
        <v>-0.06</v>
      </c>
      <c r="O31" s="9">
        <f t="shared" si="14"/>
        <v>300000</v>
      </c>
      <c r="P31" s="26">
        <f t="shared" si="15"/>
        <v>300000</v>
      </c>
      <c r="Q31" s="9"/>
      <c r="R31" s="9"/>
    </row>
    <row r="32" spans="1:18" x14ac:dyDescent="0.25">
      <c r="A32" s="9" t="s">
        <v>36</v>
      </c>
      <c r="B32" s="10">
        <v>1.5</v>
      </c>
      <c r="C32" s="9">
        <f t="shared" si="8"/>
        <v>5</v>
      </c>
      <c r="D32" s="9">
        <f t="shared" si="9"/>
        <v>0.3</v>
      </c>
      <c r="E32" s="9"/>
      <c r="F32" s="9">
        <f t="shared" si="10"/>
        <v>1</v>
      </c>
      <c r="G32" s="9">
        <f t="shared" si="10"/>
        <v>1</v>
      </c>
      <c r="H32" s="9">
        <f t="shared" si="10"/>
        <v>0.5</v>
      </c>
      <c r="I32" s="6">
        <f t="shared" si="11"/>
        <v>1.6666666666666667</v>
      </c>
      <c r="J32" s="9"/>
      <c r="K32" s="9">
        <f t="shared" si="12"/>
        <v>30</v>
      </c>
      <c r="L32" s="9">
        <f t="shared" si="13"/>
        <v>18</v>
      </c>
      <c r="M32" s="8">
        <f t="shared" si="6"/>
        <v>-0.18</v>
      </c>
      <c r="O32" s="9">
        <f t="shared" si="14"/>
        <v>900000</v>
      </c>
      <c r="P32" s="26">
        <f t="shared" si="15"/>
        <v>900000</v>
      </c>
      <c r="Q32" s="9"/>
      <c r="R32" s="9"/>
    </row>
  </sheetData>
  <mergeCells count="3">
    <mergeCell ref="F1:I1"/>
    <mergeCell ref="B1:D1"/>
    <mergeCell ref="K1:L1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2019-03-28T11:45:00Z</dcterms:created>
  <dcterms:modified xsi:type="dcterms:W3CDTF">2019-09-09T20:19:39Z</dcterms:modified>
</cp:coreProperties>
</file>