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709C39F-B858-491B-AB1D-4C8DBA2BACE0}" xr6:coauthVersionLast="34" xr6:coauthVersionMax="34" xr10:uidLastSave="{00000000-0000-0000-0000-000000000000}"/>
  <bookViews>
    <workbookView xWindow="0" yWindow="0" windowWidth="28800" windowHeight="12225" xr2:uid="{D3C609A3-5632-4773-8DC7-558782F9AFE7}"/>
  </bookViews>
  <sheets>
    <sheet name="A) Page Version Analysis" sheetId="2" r:id="rId1"/>
    <sheet name="Petko's Sheet" sheetId="4" r:id="rId2"/>
    <sheet name="B) Component on Page Analysis" sheetId="1" r:id="rId3"/>
    <sheet name="C) Component Across Page Ana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21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3" i="2"/>
  <c r="M4" i="2"/>
  <c r="N20" i="4" l="1"/>
  <c r="M20" i="4"/>
  <c r="L20" i="4"/>
  <c r="O20" i="4" s="1"/>
  <c r="P3" i="4" s="1"/>
  <c r="O4" i="4"/>
  <c r="P4" i="4" s="1"/>
  <c r="C4" i="4"/>
  <c r="O3" i="4"/>
  <c r="C3" i="4"/>
  <c r="O2" i="4"/>
  <c r="P2" i="4" s="1"/>
  <c r="G11" i="3" l="1"/>
  <c r="G10" i="3"/>
  <c r="G9" i="3"/>
  <c r="E9" i="3"/>
  <c r="F9" i="3"/>
  <c r="E10" i="3"/>
  <c r="F10" i="3"/>
  <c r="E11" i="3"/>
  <c r="F11" i="3"/>
  <c r="D10" i="3"/>
  <c r="D11" i="3"/>
  <c r="D9" i="3"/>
  <c r="G6" i="3"/>
  <c r="G7" i="3"/>
  <c r="G5" i="3"/>
  <c r="F8" i="1"/>
  <c r="F9" i="1"/>
  <c r="F10" i="1"/>
  <c r="D9" i="1"/>
  <c r="D10" i="1"/>
  <c r="D8" i="1"/>
  <c r="F6" i="1"/>
  <c r="F7" i="1"/>
  <c r="D7" i="1"/>
  <c r="D6" i="1"/>
  <c r="F3" i="1"/>
  <c r="F4" i="1"/>
  <c r="F5" i="1"/>
  <c r="D4" i="1"/>
  <c r="D5" i="1"/>
  <c r="D3" i="1"/>
  <c r="P19" i="2"/>
  <c r="P18" i="2"/>
  <c r="P16" i="2"/>
  <c r="P15" i="2"/>
  <c r="P14" i="2"/>
  <c r="P13" i="2"/>
  <c r="P12" i="2"/>
  <c r="P11" i="2"/>
  <c r="P10" i="2"/>
  <c r="P9" i="2"/>
  <c r="N19" i="2"/>
  <c r="N16" i="2"/>
  <c r="N14" i="2"/>
  <c r="N12" i="2"/>
  <c r="N10" i="2"/>
  <c r="N18" i="2"/>
  <c r="N15" i="2"/>
  <c r="N13" i="2"/>
  <c r="N11" i="2"/>
  <c r="N9" i="2"/>
  <c r="N7" i="2"/>
  <c r="N5" i="2"/>
  <c r="E10" i="1" s="1"/>
  <c r="N3" i="2"/>
  <c r="O21" i="2"/>
  <c r="G2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P20" i="2"/>
  <c r="P17" i="2"/>
  <c r="P8" i="2"/>
  <c r="P7" i="2"/>
  <c r="P6" i="2"/>
  <c r="P5" i="2"/>
  <c r="P4" i="2"/>
  <c r="P3" i="2"/>
  <c r="E8" i="1" l="1"/>
  <c r="E6" i="1"/>
  <c r="G9" i="1"/>
  <c r="G10" i="1"/>
  <c r="E9" i="1"/>
  <c r="E4" i="1"/>
  <c r="E5" i="1"/>
  <c r="E3" i="1"/>
  <c r="E7" i="1"/>
  <c r="D11" i="1"/>
  <c r="G5" i="1"/>
  <c r="F11" i="1"/>
  <c r="G7" i="1"/>
  <c r="G4" i="1"/>
  <c r="G3" i="1"/>
  <c r="G8" i="1"/>
  <c r="G6" i="1"/>
  <c r="P21" i="2"/>
  <c r="Q19" i="2" s="1"/>
  <c r="N21" i="2"/>
  <c r="E11" i="1" l="1"/>
  <c r="G11" i="1"/>
  <c r="H9" i="1" s="1"/>
  <c r="H7" i="1"/>
  <c r="Q16" i="2"/>
  <c r="Q18" i="2"/>
  <c r="Q14" i="2"/>
  <c r="Q15" i="2"/>
  <c r="Q11" i="2"/>
  <c r="Q13" i="2"/>
  <c r="Q12" i="2"/>
  <c r="Q7" i="2"/>
  <c r="Q10" i="2"/>
  <c r="Q9" i="2"/>
  <c r="Q8" i="2"/>
  <c r="Q3" i="2"/>
  <c r="Q20" i="2"/>
  <c r="Q4" i="2"/>
  <c r="Q6" i="2"/>
  <c r="Q5" i="2"/>
  <c r="Q17" i="2"/>
  <c r="H10" i="1" l="1"/>
  <c r="H6" i="1"/>
  <c r="H5" i="1"/>
  <c r="H8" i="1"/>
  <c r="H3" i="1"/>
  <c r="H4" i="1"/>
</calcChain>
</file>

<file path=xl/sharedStrings.xml><?xml version="1.0" encoding="utf-8"?>
<sst xmlns="http://schemas.openxmlformats.org/spreadsheetml/2006/main" count="236" uniqueCount="71">
  <si>
    <t>Page</t>
  </si>
  <si>
    <t>Component</t>
  </si>
  <si>
    <t>Version</t>
  </si>
  <si>
    <t>A</t>
  </si>
  <si>
    <t>a</t>
  </si>
  <si>
    <t>b</t>
  </si>
  <si>
    <t>c</t>
  </si>
  <si>
    <t>Sessions with Page</t>
  </si>
  <si>
    <t>Page View Count</t>
  </si>
  <si>
    <t>Positive Outcomes</t>
  </si>
  <si>
    <t>Session Conversion %</t>
  </si>
  <si>
    <t>Total Page Sessions</t>
  </si>
  <si>
    <t>Index to Total Page</t>
  </si>
  <si>
    <t>Unique Version</t>
  </si>
  <si>
    <t>Component 1</t>
  </si>
  <si>
    <t>Component 2</t>
  </si>
  <si>
    <t>Component 3</t>
  </si>
  <si>
    <t>B</t>
  </si>
  <si>
    <t>Aggregated</t>
  </si>
  <si>
    <t>How does a specific component instance perform across all of the pages where it is in use?</t>
  </si>
  <si>
    <t>How does each permutation of components on a single page perform?</t>
  </si>
  <si>
    <t>How does the version of each component on a page perform in aggregate?</t>
  </si>
  <si>
    <t>Carousel</t>
  </si>
  <si>
    <t>CTAs</t>
  </si>
  <si>
    <t>Page 1</t>
  </si>
  <si>
    <t>Page 2</t>
  </si>
  <si>
    <t>Page 3</t>
  </si>
  <si>
    <t>Page 4</t>
  </si>
  <si>
    <t>Page Version</t>
  </si>
  <si>
    <t>Alternate Version</t>
  </si>
  <si>
    <t>Carousel, CTAs, Bottom</t>
  </si>
  <si>
    <t>All removed</t>
  </si>
  <si>
    <t>CTAs with enlarged footer</t>
  </si>
  <si>
    <t>Page Tests</t>
  </si>
  <si>
    <t>Personalized Version</t>
  </si>
  <si>
    <t>Reach</t>
  </si>
  <si>
    <t>Personalization on Optimization tab</t>
  </si>
  <si>
    <t>Numbers don't work from previous tests.</t>
  </si>
  <si>
    <t>Check code to see what it queries in reporting db.</t>
  </si>
  <si>
    <t>Check code to see what is aggregated from mongo to reporting db</t>
  </si>
  <si>
    <t>Check Mongo db</t>
  </si>
  <si>
    <t>Abstract Spot 3</t>
  </si>
  <si>
    <t>Abstract Spot 4</t>
  </si>
  <si>
    <t>Sitecore Page Version</t>
  </si>
  <si>
    <t>Permutation of Personalized Component</t>
  </si>
  <si>
    <t>Component 1 (Carousel)</t>
  </si>
  <si>
    <t>Component 2 (Jumbotron)</t>
  </si>
  <si>
    <t>Component 3 (Abstract Spot 1)</t>
  </si>
  <si>
    <t>Component 4 (Abstract Spot 2)</t>
  </si>
  <si>
    <t>Component 5 (Abstract Spot 3)</t>
  </si>
  <si>
    <t>Component 6 (Abstract Spot 4)</t>
  </si>
  <si>
    <t>Component 7 (Promo)</t>
  </si>
  <si>
    <t>Component 3 (Spots)</t>
  </si>
  <si>
    <t>Page Sessions</t>
  </si>
  <si>
    <t>3 personalizations</t>
  </si>
  <si>
    <t>1 static</t>
  </si>
  <si>
    <t>9 personalization</t>
  </si>
  <si>
    <t>Sessions with Single Page No Goals</t>
  </si>
  <si>
    <t>Sessions with Single Page And Goal</t>
  </si>
  <si>
    <t>Sessions with multiple Page View</t>
  </si>
  <si>
    <t>Multiple Page View per Session</t>
  </si>
  <si>
    <t>Calculated Page View Count</t>
  </si>
  <si>
    <t>Component 4</t>
  </si>
  <si>
    <t>Calculated Sessions</t>
  </si>
  <si>
    <t>Problem</t>
  </si>
  <si>
    <t>Data is stored with RuleSetId, and RuleId</t>
  </si>
  <si>
    <t>This COULD be unique on every page (unless using template standard values) as they are the uids in the renderings xml.</t>
  </si>
  <si>
    <t>A better way would be for RenderingId:DataSourceId to be the unique key.</t>
  </si>
  <si>
    <t>What about duplicate content (renderingid:datasourceid) on the same page? Use uid of placeholder it is in? Could change as well.</t>
  </si>
  <si>
    <t>Which Sessions had multiple Positive Outcomes? Does that make them less valuable in the data?</t>
  </si>
  <si>
    <t>What about returning visitors?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</si>
</sst>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2" borderId="0" xfId="1" applyNumberFormat="1" applyFont="1" applyFill="1" applyAlignment="1">
      <alignment horizontal="right"/>
    </xf>
    <xf numFmtId="0" fontId="0" fillId="3" borderId="0" xfId="0" applyFill="1"/>
    <xf numFmtId="10" fontId="0" fillId="3" borderId="0" xfId="1" applyNumberFormat="1" applyFont="1" applyFill="1"/>
    <xf numFmtId="164" fontId="0" fillId="3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10" fontId="0" fillId="0" borderId="0" xfId="1" applyNumberFormat="1" applyFon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9F80-F54C-4115-A30F-87DCC3BF6BE2}">
  <dimension ref="A1:Q31"/>
  <sheetViews>
    <sheetView tabSelected="1" workbookViewId="0">
      <selection activeCell="N4" sqref="N4"/>
    </sheetView>
  </sheetViews>
  <sheetFormatPr defaultRowHeight="15" x14ac:dyDescent="0.25"/>
  <cols>
    <col min="6" max="6" width="11.140625" customWidth="1"/>
    <col min="8" max="13" width="9.140625" customWidth="1"/>
  </cols>
  <sheetData>
    <row r="1" spans="1:17" x14ac:dyDescent="0.25"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75" x14ac:dyDescent="0.25">
      <c r="A2" s="11" t="s">
        <v>0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62</v>
      </c>
      <c r="G2" s="7" t="s">
        <v>7</v>
      </c>
      <c r="H2" s="7" t="s">
        <v>63</v>
      </c>
      <c r="I2" s="7" t="s">
        <v>57</v>
      </c>
      <c r="J2" s="7" t="s">
        <v>58</v>
      </c>
      <c r="K2" s="7" t="s">
        <v>59</v>
      </c>
      <c r="L2" s="7" t="s">
        <v>60</v>
      </c>
      <c r="M2" s="7" t="s">
        <v>61</v>
      </c>
      <c r="N2" s="7" t="s">
        <v>8</v>
      </c>
      <c r="O2" s="7" t="s">
        <v>9</v>
      </c>
      <c r="P2" s="7" t="s">
        <v>10</v>
      </c>
      <c r="Q2" s="7" t="s">
        <v>12</v>
      </c>
    </row>
    <row r="3" spans="1:17" s="21" customFormat="1" x14ac:dyDescent="0.25">
      <c r="A3" s="21" t="s">
        <v>3</v>
      </c>
      <c r="B3" s="22">
        <v>1</v>
      </c>
      <c r="C3" s="22" t="s">
        <v>4</v>
      </c>
      <c r="D3" s="22" t="s">
        <v>4</v>
      </c>
      <c r="E3" s="22" t="s">
        <v>4</v>
      </c>
      <c r="F3" s="22" t="s">
        <v>4</v>
      </c>
      <c r="G3" s="20">
        <v>300</v>
      </c>
      <c r="H3" s="20">
        <f>I3+J3+K3</f>
        <v>300</v>
      </c>
      <c r="I3" s="20">
        <v>247</v>
      </c>
      <c r="J3" s="20">
        <v>23</v>
      </c>
      <c r="K3" s="20">
        <v>30</v>
      </c>
      <c r="L3" s="20">
        <v>2</v>
      </c>
      <c r="M3" s="20">
        <f>I3+J3+(K3*L3)</f>
        <v>330</v>
      </c>
      <c r="N3" s="20">
        <f>G3*1.1</f>
        <v>330</v>
      </c>
      <c r="O3" s="20">
        <v>23</v>
      </c>
      <c r="P3" s="23">
        <f>O3/G3</f>
        <v>7.6666666666666661E-2</v>
      </c>
      <c r="Q3" s="24">
        <f t="shared" ref="Q3:Q20" si="0">P3/P$21*100</f>
        <v>277.45098039215685</v>
      </c>
    </row>
    <row r="4" spans="1:17" s="21" customFormat="1" x14ac:dyDescent="0.25">
      <c r="A4" s="21" t="s">
        <v>3</v>
      </c>
      <c r="B4" s="22">
        <f>B3+1</f>
        <v>2</v>
      </c>
      <c r="C4" s="22" t="s">
        <v>4</v>
      </c>
      <c r="D4" s="22" t="s">
        <v>4</v>
      </c>
      <c r="E4" s="22" t="s">
        <v>4</v>
      </c>
      <c r="F4" s="22" t="s">
        <v>5</v>
      </c>
      <c r="G4" s="20">
        <v>200</v>
      </c>
      <c r="H4" s="20">
        <f t="shared" ref="H4:H20" si="1">I4+J4+K4</f>
        <v>200</v>
      </c>
      <c r="I4" s="20">
        <v>42</v>
      </c>
      <c r="J4" s="20">
        <v>14</v>
      </c>
      <c r="K4" s="20">
        <v>144</v>
      </c>
      <c r="L4" s="20">
        <v>7</v>
      </c>
      <c r="M4" s="20">
        <f>I4+J4+(K4*L4)</f>
        <v>1064</v>
      </c>
      <c r="N4" s="25">
        <v>1064</v>
      </c>
      <c r="O4" s="20">
        <v>14</v>
      </c>
      <c r="P4" s="23">
        <f t="shared" ref="P4:P20" si="2">O4/G4</f>
        <v>7.0000000000000007E-2</v>
      </c>
      <c r="Q4" s="24">
        <f t="shared" si="0"/>
        <v>253.32480818414328</v>
      </c>
    </row>
    <row r="5" spans="1:17" s="21" customFormat="1" x14ac:dyDescent="0.25">
      <c r="A5" s="21" t="s">
        <v>3</v>
      </c>
      <c r="B5" s="22">
        <f t="shared" ref="B5:B20" si="3">B4+1</f>
        <v>3</v>
      </c>
      <c r="C5" s="22" t="s">
        <v>4</v>
      </c>
      <c r="D5" s="22" t="s">
        <v>4</v>
      </c>
      <c r="E5" s="22" t="s">
        <v>4</v>
      </c>
      <c r="F5" s="22" t="s">
        <v>6</v>
      </c>
      <c r="G5" s="20">
        <v>500</v>
      </c>
      <c r="H5" s="20">
        <f t="shared" si="1"/>
        <v>500</v>
      </c>
      <c r="I5" s="20">
        <v>444</v>
      </c>
      <c r="J5" s="20">
        <v>6</v>
      </c>
      <c r="K5" s="20">
        <v>50</v>
      </c>
      <c r="L5" s="20">
        <v>2</v>
      </c>
      <c r="M5" s="20">
        <f t="shared" ref="M5:M20" si="4">I5+J5+(K5*L5)</f>
        <v>550</v>
      </c>
      <c r="N5" s="20">
        <f>G5*1.1</f>
        <v>550</v>
      </c>
      <c r="O5" s="20">
        <v>6</v>
      </c>
      <c r="P5" s="23">
        <f t="shared" si="2"/>
        <v>1.2E-2</v>
      </c>
      <c r="Q5" s="24">
        <f t="shared" si="0"/>
        <v>43.427109974424553</v>
      </c>
    </row>
    <row r="6" spans="1:17" s="21" customFormat="1" x14ac:dyDescent="0.25">
      <c r="A6" s="21" t="s">
        <v>3</v>
      </c>
      <c r="B6" s="22">
        <f t="shared" si="3"/>
        <v>4</v>
      </c>
      <c r="C6" s="22" t="s">
        <v>4</v>
      </c>
      <c r="D6" s="22" t="s">
        <v>4</v>
      </c>
      <c r="E6" s="22" t="s">
        <v>5</v>
      </c>
      <c r="F6" s="22" t="s">
        <v>4</v>
      </c>
      <c r="G6" s="20">
        <v>400</v>
      </c>
      <c r="H6" s="20">
        <f t="shared" si="1"/>
        <v>400</v>
      </c>
      <c r="I6" s="20">
        <v>269</v>
      </c>
      <c r="J6" s="20">
        <v>16</v>
      </c>
      <c r="K6" s="20">
        <v>115</v>
      </c>
      <c r="L6" s="20">
        <v>16</v>
      </c>
      <c r="M6" s="20">
        <f t="shared" si="4"/>
        <v>2125</v>
      </c>
      <c r="N6" s="20">
        <v>2125</v>
      </c>
      <c r="O6" s="20">
        <v>16</v>
      </c>
      <c r="P6" s="23">
        <f t="shared" si="2"/>
        <v>0.04</v>
      </c>
      <c r="Q6" s="24">
        <f t="shared" si="0"/>
        <v>144.75703324808185</v>
      </c>
    </row>
    <row r="7" spans="1:17" s="21" customFormat="1" x14ac:dyDescent="0.25">
      <c r="A7" s="21" t="s">
        <v>3</v>
      </c>
      <c r="B7" s="22">
        <f t="shared" si="3"/>
        <v>5</v>
      </c>
      <c r="C7" s="22" t="s">
        <v>4</v>
      </c>
      <c r="D7" s="22" t="s">
        <v>4</v>
      </c>
      <c r="E7" s="22" t="s">
        <v>5</v>
      </c>
      <c r="F7" s="22" t="s">
        <v>5</v>
      </c>
      <c r="G7" s="20">
        <v>1000</v>
      </c>
      <c r="H7" s="20">
        <f t="shared" si="1"/>
        <v>1000</v>
      </c>
      <c r="I7" s="20">
        <v>863</v>
      </c>
      <c r="J7" s="20">
        <v>37</v>
      </c>
      <c r="K7" s="20">
        <v>100</v>
      </c>
      <c r="L7" s="20">
        <v>2</v>
      </c>
      <c r="M7" s="20">
        <f t="shared" si="4"/>
        <v>1100</v>
      </c>
      <c r="N7" s="20">
        <f>G7*1.1</f>
        <v>1100</v>
      </c>
      <c r="O7" s="20">
        <v>37</v>
      </c>
      <c r="P7" s="23">
        <f t="shared" si="2"/>
        <v>3.6999999999999998E-2</v>
      </c>
      <c r="Q7" s="24">
        <f t="shared" si="0"/>
        <v>133.90025575447569</v>
      </c>
    </row>
    <row r="8" spans="1:17" s="21" customFormat="1" x14ac:dyDescent="0.25">
      <c r="A8" s="21" t="s">
        <v>3</v>
      </c>
      <c r="B8" s="22">
        <f t="shared" si="3"/>
        <v>6</v>
      </c>
      <c r="C8" s="22" t="s">
        <v>4</v>
      </c>
      <c r="D8" s="22" t="s">
        <v>4</v>
      </c>
      <c r="E8" s="22" t="s">
        <v>5</v>
      </c>
      <c r="F8" s="22" t="s">
        <v>6</v>
      </c>
      <c r="G8" s="20">
        <v>600</v>
      </c>
      <c r="H8" s="20">
        <f t="shared" si="1"/>
        <v>600</v>
      </c>
      <c r="I8" s="20">
        <v>552</v>
      </c>
      <c r="J8" s="20">
        <v>23</v>
      </c>
      <c r="K8" s="20">
        <v>25</v>
      </c>
      <c r="L8" s="20">
        <v>2</v>
      </c>
      <c r="M8" s="20">
        <f t="shared" si="4"/>
        <v>625</v>
      </c>
      <c r="N8" s="25">
        <v>625</v>
      </c>
      <c r="O8" s="20">
        <v>23</v>
      </c>
      <c r="P8" s="23">
        <f t="shared" si="2"/>
        <v>3.833333333333333E-2</v>
      </c>
      <c r="Q8" s="24">
        <f t="shared" si="0"/>
        <v>138.72549019607843</v>
      </c>
    </row>
    <row r="9" spans="1:17" s="21" customFormat="1" x14ac:dyDescent="0.25">
      <c r="A9" s="21" t="s">
        <v>3</v>
      </c>
      <c r="B9" s="22">
        <f t="shared" si="3"/>
        <v>7</v>
      </c>
      <c r="C9" s="22" t="s">
        <v>5</v>
      </c>
      <c r="D9" s="22" t="s">
        <v>4</v>
      </c>
      <c r="E9" s="22" t="s">
        <v>4</v>
      </c>
      <c r="F9" s="22" t="s">
        <v>4</v>
      </c>
      <c r="G9" s="20">
        <v>500</v>
      </c>
      <c r="H9" s="20">
        <f t="shared" si="1"/>
        <v>500</v>
      </c>
      <c r="I9" s="20">
        <v>446</v>
      </c>
      <c r="J9" s="20">
        <v>4</v>
      </c>
      <c r="K9" s="20">
        <v>50</v>
      </c>
      <c r="L9" s="20">
        <v>2</v>
      </c>
      <c r="M9" s="20">
        <f t="shared" si="4"/>
        <v>550</v>
      </c>
      <c r="N9" s="20">
        <f>G9*1.1</f>
        <v>550</v>
      </c>
      <c r="O9" s="20">
        <v>4</v>
      </c>
      <c r="P9" s="23">
        <f t="shared" si="2"/>
        <v>8.0000000000000002E-3</v>
      </c>
      <c r="Q9" s="24">
        <f t="shared" si="0"/>
        <v>28.951406649616366</v>
      </c>
    </row>
    <row r="10" spans="1:17" s="21" customFormat="1" x14ac:dyDescent="0.25">
      <c r="A10" s="21" t="s">
        <v>3</v>
      </c>
      <c r="B10" s="22">
        <f t="shared" si="3"/>
        <v>8</v>
      </c>
      <c r="C10" s="22" t="s">
        <v>5</v>
      </c>
      <c r="D10" s="22" t="s">
        <v>4</v>
      </c>
      <c r="E10" s="22" t="s">
        <v>4</v>
      </c>
      <c r="F10" s="22" t="s">
        <v>5</v>
      </c>
      <c r="G10" s="20">
        <v>900</v>
      </c>
      <c r="H10" s="20">
        <f t="shared" si="1"/>
        <v>900</v>
      </c>
      <c r="I10" s="20">
        <v>838</v>
      </c>
      <c r="J10" s="20">
        <v>17</v>
      </c>
      <c r="K10" s="20">
        <v>45</v>
      </c>
      <c r="L10" s="20">
        <v>2</v>
      </c>
      <c r="M10" s="20">
        <f t="shared" si="4"/>
        <v>945</v>
      </c>
      <c r="N10" s="20">
        <f>G10*1.05</f>
        <v>945</v>
      </c>
      <c r="O10" s="20">
        <v>17</v>
      </c>
      <c r="P10" s="23">
        <f t="shared" si="2"/>
        <v>1.8888888888888889E-2</v>
      </c>
      <c r="Q10" s="24">
        <f t="shared" si="0"/>
        <v>68.357487922705317</v>
      </c>
    </row>
    <row r="11" spans="1:17" s="21" customFormat="1" x14ac:dyDescent="0.25">
      <c r="A11" s="21" t="s">
        <v>3</v>
      </c>
      <c r="B11" s="22">
        <f t="shared" si="3"/>
        <v>9</v>
      </c>
      <c r="C11" s="22" t="s">
        <v>5</v>
      </c>
      <c r="D11" s="22" t="s">
        <v>4</v>
      </c>
      <c r="E11" s="22" t="s">
        <v>4</v>
      </c>
      <c r="F11" s="22" t="s">
        <v>6</v>
      </c>
      <c r="G11" s="20">
        <v>200</v>
      </c>
      <c r="H11" s="20">
        <f t="shared" si="1"/>
        <v>200</v>
      </c>
      <c r="I11" s="20">
        <v>158</v>
      </c>
      <c r="J11" s="20">
        <v>22</v>
      </c>
      <c r="K11" s="20">
        <v>20</v>
      </c>
      <c r="L11" s="20">
        <v>2</v>
      </c>
      <c r="M11" s="20">
        <f t="shared" si="4"/>
        <v>220</v>
      </c>
      <c r="N11" s="20">
        <f>G11*1.1</f>
        <v>220.00000000000003</v>
      </c>
      <c r="O11" s="20">
        <v>22</v>
      </c>
      <c r="P11" s="23">
        <f t="shared" si="2"/>
        <v>0.11</v>
      </c>
      <c r="Q11" s="24">
        <f t="shared" si="0"/>
        <v>398.08184143222508</v>
      </c>
    </row>
    <row r="12" spans="1:17" s="21" customFormat="1" x14ac:dyDescent="0.25">
      <c r="A12" s="21" t="s">
        <v>3</v>
      </c>
      <c r="B12" s="22">
        <f t="shared" si="3"/>
        <v>10</v>
      </c>
      <c r="C12" s="22" t="s">
        <v>5</v>
      </c>
      <c r="D12" s="22" t="s">
        <v>4</v>
      </c>
      <c r="E12" s="22" t="s">
        <v>5</v>
      </c>
      <c r="F12" s="22" t="s">
        <v>4</v>
      </c>
      <c r="G12" s="20">
        <v>1100</v>
      </c>
      <c r="H12" s="20">
        <f t="shared" si="1"/>
        <v>1100</v>
      </c>
      <c r="I12" s="20">
        <v>1014</v>
      </c>
      <c r="J12" s="20">
        <v>31</v>
      </c>
      <c r="K12" s="20">
        <v>55</v>
      </c>
      <c r="L12" s="20">
        <v>2</v>
      </c>
      <c r="M12" s="20">
        <f t="shared" si="4"/>
        <v>1155</v>
      </c>
      <c r="N12" s="20">
        <f>G12*1.05</f>
        <v>1155</v>
      </c>
      <c r="O12" s="20">
        <v>31</v>
      </c>
      <c r="P12" s="23">
        <f t="shared" si="2"/>
        <v>2.8181818181818183E-2</v>
      </c>
      <c r="Q12" s="24">
        <f t="shared" si="0"/>
        <v>101.98790978842129</v>
      </c>
    </row>
    <row r="13" spans="1:17" s="21" customFormat="1" x14ac:dyDescent="0.25">
      <c r="A13" s="21" t="s">
        <v>3</v>
      </c>
      <c r="B13" s="22">
        <f t="shared" si="3"/>
        <v>11</v>
      </c>
      <c r="C13" s="22" t="s">
        <v>5</v>
      </c>
      <c r="D13" s="22" t="s">
        <v>4</v>
      </c>
      <c r="E13" s="22" t="s">
        <v>5</v>
      </c>
      <c r="F13" s="22" t="s">
        <v>5</v>
      </c>
      <c r="G13" s="20">
        <v>2500</v>
      </c>
      <c r="H13" s="20">
        <f t="shared" si="1"/>
        <v>2500</v>
      </c>
      <c r="I13" s="20">
        <v>2204</v>
      </c>
      <c r="J13" s="20">
        <v>46</v>
      </c>
      <c r="K13" s="20">
        <v>250</v>
      </c>
      <c r="L13" s="20">
        <v>2</v>
      </c>
      <c r="M13" s="20">
        <f t="shared" si="4"/>
        <v>2750</v>
      </c>
      <c r="N13" s="20">
        <f>G13*1.1</f>
        <v>2750</v>
      </c>
      <c r="O13" s="20">
        <v>46</v>
      </c>
      <c r="P13" s="23">
        <f t="shared" si="2"/>
        <v>1.84E-2</v>
      </c>
      <c r="Q13" s="24">
        <f t="shared" si="0"/>
        <v>66.588235294117652</v>
      </c>
    </row>
    <row r="14" spans="1:17" s="21" customFormat="1" x14ac:dyDescent="0.25">
      <c r="A14" s="21" t="s">
        <v>3</v>
      </c>
      <c r="B14" s="22">
        <f t="shared" si="3"/>
        <v>12</v>
      </c>
      <c r="C14" s="22" t="s">
        <v>5</v>
      </c>
      <c r="D14" s="22" t="s">
        <v>4</v>
      </c>
      <c r="E14" s="22" t="s">
        <v>5</v>
      </c>
      <c r="F14" s="22" t="s">
        <v>6</v>
      </c>
      <c r="G14" s="20">
        <v>500</v>
      </c>
      <c r="H14" s="20">
        <f t="shared" si="1"/>
        <v>500</v>
      </c>
      <c r="I14" s="20">
        <v>473</v>
      </c>
      <c r="J14" s="20">
        <v>2</v>
      </c>
      <c r="K14" s="20">
        <v>25</v>
      </c>
      <c r="L14" s="20">
        <v>2</v>
      </c>
      <c r="M14" s="20">
        <f t="shared" si="4"/>
        <v>525</v>
      </c>
      <c r="N14" s="20">
        <f>G14*1.05</f>
        <v>525</v>
      </c>
      <c r="O14" s="20">
        <v>2</v>
      </c>
      <c r="P14" s="23">
        <f t="shared" si="2"/>
        <v>4.0000000000000001E-3</v>
      </c>
      <c r="Q14" s="24">
        <f t="shared" si="0"/>
        <v>14.475703324808183</v>
      </c>
    </row>
    <row r="15" spans="1:17" s="21" customFormat="1" x14ac:dyDescent="0.25">
      <c r="A15" s="21" t="s">
        <v>3</v>
      </c>
      <c r="B15" s="22">
        <f t="shared" si="3"/>
        <v>13</v>
      </c>
      <c r="C15" s="22" t="s">
        <v>6</v>
      </c>
      <c r="D15" s="22" t="s">
        <v>4</v>
      </c>
      <c r="E15" s="22" t="s">
        <v>4</v>
      </c>
      <c r="F15" s="22" t="s">
        <v>4</v>
      </c>
      <c r="G15" s="20">
        <v>50</v>
      </c>
      <c r="H15" s="20">
        <f t="shared" si="1"/>
        <v>50</v>
      </c>
      <c r="I15" s="20">
        <v>44</v>
      </c>
      <c r="J15" s="20">
        <v>1</v>
      </c>
      <c r="K15" s="20">
        <v>5</v>
      </c>
      <c r="L15" s="20">
        <v>2</v>
      </c>
      <c r="M15" s="20">
        <f t="shared" si="4"/>
        <v>55</v>
      </c>
      <c r="N15" s="20">
        <f>G15*1.1</f>
        <v>55.000000000000007</v>
      </c>
      <c r="O15" s="20">
        <v>1</v>
      </c>
      <c r="P15" s="23">
        <f t="shared" si="2"/>
        <v>0.02</v>
      </c>
      <c r="Q15" s="24">
        <f t="shared" si="0"/>
        <v>72.378516624040927</v>
      </c>
    </row>
    <row r="16" spans="1:17" s="21" customFormat="1" x14ac:dyDescent="0.25">
      <c r="A16" s="21" t="s">
        <v>3</v>
      </c>
      <c r="B16" s="22">
        <f t="shared" si="3"/>
        <v>14</v>
      </c>
      <c r="C16" s="22" t="s">
        <v>6</v>
      </c>
      <c r="D16" s="22" t="s">
        <v>4</v>
      </c>
      <c r="E16" s="22" t="s">
        <v>4</v>
      </c>
      <c r="F16" s="22" t="s">
        <v>5</v>
      </c>
      <c r="G16" s="20">
        <v>200</v>
      </c>
      <c r="H16" s="20">
        <f t="shared" si="1"/>
        <v>200</v>
      </c>
      <c r="I16" s="20">
        <v>145</v>
      </c>
      <c r="J16" s="20">
        <v>45</v>
      </c>
      <c r="K16" s="20">
        <v>10</v>
      </c>
      <c r="L16" s="20">
        <v>2</v>
      </c>
      <c r="M16" s="20">
        <f t="shared" si="4"/>
        <v>210</v>
      </c>
      <c r="N16" s="20">
        <f>G16*1.05</f>
        <v>210</v>
      </c>
      <c r="O16" s="20">
        <v>45</v>
      </c>
      <c r="P16" s="23">
        <f t="shared" si="2"/>
        <v>0.22500000000000001</v>
      </c>
      <c r="Q16" s="24">
        <f t="shared" si="0"/>
        <v>814.25831202046038</v>
      </c>
    </row>
    <row r="17" spans="1:17" s="21" customFormat="1" x14ac:dyDescent="0.25">
      <c r="A17" s="21" t="s">
        <v>3</v>
      </c>
      <c r="B17" s="22">
        <f t="shared" si="3"/>
        <v>15</v>
      </c>
      <c r="C17" s="22" t="s">
        <v>6</v>
      </c>
      <c r="D17" s="22" t="s">
        <v>4</v>
      </c>
      <c r="E17" s="22" t="s">
        <v>4</v>
      </c>
      <c r="F17" s="22" t="s">
        <v>6</v>
      </c>
      <c r="G17" s="20">
        <v>1250</v>
      </c>
      <c r="H17" s="20">
        <f t="shared" si="1"/>
        <v>1250</v>
      </c>
      <c r="I17" s="20">
        <v>1143</v>
      </c>
      <c r="J17" s="20">
        <v>32</v>
      </c>
      <c r="K17" s="20">
        <v>75</v>
      </c>
      <c r="L17" s="20">
        <v>2</v>
      </c>
      <c r="M17" s="20">
        <f t="shared" si="4"/>
        <v>1325</v>
      </c>
      <c r="N17" s="20">
        <v>1325</v>
      </c>
      <c r="O17" s="20">
        <v>32</v>
      </c>
      <c r="P17" s="23">
        <f t="shared" si="2"/>
        <v>2.5600000000000001E-2</v>
      </c>
      <c r="Q17" s="24">
        <f t="shared" si="0"/>
        <v>92.644501278772381</v>
      </c>
    </row>
    <row r="18" spans="1:17" s="21" customFormat="1" x14ac:dyDescent="0.25">
      <c r="A18" s="21" t="s">
        <v>3</v>
      </c>
      <c r="B18" s="22">
        <f t="shared" si="3"/>
        <v>16</v>
      </c>
      <c r="C18" s="22" t="s">
        <v>6</v>
      </c>
      <c r="D18" s="22" t="s">
        <v>4</v>
      </c>
      <c r="E18" s="22" t="s">
        <v>5</v>
      </c>
      <c r="F18" s="22" t="s">
        <v>4</v>
      </c>
      <c r="G18" s="20">
        <v>2500</v>
      </c>
      <c r="H18" s="20">
        <f t="shared" si="1"/>
        <v>2500</v>
      </c>
      <c r="I18" s="20">
        <v>2234</v>
      </c>
      <c r="J18" s="20">
        <v>16</v>
      </c>
      <c r="K18" s="20">
        <v>250</v>
      </c>
      <c r="L18" s="20">
        <v>2</v>
      </c>
      <c r="M18" s="20">
        <f t="shared" si="4"/>
        <v>2750</v>
      </c>
      <c r="N18" s="20">
        <f>G18*1.1</f>
        <v>2750</v>
      </c>
      <c r="O18" s="20">
        <v>16</v>
      </c>
      <c r="P18" s="23">
        <f t="shared" si="2"/>
        <v>6.4000000000000003E-3</v>
      </c>
      <c r="Q18" s="24">
        <f t="shared" si="0"/>
        <v>23.161125319693095</v>
      </c>
    </row>
    <row r="19" spans="1:17" s="21" customFormat="1" x14ac:dyDescent="0.25">
      <c r="A19" s="21" t="s">
        <v>3</v>
      </c>
      <c r="B19" s="22">
        <f t="shared" si="3"/>
        <v>17</v>
      </c>
      <c r="C19" s="22" t="s">
        <v>6</v>
      </c>
      <c r="D19" s="22" t="s">
        <v>4</v>
      </c>
      <c r="E19" s="22" t="s">
        <v>5</v>
      </c>
      <c r="F19" s="22" t="s">
        <v>5</v>
      </c>
      <c r="G19" s="20">
        <v>200</v>
      </c>
      <c r="H19" s="20">
        <f t="shared" si="1"/>
        <v>200</v>
      </c>
      <c r="I19" s="20">
        <v>184</v>
      </c>
      <c r="J19" s="20">
        <v>6</v>
      </c>
      <c r="K19" s="20">
        <v>10</v>
      </c>
      <c r="L19" s="20">
        <v>2</v>
      </c>
      <c r="M19" s="20">
        <f t="shared" si="4"/>
        <v>210</v>
      </c>
      <c r="N19" s="20">
        <f>G19*1.05</f>
        <v>210</v>
      </c>
      <c r="O19" s="20">
        <v>6</v>
      </c>
      <c r="P19" s="23">
        <f t="shared" si="2"/>
        <v>0.03</v>
      </c>
      <c r="Q19" s="24">
        <f t="shared" si="0"/>
        <v>108.56777493606138</v>
      </c>
    </row>
    <row r="20" spans="1:17" x14ac:dyDescent="0.25">
      <c r="A20" s="6" t="s">
        <v>3</v>
      </c>
      <c r="B20" s="13">
        <f t="shared" si="3"/>
        <v>18</v>
      </c>
      <c r="C20" s="14" t="s">
        <v>6</v>
      </c>
      <c r="D20" s="13" t="s">
        <v>4</v>
      </c>
      <c r="E20" s="14" t="s">
        <v>5</v>
      </c>
      <c r="F20" s="14" t="s">
        <v>6</v>
      </c>
      <c r="G20" s="8">
        <v>1250</v>
      </c>
      <c r="H20" s="20">
        <f t="shared" si="1"/>
        <v>1250</v>
      </c>
      <c r="I20" s="8">
        <v>1150</v>
      </c>
      <c r="J20" s="8">
        <v>50</v>
      </c>
      <c r="K20" s="8">
        <v>50</v>
      </c>
      <c r="L20" s="8">
        <v>2</v>
      </c>
      <c r="M20" s="3">
        <f t="shared" si="4"/>
        <v>1300</v>
      </c>
      <c r="N20" s="8">
        <v>1300</v>
      </c>
      <c r="O20" s="8">
        <v>50</v>
      </c>
      <c r="P20" s="9">
        <f t="shared" si="2"/>
        <v>0.04</v>
      </c>
      <c r="Q20" s="10">
        <f t="shared" si="0"/>
        <v>144.75703324808185</v>
      </c>
    </row>
    <row r="21" spans="1:17" x14ac:dyDescent="0.25">
      <c r="A21" t="s">
        <v>11</v>
      </c>
      <c r="G21" s="3">
        <f>SUM(G3:G20)</f>
        <v>14150</v>
      </c>
      <c r="H21" s="3">
        <f>SUM(H3:H20)</f>
        <v>14150</v>
      </c>
      <c r="I21" s="3"/>
      <c r="J21" s="3"/>
      <c r="K21" s="3"/>
      <c r="L21" s="3"/>
      <c r="M21" s="3"/>
      <c r="N21" s="3">
        <f t="shared" ref="N21:O21" si="5">SUM(N3:N20)</f>
        <v>17789</v>
      </c>
      <c r="O21" s="3">
        <f t="shared" si="5"/>
        <v>391</v>
      </c>
      <c r="P21" s="4">
        <f>O21/G21</f>
        <v>2.7632508833922261E-2</v>
      </c>
      <c r="Q21" s="3">
        <v>100</v>
      </c>
    </row>
    <row r="23" spans="1:17" x14ac:dyDescent="0.25">
      <c r="A23" t="s">
        <v>20</v>
      </c>
    </row>
    <row r="26" spans="1:17" x14ac:dyDescent="0.25">
      <c r="A26" t="s">
        <v>33</v>
      </c>
    </row>
    <row r="27" spans="1:17" x14ac:dyDescent="0.25">
      <c r="B27" t="s">
        <v>28</v>
      </c>
      <c r="C27" t="s">
        <v>22</v>
      </c>
      <c r="E27" t="s">
        <v>41</v>
      </c>
      <c r="F27" t="s">
        <v>42</v>
      </c>
      <c r="N27" t="s">
        <v>29</v>
      </c>
    </row>
    <row r="28" spans="1:17" x14ac:dyDescent="0.25">
      <c r="B28" t="s">
        <v>24</v>
      </c>
      <c r="C28" t="s">
        <v>4</v>
      </c>
      <c r="E28" t="s">
        <v>4</v>
      </c>
      <c r="F28" t="s">
        <v>4</v>
      </c>
      <c r="N28" t="s">
        <v>30</v>
      </c>
    </row>
    <row r="29" spans="1:17" x14ac:dyDescent="0.25">
      <c r="B29" t="s">
        <v>25</v>
      </c>
      <c r="E29" t="s">
        <v>4</v>
      </c>
      <c r="N29" t="s">
        <v>23</v>
      </c>
    </row>
    <row r="30" spans="1:17" x14ac:dyDescent="0.25">
      <c r="B30" t="s">
        <v>26</v>
      </c>
      <c r="N30" t="s">
        <v>31</v>
      </c>
    </row>
    <row r="31" spans="1:17" x14ac:dyDescent="0.25">
      <c r="B31" t="s">
        <v>27</v>
      </c>
      <c r="E31" t="s">
        <v>4</v>
      </c>
      <c r="N31" t="s">
        <v>32</v>
      </c>
    </row>
  </sheetData>
  <conditionalFormatting sqref="H3">
    <cfRule type="expression" dxfId="0" priority="1">
      <formula>"H3!=G3"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13D7-E4FF-4D17-B16D-15EE7BA65DAD}">
  <dimension ref="A1:P20"/>
  <sheetViews>
    <sheetView workbookViewId="0">
      <selection activeCell="E13" sqref="E13"/>
    </sheetView>
  </sheetViews>
  <sheetFormatPr defaultRowHeight="15" x14ac:dyDescent="0.25"/>
  <sheetData>
    <row r="1" spans="1:16" ht="90" x14ac:dyDescent="0.25">
      <c r="A1" s="11" t="s">
        <v>0</v>
      </c>
      <c r="B1" s="11" t="s">
        <v>43</v>
      </c>
      <c r="C1" s="12" t="s">
        <v>44</v>
      </c>
      <c r="D1" s="12" t="s">
        <v>45</v>
      </c>
      <c r="E1" s="12" t="s">
        <v>46</v>
      </c>
      <c r="F1" s="12" t="s">
        <v>47</v>
      </c>
      <c r="G1" s="12" t="s">
        <v>48</v>
      </c>
      <c r="H1" s="12" t="s">
        <v>49</v>
      </c>
      <c r="I1" s="12" t="s">
        <v>50</v>
      </c>
      <c r="J1" s="12" t="s">
        <v>51</v>
      </c>
      <c r="K1" s="12" t="s">
        <v>52</v>
      </c>
      <c r="L1" s="12" t="s">
        <v>53</v>
      </c>
      <c r="M1" s="7" t="s">
        <v>8</v>
      </c>
      <c r="N1" s="7" t="s">
        <v>9</v>
      </c>
      <c r="O1" s="7" t="s">
        <v>10</v>
      </c>
      <c r="P1" s="7" t="s">
        <v>12</v>
      </c>
    </row>
    <row r="2" spans="1:16" x14ac:dyDescent="0.25">
      <c r="A2" s="16" t="s">
        <v>3</v>
      </c>
      <c r="B2" s="16">
        <v>1</v>
      </c>
      <c r="C2" s="16">
        <v>1</v>
      </c>
      <c r="D2" s="16" t="s">
        <v>54</v>
      </c>
      <c r="E2" s="16" t="s">
        <v>55</v>
      </c>
      <c r="F2" s="16" t="s">
        <v>4</v>
      </c>
      <c r="G2" s="16" t="s">
        <v>4</v>
      </c>
      <c r="H2" s="16" t="s">
        <v>4</v>
      </c>
      <c r="I2" s="16" t="s">
        <v>4</v>
      </c>
      <c r="J2" s="16" t="s">
        <v>4</v>
      </c>
      <c r="K2" s="16" t="s">
        <v>56</v>
      </c>
      <c r="L2" s="16">
        <v>300</v>
      </c>
      <c r="M2" s="16">
        <v>330</v>
      </c>
      <c r="N2" s="16">
        <v>23</v>
      </c>
      <c r="O2" s="17">
        <f>N2/L2</f>
        <v>7.6666666666666661E-2</v>
      </c>
      <c r="P2" s="18">
        <f>O2/O$20*100</f>
        <v>75.16339869281046</v>
      </c>
    </row>
    <row r="3" spans="1:16" x14ac:dyDescent="0.25">
      <c r="A3" t="s">
        <v>3</v>
      </c>
      <c r="B3">
        <v>2</v>
      </c>
      <c r="C3" s="13">
        <f>C2+1</f>
        <v>2</v>
      </c>
      <c r="D3" s="13" t="s">
        <v>55</v>
      </c>
      <c r="E3" s="13" t="s">
        <v>55</v>
      </c>
      <c r="F3" s="13" t="s">
        <v>5</v>
      </c>
      <c r="G3" s="13" t="s">
        <v>5</v>
      </c>
      <c r="H3" s="13" t="s">
        <v>5</v>
      </c>
      <c r="I3" s="13" t="s">
        <v>5</v>
      </c>
      <c r="J3" s="13" t="s">
        <v>5</v>
      </c>
      <c r="K3" s="13" t="s">
        <v>55</v>
      </c>
      <c r="L3">
        <v>600</v>
      </c>
      <c r="M3">
        <v>660</v>
      </c>
      <c r="N3">
        <v>65</v>
      </c>
      <c r="O3" s="1">
        <f t="shared" ref="O3:O4" si="0">N3/L3</f>
        <v>0.10833333333333334</v>
      </c>
      <c r="P3" s="19">
        <f t="shared" ref="P3:P4" si="1">O3/O$20*100</f>
        <v>106.20915032679738</v>
      </c>
    </row>
    <row r="4" spans="1:16" x14ac:dyDescent="0.25">
      <c r="A4" t="s">
        <v>3</v>
      </c>
      <c r="B4">
        <v>3</v>
      </c>
      <c r="C4" s="13">
        <f>C3+1</f>
        <v>3</v>
      </c>
      <c r="D4" s="13" t="s">
        <v>55</v>
      </c>
      <c r="E4" s="13" t="s">
        <v>55</v>
      </c>
      <c r="F4" s="13" t="s">
        <v>5</v>
      </c>
      <c r="G4" s="13" t="s">
        <v>5</v>
      </c>
      <c r="H4" s="13" t="s">
        <v>5</v>
      </c>
      <c r="I4" s="13" t="s">
        <v>5</v>
      </c>
      <c r="J4" s="13" t="s">
        <v>5</v>
      </c>
      <c r="K4" s="13" t="s">
        <v>55</v>
      </c>
      <c r="L4">
        <v>600</v>
      </c>
      <c r="M4">
        <v>660</v>
      </c>
      <c r="N4">
        <v>65</v>
      </c>
      <c r="O4" s="1">
        <f t="shared" si="0"/>
        <v>0.10833333333333334</v>
      </c>
      <c r="P4" s="19">
        <f t="shared" si="1"/>
        <v>106.20915032679738</v>
      </c>
    </row>
    <row r="5" spans="1:16" x14ac:dyDescent="0.25">
      <c r="C5" s="13"/>
      <c r="D5" s="13"/>
      <c r="E5" s="13"/>
      <c r="F5" s="13"/>
      <c r="G5" s="13"/>
      <c r="H5" s="13"/>
      <c r="I5" s="13"/>
      <c r="J5" s="13"/>
      <c r="K5" s="13"/>
    </row>
    <row r="6" spans="1:16" x14ac:dyDescent="0.25">
      <c r="C6" s="13"/>
      <c r="D6" s="13"/>
      <c r="E6" s="13"/>
      <c r="F6" s="13"/>
      <c r="G6" s="13"/>
      <c r="H6" s="13"/>
      <c r="I6" s="13"/>
      <c r="J6" s="13"/>
      <c r="K6" s="13"/>
    </row>
    <row r="7" spans="1:16" x14ac:dyDescent="0.25">
      <c r="C7" s="13"/>
      <c r="D7" s="13"/>
      <c r="E7" s="13"/>
      <c r="F7" s="13"/>
      <c r="G7" s="13"/>
      <c r="H7" s="13"/>
      <c r="I7" s="13"/>
      <c r="J7" s="13"/>
      <c r="K7" s="13"/>
    </row>
    <row r="8" spans="1:16" x14ac:dyDescent="0.25">
      <c r="C8" s="13"/>
      <c r="D8" s="13"/>
      <c r="E8" s="13"/>
      <c r="F8" s="13"/>
      <c r="G8" s="13"/>
      <c r="H8" s="13"/>
      <c r="I8" s="13"/>
      <c r="J8" s="13"/>
      <c r="K8" s="13"/>
    </row>
    <row r="9" spans="1:16" x14ac:dyDescent="0.25">
      <c r="C9" s="13"/>
      <c r="D9" s="13"/>
      <c r="E9" s="13"/>
      <c r="F9" s="13"/>
      <c r="G9" s="13"/>
      <c r="H9" s="13"/>
      <c r="I9" s="13"/>
      <c r="J9" s="13"/>
      <c r="K9" s="13"/>
    </row>
    <row r="10" spans="1:16" x14ac:dyDescent="0.25">
      <c r="C10" s="13"/>
      <c r="D10" s="13"/>
      <c r="E10" s="13"/>
      <c r="F10" s="13"/>
      <c r="G10" s="13"/>
      <c r="H10" s="13"/>
      <c r="I10" s="13"/>
      <c r="J10" s="13"/>
      <c r="K10" s="13"/>
    </row>
    <row r="11" spans="1:16" x14ac:dyDescent="0.25">
      <c r="C11" s="13"/>
      <c r="D11" s="13"/>
      <c r="E11" s="13"/>
      <c r="F11" s="13"/>
      <c r="G11" s="13"/>
      <c r="H11" s="13"/>
      <c r="I11" s="13"/>
      <c r="J11" s="13"/>
      <c r="K11" s="13"/>
    </row>
    <row r="13" spans="1:16" x14ac:dyDescent="0.25">
      <c r="C13" s="13"/>
      <c r="D13" s="13"/>
      <c r="E13" s="13"/>
      <c r="F13" s="13"/>
      <c r="G13" s="13"/>
      <c r="H13" s="13"/>
      <c r="I13" s="13"/>
      <c r="J13" s="13"/>
      <c r="K13" s="13"/>
    </row>
    <row r="14" spans="1:16" x14ac:dyDescent="0.25">
      <c r="C14" s="13"/>
      <c r="D14" s="13"/>
      <c r="E14" s="13"/>
      <c r="F14" s="13"/>
      <c r="G14" s="13"/>
      <c r="H14" s="13"/>
      <c r="I14" s="13"/>
      <c r="J14" s="13"/>
      <c r="K14" s="13"/>
    </row>
    <row r="15" spans="1:16" x14ac:dyDescent="0.25">
      <c r="C15" s="13"/>
      <c r="D15" s="13"/>
      <c r="E15" s="13"/>
      <c r="F15" s="13"/>
      <c r="G15" s="13"/>
      <c r="H15" s="13"/>
      <c r="I15" s="13"/>
      <c r="J15" s="13"/>
      <c r="K15" s="13"/>
    </row>
    <row r="16" spans="1:16" x14ac:dyDescent="0.25">
      <c r="C16" s="13"/>
      <c r="D16" s="13"/>
      <c r="E16" s="13"/>
      <c r="F16" s="13"/>
      <c r="G16" s="13"/>
      <c r="H16" s="13"/>
      <c r="I16" s="13"/>
      <c r="J16" s="13"/>
      <c r="K16" s="13"/>
    </row>
    <row r="17" spans="1:16" x14ac:dyDescent="0.25">
      <c r="C17" s="13"/>
      <c r="D17" s="13"/>
      <c r="E17" s="13"/>
      <c r="F17" s="13"/>
      <c r="G17" s="13"/>
      <c r="H17" s="13"/>
      <c r="I17" s="13"/>
      <c r="J17" s="13"/>
      <c r="K17" s="13"/>
    </row>
    <row r="18" spans="1:16" x14ac:dyDescent="0.25">
      <c r="C18" s="13"/>
      <c r="D18" s="13"/>
      <c r="E18" s="13"/>
      <c r="F18" s="13"/>
      <c r="G18" s="13"/>
      <c r="H18" s="13"/>
      <c r="I18" s="13"/>
      <c r="J18" s="13"/>
      <c r="K18" s="13"/>
    </row>
    <row r="19" spans="1:16" x14ac:dyDescent="0.25">
      <c r="A19" s="6"/>
      <c r="C19" s="13"/>
      <c r="D19" s="14"/>
      <c r="E19" s="14"/>
      <c r="F19" s="14"/>
      <c r="G19" s="14"/>
      <c r="H19" s="14"/>
      <c r="I19" s="14"/>
      <c r="J19" s="14"/>
      <c r="K19" s="14"/>
    </row>
    <row r="20" spans="1:16" x14ac:dyDescent="0.25">
      <c r="A20" t="s">
        <v>11</v>
      </c>
      <c r="L20">
        <f>SUM(L2:L19)</f>
        <v>1500</v>
      </c>
      <c r="M20" s="3">
        <f t="shared" ref="M20:N20" si="2">SUM(M2:M19)</f>
        <v>1650</v>
      </c>
      <c r="N20" s="3">
        <f t="shared" si="2"/>
        <v>153</v>
      </c>
      <c r="O20" s="15">
        <f>N20/L20</f>
        <v>0.10199999999999999</v>
      </c>
      <c r="P20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5681-7C5E-4D7B-8697-34204F2A544E}">
  <dimension ref="A2:H26"/>
  <sheetViews>
    <sheetView workbookViewId="0">
      <selection activeCell="C27" sqref="C27"/>
    </sheetView>
  </sheetViews>
  <sheetFormatPr defaultRowHeight="15" x14ac:dyDescent="0.25"/>
  <cols>
    <col min="2" max="2" width="10.5703125" bestFit="1" customWidth="1"/>
    <col min="4" max="8" width="12.42578125" style="3" customWidth="1"/>
  </cols>
  <sheetData>
    <row r="2" spans="1:8" ht="45" x14ac:dyDescent="0.25">
      <c r="A2" s="6" t="s">
        <v>0</v>
      </c>
      <c r="B2" s="6" t="s">
        <v>1</v>
      </c>
      <c r="C2" s="6" t="s">
        <v>34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12</v>
      </c>
    </row>
    <row r="3" spans="1:8" x14ac:dyDescent="0.25">
      <c r="A3" t="s">
        <v>3</v>
      </c>
      <c r="B3">
        <v>1</v>
      </c>
      <c r="C3" t="s">
        <v>4</v>
      </c>
      <c r="D3" s="3">
        <f>SUMIF('A) Page Version Analysis'!$C$3:$C$20,'B) Component on Page Analysis'!$C3,'A) Page Version Analysis'!G$3:G$20)</f>
        <v>3000</v>
      </c>
      <c r="E3" s="3">
        <f>SUMIF('A) Page Version Analysis'!$C$3:$C$20,'B) Component on Page Analysis'!$C3,'A) Page Version Analysis'!N$3:N$20)</f>
        <v>5794</v>
      </c>
      <c r="F3" s="3">
        <f>SUMIF('A) Page Version Analysis'!$C$3:$C$20,'B) Component on Page Analysis'!$C3,'A) Page Version Analysis'!O$3:O$20)</f>
        <v>119</v>
      </c>
      <c r="G3" s="4">
        <f>F3/D3</f>
        <v>3.966666666666667E-2</v>
      </c>
      <c r="H3" s="5">
        <f t="shared" ref="H3:H10" si="0">G3/G$11*100</f>
        <v>143.55072463768118</v>
      </c>
    </row>
    <row r="4" spans="1:8" x14ac:dyDescent="0.25">
      <c r="A4" t="s">
        <v>3</v>
      </c>
      <c r="B4">
        <v>1</v>
      </c>
      <c r="C4" t="s">
        <v>5</v>
      </c>
      <c r="D4" s="3">
        <f>SUMIF('A) Page Version Analysis'!$C$3:$C$20,'B) Component on Page Analysis'!$C4,'A) Page Version Analysis'!G$3:G$20)</f>
        <v>5700</v>
      </c>
      <c r="E4" s="3">
        <f>SUMIF('A) Page Version Analysis'!$C$3:$C$20,'B) Component on Page Analysis'!$C4,'A) Page Version Analysis'!N$3:N$20)</f>
        <v>6145</v>
      </c>
      <c r="F4" s="3">
        <f>SUMIF('A) Page Version Analysis'!$C$3:$C$20,'B) Component on Page Analysis'!$C4,'A) Page Version Analysis'!O$3:O$20)</f>
        <v>122</v>
      </c>
      <c r="G4" s="4">
        <f t="shared" ref="G4:G10" si="1">F4/D4</f>
        <v>2.1403508771929824E-2</v>
      </c>
      <c r="H4" s="5">
        <f t="shared" si="0"/>
        <v>77.457710773096423</v>
      </c>
    </row>
    <row r="5" spans="1:8" x14ac:dyDescent="0.25">
      <c r="A5" t="s">
        <v>3</v>
      </c>
      <c r="B5">
        <v>1</v>
      </c>
      <c r="C5" t="s">
        <v>6</v>
      </c>
      <c r="D5" s="3">
        <f>SUMIF('A) Page Version Analysis'!$C$3:$C$20,'B) Component on Page Analysis'!$C5,'A) Page Version Analysis'!G$3:G$20)</f>
        <v>5450</v>
      </c>
      <c r="E5" s="3">
        <f>SUMIF('A) Page Version Analysis'!$C$3:$C$20,'B) Component on Page Analysis'!$C5,'A) Page Version Analysis'!N$3:N$20)</f>
        <v>5850</v>
      </c>
      <c r="F5" s="3">
        <f>SUMIF('A) Page Version Analysis'!$C$3:$C$20,'B) Component on Page Analysis'!$C5,'A) Page Version Analysis'!O$3:O$20)</f>
        <v>150</v>
      </c>
      <c r="G5" s="4">
        <f t="shared" si="1"/>
        <v>2.7522935779816515E-2</v>
      </c>
      <c r="H5" s="5">
        <f t="shared" si="0"/>
        <v>99.603463244093021</v>
      </c>
    </row>
    <row r="6" spans="1:8" x14ac:dyDescent="0.25">
      <c r="A6" t="s">
        <v>3</v>
      </c>
      <c r="B6">
        <v>2</v>
      </c>
      <c r="C6" t="s">
        <v>4</v>
      </c>
      <c r="D6" s="3">
        <f>SUMIF('A) Page Version Analysis'!$E$3:$E$20,'B) Component on Page Analysis'!$C6,'A) Page Version Analysis'!G$3:G$20)</f>
        <v>4100</v>
      </c>
      <c r="E6" s="3">
        <f>SUMIF('A) Page Version Analysis'!$E$3:$E$20,'B) Component on Page Analysis'!$C6,'A) Page Version Analysis'!N$3:N$20)</f>
        <v>5249</v>
      </c>
      <c r="F6" s="3">
        <f>SUMIF('A) Page Version Analysis'!$E$3:$E$20,'B) Component on Page Analysis'!$C6,'A) Page Version Analysis'!O$3:O$20)</f>
        <v>164</v>
      </c>
      <c r="G6" s="4">
        <f t="shared" si="1"/>
        <v>0.04</v>
      </c>
      <c r="H6" s="5">
        <f t="shared" si="0"/>
        <v>144.75703324808185</v>
      </c>
    </row>
    <row r="7" spans="1:8" x14ac:dyDescent="0.25">
      <c r="A7" t="s">
        <v>3</v>
      </c>
      <c r="B7">
        <v>2</v>
      </c>
      <c r="C7" t="s">
        <v>5</v>
      </c>
      <c r="D7" s="3">
        <f>SUMIF('A) Page Version Analysis'!$E$3:$E$20,'B) Component on Page Analysis'!$C7,'A) Page Version Analysis'!G$3:G$20)</f>
        <v>10050</v>
      </c>
      <c r="E7" s="3">
        <f>SUMIF('A) Page Version Analysis'!$E$3:$E$20,'B) Component on Page Analysis'!$C7,'A) Page Version Analysis'!N$3:N$20)</f>
        <v>12540</v>
      </c>
      <c r="F7" s="3">
        <f>SUMIF('A) Page Version Analysis'!$E$3:$E$20,'B) Component on Page Analysis'!$C7,'A) Page Version Analysis'!O$3:O$20)</f>
        <v>227</v>
      </c>
      <c r="G7" s="4">
        <f t="shared" si="1"/>
        <v>2.2587064676616916E-2</v>
      </c>
      <c r="H7" s="5">
        <f t="shared" si="0"/>
        <v>81.740911809240245</v>
      </c>
    </row>
    <row r="8" spans="1:8" x14ac:dyDescent="0.25">
      <c r="A8" t="s">
        <v>3</v>
      </c>
      <c r="B8">
        <v>3</v>
      </c>
      <c r="C8" t="s">
        <v>4</v>
      </c>
      <c r="D8" s="3">
        <f>SUMIF('A) Page Version Analysis'!$F$3:$F$20,'B) Component on Page Analysis'!$C8,'A) Page Version Analysis'!G$3:G$20)</f>
        <v>4850</v>
      </c>
      <c r="E8" s="3">
        <f>SUMIF('A) Page Version Analysis'!$F$3:$F$20,'B) Component on Page Analysis'!$C8,'A) Page Version Analysis'!N$3:N$20)</f>
        <v>6965</v>
      </c>
      <c r="F8" s="3">
        <f>SUMIF('A) Page Version Analysis'!$F$3:$F$20,'B) Component on Page Analysis'!$C8,'A) Page Version Analysis'!O$3:O$20)</f>
        <v>91</v>
      </c>
      <c r="G8" s="4">
        <f t="shared" si="1"/>
        <v>1.8762886597938143E-2</v>
      </c>
      <c r="H8" s="5">
        <f t="shared" si="0"/>
        <v>67.901494977193025</v>
      </c>
    </row>
    <row r="9" spans="1:8" x14ac:dyDescent="0.25">
      <c r="A9" t="s">
        <v>3</v>
      </c>
      <c r="B9">
        <v>3</v>
      </c>
      <c r="C9" t="s">
        <v>5</v>
      </c>
      <c r="D9" s="3">
        <f>SUMIF('A) Page Version Analysis'!$F$3:$F$20,'B) Component on Page Analysis'!$C9,'A) Page Version Analysis'!G$3:G$20)</f>
        <v>5000</v>
      </c>
      <c r="E9" s="3">
        <f>SUMIF('A) Page Version Analysis'!$F$3:$F$20,'B) Component on Page Analysis'!$C9,'A) Page Version Analysis'!N$3:N$20)</f>
        <v>6279</v>
      </c>
      <c r="F9" s="3">
        <f>SUMIF('A) Page Version Analysis'!$F$3:$F$20,'B) Component on Page Analysis'!$C9,'A) Page Version Analysis'!O$3:O$20)</f>
        <v>165</v>
      </c>
      <c r="G9" s="4">
        <f t="shared" si="1"/>
        <v>3.3000000000000002E-2</v>
      </c>
      <c r="H9" s="5">
        <f t="shared" si="0"/>
        <v>119.42455242966751</v>
      </c>
    </row>
    <row r="10" spans="1:8" x14ac:dyDescent="0.25">
      <c r="A10" s="6" t="s">
        <v>3</v>
      </c>
      <c r="B10" s="6">
        <v>3</v>
      </c>
      <c r="C10" s="6" t="s">
        <v>6</v>
      </c>
      <c r="D10" s="3">
        <f>SUMIF('A) Page Version Analysis'!$F$3:$F$20,'B) Component on Page Analysis'!$C10,'A) Page Version Analysis'!G$3:G$20)</f>
        <v>4300</v>
      </c>
      <c r="E10" s="3">
        <f>SUMIF('A) Page Version Analysis'!$F$3:$F$20,'B) Component on Page Analysis'!$C10,'A) Page Version Analysis'!N$3:N$20)</f>
        <v>4545</v>
      </c>
      <c r="F10" s="3">
        <f>SUMIF('A) Page Version Analysis'!$F$3:$F$20,'B) Component on Page Analysis'!$C10,'A) Page Version Analysis'!O$3:O$20)</f>
        <v>135</v>
      </c>
      <c r="G10" s="9">
        <f t="shared" si="1"/>
        <v>3.1395348837209305E-2</v>
      </c>
      <c r="H10" s="10">
        <f t="shared" si="0"/>
        <v>113.61743888657587</v>
      </c>
    </row>
    <row r="11" spans="1:8" x14ac:dyDescent="0.25">
      <c r="A11" t="s">
        <v>11</v>
      </c>
      <c r="D11" s="3">
        <f>SUM(D3:D5)</f>
        <v>14150</v>
      </c>
      <c r="E11" s="3">
        <f t="shared" ref="E11:F11" si="2">SUM(E3:E5)</f>
        <v>17789</v>
      </c>
      <c r="F11" s="3">
        <f t="shared" si="2"/>
        <v>391</v>
      </c>
      <c r="G11" s="4">
        <f>F11/D11</f>
        <v>2.7632508833922261E-2</v>
      </c>
      <c r="H11" s="3">
        <v>100</v>
      </c>
    </row>
    <row r="13" spans="1:8" x14ac:dyDescent="0.25">
      <c r="A13" t="s">
        <v>21</v>
      </c>
    </row>
    <row r="15" spans="1:8" x14ac:dyDescent="0.25">
      <c r="A15" t="s">
        <v>35</v>
      </c>
    </row>
    <row r="16" spans="1:8" x14ac:dyDescent="0.25">
      <c r="A16" t="s">
        <v>36</v>
      </c>
    </row>
    <row r="17" spans="1:1" x14ac:dyDescent="0.25">
      <c r="A17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4" spans="1:1" x14ac:dyDescent="0.25">
      <c r="A24" t="s">
        <v>64</v>
      </c>
    </row>
    <row r="25" spans="1:1" x14ac:dyDescent="0.25">
      <c r="A25" t="s">
        <v>69</v>
      </c>
    </row>
    <row r="26" spans="1:1" x14ac:dyDescent="0.25">
      <c r="A26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EAD1-42DE-4DFC-8930-9518B0BE9600}">
  <dimension ref="A1:G22"/>
  <sheetViews>
    <sheetView workbookViewId="0">
      <selection activeCell="A23" sqref="A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t="s">
        <v>3</v>
      </c>
      <c r="B2">
        <v>1</v>
      </c>
      <c r="C2" t="s">
        <v>4</v>
      </c>
      <c r="D2">
        <v>3000</v>
      </c>
      <c r="E2">
        <v>5680</v>
      </c>
      <c r="F2">
        <v>119</v>
      </c>
      <c r="G2" s="2">
        <v>3.966666666666667E-2</v>
      </c>
    </row>
    <row r="3" spans="1:7" x14ac:dyDescent="0.25">
      <c r="A3" t="s">
        <v>3</v>
      </c>
      <c r="B3">
        <v>1</v>
      </c>
      <c r="C3" t="s">
        <v>5</v>
      </c>
      <c r="D3">
        <v>5700</v>
      </c>
      <c r="E3">
        <v>6145</v>
      </c>
      <c r="F3">
        <v>122</v>
      </c>
      <c r="G3" s="2">
        <v>2.1403508771929824E-2</v>
      </c>
    </row>
    <row r="4" spans="1:7" x14ac:dyDescent="0.25">
      <c r="A4" t="s">
        <v>3</v>
      </c>
      <c r="B4">
        <v>1</v>
      </c>
      <c r="C4" t="s">
        <v>6</v>
      </c>
      <c r="D4">
        <v>5450</v>
      </c>
      <c r="E4">
        <v>5850</v>
      </c>
      <c r="F4">
        <v>150</v>
      </c>
      <c r="G4" s="2">
        <v>2.7522935779816515E-2</v>
      </c>
    </row>
    <row r="5" spans="1:7" x14ac:dyDescent="0.25">
      <c r="A5" t="s">
        <v>17</v>
      </c>
      <c r="B5">
        <v>1</v>
      </c>
      <c r="C5" t="s">
        <v>4</v>
      </c>
      <c r="D5">
        <v>470</v>
      </c>
      <c r="E5">
        <v>500</v>
      </c>
      <c r="F5">
        <v>25</v>
      </c>
      <c r="G5" s="1">
        <f>F5/D5</f>
        <v>5.3191489361702128E-2</v>
      </c>
    </row>
    <row r="6" spans="1:7" x14ac:dyDescent="0.25">
      <c r="A6" t="s">
        <v>17</v>
      </c>
      <c r="B6">
        <v>1</v>
      </c>
      <c r="C6" t="s">
        <v>5</v>
      </c>
      <c r="D6">
        <v>600</v>
      </c>
      <c r="E6">
        <v>650</v>
      </c>
      <c r="F6">
        <v>12</v>
      </c>
      <c r="G6" s="1">
        <f t="shared" ref="G6:G7" si="0">F6/D6</f>
        <v>0.02</v>
      </c>
    </row>
    <row r="7" spans="1:7" x14ac:dyDescent="0.25">
      <c r="A7" t="s">
        <v>17</v>
      </c>
      <c r="B7">
        <v>1</v>
      </c>
      <c r="C7" t="s">
        <v>6</v>
      </c>
      <c r="D7">
        <v>750</v>
      </c>
      <c r="E7">
        <v>850</v>
      </c>
      <c r="F7">
        <v>25</v>
      </c>
      <c r="G7" s="1">
        <f t="shared" si="0"/>
        <v>3.3333333333333333E-2</v>
      </c>
    </row>
    <row r="9" spans="1:7" x14ac:dyDescent="0.25">
      <c r="A9" t="s">
        <v>18</v>
      </c>
      <c r="C9" t="s">
        <v>4</v>
      </c>
      <c r="D9">
        <f>D2+D5</f>
        <v>3470</v>
      </c>
      <c r="E9">
        <f t="shared" ref="E9:F9" si="1">E2+E5</f>
        <v>6180</v>
      </c>
      <c r="F9">
        <f t="shared" si="1"/>
        <v>144</v>
      </c>
      <c r="G9" s="1">
        <f>F9/D9</f>
        <v>4.1498559077809798E-2</v>
      </c>
    </row>
    <row r="10" spans="1:7" x14ac:dyDescent="0.25">
      <c r="C10" t="s">
        <v>5</v>
      </c>
      <c r="D10">
        <f t="shared" ref="D10:F11" si="2">D3+D6</f>
        <v>6300</v>
      </c>
      <c r="E10">
        <f t="shared" si="2"/>
        <v>6795</v>
      </c>
      <c r="F10">
        <f t="shared" si="2"/>
        <v>134</v>
      </c>
      <c r="G10" s="1">
        <f t="shared" ref="G10:G11" si="3">F10/D10</f>
        <v>2.1269841269841269E-2</v>
      </c>
    </row>
    <row r="11" spans="1:7" x14ac:dyDescent="0.25">
      <c r="C11" t="s">
        <v>6</v>
      </c>
      <c r="D11">
        <f t="shared" si="2"/>
        <v>6200</v>
      </c>
      <c r="E11">
        <f t="shared" si="2"/>
        <v>6700</v>
      </c>
      <c r="F11">
        <f t="shared" si="2"/>
        <v>175</v>
      </c>
      <c r="G11" s="1">
        <f t="shared" si="3"/>
        <v>2.8225806451612902E-2</v>
      </c>
    </row>
    <row r="15" spans="1:7" x14ac:dyDescent="0.25">
      <c r="A15" t="s">
        <v>19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A) Page Version Analysis</vt:lpstr>
      <vt:lpstr>Petko's Sheet</vt:lpstr>
      <vt:lpstr>B) Component on Page Analysis</vt:lpstr>
      <vt:lpstr>C) Component Across Page 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Greenberg</dc:creator>
  <cp:lastModifiedBy>Sean Holmesby</cp:lastModifiedBy>
  <dcterms:created xsi:type="dcterms:W3CDTF">2018-06-18T21:42:58Z</dcterms:created>
  <dcterms:modified xsi:type="dcterms:W3CDTF">2018-07-06T02:03:36Z</dcterms:modified>
</cp:coreProperties>
</file>