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airaj\sem2\MDSC 201\Final\"/>
    </mc:Choice>
  </mc:AlternateContent>
  <bookViews>
    <workbookView xWindow="0" yWindow="0" windowWidth="20490" windowHeight="8940" firstSheet="6" activeTab="6"/>
  </bookViews>
  <sheets>
    <sheet name="Data" sheetId="1" r:id="rId1"/>
    <sheet name="Sheet2" sheetId="2" r:id="rId2"/>
    <sheet name="Estimation of beta,sigma and CI" sheetId="3" r:id="rId3"/>
    <sheet name="Residuals" sheetId="4" r:id="rId4"/>
    <sheet name="Normal Probability Plot" sheetId="6" r:id="rId5"/>
    <sheet name="Plot ei against yi_hat" sheetId="7" r:id="rId6"/>
    <sheet name="Partial Residual Plot of X1" sheetId="8" r:id="rId7"/>
    <sheet name="Partial Residual Plot of X2" sheetId="12" r:id="rId8"/>
    <sheet name="Partial Residual Plot of X3" sheetId="15" r:id="rId9"/>
  </sheets>
  <definedNames>
    <definedName name="X">Data!$A$2:$D$51</definedName>
    <definedName name="X_t">Sheet2!$B$1:$AY$4</definedName>
    <definedName name="Y">Data!$E$2:$E$51</definedName>
    <definedName name="Y_t">Sheet2!$B$5:$AY$5</definedName>
  </definedNames>
  <calcPr calcId="162913"/>
</workbook>
</file>

<file path=xl/calcChain.xml><?xml version="1.0" encoding="utf-8"?>
<calcChain xmlns="http://schemas.openxmlformats.org/spreadsheetml/2006/main">
  <c r="J3" i="15" l="1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2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2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" i="15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2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" i="12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3" i="8"/>
  <c r="I4" i="8"/>
  <c r="I5" i="8"/>
  <c r="I6" i="8"/>
  <c r="I7" i="8"/>
  <c r="I8" i="8"/>
  <c r="I9" i="8"/>
  <c r="I10" i="8"/>
  <c r="I11" i="8"/>
  <c r="I12" i="8"/>
  <c r="I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2" i="8"/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2" i="4"/>
  <c r="G3" i="4"/>
  <c r="I3" i="4" s="1"/>
  <c r="G4" i="4"/>
  <c r="I4" i="4" s="1"/>
  <c r="G5" i="4"/>
  <c r="I5" i="4" s="1"/>
  <c r="G6" i="4"/>
  <c r="I6" i="4" s="1"/>
  <c r="G7" i="4"/>
  <c r="I7" i="4" s="1"/>
  <c r="G8" i="4"/>
  <c r="I8" i="4" s="1"/>
  <c r="G9" i="4"/>
  <c r="I9" i="4" s="1"/>
  <c r="G10" i="4"/>
  <c r="I10" i="4" s="1"/>
  <c r="G11" i="4"/>
  <c r="I11" i="4" s="1"/>
  <c r="G12" i="4"/>
  <c r="I12" i="4" s="1"/>
  <c r="G13" i="4"/>
  <c r="I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I19" i="4" s="1"/>
  <c r="G20" i="4"/>
  <c r="I20" i="4" s="1"/>
  <c r="G21" i="4"/>
  <c r="I21" i="4" s="1"/>
  <c r="G22" i="4"/>
  <c r="I22" i="4" s="1"/>
  <c r="G23" i="4"/>
  <c r="I23" i="4" s="1"/>
  <c r="G24" i="4"/>
  <c r="I24" i="4" s="1"/>
  <c r="G25" i="4"/>
  <c r="I25" i="4" s="1"/>
  <c r="G26" i="4"/>
  <c r="I26" i="4" s="1"/>
  <c r="G27" i="4"/>
  <c r="I27" i="4" s="1"/>
  <c r="G28" i="4"/>
  <c r="I28" i="4" s="1"/>
  <c r="G29" i="4"/>
  <c r="I29" i="4" s="1"/>
  <c r="G30" i="4"/>
  <c r="I30" i="4" s="1"/>
  <c r="G31" i="4"/>
  <c r="I31" i="4" s="1"/>
  <c r="G32" i="4"/>
  <c r="I32" i="4" s="1"/>
  <c r="G33" i="4"/>
  <c r="I33" i="4" s="1"/>
  <c r="G34" i="4"/>
  <c r="I34" i="4" s="1"/>
  <c r="G35" i="4"/>
  <c r="I35" i="4" s="1"/>
  <c r="G36" i="4"/>
  <c r="I36" i="4" s="1"/>
  <c r="G37" i="4"/>
  <c r="I37" i="4" s="1"/>
  <c r="G38" i="4"/>
  <c r="I38" i="4" s="1"/>
  <c r="G39" i="4"/>
  <c r="I39" i="4" s="1"/>
  <c r="G40" i="4"/>
  <c r="I40" i="4" s="1"/>
  <c r="G41" i="4"/>
  <c r="I41" i="4" s="1"/>
  <c r="G42" i="4"/>
  <c r="I42" i="4" s="1"/>
  <c r="G43" i="4"/>
  <c r="I43" i="4" s="1"/>
  <c r="G44" i="4"/>
  <c r="I44" i="4" s="1"/>
  <c r="G45" i="4"/>
  <c r="I45" i="4" s="1"/>
  <c r="G46" i="4"/>
  <c r="I46" i="4" s="1"/>
  <c r="G47" i="4"/>
  <c r="I47" i="4" s="1"/>
  <c r="G48" i="4"/>
  <c r="I48" i="4" s="1"/>
  <c r="G49" i="4"/>
  <c r="I49" i="4" s="1"/>
  <c r="G50" i="4"/>
  <c r="I50" i="4" s="1"/>
  <c r="G51" i="4"/>
  <c r="I51" i="4" s="1"/>
  <c r="G2" i="4"/>
  <c r="I2" i="4" s="1"/>
  <c r="H36" i="3" a="1"/>
  <c r="H36" i="3" s="1"/>
  <c r="I36" i="3"/>
  <c r="K36" i="3"/>
  <c r="M36" i="3"/>
  <c r="O36" i="3"/>
  <c r="Q36" i="3"/>
  <c r="S36" i="3"/>
  <c r="U36" i="3"/>
  <c r="W36" i="3"/>
  <c r="Y36" i="3"/>
  <c r="AA36" i="3"/>
  <c r="AC36" i="3"/>
  <c r="AE36" i="3"/>
  <c r="AG36" i="3"/>
  <c r="AI36" i="3"/>
  <c r="AK36" i="3"/>
  <c r="AM36" i="3"/>
  <c r="AO36" i="3"/>
  <c r="AQ36" i="3"/>
  <c r="AS36" i="3"/>
  <c r="AU36" i="3"/>
  <c r="AW36" i="3"/>
  <c r="AY36" i="3"/>
  <c r="BA36" i="3"/>
  <c r="BC36" i="3"/>
  <c r="BE36" i="3"/>
  <c r="BG36" i="3"/>
  <c r="I37" i="3"/>
  <c r="K37" i="3"/>
  <c r="M37" i="3"/>
  <c r="O37" i="3"/>
  <c r="Q37" i="3"/>
  <c r="S37" i="3"/>
  <c r="U37" i="3"/>
  <c r="W37" i="3"/>
  <c r="Y37" i="3"/>
  <c r="AA37" i="3"/>
  <c r="AC37" i="3"/>
  <c r="AE37" i="3"/>
  <c r="AG37" i="3"/>
  <c r="AI37" i="3"/>
  <c r="AK37" i="3"/>
  <c r="AM37" i="3"/>
  <c r="AO37" i="3"/>
  <c r="AQ37" i="3"/>
  <c r="AS37" i="3"/>
  <c r="AU37" i="3"/>
  <c r="AW37" i="3"/>
  <c r="AY37" i="3"/>
  <c r="BA37" i="3"/>
  <c r="BC37" i="3"/>
  <c r="BE37" i="3"/>
  <c r="BG37" i="3"/>
  <c r="I38" i="3"/>
  <c r="K38" i="3"/>
  <c r="M38" i="3"/>
  <c r="O38" i="3"/>
  <c r="Q38" i="3"/>
  <c r="S38" i="3"/>
  <c r="U38" i="3"/>
  <c r="W38" i="3"/>
  <c r="Y38" i="3"/>
  <c r="AA38" i="3"/>
  <c r="AC38" i="3"/>
  <c r="AE38" i="3"/>
  <c r="AG38" i="3"/>
  <c r="AI38" i="3"/>
  <c r="AK38" i="3"/>
  <c r="AM38" i="3"/>
  <c r="AO38" i="3"/>
  <c r="AQ38" i="3"/>
  <c r="AS38" i="3"/>
  <c r="AU38" i="3"/>
  <c r="AW38" i="3"/>
  <c r="AY38" i="3"/>
  <c r="BA38" i="3"/>
  <c r="BC38" i="3"/>
  <c r="BE38" i="3"/>
  <c r="BG38" i="3"/>
  <c r="I39" i="3"/>
  <c r="K39" i="3"/>
  <c r="M39" i="3"/>
  <c r="O39" i="3"/>
  <c r="Q39" i="3"/>
  <c r="S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B67" i="3"/>
  <c r="BC67" i="3"/>
  <c r="BD67" i="3"/>
  <c r="BE67" i="3"/>
  <c r="BF67" i="3"/>
  <c r="BG67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Y69" i="3"/>
  <c r="AZ69" i="3"/>
  <c r="BA69" i="3"/>
  <c r="BB69" i="3"/>
  <c r="BC69" i="3"/>
  <c r="BD69" i="3"/>
  <c r="BE69" i="3"/>
  <c r="BF69" i="3"/>
  <c r="BG69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Y72" i="3"/>
  <c r="AZ72" i="3"/>
  <c r="BA72" i="3"/>
  <c r="BB72" i="3"/>
  <c r="BC72" i="3"/>
  <c r="BD72" i="3"/>
  <c r="BE72" i="3"/>
  <c r="BF72" i="3"/>
  <c r="BG72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G86" i="3"/>
  <c r="E26" i="3" a="1"/>
  <c r="E26" i="3" s="1"/>
  <c r="F26" i="3"/>
  <c r="H26" i="3"/>
  <c r="J26" i="3"/>
  <c r="L26" i="3"/>
  <c r="N26" i="3"/>
  <c r="P26" i="3"/>
  <c r="R26" i="3"/>
  <c r="T26" i="3"/>
  <c r="V26" i="3"/>
  <c r="X26" i="3"/>
  <c r="Z26" i="3"/>
  <c r="AB26" i="3"/>
  <c r="AD26" i="3"/>
  <c r="AF26" i="3"/>
  <c r="AH26" i="3"/>
  <c r="AJ26" i="3"/>
  <c r="AL26" i="3"/>
  <c r="AN26" i="3"/>
  <c r="AP26" i="3"/>
  <c r="AR26" i="3"/>
  <c r="AT26" i="3"/>
  <c r="AV26" i="3"/>
  <c r="AX26" i="3"/>
  <c r="AZ26" i="3"/>
  <c r="BB26" i="3"/>
  <c r="BD26" i="3"/>
  <c r="BF26" i="3"/>
  <c r="BH26" i="3"/>
  <c r="BJ26" i="3"/>
  <c r="BL26" i="3"/>
  <c r="BN26" i="3"/>
  <c r="BP26" i="3"/>
  <c r="BR26" i="3"/>
  <c r="BT26" i="3"/>
  <c r="F27" i="3"/>
  <c r="H27" i="3"/>
  <c r="J27" i="3"/>
  <c r="L27" i="3"/>
  <c r="N27" i="3"/>
  <c r="P27" i="3"/>
  <c r="R27" i="3"/>
  <c r="T27" i="3"/>
  <c r="V27" i="3"/>
  <c r="X27" i="3"/>
  <c r="Z27" i="3"/>
  <c r="AB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BP27" i="3"/>
  <c r="BR27" i="3"/>
  <c r="BT27" i="3"/>
  <c r="F28" i="3"/>
  <c r="H28" i="3"/>
  <c r="J28" i="3"/>
  <c r="L28" i="3"/>
  <c r="N28" i="3"/>
  <c r="P28" i="3"/>
  <c r="R28" i="3"/>
  <c r="T28" i="3"/>
  <c r="V28" i="3"/>
  <c r="X28" i="3"/>
  <c r="Z28" i="3"/>
  <c r="AB28" i="3"/>
  <c r="AD28" i="3"/>
  <c r="AF28" i="3"/>
  <c r="AH28" i="3"/>
  <c r="AJ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L8" i="4" l="1"/>
  <c r="M8" i="4" s="1"/>
  <c r="L4" i="4"/>
  <c r="M4" i="4" s="1"/>
  <c r="L32" i="4"/>
  <c r="M32" i="4" s="1"/>
  <c r="L28" i="4"/>
  <c r="M28" i="4" s="1"/>
  <c r="L24" i="4"/>
  <c r="M24" i="4" s="1"/>
  <c r="L20" i="4"/>
  <c r="M20" i="4" s="1"/>
  <c r="L16" i="4"/>
  <c r="M16" i="4" s="1"/>
  <c r="L12" i="4"/>
  <c r="M12" i="4" s="1"/>
  <c r="L50" i="4"/>
  <c r="M50" i="4" s="1"/>
  <c r="L46" i="4"/>
  <c r="M46" i="4" s="1"/>
  <c r="L42" i="4"/>
  <c r="M42" i="4" s="1"/>
  <c r="L38" i="4"/>
  <c r="M38" i="4" s="1"/>
  <c r="L2" i="4"/>
  <c r="M2" i="4" s="1"/>
  <c r="L6" i="4"/>
  <c r="M6" i="4" s="1"/>
  <c r="L34" i="4"/>
  <c r="M34" i="4" s="1"/>
  <c r="L30" i="4"/>
  <c r="M30" i="4" s="1"/>
  <c r="L26" i="4"/>
  <c r="M26" i="4" s="1"/>
  <c r="L22" i="4"/>
  <c r="M22" i="4" s="1"/>
  <c r="L18" i="4"/>
  <c r="M18" i="4" s="1"/>
  <c r="L14" i="4"/>
  <c r="M14" i="4" s="1"/>
  <c r="L10" i="4"/>
  <c r="M10" i="4" s="1"/>
  <c r="L48" i="4"/>
  <c r="M48" i="4" s="1"/>
  <c r="L44" i="4"/>
  <c r="M44" i="4" s="1"/>
  <c r="L40" i="4"/>
  <c r="M40" i="4" s="1"/>
  <c r="L36" i="4"/>
  <c r="M36" i="4" s="1"/>
  <c r="L9" i="4"/>
  <c r="M9" i="4" s="1"/>
  <c r="L7" i="4"/>
  <c r="M7" i="4" s="1"/>
  <c r="L5" i="4"/>
  <c r="M5" i="4" s="1"/>
  <c r="L3" i="4"/>
  <c r="M3" i="4" s="1"/>
  <c r="L33" i="4"/>
  <c r="M33" i="4" s="1"/>
  <c r="L31" i="4"/>
  <c r="M31" i="4" s="1"/>
  <c r="L29" i="4"/>
  <c r="M29" i="4" s="1"/>
  <c r="L27" i="4"/>
  <c r="M27" i="4" s="1"/>
  <c r="L25" i="4"/>
  <c r="M25" i="4" s="1"/>
  <c r="L23" i="4"/>
  <c r="M23" i="4" s="1"/>
  <c r="L21" i="4"/>
  <c r="M21" i="4" s="1"/>
  <c r="L19" i="4"/>
  <c r="M19" i="4" s="1"/>
  <c r="L17" i="4"/>
  <c r="M17" i="4" s="1"/>
  <c r="L15" i="4"/>
  <c r="M15" i="4" s="1"/>
  <c r="L13" i="4"/>
  <c r="M13" i="4" s="1"/>
  <c r="L11" i="4"/>
  <c r="M11" i="4" s="1"/>
  <c r="L51" i="4"/>
  <c r="M51" i="4" s="1"/>
  <c r="L49" i="4"/>
  <c r="M49" i="4" s="1"/>
  <c r="L47" i="4"/>
  <c r="M47" i="4" s="1"/>
  <c r="L45" i="4"/>
  <c r="M45" i="4" s="1"/>
  <c r="L43" i="4"/>
  <c r="M43" i="4" s="1"/>
  <c r="L41" i="4"/>
  <c r="M41" i="4" s="1"/>
  <c r="L39" i="4"/>
  <c r="M39" i="4" s="1"/>
  <c r="L37" i="4"/>
  <c r="M37" i="4" s="1"/>
  <c r="L35" i="4"/>
  <c r="M35" i="4" s="1"/>
  <c r="J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J4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3" i="4"/>
  <c r="T39" i="3"/>
  <c r="R39" i="3"/>
  <c r="P39" i="3"/>
  <c r="N39" i="3"/>
  <c r="L39" i="3"/>
  <c r="J39" i="3"/>
  <c r="H39" i="3"/>
  <c r="BF38" i="3"/>
  <c r="BD38" i="3"/>
  <c r="BB38" i="3"/>
  <c r="AZ38" i="3"/>
  <c r="AX38" i="3"/>
  <c r="AV38" i="3"/>
  <c r="AT38" i="3"/>
  <c r="AR38" i="3"/>
  <c r="AP38" i="3"/>
  <c r="AN38" i="3"/>
  <c r="AL38" i="3"/>
  <c r="AJ38" i="3"/>
  <c r="AH38" i="3"/>
  <c r="AF38" i="3"/>
  <c r="AD38" i="3"/>
  <c r="AB38" i="3"/>
  <c r="Z38" i="3"/>
  <c r="X38" i="3"/>
  <c r="V38" i="3"/>
  <c r="T38" i="3"/>
  <c r="R38" i="3"/>
  <c r="P38" i="3"/>
  <c r="N38" i="3"/>
  <c r="L38" i="3"/>
  <c r="J38" i="3"/>
  <c r="H38" i="3"/>
  <c r="BF37" i="3"/>
  <c r="BD37" i="3"/>
  <c r="BB37" i="3"/>
  <c r="AZ37" i="3"/>
  <c r="AX37" i="3"/>
  <c r="AV37" i="3"/>
  <c r="AT37" i="3"/>
  <c r="AR37" i="3"/>
  <c r="AP37" i="3"/>
  <c r="AN37" i="3"/>
  <c r="AL37" i="3"/>
  <c r="AJ37" i="3"/>
  <c r="AH37" i="3"/>
  <c r="AF37" i="3"/>
  <c r="AD37" i="3"/>
  <c r="AB37" i="3"/>
  <c r="Z37" i="3"/>
  <c r="X37" i="3"/>
  <c r="V37" i="3"/>
  <c r="T37" i="3"/>
  <c r="R37" i="3"/>
  <c r="P37" i="3"/>
  <c r="N37" i="3"/>
  <c r="L37" i="3"/>
  <c r="J37" i="3"/>
  <c r="H37" i="3"/>
  <c r="BF36" i="3"/>
  <c r="BD36" i="3"/>
  <c r="BB36" i="3"/>
  <c r="AZ36" i="3"/>
  <c r="AX36" i="3"/>
  <c r="AV36" i="3"/>
  <c r="AT36" i="3"/>
  <c r="AR36" i="3"/>
  <c r="AP36" i="3"/>
  <c r="AN36" i="3"/>
  <c r="AL36" i="3"/>
  <c r="AJ36" i="3"/>
  <c r="AH36" i="3"/>
  <c r="AF36" i="3"/>
  <c r="AD36" i="3"/>
  <c r="AB36" i="3"/>
  <c r="Z36" i="3"/>
  <c r="X36" i="3"/>
  <c r="V36" i="3"/>
  <c r="T36" i="3"/>
  <c r="R36" i="3"/>
  <c r="P36" i="3"/>
  <c r="N36" i="3"/>
  <c r="L36" i="3"/>
  <c r="J36" i="3"/>
  <c r="AK28" i="3"/>
  <c r="AI28" i="3"/>
  <c r="AG28" i="3"/>
  <c r="AE28" i="3"/>
  <c r="AC28" i="3"/>
  <c r="AA28" i="3"/>
  <c r="Y28" i="3"/>
  <c r="W28" i="3"/>
  <c r="U28" i="3"/>
  <c r="S28" i="3"/>
  <c r="Q28" i="3"/>
  <c r="O28" i="3"/>
  <c r="M28" i="3"/>
  <c r="K28" i="3"/>
  <c r="I28" i="3"/>
  <c r="G28" i="3"/>
  <c r="E28" i="3"/>
  <c r="BS27" i="3"/>
  <c r="BQ27" i="3"/>
  <c r="BO27" i="3"/>
  <c r="BM27" i="3"/>
  <c r="BK27" i="3"/>
  <c r="BI27" i="3"/>
  <c r="BG27" i="3"/>
  <c r="BE27" i="3"/>
  <c r="BC27" i="3"/>
  <c r="BA27" i="3"/>
  <c r="AY27" i="3"/>
  <c r="AW27" i="3"/>
  <c r="AU27" i="3"/>
  <c r="AS27" i="3"/>
  <c r="AQ27" i="3"/>
  <c r="AO27" i="3"/>
  <c r="AM27" i="3"/>
  <c r="AK27" i="3"/>
  <c r="AI27" i="3"/>
  <c r="AG27" i="3"/>
  <c r="AE27" i="3"/>
  <c r="AC27" i="3"/>
  <c r="AA27" i="3"/>
  <c r="Y27" i="3"/>
  <c r="W27" i="3"/>
  <c r="U27" i="3"/>
  <c r="S27" i="3"/>
  <c r="Q27" i="3"/>
  <c r="O27" i="3"/>
  <c r="M27" i="3"/>
  <c r="K27" i="3"/>
  <c r="I27" i="3"/>
  <c r="G27" i="3"/>
  <c r="E27" i="3"/>
  <c r="BS26" i="3"/>
  <c r="BQ26" i="3"/>
  <c r="BO26" i="3"/>
  <c r="BM26" i="3"/>
  <c r="BK26" i="3"/>
  <c r="BI26" i="3"/>
  <c r="BG26" i="3"/>
  <c r="BE26" i="3"/>
  <c r="BC26" i="3"/>
  <c r="BA26" i="3"/>
  <c r="AY26" i="3"/>
  <c r="AW26" i="3"/>
  <c r="AU26" i="3"/>
  <c r="AS26" i="3"/>
  <c r="AQ26" i="3"/>
  <c r="AO26" i="3"/>
  <c r="AM26" i="3"/>
  <c r="AK26" i="3"/>
  <c r="AI26" i="3"/>
  <c r="AG26" i="3"/>
  <c r="AE26" i="3"/>
  <c r="AC26" i="3"/>
  <c r="AA26" i="3"/>
  <c r="Y26" i="3"/>
  <c r="W26" i="3"/>
  <c r="U26" i="3"/>
  <c r="S26" i="3"/>
  <c r="Q26" i="3"/>
  <c r="O26" i="3"/>
  <c r="M26" i="3"/>
  <c r="K26" i="3"/>
  <c r="I26" i="3"/>
  <c r="G26" i="3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E39" i="3"/>
  <c r="E38" i="3"/>
  <c r="E37" i="3"/>
  <c r="A39" i="3"/>
  <c r="A38" i="3"/>
  <c r="A37" i="3"/>
  <c r="A36" i="3"/>
  <c r="E36" i="3"/>
  <c r="B34" i="3"/>
  <c r="B24" i="3" a="1"/>
  <c r="B26" i="3" s="1"/>
  <c r="B22" i="3" a="1"/>
  <c r="B22" i="3" s="1"/>
  <c r="B16" i="3" a="1"/>
  <c r="B19" i="3" s="1"/>
  <c r="B2" i="3" a="1"/>
  <c r="D5" i="3" s="1"/>
  <c r="B18" i="3" l="1"/>
  <c r="B2" i="3"/>
  <c r="C2" i="3"/>
  <c r="E2" i="3"/>
  <c r="C3" i="3"/>
  <c r="E3" i="3"/>
  <c r="C4" i="3"/>
  <c r="E4" i="3"/>
  <c r="C5" i="3"/>
  <c r="E5" i="3"/>
  <c r="B16" i="3"/>
  <c r="B17" i="3"/>
  <c r="B24" i="3"/>
  <c r="B25" i="3"/>
  <c r="B27" i="3"/>
  <c r="D2" i="3"/>
  <c r="B3" i="3"/>
  <c r="D3" i="3"/>
  <c r="B4" i="3"/>
  <c r="D4" i="3"/>
  <c r="B5" i="3"/>
  <c r="E22" i="3" l="1" a="1"/>
  <c r="E22" i="3" s="1"/>
  <c r="B29" i="3" s="1"/>
  <c r="B31" i="3" s="1"/>
  <c r="B9" i="3" a="1"/>
  <c r="E12" i="3" l="1"/>
  <c r="C12" i="3"/>
  <c r="E11" i="3"/>
  <c r="C11" i="3"/>
  <c r="E10" i="3"/>
  <c r="C10" i="3"/>
  <c r="E9" i="3"/>
  <c r="C9" i="3"/>
  <c r="B9" i="3"/>
  <c r="D12" i="3"/>
  <c r="B12" i="3"/>
  <c r="D11" i="3"/>
  <c r="B11" i="3"/>
  <c r="D10" i="3"/>
  <c r="B10" i="3"/>
  <c r="D9" i="3"/>
  <c r="E16" i="3" l="1" a="1"/>
  <c r="E18" i="3" l="1"/>
  <c r="E19" i="3"/>
  <c r="E17" i="3"/>
  <c r="E16" i="3"/>
</calcChain>
</file>

<file path=xl/sharedStrings.xml><?xml version="1.0" encoding="utf-8"?>
<sst xmlns="http://schemas.openxmlformats.org/spreadsheetml/2006/main" count="246" uniqueCount="82">
  <si>
    <t xml:space="preserve">   </t>
  </si>
  <si>
    <t>Print Media Expenses</t>
  </si>
  <si>
    <t>Social Media Expenses</t>
  </si>
  <si>
    <t>Outdoor Ad Expenses</t>
  </si>
  <si>
    <t>Profit</t>
  </si>
  <si>
    <t>(X_t)*X =</t>
  </si>
  <si>
    <t xml:space="preserve"> (X_t * X)^-1 = </t>
  </si>
  <si>
    <t>(X_t)*Y=</t>
  </si>
  <si>
    <t>beta_hat =</t>
  </si>
  <si>
    <t xml:space="preserve">beta_hat_t = </t>
  </si>
  <si>
    <t>(Y_t)*Y =</t>
  </si>
  <si>
    <r>
      <rPr>
        <b/>
        <sz val="10"/>
        <color theme="1"/>
        <rFont val="Arial"/>
      </rPr>
      <t xml:space="preserve"> beta_hat_t * x_t *y =</t>
    </r>
    <r>
      <rPr>
        <sz val="10"/>
        <color theme="1"/>
        <rFont val="Arial"/>
      </rPr>
      <t xml:space="preserve"> </t>
    </r>
  </si>
  <si>
    <t xml:space="preserve">SSres = </t>
  </si>
  <si>
    <t xml:space="preserve">Sigma^2 = </t>
  </si>
  <si>
    <t>Confidence Interval for beta_hat</t>
  </si>
  <si>
    <t xml:space="preserve">t(0.05/2, 46) = </t>
  </si>
  <si>
    <t>&lt;=</t>
  </si>
  <si>
    <t>beta_0</t>
  </si>
  <si>
    <t>beta_1</t>
  </si>
  <si>
    <t>beta_2</t>
  </si>
  <si>
    <t>beta_3</t>
  </si>
  <si>
    <t>Y_hat</t>
  </si>
  <si>
    <t>ei = yi-y_hat</t>
  </si>
  <si>
    <t>hii</t>
  </si>
  <si>
    <t>Standardized
Residuals,
di = ei/root(sigma^2)</t>
  </si>
  <si>
    <t>StudentizedResiduals,ri=ei/root(sigma^2*(1-hii))</t>
  </si>
  <si>
    <t>PRESS
Residuals,
e(i) = ei/1-hii</t>
  </si>
  <si>
    <t>S(i)^2=</t>
  </si>
  <si>
    <t>beta 0</t>
  </si>
  <si>
    <t>beta 1</t>
  </si>
  <si>
    <t>beta 2</t>
  </si>
  <si>
    <t>beta 3</t>
  </si>
  <si>
    <t>Sigma^2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</si>
  <si>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</si>
  <si>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</si>
  <si>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</si>
  <si>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</si>
  <si>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</si>
  <si>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</si>
  <si>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</si>
  <si>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</si>
  <si>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</si>
  <si>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</si>
  <si>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</si>
  <si>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</si>
  <si>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</si>
  <si>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</si>
  <si>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</si>
  <si>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</si>
  <si>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</si>
  <si>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</si>
  <si>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</si>
  <si>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</si>
  <si>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</si>
  <si>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</si>
  <si>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</si>
  <si>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</si>
  <si>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</si>
  <si>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</si>
  <si>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(X_t*X)^-1*X_t =</t>
  </si>
  <si>
    <t>Hat Matrix =</t>
  </si>
  <si>
    <t>Pi =</t>
  </si>
  <si>
    <t>SL_No.</t>
  </si>
  <si>
    <t>ti(R student Residual)_ =</t>
  </si>
  <si>
    <t>Ranked Residuals</t>
  </si>
  <si>
    <t>Pi=</t>
  </si>
  <si>
    <t>y(1)i^</t>
  </si>
  <si>
    <t>e(1)i[y]=
yi-y(1)i^</t>
  </si>
  <si>
    <t>X1^</t>
  </si>
  <si>
    <t>e(1)i[x]=
x1-x1^</t>
  </si>
  <si>
    <t>e(2)i[y]=
yi-y(2)i^</t>
  </si>
  <si>
    <t>e(2)i[x]=
x2-x2^</t>
  </si>
  <si>
    <t>X2^</t>
  </si>
  <si>
    <t>y(2)i^</t>
  </si>
  <si>
    <t>Print Media Expenses(X1)</t>
  </si>
  <si>
    <t>Outdoor Ad Expenses(X3)</t>
  </si>
  <si>
    <t>Social Media Expenses(X2)</t>
  </si>
  <si>
    <t>Profit(y)</t>
  </si>
  <si>
    <t>y(3)i^</t>
  </si>
  <si>
    <t>e(3)i[y]=
yi-y(3)i^</t>
  </si>
  <si>
    <t>X3^</t>
  </si>
  <si>
    <t>e(3)i[x]=
x3-x3^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</si>
</sst>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rgb="FF000000"/>
      <name val="Calibri"/>
    </font>
    <font>
      <b/>
      <sz val="15"/>
      <color theme="1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1"/>
      <color theme="1"/>
      <name val="&quot;aptos narrow&quot;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0" applyNumberFormat="0" applyBorder="0" applyAlignment="0" applyProtection="0"/>
    <xf numFmtId="0" fontId="25" fillId="8" borderId="10" applyNumberFormat="0" applyAlignment="0" applyProtection="0"/>
    <xf numFmtId="0" fontId="26" fillId="9" borderId="11" applyNumberFormat="0" applyAlignment="0" applyProtection="0"/>
    <xf numFmtId="0" fontId="27" fillId="9" borderId="10" applyNumberFormat="0" applyAlignment="0" applyProtection="0"/>
    <xf numFmtId="0" fontId="28" fillId="0" borderId="12" applyNumberFormat="0" applyFill="0" applyAlignment="0" applyProtection="0"/>
    <xf numFmtId="0" fontId="29" fillId="10" borderId="13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3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33" fillId="35" borderId="0" applyNumberFormat="0" applyBorder="0" applyAlignment="0" applyProtection="0"/>
    <xf numFmtId="0" fontId="1" fillId="0" borderId="0"/>
    <xf numFmtId="0" fontId="1" fillId="11" borderId="14" applyNumberFormat="0" applyFont="0" applyAlignment="0" applyProtection="0"/>
  </cellStyleXfs>
  <cellXfs count="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/>
    <xf numFmtId="0" fontId="6" fillId="0" borderId="2" xfId="0" applyFont="1" applyBorder="1" applyAlignment="1"/>
    <xf numFmtId="0" fontId="2" fillId="0" borderId="2" xfId="0" applyFont="1" applyBorder="1" applyAlignment="1"/>
    <xf numFmtId="0" fontId="8" fillId="0" borderId="0" xfId="0" applyFont="1" applyAlignment="1"/>
    <xf numFmtId="0" fontId="9" fillId="0" borderId="2" xfId="0" applyFont="1" applyBorder="1" applyAlignment="1"/>
    <xf numFmtId="0" fontId="10" fillId="0" borderId="2" xfId="0" applyFont="1" applyBorder="1" applyAlignment="1"/>
    <xf numFmtId="0" fontId="10" fillId="3" borderId="2" xfId="0" applyFont="1" applyFill="1" applyBorder="1" applyAlignment="1"/>
    <xf numFmtId="0" fontId="8" fillId="0" borderId="2" xfId="0" applyFont="1" applyBorder="1" applyAlignment="1"/>
    <xf numFmtId="0" fontId="8" fillId="4" borderId="2" xfId="0" applyFont="1" applyFill="1" applyBorder="1" applyAlignment="1">
      <alignment wrapText="1"/>
    </xf>
    <xf numFmtId="0" fontId="8" fillId="4" borderId="2" xfId="0" applyFont="1" applyFill="1" applyBorder="1" applyAlignment="1"/>
    <xf numFmtId="0" fontId="13" fillId="0" borderId="0" xfId="0" applyFont="1" applyAlignment="1"/>
    <xf numFmtId="0" fontId="1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5" xfId="0" applyFill="1" applyBorder="1" applyAlignment="1"/>
    <xf numFmtId="0" fontId="15" fillId="0" borderId="6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Continuous"/>
    </xf>
    <xf numFmtId="0" fontId="16" fillId="4" borderId="2" xfId="0" applyFont="1" applyFill="1" applyBorder="1" applyAlignment="1">
      <alignment wrapText="1"/>
    </xf>
    <xf numFmtId="0" fontId="17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/>
    <xf numFmtId="0" fontId="7" fillId="0" borderId="4" xfId="0" applyFont="1" applyBorder="1"/>
    <xf numFmtId="0" fontId="6" fillId="0" borderId="1" xfId="0" applyFont="1" applyBorder="1" applyAlignment="1">
      <alignment vertical="center"/>
    </xf>
    <xf numFmtId="0" fontId="14" fillId="0" borderId="0" xfId="0" applyFont="1" applyAlignment="1"/>
    <xf numFmtId="0" fontId="16" fillId="0" borderId="0" xfId="0" applyFont="1" applyAlignment="1"/>
    <xf numFmtId="0" fontId="0" fillId="36" borderId="0" xfId="0" applyFill="1" applyBorder="1" applyAlignment="1"/>
    <xf numFmtId="0" fontId="0" fillId="36" borderId="5" xfId="0" applyFill="1" applyBorder="1" applyAlignment="1"/>
    <xf numFmtId="0" fontId="32" fillId="0" borderId="16" xfId="41" applyFont="1" applyFill="1" applyBorder="1" applyAlignment="1">
      <alignment vertical="top" wrapText="1"/>
    </xf>
    <xf numFmtId="0" fontId="32" fillId="37" borderId="18" xfId="41" applyFont="1" applyFill="1" applyBorder="1" applyAlignment="1">
      <alignment vertical="top" wrapText="1"/>
    </xf>
    <xf numFmtId="0" fontId="32" fillId="37" borderId="0" xfId="41" applyFont="1" applyFill="1" applyBorder="1"/>
    <xf numFmtId="0" fontId="32" fillId="37" borderId="17" xfId="41" applyFont="1" applyFill="1" applyBorder="1" applyAlignment="1">
      <alignment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Prob Plot</a:t>
            </a:r>
          </a:p>
        </c:rich>
      </c:tx>
      <c:layout>
        <c:manualLayout>
          <c:xMode val="edge"/>
          <c:yMode val="edge"/>
          <c:x val="0.37974300087489066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'Normal Probability Plot'!$B$1</c:f>
              <c:strCache>
                <c:ptCount val="1"/>
                <c:pt idx="0">
                  <c:v>Ranked 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 Probability Plot'!$B$2:$B$51</c:f>
              <c:numCache>
                <c:formatCode>General</c:formatCode>
                <c:ptCount val="50"/>
                <c:pt idx="0">
                  <c:v>-4.4961657009999998</c:v>
                </c:pt>
                <c:pt idx="1">
                  <c:v>-1.9542668190000001</c:v>
                </c:pt>
                <c:pt idx="2">
                  <c:v>-1.851015012</c:v>
                </c:pt>
                <c:pt idx="3">
                  <c:v>-1.686124103</c:v>
                </c:pt>
                <c:pt idx="4">
                  <c:v>-1.0716244109999999</c:v>
                </c:pt>
                <c:pt idx="5">
                  <c:v>-0.82686841099999997</c:v>
                </c:pt>
                <c:pt idx="6">
                  <c:v>-0.73973776099999999</c:v>
                </c:pt>
                <c:pt idx="7">
                  <c:v>-0.67944142799999996</c:v>
                </c:pt>
                <c:pt idx="8">
                  <c:v>-0.67670860700000002</c:v>
                </c:pt>
                <c:pt idx="9">
                  <c:v>-0.56716721199999998</c:v>
                </c:pt>
                <c:pt idx="10">
                  <c:v>-0.53522122100000002</c:v>
                </c:pt>
                <c:pt idx="11">
                  <c:v>-0.53470165000000003</c:v>
                </c:pt>
                <c:pt idx="12">
                  <c:v>-0.53007072700000002</c:v>
                </c:pt>
                <c:pt idx="13">
                  <c:v>-0.51814615799999997</c:v>
                </c:pt>
                <c:pt idx="14">
                  <c:v>-0.47925779899999998</c:v>
                </c:pt>
                <c:pt idx="15">
                  <c:v>-0.47261954900000003</c:v>
                </c:pt>
                <c:pt idx="16">
                  <c:v>-0.44393721899999999</c:v>
                </c:pt>
                <c:pt idx="17">
                  <c:v>-0.30159457499999998</c:v>
                </c:pt>
                <c:pt idx="18">
                  <c:v>-0.23461428500000001</c:v>
                </c:pt>
                <c:pt idx="19">
                  <c:v>-0.176017376</c:v>
                </c:pt>
                <c:pt idx="20">
                  <c:v>-0.13902610300000001</c:v>
                </c:pt>
                <c:pt idx="21">
                  <c:v>-0.123709613</c:v>
                </c:pt>
                <c:pt idx="22">
                  <c:v>-8.7369756000000007E-2</c:v>
                </c:pt>
                <c:pt idx="23">
                  <c:v>-2.9709194000000001E-2</c:v>
                </c:pt>
                <c:pt idx="24">
                  <c:v>-2.2647688999999999E-2</c:v>
                </c:pt>
                <c:pt idx="25">
                  <c:v>3.8275913000000002E-2</c:v>
                </c:pt>
                <c:pt idx="26">
                  <c:v>5.1822866000000002E-2</c:v>
                </c:pt>
                <c:pt idx="27">
                  <c:v>5.3452593999999999E-2</c:v>
                </c:pt>
                <c:pt idx="28">
                  <c:v>6.6454748999999994E-2</c:v>
                </c:pt>
                <c:pt idx="29">
                  <c:v>9.6720504999999998E-2</c:v>
                </c:pt>
                <c:pt idx="30">
                  <c:v>0.18632905899999999</c:v>
                </c:pt>
                <c:pt idx="31">
                  <c:v>0.20063019200000001</c:v>
                </c:pt>
                <c:pt idx="32">
                  <c:v>0.30186897899999998</c:v>
                </c:pt>
                <c:pt idx="33">
                  <c:v>0.33246486800000002</c:v>
                </c:pt>
                <c:pt idx="34">
                  <c:v>0.37666773999999997</c:v>
                </c:pt>
                <c:pt idx="35">
                  <c:v>0.56564173699999998</c:v>
                </c:pt>
                <c:pt idx="36">
                  <c:v>0.66158030199999995</c:v>
                </c:pt>
                <c:pt idx="37">
                  <c:v>0.74550497199999999</c:v>
                </c:pt>
                <c:pt idx="38">
                  <c:v>0.85283320799999995</c:v>
                </c:pt>
                <c:pt idx="39">
                  <c:v>0.87321775300000004</c:v>
                </c:pt>
                <c:pt idx="40">
                  <c:v>0.97218939000000004</c:v>
                </c:pt>
                <c:pt idx="41">
                  <c:v>1.0228665990000001</c:v>
                </c:pt>
                <c:pt idx="42">
                  <c:v>1.0374563409999999</c:v>
                </c:pt>
                <c:pt idx="43">
                  <c:v>1.0771292610000001</c:v>
                </c:pt>
                <c:pt idx="44">
                  <c:v>1.1090776710000001</c:v>
                </c:pt>
                <c:pt idx="45">
                  <c:v>1.1794307639999999</c:v>
                </c:pt>
                <c:pt idx="46">
                  <c:v>1.3377233799999999</c:v>
                </c:pt>
                <c:pt idx="47">
                  <c:v>1.3781420550000001</c:v>
                </c:pt>
                <c:pt idx="48">
                  <c:v>1.7709735660000001</c:v>
                </c:pt>
                <c:pt idx="49">
                  <c:v>2.0220730370000002</c:v>
                </c:pt>
              </c:numCache>
            </c:numRef>
          </c:xVal>
          <c:yVal>
            <c:numRef>
              <c:f>'Normal Probability Plot'!$A$2:$A$51</c:f>
              <c:numCache>
                <c:formatCode>General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  <c:pt idx="26">
                  <c:v>0.53</c:v>
                </c:pt>
                <c:pt idx="27">
                  <c:v>0.55000000000000004</c:v>
                </c:pt>
                <c:pt idx="28">
                  <c:v>0.56999999999999995</c:v>
                </c:pt>
                <c:pt idx="29">
                  <c:v>0.59</c:v>
                </c:pt>
                <c:pt idx="30">
                  <c:v>0.61</c:v>
                </c:pt>
                <c:pt idx="31">
                  <c:v>0.63</c:v>
                </c:pt>
                <c:pt idx="32">
                  <c:v>0.65</c:v>
                </c:pt>
                <c:pt idx="33">
                  <c:v>0.67</c:v>
                </c:pt>
                <c:pt idx="34">
                  <c:v>0.69</c:v>
                </c:pt>
                <c:pt idx="35">
                  <c:v>0.71</c:v>
                </c:pt>
                <c:pt idx="36">
                  <c:v>0.73</c:v>
                </c:pt>
                <c:pt idx="37">
                  <c:v>0.75</c:v>
                </c:pt>
                <c:pt idx="38">
                  <c:v>0.77</c:v>
                </c:pt>
                <c:pt idx="39">
                  <c:v>0.79</c:v>
                </c:pt>
                <c:pt idx="40">
                  <c:v>0.81</c:v>
                </c:pt>
                <c:pt idx="41">
                  <c:v>0.83</c:v>
                </c:pt>
                <c:pt idx="42">
                  <c:v>0.85</c:v>
                </c:pt>
                <c:pt idx="43">
                  <c:v>0.87</c:v>
                </c:pt>
                <c:pt idx="44">
                  <c:v>0.89</c:v>
                </c:pt>
                <c:pt idx="45">
                  <c:v>0.91</c:v>
                </c:pt>
                <c:pt idx="46">
                  <c:v>0.93</c:v>
                </c:pt>
                <c:pt idx="47">
                  <c:v>0.95</c:v>
                </c:pt>
                <c:pt idx="48">
                  <c:v>0.97</c:v>
                </c:pt>
                <c:pt idx="49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9-4E84-9554-47F76BEA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136208"/>
        <c:axId val="507138288"/>
      </c:scatterChart>
      <c:valAx>
        <c:axId val="50713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Ranke</a:t>
                </a:r>
                <a:r>
                  <a:rPr lang="en-IN" baseline="0"/>
                  <a:t>d Residuals</a:t>
                </a:r>
              </a:p>
            </c:rich>
          </c:tx>
          <c:layout>
            <c:manualLayout>
              <c:xMode val="edge"/>
              <c:yMode val="edge"/>
              <c:x val="0.45755205599300092"/>
              <c:y val="0.89583333333333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38288"/>
        <c:crosses val="autoZero"/>
        <c:crossBetween val="midCat"/>
      </c:valAx>
      <c:valAx>
        <c:axId val="50713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3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</a:t>
            </a:r>
            <a:r>
              <a:rPr lang="en-US" baseline="0"/>
              <a:t> ei </a:t>
            </a:r>
            <a:r>
              <a:rPr lang="en-US" sz="1400" b="0" i="0" u="none" strike="noStrike" baseline="0">
                <a:effectLst/>
              </a:rPr>
              <a:t>against</a:t>
            </a:r>
            <a:r>
              <a:rPr lang="en-US" baseline="0"/>
              <a:t> Y_hat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'Plot ei against yi_hat'!$B$1</c:f>
              <c:strCache>
                <c:ptCount val="1"/>
                <c:pt idx="0">
                  <c:v>ei = yi-y_hat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ei against yi_hat'!$A$2:$A$51</c:f>
              <c:numCache>
                <c:formatCode>General</c:formatCode>
                <c:ptCount val="50"/>
                <c:pt idx="0">
                  <c:v>192521.2531</c:v>
                </c:pt>
                <c:pt idx="1">
                  <c:v>189156.7684</c:v>
                </c:pt>
                <c:pt idx="2">
                  <c:v>182147.27919999999</c:v>
                </c:pt>
                <c:pt idx="3">
                  <c:v>173696.70019999999</c:v>
                </c:pt>
                <c:pt idx="4">
                  <c:v>172139.51430000001</c:v>
                </c:pt>
                <c:pt idx="5">
                  <c:v>163580.7807</c:v>
                </c:pt>
                <c:pt idx="6">
                  <c:v>158114.0968</c:v>
                </c:pt>
                <c:pt idx="7">
                  <c:v>160021.36319999999</c:v>
                </c:pt>
                <c:pt idx="8">
                  <c:v>151741.6998</c:v>
                </c:pt>
                <c:pt idx="9">
                  <c:v>154884.68419999999</c:v>
                </c:pt>
                <c:pt idx="10">
                  <c:v>135509.0165</c:v>
                </c:pt>
                <c:pt idx="11">
                  <c:v>135573.71309999999</c:v>
                </c:pt>
                <c:pt idx="12">
                  <c:v>129138.0543</c:v>
                </c:pt>
                <c:pt idx="13">
                  <c:v>127487.9918</c:v>
                </c:pt>
                <c:pt idx="14">
                  <c:v>149548.6465</c:v>
                </c:pt>
                <c:pt idx="15">
                  <c:v>146235.16010000001</c:v>
                </c:pt>
                <c:pt idx="16">
                  <c:v>116915.40549999999</c:v>
                </c:pt>
                <c:pt idx="17">
                  <c:v>130192.4473</c:v>
                </c:pt>
                <c:pt idx="18">
                  <c:v>129014.22689999999</c:v>
                </c:pt>
                <c:pt idx="19">
                  <c:v>115635.2164</c:v>
                </c:pt>
                <c:pt idx="20">
                  <c:v>116639.66929999999</c:v>
                </c:pt>
                <c:pt idx="21">
                  <c:v>117319.4518</c:v>
                </c:pt>
                <c:pt idx="22">
                  <c:v>114706.98179999999</c:v>
                </c:pt>
                <c:pt idx="23">
                  <c:v>109996.6153</c:v>
                </c:pt>
                <c:pt idx="24">
                  <c:v>113362.9662</c:v>
                </c:pt>
                <c:pt idx="25">
                  <c:v>102237.7252</c:v>
                </c:pt>
                <c:pt idx="26">
                  <c:v>110600.5754</c:v>
                </c:pt>
                <c:pt idx="27">
                  <c:v>114408.0716</c:v>
                </c:pt>
                <c:pt idx="28">
                  <c:v>101660.0261</c:v>
                </c:pt>
                <c:pt idx="29">
                  <c:v>101794.9835</c:v>
                </c:pt>
                <c:pt idx="30">
                  <c:v>99452.373009999996</c:v>
                </c:pt>
                <c:pt idx="31">
                  <c:v>97687.856360000005</c:v>
                </c:pt>
                <c:pt idx="32">
                  <c:v>99001.32905</c:v>
                </c:pt>
                <c:pt idx="33">
                  <c:v>97915.007889999993</c:v>
                </c:pt>
                <c:pt idx="34">
                  <c:v>89039.273849999998</c:v>
                </c:pt>
                <c:pt idx="35">
                  <c:v>90511.599650000004</c:v>
                </c:pt>
                <c:pt idx="36">
                  <c:v>75286.174679999996</c:v>
                </c:pt>
                <c:pt idx="37">
                  <c:v>89619.537769999995</c:v>
                </c:pt>
                <c:pt idx="38">
                  <c:v>69697.430710000001</c:v>
                </c:pt>
                <c:pt idx="39">
                  <c:v>83729.012050000005</c:v>
                </c:pt>
                <c:pt idx="40">
                  <c:v>74815.954070000007</c:v>
                </c:pt>
                <c:pt idx="41">
                  <c:v>74802.55631</c:v>
                </c:pt>
                <c:pt idx="42">
                  <c:v>70620.411890000003</c:v>
                </c:pt>
                <c:pt idx="43">
                  <c:v>60167.04002</c:v>
                </c:pt>
                <c:pt idx="44">
                  <c:v>64611.354979999996</c:v>
                </c:pt>
                <c:pt idx="45">
                  <c:v>47650.649740000001</c:v>
                </c:pt>
                <c:pt idx="46">
                  <c:v>56166.206960000003</c:v>
                </c:pt>
                <c:pt idx="47">
                  <c:v>46490.589039999999</c:v>
                </c:pt>
                <c:pt idx="48">
                  <c:v>49171.388180000002</c:v>
                </c:pt>
                <c:pt idx="49">
                  <c:v>48215.134169999998</c:v>
                </c:pt>
              </c:numCache>
            </c:numRef>
          </c:xVal>
          <c:yVal>
            <c:numRef>
              <c:f>'Plot ei against yi_hat'!$B$2:$B$51</c:f>
              <c:numCache>
                <c:formatCode>General</c:formatCode>
                <c:ptCount val="50"/>
                <c:pt idx="0">
                  <c:v>-259.42305219999997</c:v>
                </c:pt>
                <c:pt idx="1">
                  <c:v>2635.2916059999998</c:v>
                </c:pt>
                <c:pt idx="2">
                  <c:v>8903.1107699999993</c:v>
                </c:pt>
                <c:pt idx="3">
                  <c:v>9205.2898389999991</c:v>
                </c:pt>
                <c:pt idx="4">
                  <c:v>-5951.5743039999998</c:v>
                </c:pt>
                <c:pt idx="5">
                  <c:v>-6589.6606940000001</c:v>
                </c:pt>
                <c:pt idx="6">
                  <c:v>-1991.5867639999999</c:v>
                </c:pt>
                <c:pt idx="7">
                  <c:v>-4268.7631810000003</c:v>
                </c:pt>
                <c:pt idx="8">
                  <c:v>470.07017029999997</c:v>
                </c:pt>
                <c:pt idx="9">
                  <c:v>-5124.7242239999996</c:v>
                </c:pt>
                <c:pt idx="10">
                  <c:v>10612.93353</c:v>
                </c:pt>
                <c:pt idx="11">
                  <c:v>8685.6869449999995</c:v>
                </c:pt>
                <c:pt idx="12">
                  <c:v>12447.46571</c:v>
                </c:pt>
                <c:pt idx="13">
                  <c:v>6819.3582260000003</c:v>
                </c:pt>
                <c:pt idx="14">
                  <c:v>-16945.996459999998</c:v>
                </c:pt>
                <c:pt idx="15">
                  <c:v>-16318.1201</c:v>
                </c:pt>
                <c:pt idx="16">
                  <c:v>10077.52449</c:v>
                </c:pt>
                <c:pt idx="17">
                  <c:v>-4822.0773289999997</c:v>
                </c:pt>
                <c:pt idx="18">
                  <c:v>-4747.3269179999998</c:v>
                </c:pt>
                <c:pt idx="19">
                  <c:v>7141.6435650000003</c:v>
                </c:pt>
                <c:pt idx="20">
                  <c:v>1834.3606580000001</c:v>
                </c:pt>
                <c:pt idx="21">
                  <c:v>-6006.431767</c:v>
                </c:pt>
                <c:pt idx="22">
                  <c:v>-4354.7318320000004</c:v>
                </c:pt>
                <c:pt idx="23">
                  <c:v>-1262.6253300000001</c:v>
                </c:pt>
                <c:pt idx="24">
                  <c:v>-4810.926187</c:v>
                </c:pt>
                <c:pt idx="25">
                  <c:v>5166.6148469999998</c:v>
                </c:pt>
                <c:pt idx="26">
                  <c:v>-4867.0354399999997</c:v>
                </c:pt>
                <c:pt idx="27">
                  <c:v>-9399.7615839999999</c:v>
                </c:pt>
                <c:pt idx="28">
                  <c:v>1622.3538940000001</c:v>
                </c:pt>
                <c:pt idx="29">
                  <c:v>-790.34353920000001</c:v>
                </c:pt>
                <c:pt idx="30">
                  <c:v>485.21699480000001</c:v>
                </c:pt>
                <c:pt idx="31">
                  <c:v>-204.2963589</c:v>
                </c:pt>
                <c:pt idx="32">
                  <c:v>-1573.489051</c:v>
                </c:pt>
                <c:pt idx="33">
                  <c:v>-1136.0878929999999</c:v>
                </c:pt>
                <c:pt idx="34">
                  <c:v>7673.526151</c:v>
                </c:pt>
                <c:pt idx="35">
                  <c:v>5967.9103539999996</c:v>
                </c:pt>
                <c:pt idx="36">
                  <c:v>15422.01532</c:v>
                </c:pt>
                <c:pt idx="37">
                  <c:v>329.60222879999998</c:v>
                </c:pt>
                <c:pt idx="38">
                  <c:v>11531.629290000001</c:v>
                </c:pt>
                <c:pt idx="39">
                  <c:v>-2723.2520479999998</c:v>
                </c:pt>
                <c:pt idx="40">
                  <c:v>3423.9559250000002</c:v>
                </c:pt>
                <c:pt idx="41">
                  <c:v>2996.2736930000001</c:v>
                </c:pt>
                <c:pt idx="42">
                  <c:v>878.07810989999996</c:v>
                </c:pt>
                <c:pt idx="43">
                  <c:v>9591.9399780000003</c:v>
                </c:pt>
                <c:pt idx="44">
                  <c:v>588.97501550000004</c:v>
                </c:pt>
                <c:pt idx="45">
                  <c:v>17275.430260000001</c:v>
                </c:pt>
                <c:pt idx="46">
                  <c:v>-6675.4569579999998</c:v>
                </c:pt>
                <c:pt idx="47">
                  <c:v>-3930.8590370000002</c:v>
                </c:pt>
                <c:pt idx="48">
                  <c:v>-13497.97818</c:v>
                </c:pt>
                <c:pt idx="49">
                  <c:v>-33533.734170000003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0-4247-AF8F-1632ED792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04383"/>
        <c:axId val="870201471"/>
      </c:scatterChart>
      <c:valAx>
        <c:axId val="87020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Y_hat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01471"/>
        <c:crosses val="autoZero"/>
        <c:crossBetween val="midCat"/>
      </c:valAx>
      <c:valAx>
        <c:axId val="87020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0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PRP</a:t>
            </a:r>
            <a:r>
              <a:rPr lang="en-IN" baseline="0"/>
              <a:t> of X1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 of X1'!$J$2:$J$51</c:f>
              <c:numCache>
                <c:formatCode>General</c:formatCode>
                <c:ptCount val="50"/>
                <c:pt idx="0">
                  <c:v>13138.951647840091</c:v>
                </c:pt>
                <c:pt idx="1">
                  <c:v>11758.749298141804</c:v>
                </c:pt>
                <c:pt idx="2">
                  <c:v>34345.721080039788</c:v>
                </c:pt>
                <c:pt idx="3">
                  <c:v>24456.076211005944</c:v>
                </c:pt>
                <c:pt idx="4">
                  <c:v>38742.439764257288</c:v>
                </c:pt>
                <c:pt idx="5">
                  <c:v>25757.615301374259</c:v>
                </c:pt>
                <c:pt idx="6">
                  <c:v>72561.49272961283</c:v>
                </c:pt>
                <c:pt idx="7">
                  <c:v>15015.433182865003</c:v>
                </c:pt>
                <c:pt idx="8">
                  <c:v>7245.7471529081668</c:v>
                </c:pt>
                <c:pt idx="9">
                  <c:v>29279.613618219184</c:v>
                </c:pt>
                <c:pt idx="10">
                  <c:v>27879.63078390446</c:v>
                </c:pt>
                <c:pt idx="11">
                  <c:v>29156.481398307704</c:v>
                </c:pt>
                <c:pt idx="12">
                  <c:v>6866.6052951955498</c:v>
                </c:pt>
                <c:pt idx="13">
                  <c:v>662.06444698096311</c:v>
                </c:pt>
                <c:pt idx="14">
                  <c:v>18396.666068433333</c:v>
                </c:pt>
                <c:pt idx="15">
                  <c:v>26289.251854758753</c:v>
                </c:pt>
                <c:pt idx="16">
                  <c:v>-10484.697165083388</c:v>
                </c:pt>
                <c:pt idx="17">
                  <c:v>-9068.30061932237</c:v>
                </c:pt>
                <c:pt idx="18">
                  <c:v>-1929.5411537098116</c:v>
                </c:pt>
                <c:pt idx="19">
                  <c:v>56747.678597632534</c:v>
                </c:pt>
                <c:pt idx="20">
                  <c:v>-18320.698880736178</c:v>
                </c:pt>
                <c:pt idx="21">
                  <c:v>-33839.47002239096</c:v>
                </c:pt>
                <c:pt idx="22">
                  <c:v>-25738.570090180496</c:v>
                </c:pt>
                <c:pt idx="23">
                  <c:v>-25190.429534367198</c:v>
                </c:pt>
                <c:pt idx="24">
                  <c:v>32297.676023410633</c:v>
                </c:pt>
                <c:pt idx="25">
                  <c:v>3118.4974030422454</c:v>
                </c:pt>
                <c:pt idx="26">
                  <c:v>12865.280497832158</c:v>
                </c:pt>
                <c:pt idx="27">
                  <c:v>-43551.60243113547</c:v>
                </c:pt>
                <c:pt idx="28">
                  <c:v>-8789.9806444207934</c:v>
                </c:pt>
                <c:pt idx="29">
                  <c:v>6674.2501118130895</c:v>
                </c:pt>
                <c:pt idx="30">
                  <c:v>23731.198848660068</c:v>
                </c:pt>
                <c:pt idx="31">
                  <c:v>7552.8359505532644</c:v>
                </c:pt>
                <c:pt idx="32">
                  <c:v>31629.066615458152</c:v>
                </c:pt>
                <c:pt idx="33">
                  <c:v>-11265.563566418787</c:v>
                </c:pt>
                <c:pt idx="34">
                  <c:v>-43045.046421675645</c:v>
                </c:pt>
                <c:pt idx="35">
                  <c:v>-10403.343562697097</c:v>
                </c:pt>
                <c:pt idx="36">
                  <c:v>-44819.840792298448</c:v>
                </c:pt>
                <c:pt idx="37">
                  <c:v>4674.8911496866058</c:v>
                </c:pt>
                <c:pt idx="38">
                  <c:v>-22308.870407850318</c:v>
                </c:pt>
                <c:pt idx="39">
                  <c:v>-8566.2104510479112</c:v>
                </c:pt>
                <c:pt idx="40">
                  <c:v>-33234.710869218128</c:v>
                </c:pt>
                <c:pt idx="41">
                  <c:v>-17087.845034919563</c:v>
                </c:pt>
                <c:pt idx="42">
                  <c:v>-21803.137819702039</c:v>
                </c:pt>
                <c:pt idx="43">
                  <c:v>-12572.704675976256</c:v>
                </c:pt>
                <c:pt idx="44">
                  <c:v>-15849.913108484147</c:v>
                </c:pt>
                <c:pt idx="45">
                  <c:v>-16423.31456818193</c:v>
                </c:pt>
                <c:pt idx="46">
                  <c:v>-93680.543760767745</c:v>
                </c:pt>
                <c:pt idx="47">
                  <c:v>-21804.03458590887</c:v>
                </c:pt>
                <c:pt idx="48">
                  <c:v>15140.729108786341</c:v>
                </c:pt>
                <c:pt idx="49">
                  <c:v>-26206.273974226697</c:v>
                </c:pt>
              </c:numCache>
            </c:numRef>
          </c:xVal>
          <c:yVal>
            <c:numRef>
              <c:f>'Partial Residual Plot of X1'!$G$2:$G$51</c:f>
              <c:numCache>
                <c:formatCode>General</c:formatCode>
                <c:ptCount val="50"/>
                <c:pt idx="0">
                  <c:v>10326.828192701418</c:v>
                </c:pt>
                <c:pt idx="1">
                  <c:v>12109.493045433977</c:v>
                </c:pt>
                <c:pt idx="2">
                  <c:v>36575.975278191589</c:v>
                </c:pt>
                <c:pt idx="3">
                  <c:v>28909.918639559881</c:v>
                </c:pt>
                <c:pt idx="4">
                  <c:v>25263.792605244322</c:v>
                </c:pt>
                <c:pt idx="5">
                  <c:v>14163.637727056455</c:v>
                </c:pt>
                <c:pt idx="6">
                  <c:v>56472.300067953372</c:v>
                </c:pt>
                <c:pt idx="7">
                  <c:v>7829.3974486274237</c:v>
                </c:pt>
                <c:pt idx="8">
                  <c:v>6308.077830331662</c:v>
                </c:pt>
                <c:pt idx="9">
                  <c:v>18466.30123796867</c:v>
                </c:pt>
                <c:pt idx="10">
                  <c:v>33075.971741542045</c:v>
                </c:pt>
                <c:pt idx="11">
                  <c:v>32177.502904467488</c:v>
                </c:pt>
                <c:pt idx="12">
                  <c:v>17979.993045743424</c:v>
                </c:pt>
                <c:pt idx="13">
                  <c:v>7352.7936261931027</c:v>
                </c:pt>
                <c:pt idx="14">
                  <c:v>-2123.5256149177148</c:v>
                </c:pt>
                <c:pt idx="15">
                  <c:v>4863.5258852082625</c:v>
                </c:pt>
                <c:pt idx="16">
                  <c:v>1629.8462988437095</c:v>
                </c:pt>
                <c:pt idx="17">
                  <c:v>-12128.543493955804</c:v>
                </c:pt>
                <c:pt idx="18">
                  <c:v>-6301.9871528725198</c:v>
                </c:pt>
                <c:pt idx="19">
                  <c:v>52864.10232673354</c:v>
                </c:pt>
                <c:pt idx="20">
                  <c:v>-12926.902044083632</c:v>
                </c:pt>
                <c:pt idx="21">
                  <c:v>-33271.401918506381</c:v>
                </c:pt>
                <c:pt idx="22">
                  <c:v>-25092.685001924227</c:v>
                </c:pt>
                <c:pt idx="23">
                  <c:v>-21558.933410944315</c:v>
                </c:pt>
                <c:pt idx="24">
                  <c:v>21211.797536226237</c:v>
                </c:pt>
                <c:pt idx="25">
                  <c:v>7679.2352259488252</c:v>
                </c:pt>
                <c:pt idx="26">
                  <c:v>5498.7147681912029</c:v>
                </c:pt>
                <c:pt idx="27">
                  <c:v>-44489.942983553716</c:v>
                </c:pt>
                <c:pt idx="28">
                  <c:v>-5459.8656986524293</c:v>
                </c:pt>
                <c:pt idx="29">
                  <c:v>4587.2003102269518</c:v>
                </c:pt>
                <c:pt idx="30">
                  <c:v>19605.801128852327</c:v>
                </c:pt>
                <c:pt idx="31">
                  <c:v>5881.1373191565654</c:v>
                </c:pt>
                <c:pt idx="32">
                  <c:v>23910.526001376697</c:v>
                </c:pt>
                <c:pt idx="33">
                  <c:v>-10212.921915892206</c:v>
                </c:pt>
                <c:pt idx="34">
                  <c:v>-27008.515467430188</c:v>
                </c:pt>
                <c:pt idx="35">
                  <c:v>-2414.2200454353151</c:v>
                </c:pt>
                <c:pt idx="36">
                  <c:v>-20690.004846646378</c:v>
                </c:pt>
                <c:pt idx="37">
                  <c:v>4096.2324481166579</c:v>
                </c:pt>
                <c:pt idx="38">
                  <c:v>-6442.9632822662243</c:v>
                </c:pt>
                <c:pt idx="39">
                  <c:v>-9625.176658074357</c:v>
                </c:pt>
                <c:pt idx="40">
                  <c:v>-23353.750717974763</c:v>
                </c:pt>
                <c:pt idx="41">
                  <c:v>-10771.660153925492</c:v>
                </c:pt>
                <c:pt idx="42">
                  <c:v>-16689.038097281256</c:v>
                </c:pt>
                <c:pt idx="43">
                  <c:v>-538.07733892803662</c:v>
                </c:pt>
                <c:pt idx="44">
                  <c:v>-12181.538447065803</c:v>
                </c:pt>
                <c:pt idx="45">
                  <c:v>4042.9185960088798</c:v>
                </c:pt>
                <c:pt idx="46">
                  <c:v>-82155.280844948895</c:v>
                </c:pt>
                <c:pt idx="47">
                  <c:v>-21498.697798096953</c:v>
                </c:pt>
                <c:pt idx="48">
                  <c:v>-1298.8648479807016</c:v>
                </c:pt>
                <c:pt idx="49">
                  <c:v>-54648.523454548376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B4-4B57-9732-651B6ED33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722319"/>
        <c:axId val="871717743"/>
      </c:scatterChart>
      <c:valAx>
        <c:axId val="871722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e(1)^x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17743"/>
        <c:crosses val="autoZero"/>
        <c:crossBetween val="midCat"/>
      </c:valAx>
      <c:valAx>
        <c:axId val="87171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e(1)^y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722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PRP of X2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 of X2'!$J$2:$J$51</c:f>
              <c:numCache>
                <c:formatCode>General</c:formatCode>
                <c:ptCount val="50"/>
                <c:pt idx="0">
                  <c:v>10411.920644719416</c:v>
                </c:pt>
                <c:pt idx="1">
                  <c:v>23041.914385971992</c:v>
                </c:pt>
                <c:pt idx="2">
                  <c:v>-27666.388483787785</c:v>
                </c:pt>
                <c:pt idx="3">
                  <c:v>-9523.8471078494767</c:v>
                </c:pt>
                <c:pt idx="4">
                  <c:v>-37734.641940105634</c:v>
                </c:pt>
                <c:pt idx="5">
                  <c:v>-26158.658479382415</c:v>
                </c:pt>
                <c:pt idx="6">
                  <c:v>-3205.7844477295585</c:v>
                </c:pt>
                <c:pt idx="7">
                  <c:v>16198.401726589262</c:v>
                </c:pt>
                <c:pt idx="8">
                  <c:v>21483.616242109434</c:v>
                </c:pt>
                <c:pt idx="9">
                  <c:v>-20169.705105862929</c:v>
                </c:pt>
                <c:pt idx="10">
                  <c:v>-18537.523458624593</c:v>
                </c:pt>
                <c:pt idx="11">
                  <c:v>-34861.425539000702</c:v>
                </c:pt>
                <c:pt idx="12">
                  <c:v>2996.0654552555498</c:v>
                </c:pt>
                <c:pt idx="13">
                  <c:v>12090.326073173928</c:v>
                </c:pt>
                <c:pt idx="14">
                  <c:v>24009.778543995722</c:v>
                </c:pt>
                <c:pt idx="15">
                  <c:v>-7549.4029946786177</c:v>
                </c:pt>
                <c:pt idx="16">
                  <c:v>4120.173639062079</c:v>
                </c:pt>
                <c:pt idx="17">
                  <c:v>23754.410619484843</c:v>
                </c:pt>
                <c:pt idx="18">
                  <c:v>-4923.4835151002189</c:v>
                </c:pt>
                <c:pt idx="19">
                  <c:v>6757.2411705330305</c:v>
                </c:pt>
                <c:pt idx="20">
                  <c:v>418.5140918992256</c:v>
                </c:pt>
                <c:pt idx="21">
                  <c:v>39704.6659885259</c:v>
                </c:pt>
                <c:pt idx="22">
                  <c:v>10568.438854345557</c:v>
                </c:pt>
                <c:pt idx="23">
                  <c:v>-4118.0688580417627</c:v>
                </c:pt>
                <c:pt idx="24">
                  <c:v>-30234.93128558273</c:v>
                </c:pt>
                <c:pt idx="25">
                  <c:v>13991.07322630976</c:v>
                </c:pt>
                <c:pt idx="26">
                  <c:v>14551.685336534851</c:v>
                </c:pt>
                <c:pt idx="27">
                  <c:v>21275.893707653755</c:v>
                </c:pt>
                <c:pt idx="28">
                  <c:v>54631.133704101274</c:v>
                </c:pt>
                <c:pt idx="29">
                  <c:v>24069.264584450197</c:v>
                </c:pt>
                <c:pt idx="30">
                  <c:v>-13691.594840617981</c:v>
                </c:pt>
                <c:pt idx="31">
                  <c:v>23370.126665000556</c:v>
                </c:pt>
                <c:pt idx="32">
                  <c:v>-5096.4682366246852</c:v>
                </c:pt>
                <c:pt idx="33">
                  <c:v>-11719.784098844626</c:v>
                </c:pt>
                <c:pt idx="34">
                  <c:v>45620.857684625487</c:v>
                </c:pt>
                <c:pt idx="35">
                  <c:v>-27412.967952687235</c:v>
                </c:pt>
                <c:pt idx="36">
                  <c:v>20064.885186397005</c:v>
                </c:pt>
                <c:pt idx="37">
                  <c:v>-61363.556422315887</c:v>
                </c:pt>
                <c:pt idx="38">
                  <c:v>-39756.62221275724</c:v>
                </c:pt>
                <c:pt idx="39">
                  <c:v>-29989.470836486056</c:v>
                </c:pt>
                <c:pt idx="40">
                  <c:v>8692.657905231652</c:v>
                </c:pt>
                <c:pt idx="41">
                  <c:v>-25681.247978370753</c:v>
                </c:pt>
                <c:pt idx="42">
                  <c:v>-14400.421469529378</c:v>
                </c:pt>
                <c:pt idx="43">
                  <c:v>8323.1336429061776</c:v>
                </c:pt>
                <c:pt idx="44">
                  <c:v>32755.646898872423</c:v>
                </c:pt>
                <c:pt idx="45">
                  <c:v>6672.3039946309873</c:v>
                </c:pt>
                <c:pt idx="46">
                  <c:v>27729.52277068609</c:v>
                </c:pt>
                <c:pt idx="47">
                  <c:v>18096.502435771647</c:v>
                </c:pt>
                <c:pt idx="48">
                  <c:v>-65771.838997689978</c:v>
                </c:pt>
                <c:pt idx="49">
                  <c:v>4167.6790828345547</c:v>
                </c:pt>
              </c:numCache>
            </c:numRef>
          </c:xVal>
          <c:yVal>
            <c:numRef>
              <c:f>'Partial Residual Plot of X2'!$G$2:$G$51</c:f>
              <c:numCache>
                <c:formatCode>General</c:formatCode>
                <c:ptCount val="50"/>
                <c:pt idx="0">
                  <c:v>-538.62862501607742</c:v>
                </c:pt>
                <c:pt idx="1">
                  <c:v>2017.4005198061641</c:v>
                </c:pt>
                <c:pt idx="2">
                  <c:v>9645.0119029732887</c:v>
                </c:pt>
                <c:pt idx="3">
                  <c:v>9460.6811575065076</c:v>
                </c:pt>
                <c:pt idx="4">
                  <c:v>-4939.6832176188182</c:v>
                </c:pt>
                <c:pt idx="5">
                  <c:v>-5888.1908121686429</c:v>
                </c:pt>
                <c:pt idx="6">
                  <c:v>-1905.6204542167834</c:v>
                </c:pt>
                <c:pt idx="7">
                  <c:v>-4703.1388765568554</c:v>
                </c:pt>
                <c:pt idx="8">
                  <c:v>-106.03367280398379</c:v>
                </c:pt>
                <c:pt idx="9">
                  <c:v>-4583.8539352982189</c:v>
                </c:pt>
                <c:pt idx="10">
                  <c:v>11110.035276039416</c:v>
                </c:pt>
                <c:pt idx="11">
                  <c:v>9620.5299247123476</c:v>
                </c:pt>
                <c:pt idx="12">
                  <c:v>12367.123421016484</c:v>
                </c:pt>
                <c:pt idx="13">
                  <c:v>6495.1445353859162</c:v>
                </c:pt>
                <c:pt idx="14">
                  <c:v>-17589.841797129513</c:v>
                </c:pt>
                <c:pt idx="15">
                  <c:v>-16115.675433091717</c:v>
                </c:pt>
                <c:pt idx="16">
                  <c:v>9967.0381524743425</c:v>
                </c:pt>
                <c:pt idx="17">
                  <c:v>-5459.0747322155803</c:v>
                </c:pt>
                <c:pt idx="18">
                  <c:v>-4615.2988275637472</c:v>
                </c:pt>
                <c:pt idx="19">
                  <c:v>6960.4416671747604</c:v>
                </c:pt>
                <c:pt idx="20">
                  <c:v>1823.1379084388755</c:v>
                </c:pt>
                <c:pt idx="21">
                  <c:v>-7071.1507085658086</c:v>
                </c:pt>
                <c:pt idx="22">
                  <c:v>-4638.1346392545674</c:v>
                </c:pt>
                <c:pt idx="23">
                  <c:v>-1152.1952169179713</c:v>
                </c:pt>
                <c:pt idx="24">
                  <c:v>-4000.1471513669385</c:v>
                </c:pt>
                <c:pt idx="25">
                  <c:v>4791.4307577491418</c:v>
                </c:pt>
                <c:pt idx="26">
                  <c:v>-5257.2528843745677</c:v>
                </c:pt>
                <c:pt idx="27">
                  <c:v>-9970.2951500753261</c:v>
                </c:pt>
                <c:pt idx="28">
                  <c:v>157.36724024689465</c:v>
                </c:pt>
                <c:pt idx="29">
                  <c:v>-1435.784090144225</c:v>
                </c:pt>
                <c:pt idx="30">
                  <c:v>852.3704384634766</c:v>
                </c:pt>
                <c:pt idx="31">
                  <c:v>-830.98885377886472</c:v>
                </c:pt>
                <c:pt idx="32">
                  <c:v>-1436.8222543273732</c:v>
                </c:pt>
                <c:pt idx="33">
                  <c:v>-821.81044465821469</c:v>
                </c:pt>
                <c:pt idx="34">
                  <c:v>6450.1587810233177</c:v>
                </c:pt>
                <c:pt idx="35">
                  <c:v>6703.0157146993879</c:v>
                </c:pt>
                <c:pt idx="36">
                  <c:v>14883.956087533312</c:v>
                </c:pt>
                <c:pt idx="37">
                  <c:v>1975.1254817065637</c:v>
                </c:pt>
                <c:pt idx="38">
                  <c:v>12597.741676698104</c:v>
                </c:pt>
                <c:pt idx="39">
                  <c:v>-1919.0552747930196</c:v>
                </c:pt>
                <c:pt idx="40">
                  <c:v>3190.85396929954</c:v>
                </c:pt>
                <c:pt idx="41">
                  <c:v>3684.9412954629661</c:v>
                </c:pt>
                <c:pt idx="42">
                  <c:v>1264.2394264377945</c:v>
                </c:pt>
                <c:pt idx="43">
                  <c:v>9368.7471479385931</c:v>
                </c:pt>
                <c:pt idx="44">
                  <c:v>-289.3993076931074</c:v>
                </c:pt>
                <c:pt idx="45">
                  <c:v>17096.506020053341</c:v>
                </c:pt>
                <c:pt idx="46">
                  <c:v>-7419.0508588281664</c:v>
                </c:pt>
                <c:pt idx="47">
                  <c:v>-4416.134220719985</c:v>
                </c:pt>
                <c:pt idx="48">
                  <c:v>-11734.242601800535</c:v>
                </c:pt>
                <c:pt idx="49">
                  <c:v>-33645.49446186344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AE-44A4-8733-618F6A7F2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989343"/>
        <c:axId val="1012990175"/>
      </c:scatterChart>
      <c:valAx>
        <c:axId val="1012989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e(2)^x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90175"/>
        <c:crosses val="autoZero"/>
        <c:crossBetween val="midCat"/>
      </c:valAx>
      <c:valAx>
        <c:axId val="101299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e(2)^y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89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PRP</a:t>
            </a:r>
            <a:r>
              <a:rPr lang="en-IN" baseline="0"/>
              <a:t> of X3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'Partial Residual Plot of X3'!$J$2:$J$51</c:f>
              <c:numCache>
                <c:formatCode>General</c:formatCode>
                <c:ptCount val="50"/>
                <c:pt idx="0">
                  <c:v>85906.669936533784</c:v>
                </c:pt>
                <c:pt idx="1">
                  <c:v>77642.978815273091</c:v>
                </c:pt>
                <c:pt idx="2">
                  <c:v>12348.518955596199</c:v>
                </c:pt>
                <c:pt idx="3">
                  <c:v>23251.567749916343</c:v>
                </c:pt>
                <c:pt idx="4">
                  <c:v>-15317.015944237297</c:v>
                </c:pt>
                <c:pt idx="5">
                  <c:v>10666.834919145796</c:v>
                </c:pt>
                <c:pt idx="6">
                  <c:v>-184591.31972717232</c:v>
                </c:pt>
                <c:pt idx="7">
                  <c:v>18907.346879498975</c:v>
                </c:pt>
                <c:pt idx="8">
                  <c:v>29918.780138846836</c:v>
                </c:pt>
                <c:pt idx="9">
                  <c:v>-20995.039447211486</c:v>
                </c:pt>
                <c:pt idx="10">
                  <c:v>-50599.265127177525</c:v>
                </c:pt>
                <c:pt idx="11">
                  <c:v>-45524.029133001342</c:v>
                </c:pt>
                <c:pt idx="12">
                  <c:v>2835.5210088249296</c:v>
                </c:pt>
                <c:pt idx="13">
                  <c:v>17397.400788340514</c:v>
                </c:pt>
                <c:pt idx="14">
                  <c:v>-16413.199858812062</c:v>
                </c:pt>
                <c:pt idx="15">
                  <c:v>-32546.980880867719</c:v>
                </c:pt>
                <c:pt idx="16">
                  <c:v>44674.303247865435</c:v>
                </c:pt>
                <c:pt idx="17">
                  <c:v>51000.181018936448</c:v>
                </c:pt>
                <c:pt idx="18">
                  <c:v>39657.655127882055</c:v>
                </c:pt>
                <c:pt idx="19">
                  <c:v>-206398.60894620197</c:v>
                </c:pt>
                <c:pt idx="20">
                  <c:v>75204.454783572757</c:v>
                </c:pt>
                <c:pt idx="21">
                  <c:v>110222.63313897722</c:v>
                </c:pt>
                <c:pt idx="22">
                  <c:v>93111.484165221191</c:v>
                </c:pt>
                <c:pt idx="23">
                  <c:v>91571.249203508371</c:v>
                </c:pt>
                <c:pt idx="24">
                  <c:v>-98546.229381055338</c:v>
                </c:pt>
                <c:pt idx="25">
                  <c:v>-36793.822825021023</c:v>
                </c:pt>
                <c:pt idx="26">
                  <c:v>-58390.849531764194</c:v>
                </c:pt>
                <c:pt idx="27">
                  <c:v>151770.96204621604</c:v>
                </c:pt>
                <c:pt idx="28">
                  <c:v>-18048.184437819975</c:v>
                </c:pt>
                <c:pt idx="29">
                  <c:v>-56607.06405117645</c:v>
                </c:pt>
                <c:pt idx="30">
                  <c:v>-101084.81308961158</c:v>
                </c:pt>
                <c:pt idx="31">
                  <c:v>-66586.900504049569</c:v>
                </c:pt>
                <c:pt idx="32">
                  <c:v>-136005.28651075118</c:v>
                </c:pt>
                <c:pt idx="33">
                  <c:v>23785.436974993616</c:v>
                </c:pt>
                <c:pt idx="34">
                  <c:v>91264.691292631964</c:v>
                </c:pt>
                <c:pt idx="35">
                  <c:v>16989.488161546498</c:v>
                </c:pt>
                <c:pt idx="36">
                  <c:v>88930.663779399634</c:v>
                </c:pt>
                <c:pt idx="37">
                  <c:v>-19935.568064378313</c:v>
                </c:pt>
                <c:pt idx="38">
                  <c:v>31785.433100044756</c:v>
                </c:pt>
                <c:pt idx="39">
                  <c:v>-70.574870543961879</c:v>
                </c:pt>
                <c:pt idx="40">
                  <c:v>52229.479481535454</c:v>
                </c:pt>
                <c:pt idx="41">
                  <c:v>13156.706966876722</c:v>
                </c:pt>
                <c:pt idx="42">
                  <c:v>16531.891579192656</c:v>
                </c:pt>
                <c:pt idx="43">
                  <c:v>-49091.599453592717</c:v>
                </c:pt>
                <c:pt idx="44">
                  <c:v>-43744.417059815401</c:v>
                </c:pt>
                <c:pt idx="45">
                  <c:v>-55778.59613333278</c:v>
                </c:pt>
                <c:pt idx="46">
                  <c:v>230763.17120108654</c:v>
                </c:pt>
                <c:pt idx="47">
                  <c:v>-44770.847209836036</c:v>
                </c:pt>
                <c:pt idx="48">
                  <c:v>-126354.66248626057</c:v>
                </c:pt>
                <c:pt idx="49">
                  <c:v>-17330.629787774102</c:v>
                </c:pt>
              </c:numCache>
            </c:numRef>
          </c:xVal>
          <c:yVal>
            <c:numRef>
              <c:f>'Partial Residual Plot of X3'!$G$2:$G$51</c:f>
              <c:numCache>
                <c:formatCode>General</c:formatCode>
                <c:ptCount val="50"/>
                <c:pt idx="0">
                  <c:v>2079.6494857758516</c:v>
                </c:pt>
                <c:pt idx="1">
                  <c:v>4749.3598262457817</c:v>
                </c:pt>
                <c:pt idx="2">
                  <c:v>9239.3371781122405</c:v>
                </c:pt>
                <c:pt idx="3">
                  <c:v>9838.3851678813226</c:v>
                </c:pt>
                <c:pt idx="4">
                  <c:v>-6368.6268859567936</c:v>
                </c:pt>
                <c:pt idx="5">
                  <c:v>-6299.2232988026808</c:v>
                </c:pt>
                <c:pt idx="6">
                  <c:v>-7017.6510838476534</c:v>
                </c:pt>
                <c:pt idx="7">
                  <c:v>-3753.9525817646354</c:v>
                </c:pt>
                <c:pt idx="8">
                  <c:v>1284.7007857313438</c:v>
                </c:pt>
                <c:pt idx="9">
                  <c:v>-5696.3784045129141</c:v>
                </c:pt>
                <c:pt idx="10">
                  <c:v>9235.213563099358</c:v>
                </c:pt>
                <c:pt idx="11">
                  <c:v>7446.155824034824</c:v>
                </c:pt>
                <c:pt idx="12">
                  <c:v>12524.671567345591</c:v>
                </c:pt>
                <c:pt idx="13">
                  <c:v>7293.0558932771237</c:v>
                </c:pt>
                <c:pt idx="14">
                  <c:v>-17392.896003873262</c:v>
                </c:pt>
                <c:pt idx="15">
                  <c:v>-17204.311289691555</c:v>
                </c:pt>
                <c:pt idx="16">
                  <c:v>11293.91942232463</c:v>
                </c:pt>
                <c:pt idx="17">
                  <c:v>-3433.440974170444</c:v>
                </c:pt>
                <c:pt idx="18">
                  <c:v>-3667.525602226262</c:v>
                </c:pt>
                <c:pt idx="19">
                  <c:v>1521.8089336534031</c:v>
                </c:pt>
                <c:pt idx="20">
                  <c:v>3882.0325372573716</c:v>
                </c:pt>
                <c:pt idx="21">
                  <c:v>-3005.282642668375</c:v>
                </c:pt>
                <c:pt idx="22">
                  <c:v>-1819.4861924035213</c:v>
                </c:pt>
                <c:pt idx="23">
                  <c:v>1230.6826859424473</c:v>
                </c:pt>
                <c:pt idx="24">
                  <c:v>-7494.1492326023435</c:v>
                </c:pt>
                <c:pt idx="25">
                  <c:v>4164.7903430450096</c:v>
                </c:pt>
                <c:pt idx="26">
                  <c:v>-6456.9051851254189</c:v>
                </c:pt>
                <c:pt idx="27">
                  <c:v>-5267.3318673638132</c:v>
                </c:pt>
                <c:pt idx="28">
                  <c:v>1130.9368596153799</c:v>
                </c:pt>
                <c:pt idx="29">
                  <c:v>-2331.6442599322327</c:v>
                </c:pt>
                <c:pt idx="30">
                  <c:v>-2267.1267772388819</c:v>
                </c:pt>
                <c:pt idx="31">
                  <c:v>-2017.3287175588339</c:v>
                </c:pt>
                <c:pt idx="32">
                  <c:v>-5276.6497398542415</c:v>
                </c:pt>
                <c:pt idx="33">
                  <c:v>-488.45638537521882</c:v>
                </c:pt>
                <c:pt idx="34">
                  <c:v>10158.487187378181</c:v>
                </c:pt>
                <c:pt idx="35">
                  <c:v>6430.5013170691527</c:v>
                </c:pt>
                <c:pt idx="36">
                  <c:v>17843.425290701387</c:v>
                </c:pt>
                <c:pt idx="37">
                  <c:v>-213.20464700179582</c:v>
                </c:pt>
                <c:pt idx="38">
                  <c:v>12397.085184128868</c:v>
                </c:pt>
                <c:pt idx="39">
                  <c:v>-2725.1735940680228</c:v>
                </c:pt>
                <c:pt idx="40">
                  <c:v>4846.0636607889173</c:v>
                </c:pt>
                <c:pt idx="41">
                  <c:v>3354.5054311967251</c:v>
                </c:pt>
                <c:pt idx="42">
                  <c:v>1328.2095946381742</c:v>
                </c:pt>
                <c:pt idx="43">
                  <c:v>8255.2707855537956</c:v>
                </c:pt>
                <c:pt idx="44">
                  <c:v>-602.10073808202287</c:v>
                </c:pt>
                <c:pt idx="45">
                  <c:v>15756.687083076453</c:v>
                </c:pt>
                <c:pt idx="46">
                  <c:v>-392.22227350225148</c:v>
                </c:pt>
                <c:pt idx="47">
                  <c:v>-5149.8825123637653</c:v>
                </c:pt>
                <c:pt idx="48">
                  <c:v>-16938.37109568873</c:v>
                </c:pt>
                <c:pt idx="49">
                  <c:v>-34005.613622199184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5E-402C-BD6E-B6292918D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201055"/>
        <c:axId val="870201887"/>
      </c:scatterChart>
      <c:valAx>
        <c:axId val="87020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e(3)^x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01887"/>
        <c:crosses val="autoZero"/>
        <c:crossBetween val="midCat"/>
      </c:valAx>
      <c:valAx>
        <c:axId val="8702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e(3)^y</a:t>
                </a:r>
              </a:p>
              <a:p>
                <a:pPr>
                  <a:defRPr/>
                </a:pP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20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142875</xdr:rowOff>
    </xdr:from>
    <xdr:to>
      <xdr:col>10</xdr:col>
      <xdr:colOff>323850</xdr:colOff>
      <xdr:row>19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85725</xdr:rowOff>
    </xdr:from>
    <xdr:to>
      <xdr:col>10</xdr:col>
      <xdr:colOff>381000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246530</xdr:colOff>
      <xdr:row>4</xdr:row>
      <xdr:rowOff>49306</xdr:rowOff>
    </xdr:from>
    <xdr:to>
      <xdr:col>19</xdr:col>
      <xdr:colOff>369795</xdr:colOff>
      <xdr:row>24</xdr:row>
      <xdr:rowOff>67238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85725</xdr:rowOff>
    </xdr:from>
    <xdr:to>
      <xdr:col>16</xdr:col>
      <xdr:colOff>504825</xdr:colOff>
      <xdr:row>18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3</xdr:row>
      <xdr:rowOff>142875</xdr:rowOff>
    </xdr:from>
    <xdr:to>
      <xdr:col>18</xdr:col>
      <xdr:colOff>295275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1"/>
  <sheetViews>
    <sheetView topLeftCell="A25" workbookViewId="0">
      <selection activeCell="J35" sqref="J35"/>
    </sheetView>
  </sheetViews>
  <sheetFormatPr defaultColWidth="12.5703125" defaultRowHeight="15.75" customHeight="1"/>
  <cols>
    <col min="2" max="2" width="18.85546875" customWidth="1"/>
    <col min="3" max="3" width="17.7109375" customWidth="1"/>
    <col min="4" max="4" width="20.28515625" bestFit="1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customHeight="1">
      <c r="A2" s="1">
        <v>1</v>
      </c>
      <c r="B2" s="5">
        <v>165349.20000000001</v>
      </c>
      <c r="C2" s="5">
        <v>136897.79999999999</v>
      </c>
      <c r="D2" s="5">
        <v>471784.1</v>
      </c>
      <c r="E2" s="5">
        <v>192261.83</v>
      </c>
    </row>
    <row r="3" spans="1:5" ht="15.75" customHeight="1">
      <c r="A3" s="1">
        <v>1</v>
      </c>
      <c r="B3" s="5">
        <v>162597.70000000001</v>
      </c>
      <c r="C3" s="5">
        <v>151377.59</v>
      </c>
      <c r="D3" s="5">
        <v>443898.53</v>
      </c>
      <c r="E3" s="5">
        <v>191792.06</v>
      </c>
    </row>
    <row r="4" spans="1:5" ht="15.75" customHeight="1">
      <c r="A4" s="1">
        <v>1</v>
      </c>
      <c r="B4" s="5">
        <v>153441.51</v>
      </c>
      <c r="C4" s="5">
        <v>101145.55</v>
      </c>
      <c r="D4" s="5">
        <v>407934.54</v>
      </c>
      <c r="E4" s="5">
        <v>191050.39</v>
      </c>
    </row>
    <row r="5" spans="1:5" ht="15.75" customHeight="1">
      <c r="A5" s="1">
        <v>1</v>
      </c>
      <c r="B5" s="5">
        <v>144372.41</v>
      </c>
      <c r="C5" s="5">
        <v>118671.85</v>
      </c>
      <c r="D5" s="5">
        <v>383199.62</v>
      </c>
      <c r="E5" s="5">
        <v>182901.99</v>
      </c>
    </row>
    <row r="6" spans="1:5" ht="15.75" customHeight="1">
      <c r="A6" s="1">
        <v>1</v>
      </c>
      <c r="B6" s="5">
        <v>142107.34</v>
      </c>
      <c r="C6" s="5">
        <v>91391.77</v>
      </c>
      <c r="D6" s="5">
        <v>366168.42</v>
      </c>
      <c r="E6" s="5">
        <v>166187.94</v>
      </c>
    </row>
    <row r="7" spans="1:5" ht="15.75" customHeight="1">
      <c r="A7" s="1">
        <v>1</v>
      </c>
      <c r="B7" s="5">
        <v>131876.9</v>
      </c>
      <c r="C7" s="5">
        <v>99814.71</v>
      </c>
      <c r="D7" s="5">
        <v>362861.36</v>
      </c>
      <c r="E7" s="5">
        <v>156991.12</v>
      </c>
    </row>
    <row r="8" spans="1:5" ht="15.75" customHeight="1">
      <c r="A8" s="1">
        <v>1</v>
      </c>
      <c r="B8" s="5">
        <v>134615.46</v>
      </c>
      <c r="C8" s="5">
        <v>147198.87</v>
      </c>
      <c r="D8" s="5">
        <v>127716.82</v>
      </c>
      <c r="E8" s="5">
        <v>156122.51</v>
      </c>
    </row>
    <row r="9" spans="1:5" ht="15.75" customHeight="1">
      <c r="A9" s="1">
        <v>1</v>
      </c>
      <c r="B9" s="5">
        <v>130298.13</v>
      </c>
      <c r="C9" s="5">
        <v>145530.06</v>
      </c>
      <c r="D9" s="5">
        <v>323876.68</v>
      </c>
      <c r="E9" s="5">
        <v>155752.6</v>
      </c>
    </row>
    <row r="10" spans="1:5" ht="15.75" customHeight="1">
      <c r="A10" s="1">
        <v>1</v>
      </c>
      <c r="B10" s="5">
        <v>120542.52</v>
      </c>
      <c r="C10" s="5">
        <v>148718.95000000001</v>
      </c>
      <c r="D10" s="5">
        <v>311613.28999999998</v>
      </c>
      <c r="E10" s="5">
        <v>152211.76999999999</v>
      </c>
    </row>
    <row r="11" spans="1:5" ht="15.75" customHeight="1">
      <c r="A11" s="1">
        <v>1</v>
      </c>
      <c r="B11" s="5">
        <v>123334.88</v>
      </c>
      <c r="C11" s="5">
        <v>108679.17</v>
      </c>
      <c r="D11" s="5">
        <v>304981.62</v>
      </c>
      <c r="E11" s="5">
        <v>149759.96</v>
      </c>
    </row>
    <row r="12" spans="1:5" ht="15.75" customHeight="1">
      <c r="A12" s="1">
        <v>1</v>
      </c>
      <c r="B12" s="5">
        <v>101913.08</v>
      </c>
      <c r="C12" s="5">
        <v>110594.11</v>
      </c>
      <c r="D12" s="5">
        <v>229160.95</v>
      </c>
      <c r="E12" s="5">
        <v>146121.95000000001</v>
      </c>
    </row>
    <row r="13" spans="1:5" ht="15.75" customHeight="1">
      <c r="A13" s="1">
        <v>1</v>
      </c>
      <c r="B13" s="5">
        <v>100671.96</v>
      </c>
      <c r="C13" s="5">
        <v>91790.61</v>
      </c>
      <c r="D13" s="5">
        <v>249744.55</v>
      </c>
      <c r="E13" s="5">
        <v>144259.4</v>
      </c>
    </row>
    <row r="14" spans="1:5" ht="15.75" customHeight="1">
      <c r="A14" s="1">
        <v>1</v>
      </c>
      <c r="B14" s="5">
        <v>93863.75</v>
      </c>
      <c r="C14" s="5">
        <v>127320.38</v>
      </c>
      <c r="D14" s="5">
        <v>249839.44</v>
      </c>
      <c r="E14" s="5">
        <v>141585.51999999999</v>
      </c>
    </row>
    <row r="15" spans="1:5" ht="15.75" customHeight="1">
      <c r="A15" s="1">
        <v>1</v>
      </c>
      <c r="B15" s="5">
        <v>91992.39</v>
      </c>
      <c r="C15" s="5">
        <v>135495.07</v>
      </c>
      <c r="D15" s="5">
        <v>252664.93</v>
      </c>
      <c r="E15" s="5">
        <v>134307.35</v>
      </c>
    </row>
    <row r="16" spans="1:5" ht="15.75" customHeight="1">
      <c r="A16" s="1">
        <v>1</v>
      </c>
      <c r="B16" s="5">
        <v>119943.24</v>
      </c>
      <c r="C16" s="5">
        <v>156547.42000000001</v>
      </c>
      <c r="D16" s="5">
        <v>256512.92</v>
      </c>
      <c r="E16" s="5">
        <v>132602.65</v>
      </c>
    </row>
    <row r="17" spans="1:5" ht="15.75" customHeight="1">
      <c r="A17" s="1">
        <v>1</v>
      </c>
      <c r="B17" s="5">
        <v>114523.61</v>
      </c>
      <c r="C17" s="5">
        <v>122616.84</v>
      </c>
      <c r="D17" s="5">
        <v>261776.23</v>
      </c>
      <c r="E17" s="5">
        <v>129917.04</v>
      </c>
    </row>
    <row r="18" spans="1:5" ht="15.75" customHeight="1">
      <c r="A18" s="1">
        <v>1</v>
      </c>
      <c r="B18" s="5">
        <v>78013.11</v>
      </c>
      <c r="C18" s="5">
        <v>121597.55</v>
      </c>
      <c r="D18" s="5">
        <v>264346.06</v>
      </c>
      <c r="E18" s="5">
        <v>126992.93</v>
      </c>
    </row>
    <row r="19" spans="1:5" ht="15.75" customHeight="1">
      <c r="A19" s="1">
        <v>1</v>
      </c>
      <c r="B19" s="5">
        <v>94657.16</v>
      </c>
      <c r="C19" s="5">
        <v>145077.57999999999</v>
      </c>
      <c r="D19" s="5">
        <v>282574.31</v>
      </c>
      <c r="E19" s="5">
        <v>125370.37</v>
      </c>
    </row>
    <row r="20" spans="1:5" ht="15.75" customHeight="1">
      <c r="A20" s="1">
        <v>1</v>
      </c>
      <c r="B20" s="5">
        <v>91749.16</v>
      </c>
      <c r="C20" s="5">
        <v>114175.79</v>
      </c>
      <c r="D20" s="5">
        <v>294919.57</v>
      </c>
      <c r="E20" s="5">
        <v>124266.9</v>
      </c>
    </row>
    <row r="21" spans="1:5" ht="15.75" customHeight="1">
      <c r="A21" s="1">
        <v>1</v>
      </c>
      <c r="B21" s="5">
        <v>86419.7</v>
      </c>
      <c r="C21" s="5">
        <v>153514.10999999999</v>
      </c>
      <c r="D21" s="5">
        <v>0</v>
      </c>
      <c r="E21" s="5">
        <v>122776.86</v>
      </c>
    </row>
    <row r="22" spans="1:5" ht="15.75" customHeight="1">
      <c r="A22" s="1">
        <v>1</v>
      </c>
      <c r="B22" s="5">
        <v>76253.86</v>
      </c>
      <c r="C22" s="5">
        <v>113867.3</v>
      </c>
      <c r="D22" s="5">
        <v>298664.46999999997</v>
      </c>
      <c r="E22" s="5">
        <v>118474.03</v>
      </c>
    </row>
    <row r="23" spans="1:5" ht="15.75" customHeight="1">
      <c r="A23" s="1">
        <v>1</v>
      </c>
      <c r="B23" s="5">
        <v>78389.47</v>
      </c>
      <c r="C23" s="5">
        <v>153773.43</v>
      </c>
      <c r="D23" s="5">
        <v>299737.28999999998</v>
      </c>
      <c r="E23" s="5">
        <v>111313.02</v>
      </c>
    </row>
    <row r="24" spans="1:5" ht="15.75" customHeight="1">
      <c r="A24" s="1">
        <v>1</v>
      </c>
      <c r="B24" s="5">
        <v>73994.559999999998</v>
      </c>
      <c r="C24" s="5">
        <v>122782.75</v>
      </c>
      <c r="D24" s="5">
        <v>303319.26</v>
      </c>
      <c r="E24" s="5">
        <v>110352.25</v>
      </c>
    </row>
    <row r="25" spans="1:5" ht="15.75" customHeight="1">
      <c r="A25" s="1">
        <v>1</v>
      </c>
      <c r="B25" s="5">
        <v>67532.53</v>
      </c>
      <c r="C25" s="5">
        <v>105751.03</v>
      </c>
      <c r="D25" s="5">
        <v>304768.73</v>
      </c>
      <c r="E25" s="5">
        <v>108733.99</v>
      </c>
    </row>
    <row r="26" spans="1:5" ht="15.75" customHeight="1">
      <c r="A26" s="1">
        <v>1</v>
      </c>
      <c r="B26" s="5">
        <v>77044.009999999995</v>
      </c>
      <c r="C26" s="5">
        <v>99281.34</v>
      </c>
      <c r="D26" s="5">
        <v>140574.81</v>
      </c>
      <c r="E26" s="5">
        <v>108552.04</v>
      </c>
    </row>
    <row r="27" spans="1:5" ht="15.75" customHeight="1">
      <c r="A27" s="1">
        <v>1</v>
      </c>
      <c r="B27" s="5">
        <v>64664.71</v>
      </c>
      <c r="C27" s="5">
        <v>139553.16</v>
      </c>
      <c r="D27" s="5">
        <v>137962.62</v>
      </c>
      <c r="E27" s="5">
        <v>107404.34</v>
      </c>
    </row>
    <row r="28" spans="1:5" ht="15">
      <c r="A28" s="1">
        <v>1</v>
      </c>
      <c r="B28" s="5">
        <v>75328.87</v>
      </c>
      <c r="C28" s="5">
        <v>144135.98000000001</v>
      </c>
      <c r="D28" s="5">
        <v>134050.07</v>
      </c>
      <c r="E28" s="5">
        <v>105733.54</v>
      </c>
    </row>
    <row r="29" spans="1:5" ht="15">
      <c r="A29" s="1">
        <v>1</v>
      </c>
      <c r="B29" s="5">
        <v>72107.600000000006</v>
      </c>
      <c r="C29" s="5">
        <v>127864.55</v>
      </c>
      <c r="D29" s="5">
        <v>353183.81</v>
      </c>
      <c r="E29" s="5">
        <v>105008.31</v>
      </c>
    </row>
    <row r="30" spans="1:5" ht="15">
      <c r="A30" s="1">
        <v>1</v>
      </c>
      <c r="B30" s="5">
        <v>66051.520000000004</v>
      </c>
      <c r="C30" s="5">
        <v>182645.56</v>
      </c>
      <c r="D30" s="5">
        <v>118148.2</v>
      </c>
      <c r="E30" s="5">
        <v>103282.38</v>
      </c>
    </row>
    <row r="31" spans="1:5" ht="15">
      <c r="A31" s="1">
        <v>1</v>
      </c>
      <c r="B31" s="5">
        <v>65605.48</v>
      </c>
      <c r="C31" s="5">
        <v>153032.06</v>
      </c>
      <c r="D31" s="5">
        <v>107138.38</v>
      </c>
      <c r="E31" s="5">
        <v>101004.64</v>
      </c>
    </row>
    <row r="32" spans="1:5" ht="15">
      <c r="A32" s="1">
        <v>1</v>
      </c>
      <c r="B32" s="5">
        <v>61994.48</v>
      </c>
      <c r="C32" s="5">
        <v>115641.28</v>
      </c>
      <c r="D32" s="5">
        <v>91131.24</v>
      </c>
      <c r="E32" s="5">
        <v>99937.59</v>
      </c>
    </row>
    <row r="33" spans="1:5" ht="15">
      <c r="A33" s="1">
        <v>1</v>
      </c>
      <c r="B33" s="5">
        <v>61136.38</v>
      </c>
      <c r="C33" s="5">
        <v>152701.92000000001</v>
      </c>
      <c r="D33" s="5">
        <v>88218.23</v>
      </c>
      <c r="E33" s="5">
        <v>97483.56</v>
      </c>
    </row>
    <row r="34" spans="1:5" ht="15">
      <c r="A34" s="1">
        <v>1</v>
      </c>
      <c r="B34" s="5">
        <v>63408.86</v>
      </c>
      <c r="C34" s="5">
        <v>129219.61</v>
      </c>
      <c r="D34" s="5">
        <v>46085.25</v>
      </c>
      <c r="E34" s="5">
        <v>97427.839999999997</v>
      </c>
    </row>
    <row r="35" spans="1:5" ht="15">
      <c r="A35" s="1">
        <v>1</v>
      </c>
      <c r="B35" s="5">
        <v>55493.95</v>
      </c>
      <c r="C35" s="5">
        <v>103057.49</v>
      </c>
      <c r="D35" s="5">
        <v>214634.81</v>
      </c>
      <c r="E35" s="5">
        <v>96778.92</v>
      </c>
    </row>
    <row r="36" spans="1:5" ht="15">
      <c r="A36" s="1">
        <v>1</v>
      </c>
      <c r="B36" s="5">
        <v>46426.07</v>
      </c>
      <c r="C36" s="5">
        <v>157693.92000000001</v>
      </c>
      <c r="D36" s="5">
        <v>210797.67</v>
      </c>
      <c r="E36" s="5">
        <v>96712.8</v>
      </c>
    </row>
    <row r="37" spans="1:5" ht="15">
      <c r="A37" s="1">
        <v>1</v>
      </c>
      <c r="B37" s="5">
        <v>46014.02</v>
      </c>
      <c r="C37" s="5">
        <v>85047.44</v>
      </c>
      <c r="D37" s="5">
        <v>205517.64</v>
      </c>
      <c r="E37" s="5">
        <v>96479.51</v>
      </c>
    </row>
    <row r="38" spans="1:5" ht="15">
      <c r="A38" s="1">
        <v>1</v>
      </c>
      <c r="B38" s="5">
        <v>28663.759999999998</v>
      </c>
      <c r="C38" s="5">
        <v>127056.21</v>
      </c>
      <c r="D38" s="5">
        <v>201126.82</v>
      </c>
      <c r="E38" s="5">
        <v>90708.19</v>
      </c>
    </row>
    <row r="39" spans="1:5" ht="15">
      <c r="A39" s="1">
        <v>1</v>
      </c>
      <c r="B39" s="5">
        <v>44069.95</v>
      </c>
      <c r="C39" s="5">
        <v>51283.14</v>
      </c>
      <c r="D39" s="5">
        <v>197029.42</v>
      </c>
      <c r="E39" s="5">
        <v>89949.14</v>
      </c>
    </row>
    <row r="40" spans="1:5" ht="15">
      <c r="A40" s="1">
        <v>1</v>
      </c>
      <c r="B40" s="5">
        <v>20229.59</v>
      </c>
      <c r="C40" s="5">
        <v>65947.929999999993</v>
      </c>
      <c r="D40" s="5">
        <v>185265.1</v>
      </c>
      <c r="E40" s="5">
        <v>81229.06</v>
      </c>
    </row>
    <row r="41" spans="1:5" ht="15">
      <c r="A41" s="1">
        <v>1</v>
      </c>
      <c r="B41" s="5">
        <v>38558.51</v>
      </c>
      <c r="C41" s="5">
        <v>82982.09</v>
      </c>
      <c r="D41" s="5">
        <v>174999.3</v>
      </c>
      <c r="E41" s="5">
        <v>81005.759999999995</v>
      </c>
    </row>
    <row r="42" spans="1:5" ht="15">
      <c r="A42" s="1">
        <v>1</v>
      </c>
      <c r="B42" s="5">
        <v>28754.33</v>
      </c>
      <c r="C42" s="5">
        <v>118546.05</v>
      </c>
      <c r="D42" s="5">
        <v>172795.67</v>
      </c>
      <c r="E42" s="5">
        <v>78239.91</v>
      </c>
    </row>
    <row r="43" spans="1:5" ht="15">
      <c r="A43" s="1">
        <v>1</v>
      </c>
      <c r="B43" s="5">
        <v>27892.92</v>
      </c>
      <c r="C43" s="5">
        <v>84710.77</v>
      </c>
      <c r="D43" s="5">
        <v>164470.71</v>
      </c>
      <c r="E43" s="5">
        <v>77798.83</v>
      </c>
    </row>
    <row r="44" spans="1:5" ht="15">
      <c r="A44" s="1">
        <v>1</v>
      </c>
      <c r="B44" s="5">
        <v>23640.93</v>
      </c>
      <c r="C44" s="5">
        <v>96189.63</v>
      </c>
      <c r="D44" s="5">
        <v>148001.10999999999</v>
      </c>
      <c r="E44" s="5">
        <v>71498.490000000005</v>
      </c>
    </row>
    <row r="45" spans="1:5" ht="15">
      <c r="A45" s="1">
        <v>1</v>
      </c>
      <c r="B45" s="5">
        <v>15505.73</v>
      </c>
      <c r="C45" s="5">
        <v>127382.3</v>
      </c>
      <c r="D45" s="5">
        <v>35534.17</v>
      </c>
      <c r="E45" s="5">
        <v>69758.98</v>
      </c>
    </row>
    <row r="46" spans="1:5" ht="15">
      <c r="A46" s="1">
        <v>1</v>
      </c>
      <c r="B46" s="5">
        <v>22177.74</v>
      </c>
      <c r="C46" s="5">
        <v>154806.14000000001</v>
      </c>
      <c r="D46" s="5">
        <v>28334.720000000001</v>
      </c>
      <c r="E46" s="5">
        <v>65200.33</v>
      </c>
    </row>
    <row r="47" spans="1:5" ht="15">
      <c r="A47" s="1">
        <v>1</v>
      </c>
      <c r="B47" s="5">
        <v>1000.23</v>
      </c>
      <c r="C47" s="5">
        <v>124153.04</v>
      </c>
      <c r="D47" s="5">
        <v>1903.93</v>
      </c>
      <c r="E47" s="5">
        <v>64926.080000000002</v>
      </c>
    </row>
    <row r="48" spans="1:5" ht="15">
      <c r="A48" s="1">
        <v>1</v>
      </c>
      <c r="B48" s="5">
        <v>1315.46</v>
      </c>
      <c r="C48" s="5">
        <v>115816.21</v>
      </c>
      <c r="D48" s="5">
        <v>297114.46000000002</v>
      </c>
      <c r="E48" s="5">
        <v>49490.75</v>
      </c>
    </row>
    <row r="49" spans="1:5" ht="15">
      <c r="A49" s="1">
        <v>1</v>
      </c>
      <c r="B49" s="5">
        <v>0</v>
      </c>
      <c r="C49" s="5">
        <v>135426.92000000001</v>
      </c>
      <c r="D49" s="5">
        <v>0</v>
      </c>
      <c r="E49" s="5">
        <v>42559.73</v>
      </c>
    </row>
    <row r="50" spans="1:5" ht="15">
      <c r="A50" s="1">
        <v>1</v>
      </c>
      <c r="B50" s="5">
        <v>542.04999999999995</v>
      </c>
      <c r="C50" s="5">
        <v>51743.15</v>
      </c>
      <c r="D50" s="5">
        <v>0</v>
      </c>
      <c r="E50" s="5">
        <v>35673.410000000003</v>
      </c>
    </row>
    <row r="51" spans="1:5" ht="15">
      <c r="A51" s="1">
        <v>1</v>
      </c>
      <c r="B51" s="5">
        <v>0</v>
      </c>
      <c r="C51" s="5">
        <v>116983.8</v>
      </c>
      <c r="D51" s="5">
        <v>45173.06</v>
      </c>
      <c r="E51" s="5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5"/>
  <sheetViews>
    <sheetView workbookViewId="0"/>
  </sheetViews>
  <sheetFormatPr defaultColWidth="12.5703125" defaultRowHeight="15.75" customHeight="1"/>
  <sheetData>
    <row r="1" spans="1:51" ht="12.75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</row>
    <row r="2" spans="1:51" ht="15.75" customHeight="1">
      <c r="A2" s="2" t="s">
        <v>1</v>
      </c>
      <c r="B2" s="5">
        <v>165349.20000000001</v>
      </c>
      <c r="C2" s="5">
        <v>162597.70000000001</v>
      </c>
      <c r="D2" s="5">
        <v>153441.51</v>
      </c>
      <c r="E2" s="5">
        <v>144372.41</v>
      </c>
      <c r="F2" s="5">
        <v>142107.34</v>
      </c>
      <c r="G2" s="5">
        <v>131876.9</v>
      </c>
      <c r="H2" s="5">
        <v>134615.46</v>
      </c>
      <c r="I2" s="5">
        <v>130298.13</v>
      </c>
      <c r="J2" s="5">
        <v>120542.52</v>
      </c>
      <c r="K2" s="5">
        <v>123334.88</v>
      </c>
      <c r="L2" s="5">
        <v>101913.08</v>
      </c>
      <c r="M2" s="5">
        <v>100671.96</v>
      </c>
      <c r="N2" s="5">
        <v>93863.75</v>
      </c>
      <c r="O2" s="5">
        <v>91992.39</v>
      </c>
      <c r="P2" s="5">
        <v>119943.24</v>
      </c>
      <c r="Q2" s="5">
        <v>114523.61</v>
      </c>
      <c r="R2" s="5">
        <v>78013.11</v>
      </c>
      <c r="S2" s="5">
        <v>94657.16</v>
      </c>
      <c r="T2" s="5">
        <v>91749.16</v>
      </c>
      <c r="U2" s="5">
        <v>86419.7</v>
      </c>
      <c r="V2" s="5">
        <v>76253.86</v>
      </c>
      <c r="W2" s="5">
        <v>78389.47</v>
      </c>
      <c r="X2" s="5">
        <v>73994.559999999998</v>
      </c>
      <c r="Y2" s="5">
        <v>67532.53</v>
      </c>
      <c r="Z2" s="5">
        <v>77044.009999999995</v>
      </c>
      <c r="AA2" s="5">
        <v>64664.71</v>
      </c>
      <c r="AB2" s="5">
        <v>75328.87</v>
      </c>
      <c r="AC2" s="5">
        <v>72107.600000000006</v>
      </c>
      <c r="AD2" s="5">
        <v>66051.520000000004</v>
      </c>
      <c r="AE2" s="5">
        <v>65605.48</v>
      </c>
      <c r="AF2" s="5">
        <v>61994.48</v>
      </c>
      <c r="AG2" s="5">
        <v>61136.38</v>
      </c>
      <c r="AH2" s="5">
        <v>63408.86</v>
      </c>
      <c r="AI2" s="5">
        <v>55493.95</v>
      </c>
      <c r="AJ2" s="5">
        <v>46426.07</v>
      </c>
      <c r="AK2" s="5">
        <v>46014.02</v>
      </c>
      <c r="AL2" s="5">
        <v>28663.759999999998</v>
      </c>
      <c r="AM2" s="5">
        <v>44069.95</v>
      </c>
      <c r="AN2" s="5">
        <v>20229.59</v>
      </c>
      <c r="AO2" s="5">
        <v>38558.51</v>
      </c>
      <c r="AP2" s="5">
        <v>28754.33</v>
      </c>
      <c r="AQ2" s="5">
        <v>27892.92</v>
      </c>
      <c r="AR2" s="5">
        <v>23640.93</v>
      </c>
      <c r="AS2" s="5">
        <v>15505.73</v>
      </c>
      <c r="AT2" s="5">
        <v>22177.74</v>
      </c>
      <c r="AU2" s="5">
        <v>1000.23</v>
      </c>
      <c r="AV2" s="5">
        <v>1315.46</v>
      </c>
      <c r="AW2" s="5">
        <v>0</v>
      </c>
      <c r="AX2" s="5">
        <v>542.04999999999995</v>
      </c>
      <c r="AY2" s="5">
        <v>0</v>
      </c>
    </row>
    <row r="3" spans="1:51" ht="15.75" customHeight="1">
      <c r="A3" s="3" t="s">
        <v>2</v>
      </c>
      <c r="B3" s="5">
        <v>136897.79999999999</v>
      </c>
      <c r="C3" s="5">
        <v>151377.59</v>
      </c>
      <c r="D3" s="5">
        <v>101145.55</v>
      </c>
      <c r="E3" s="5">
        <v>118671.85</v>
      </c>
      <c r="F3" s="5">
        <v>91391.77</v>
      </c>
      <c r="G3" s="5">
        <v>99814.71</v>
      </c>
      <c r="H3" s="5">
        <v>147198.87</v>
      </c>
      <c r="I3" s="5">
        <v>145530.06</v>
      </c>
      <c r="J3" s="5">
        <v>148718.95000000001</v>
      </c>
      <c r="K3" s="5">
        <v>108679.17</v>
      </c>
      <c r="L3" s="5">
        <v>110594.11</v>
      </c>
      <c r="M3" s="5">
        <v>91790.61</v>
      </c>
      <c r="N3" s="5">
        <v>127320.38</v>
      </c>
      <c r="O3" s="5">
        <v>135495.07</v>
      </c>
      <c r="P3" s="5">
        <v>156547.42000000001</v>
      </c>
      <c r="Q3" s="5">
        <v>122616.84</v>
      </c>
      <c r="R3" s="5">
        <v>121597.55</v>
      </c>
      <c r="S3" s="5">
        <v>145077.57999999999</v>
      </c>
      <c r="T3" s="5">
        <v>114175.79</v>
      </c>
      <c r="U3" s="5">
        <v>153514.10999999999</v>
      </c>
      <c r="V3" s="5">
        <v>113867.3</v>
      </c>
      <c r="W3" s="5">
        <v>153773.43</v>
      </c>
      <c r="X3" s="5">
        <v>122782.75</v>
      </c>
      <c r="Y3" s="5">
        <v>105751.03</v>
      </c>
      <c r="Z3" s="5">
        <v>99281.34</v>
      </c>
      <c r="AA3" s="5">
        <v>139553.16</v>
      </c>
      <c r="AB3" s="5">
        <v>144135.98000000001</v>
      </c>
      <c r="AC3" s="5">
        <v>127864.55</v>
      </c>
      <c r="AD3" s="5">
        <v>182645.56</v>
      </c>
      <c r="AE3" s="5">
        <v>153032.06</v>
      </c>
      <c r="AF3" s="5">
        <v>115641.28</v>
      </c>
      <c r="AG3" s="5">
        <v>152701.92000000001</v>
      </c>
      <c r="AH3" s="5">
        <v>129219.61</v>
      </c>
      <c r="AI3" s="5">
        <v>103057.49</v>
      </c>
      <c r="AJ3" s="5">
        <v>157693.92000000001</v>
      </c>
      <c r="AK3" s="5">
        <v>85047.44</v>
      </c>
      <c r="AL3" s="5">
        <v>127056.21</v>
      </c>
      <c r="AM3" s="5">
        <v>51283.14</v>
      </c>
      <c r="AN3" s="5">
        <v>65947.929999999993</v>
      </c>
      <c r="AO3" s="5">
        <v>82982.09</v>
      </c>
      <c r="AP3" s="5">
        <v>118546.05</v>
      </c>
      <c r="AQ3" s="5">
        <v>84710.77</v>
      </c>
      <c r="AR3" s="5">
        <v>96189.63</v>
      </c>
      <c r="AS3" s="5">
        <v>127382.3</v>
      </c>
      <c r="AT3" s="5">
        <v>154806.14000000001</v>
      </c>
      <c r="AU3" s="5">
        <v>124153.04</v>
      </c>
      <c r="AV3" s="5">
        <v>115816.21</v>
      </c>
      <c r="AW3" s="5">
        <v>135426.92000000001</v>
      </c>
      <c r="AX3" s="5">
        <v>51743.15</v>
      </c>
      <c r="AY3" s="5">
        <v>116983.8</v>
      </c>
    </row>
    <row r="4" spans="1:51" ht="15.75" customHeight="1">
      <c r="A4" s="3" t="s">
        <v>3</v>
      </c>
      <c r="B4" s="5">
        <v>471784.1</v>
      </c>
      <c r="C4" s="5">
        <v>443898.53</v>
      </c>
      <c r="D4" s="5">
        <v>407934.54</v>
      </c>
      <c r="E4" s="5">
        <v>383199.62</v>
      </c>
      <c r="F4" s="5">
        <v>366168.42</v>
      </c>
      <c r="G4" s="5">
        <v>362861.36</v>
      </c>
      <c r="H4" s="5">
        <v>127716.82</v>
      </c>
      <c r="I4" s="5">
        <v>323876.68</v>
      </c>
      <c r="J4" s="5">
        <v>311613.28999999998</v>
      </c>
      <c r="K4" s="5">
        <v>304981.62</v>
      </c>
      <c r="L4" s="5">
        <v>229160.95</v>
      </c>
      <c r="M4" s="5">
        <v>249744.55</v>
      </c>
      <c r="N4" s="5">
        <v>249839.44</v>
      </c>
      <c r="O4" s="5">
        <v>252664.93</v>
      </c>
      <c r="P4" s="5">
        <v>256512.92</v>
      </c>
      <c r="Q4" s="5">
        <v>261776.23</v>
      </c>
      <c r="R4" s="5">
        <v>264346.06</v>
      </c>
      <c r="S4" s="5">
        <v>282574.31</v>
      </c>
      <c r="T4" s="5">
        <v>294919.57</v>
      </c>
      <c r="U4" s="5">
        <v>0</v>
      </c>
      <c r="V4" s="5">
        <v>298664.46999999997</v>
      </c>
      <c r="W4" s="5">
        <v>299737.28999999998</v>
      </c>
      <c r="X4" s="5">
        <v>303319.26</v>
      </c>
      <c r="Y4" s="5">
        <v>304768.73</v>
      </c>
      <c r="Z4" s="5">
        <v>140574.81</v>
      </c>
      <c r="AA4" s="5">
        <v>137962.62</v>
      </c>
      <c r="AB4" s="5">
        <v>134050.07</v>
      </c>
      <c r="AC4" s="5">
        <v>353183.81</v>
      </c>
      <c r="AD4" s="5">
        <v>118148.2</v>
      </c>
      <c r="AE4" s="5">
        <v>107138.38</v>
      </c>
      <c r="AF4" s="5">
        <v>91131.24</v>
      </c>
      <c r="AG4" s="5">
        <v>88218.23</v>
      </c>
      <c r="AH4" s="5">
        <v>46085.25</v>
      </c>
      <c r="AI4" s="5">
        <v>214634.81</v>
      </c>
      <c r="AJ4" s="5">
        <v>210797.67</v>
      </c>
      <c r="AK4" s="5">
        <v>205517.64</v>
      </c>
      <c r="AL4" s="5">
        <v>201126.82</v>
      </c>
      <c r="AM4" s="5">
        <v>197029.42</v>
      </c>
      <c r="AN4" s="5">
        <v>185265.1</v>
      </c>
      <c r="AO4" s="5">
        <v>174999.3</v>
      </c>
      <c r="AP4" s="5">
        <v>172795.67</v>
      </c>
      <c r="AQ4" s="5">
        <v>164470.71</v>
      </c>
      <c r="AR4" s="5">
        <v>148001.10999999999</v>
      </c>
      <c r="AS4" s="5">
        <v>35534.17</v>
      </c>
      <c r="AT4" s="5">
        <v>28334.720000000001</v>
      </c>
      <c r="AU4" s="5">
        <v>1903.93</v>
      </c>
      <c r="AV4" s="5">
        <v>297114.46000000002</v>
      </c>
      <c r="AW4" s="5">
        <v>0</v>
      </c>
      <c r="AX4" s="5">
        <v>0</v>
      </c>
      <c r="AY4" s="5">
        <v>45173.06</v>
      </c>
    </row>
    <row r="5" spans="1:51" ht="15.75" customHeight="1">
      <c r="A5" s="4" t="s">
        <v>4</v>
      </c>
      <c r="B5" s="5">
        <v>192261.83</v>
      </c>
      <c r="C5" s="5">
        <v>191792.06</v>
      </c>
      <c r="D5" s="5">
        <v>191050.39</v>
      </c>
      <c r="E5" s="5">
        <v>182901.99</v>
      </c>
      <c r="F5" s="5">
        <v>166187.94</v>
      </c>
      <c r="G5" s="5">
        <v>156991.12</v>
      </c>
      <c r="H5" s="5">
        <v>156122.51</v>
      </c>
      <c r="I5" s="5">
        <v>155752.6</v>
      </c>
      <c r="J5" s="5">
        <v>152211.76999999999</v>
      </c>
      <c r="K5" s="5">
        <v>149759.96</v>
      </c>
      <c r="L5" s="5">
        <v>146121.95000000001</v>
      </c>
      <c r="M5" s="5">
        <v>144259.4</v>
      </c>
      <c r="N5" s="5">
        <v>141585.51999999999</v>
      </c>
      <c r="O5" s="5">
        <v>134307.35</v>
      </c>
      <c r="P5" s="5">
        <v>132602.65</v>
      </c>
      <c r="Q5" s="5">
        <v>129917.04</v>
      </c>
      <c r="R5" s="5">
        <v>126992.93</v>
      </c>
      <c r="S5" s="5">
        <v>125370.37</v>
      </c>
      <c r="T5" s="5">
        <v>124266.9</v>
      </c>
      <c r="U5" s="5">
        <v>122776.86</v>
      </c>
      <c r="V5" s="5">
        <v>118474.03</v>
      </c>
      <c r="W5" s="5">
        <v>111313.02</v>
      </c>
      <c r="X5" s="5">
        <v>110352.25</v>
      </c>
      <c r="Y5" s="5">
        <v>108733.99</v>
      </c>
      <c r="Z5" s="5">
        <v>108552.04</v>
      </c>
      <c r="AA5" s="5">
        <v>107404.34</v>
      </c>
      <c r="AB5" s="5">
        <v>105733.54</v>
      </c>
      <c r="AC5" s="5">
        <v>105008.31</v>
      </c>
      <c r="AD5" s="5">
        <v>103282.38</v>
      </c>
      <c r="AE5" s="5">
        <v>101004.64</v>
      </c>
      <c r="AF5" s="5">
        <v>99937.59</v>
      </c>
      <c r="AG5" s="5">
        <v>97483.56</v>
      </c>
      <c r="AH5" s="5">
        <v>97427.839999999997</v>
      </c>
      <c r="AI5" s="5">
        <v>96778.92</v>
      </c>
      <c r="AJ5" s="5">
        <v>96712.8</v>
      </c>
      <c r="AK5" s="5">
        <v>96479.51</v>
      </c>
      <c r="AL5" s="5">
        <v>90708.19</v>
      </c>
      <c r="AM5" s="5">
        <v>89949.14</v>
      </c>
      <c r="AN5" s="5">
        <v>81229.06</v>
      </c>
      <c r="AO5" s="5">
        <v>81005.759999999995</v>
      </c>
      <c r="AP5" s="5">
        <v>78239.91</v>
      </c>
      <c r="AQ5" s="5">
        <v>77798.83</v>
      </c>
      <c r="AR5" s="5">
        <v>71498.490000000005</v>
      </c>
      <c r="AS5" s="5">
        <v>69758.98</v>
      </c>
      <c r="AT5" s="5">
        <v>65200.33</v>
      </c>
      <c r="AU5" s="5">
        <v>64926.080000000002</v>
      </c>
      <c r="AV5" s="5">
        <v>49490.75</v>
      </c>
      <c r="AW5" s="5">
        <v>42559.73</v>
      </c>
      <c r="AX5" s="5">
        <v>35673.410000000003</v>
      </c>
      <c r="AY5" s="5">
        <v>14681.4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86"/>
  <sheetViews>
    <sheetView workbookViewId="0">
      <selection activeCell="H36" sqref="H36"/>
    </sheetView>
  </sheetViews>
  <sheetFormatPr defaultColWidth="12.5703125" defaultRowHeight="15.75" customHeight="1"/>
  <cols>
    <col min="1" max="1" width="30.85546875" bestFit="1" customWidth="1"/>
    <col min="2" max="2" width="17.28515625" customWidth="1"/>
    <col min="4" max="4" width="19.85546875" bestFit="1" customWidth="1"/>
    <col min="5" max="5" width="13.42578125" bestFit="1" customWidth="1"/>
    <col min="6" max="8" width="13.28515625" bestFit="1" customWidth="1"/>
    <col min="9" max="9" width="13.140625" bestFit="1" customWidth="1"/>
    <col min="10" max="10" width="12.85546875" bestFit="1" customWidth="1"/>
    <col min="11" max="11" width="13.140625" bestFit="1" customWidth="1"/>
    <col min="12" max="13" width="12.85546875" bestFit="1" customWidth="1"/>
    <col min="14" max="16" width="13.140625" bestFit="1" customWidth="1"/>
    <col min="17" max="19" width="12.85546875" bestFit="1" customWidth="1"/>
    <col min="20" max="20" width="13.140625" bestFit="1" customWidth="1"/>
    <col min="21" max="22" width="12.85546875" bestFit="1" customWidth="1"/>
    <col min="23" max="25" width="13.140625" bestFit="1" customWidth="1"/>
    <col min="26" max="27" width="12.85546875" bestFit="1" customWidth="1"/>
    <col min="28" max="29" width="13.140625" bestFit="1" customWidth="1"/>
    <col min="30" max="34" width="12.85546875" bestFit="1" customWidth="1"/>
    <col min="35" max="35" width="13.140625" bestFit="1" customWidth="1"/>
    <col min="36" max="36" width="12.85546875" bestFit="1" customWidth="1"/>
    <col min="37" max="38" width="13.140625" bestFit="1" customWidth="1"/>
    <col min="39" max="39" width="12.85546875" bestFit="1" customWidth="1"/>
    <col min="40" max="40" width="13.140625" bestFit="1" customWidth="1"/>
    <col min="41" max="41" width="12.85546875" bestFit="1" customWidth="1"/>
    <col min="42" max="43" width="13.140625" bestFit="1" customWidth="1"/>
    <col min="44" max="44" width="12.85546875" bestFit="1" customWidth="1"/>
    <col min="45" max="48" width="13.140625" bestFit="1" customWidth="1"/>
    <col min="49" max="49" width="12.85546875" bestFit="1" customWidth="1"/>
    <col min="50" max="50" width="13.140625" bestFit="1" customWidth="1"/>
    <col min="51" max="51" width="12.85546875" bestFit="1" customWidth="1"/>
    <col min="52" max="54" width="13.140625" bestFit="1" customWidth="1"/>
    <col min="55" max="72" width="12.85546875" bestFit="1" customWidth="1"/>
  </cols>
  <sheetData>
    <row r="1" spans="1:5" ht="19.5">
      <c r="A1" s="6"/>
    </row>
    <row r="2" spans="1:5" ht="12.75">
      <c r="A2" s="27" t="s">
        <v>5</v>
      </c>
      <c r="B2" s="7">
        <f t="array" ref="B2:E5">MMULT(X_t,X)</f>
        <v>50</v>
      </c>
      <c r="C2" s="7">
        <v>3686080.78</v>
      </c>
      <c r="D2" s="7">
        <v>6067231.9799999977</v>
      </c>
      <c r="E2" s="7">
        <v>10551254.890000002</v>
      </c>
    </row>
    <row r="3" spans="1:5" ht="12.75">
      <c r="A3" s="28"/>
      <c r="B3" s="7">
        <v>3686080.78</v>
      </c>
      <c r="C3" s="7">
        <v>374987670691.91803</v>
      </c>
      <c r="D3" s="7">
        <v>462533664428.47791</v>
      </c>
      <c r="E3" s="7">
        <v>977064829010.51892</v>
      </c>
    </row>
    <row r="4" spans="1:5" ht="12.75">
      <c r="A4" s="28"/>
      <c r="B4" s="7">
        <v>6067231.9799999977</v>
      </c>
      <c r="C4" s="7">
        <v>462533664428.47791</v>
      </c>
      <c r="D4" s="7">
        <v>774690944273.72253</v>
      </c>
      <c r="E4" s="7">
        <v>1274939940514.2922</v>
      </c>
    </row>
    <row r="5" spans="1:5" ht="12.75">
      <c r="A5" s="29"/>
      <c r="B5" s="7">
        <v>10551254.890000002</v>
      </c>
      <c r="C5" s="7">
        <v>977064829010.51892</v>
      </c>
      <c r="D5" s="7">
        <v>1274939940514.2922</v>
      </c>
      <c r="E5" s="7">
        <v>2959370679848.7446</v>
      </c>
    </row>
    <row r="9" spans="1:5" ht="12.75">
      <c r="A9" s="30" t="s">
        <v>6</v>
      </c>
      <c r="B9" s="7">
        <f t="array" ref="B9:E12">MINVERSE(B2:E5)</f>
        <v>0.5067790096455177</v>
      </c>
      <c r="C9" s="7">
        <v>8.8735442968419493E-7</v>
      </c>
      <c r="D9" s="7">
        <v>-3.5844117457882591E-6</v>
      </c>
      <c r="E9" s="7">
        <v>-5.556071839952016E-7</v>
      </c>
    </row>
    <row r="10" spans="1:5" ht="12.75">
      <c r="A10" s="28"/>
      <c r="B10" s="7">
        <v>8.8735442968420763E-7</v>
      </c>
      <c r="C10" s="7">
        <v>2.3913320750455376E-11</v>
      </c>
      <c r="D10" s="7">
        <v>-1.0402372751230496E-11</v>
      </c>
      <c r="E10" s="7">
        <v>-6.5774683284419144E-12</v>
      </c>
    </row>
    <row r="11" spans="1:5" ht="12.75">
      <c r="A11" s="28"/>
      <c r="B11" s="7">
        <v>-3.5844117457882608E-6</v>
      </c>
      <c r="C11" s="7">
        <v>-1.0402372751230399E-11</v>
      </c>
      <c r="D11" s="7">
        <v>3.0549722912441732E-11</v>
      </c>
      <c r="E11" s="7">
        <v>3.0529371203176335E-12</v>
      </c>
    </row>
    <row r="12" spans="1:5" ht="12.75">
      <c r="A12" s="29"/>
      <c r="B12" s="7">
        <v>-5.5560718399520541E-7</v>
      </c>
      <c r="C12" s="7">
        <v>-6.5774683284419095E-12</v>
      </c>
      <c r="D12" s="7">
        <v>3.0529371203176614E-12</v>
      </c>
      <c r="E12" s="7">
        <v>3.1752205217523934E-12</v>
      </c>
    </row>
    <row r="16" spans="1:5" ht="12.75">
      <c r="A16" s="30" t="s">
        <v>7</v>
      </c>
      <c r="B16" s="7">
        <f t="array" ref="B16:B19">MMULT(X_t,Y)</f>
        <v>5600631.9600000009</v>
      </c>
      <c r="D16" s="30" t="s">
        <v>8</v>
      </c>
      <c r="E16" s="7">
        <f t="array" ref="E16:E19">MMULT(B9:E12,B16:B19)</f>
        <v>50122.192989866016</v>
      </c>
    </row>
    <row r="17" spans="1:72" ht="12.75">
      <c r="A17" s="28"/>
      <c r="B17" s="7">
        <v>501087958392.79694</v>
      </c>
      <c r="D17" s="28"/>
      <c r="E17" s="7">
        <v>0.80571504991573661</v>
      </c>
      <c r="G17" s="1" t="s">
        <v>9</v>
      </c>
      <c r="H17" s="1">
        <v>50122.192990000003</v>
      </c>
      <c r="I17" s="1">
        <v>0.80571504989999998</v>
      </c>
      <c r="J17" s="1">
        <v>-2.681596839E-2</v>
      </c>
      <c r="K17" s="1">
        <v>2.72280648008216E-2</v>
      </c>
    </row>
    <row r="18" spans="1:72" ht="12.75">
      <c r="A18" s="28"/>
      <c r="B18" s="7">
        <v>690713366178.67639</v>
      </c>
      <c r="D18" s="28"/>
      <c r="E18" s="7">
        <v>-2.6815968394751089E-2</v>
      </c>
    </row>
    <row r="19" spans="1:72" ht="12.75">
      <c r="A19" s="29"/>
      <c r="B19" s="7">
        <v>1362477058849.4956</v>
      </c>
      <c r="D19" s="29"/>
      <c r="E19" s="7">
        <v>2.7228064800821628E-2</v>
      </c>
    </row>
    <row r="22" spans="1:72" ht="15.75" customHeight="1">
      <c r="A22" s="8" t="s">
        <v>10</v>
      </c>
      <c r="B22" s="7">
        <f t="array" ref="B22">MMULT(Y_t,Y)</f>
        <v>706946387524.6178</v>
      </c>
      <c r="D22" s="9" t="s">
        <v>11</v>
      </c>
      <c r="E22" s="7">
        <f t="array" ref="E22">MMULT(H17:K17,B16:B19)</f>
        <v>703025531219.8125</v>
      </c>
    </row>
    <row r="24" spans="1:72" ht="12.75">
      <c r="A24" s="30" t="s">
        <v>7</v>
      </c>
      <c r="B24" s="7">
        <f t="array" ref="B24:B27">MMULT(X_t,Y)</f>
        <v>5600631.9600000009</v>
      </c>
    </row>
    <row r="25" spans="1:72" ht="12.75">
      <c r="A25" s="28"/>
      <c r="B25" s="7">
        <v>501087958392.79694</v>
      </c>
    </row>
    <row r="26" spans="1:72" ht="12.75">
      <c r="A26" s="28"/>
      <c r="B26" s="7">
        <v>690713366178.67639</v>
      </c>
      <c r="D26" s="17" t="s">
        <v>59</v>
      </c>
      <c r="E26">
        <f t="array" ref="E26:BT29" xml:space="preserve"> MMULT(B9:E12,X_t)</f>
        <v>-9.9322362837026834E-2</v>
      </c>
      <c r="F26">
        <v>-0.13817202488104927</v>
      </c>
      <c r="G26">
        <v>5.3737354763457867E-2</v>
      </c>
      <c r="H26">
        <v>-3.3887276274533196E-3</v>
      </c>
      <c r="I26">
        <v>0.10184704872460434</v>
      </c>
      <c r="J26">
        <v>6.4415163696819433E-2</v>
      </c>
      <c r="K26">
        <v>2.7648893076712144E-2</v>
      </c>
      <c r="L26">
        <v>-7.9188234085200315E-2</v>
      </c>
      <c r="M26">
        <v>-9.2461585020863629E-2</v>
      </c>
      <c r="N26">
        <v>5.7219889219072756E-2</v>
      </c>
      <c r="O26">
        <v>7.347373561611345E-2</v>
      </c>
      <c r="P26">
        <v>0.12833551251578978</v>
      </c>
      <c r="Q26">
        <v>-5.1118292647751029E-3</v>
      </c>
      <c r="R26">
        <v>-3.7643706246793335E-2</v>
      </c>
      <c r="S26">
        <v>-9.043965719024219E-2</v>
      </c>
      <c r="T26">
        <v>2.3448046767823028E-2</v>
      </c>
      <c r="U26">
        <v>-6.723968098443639E-3</v>
      </c>
      <c r="V26">
        <v>-8.6244638578179655E-2</v>
      </c>
      <c r="W26">
        <v>1.5080558637892316E-2</v>
      </c>
      <c r="X26">
        <v>3.3206134224266104E-2</v>
      </c>
      <c r="Y26">
        <v>3.5579737972132874E-4</v>
      </c>
      <c r="Z26">
        <v>-0.14138522722678767</v>
      </c>
      <c r="AA26">
        <v>-3.6191880946241151E-2</v>
      </c>
      <c r="AB26">
        <v>1.8317369382498033E-2</v>
      </c>
      <c r="AC26">
        <v>0.14117477764129285</v>
      </c>
      <c r="AD26">
        <v>-1.2709482152406804E-2</v>
      </c>
      <c r="AE26">
        <v>-1.7499465486638666E-2</v>
      </c>
      <c r="AF26">
        <v>-8.3786649077312758E-2</v>
      </c>
      <c r="AG26">
        <v>-0.1549307607712842</v>
      </c>
      <c r="AH26">
        <v>-4.3062444020705887E-2</v>
      </c>
      <c r="AI26">
        <v>9.6650952129106127E-2</v>
      </c>
      <c r="AJ26">
        <v>-3.5332590746386221E-2</v>
      </c>
      <c r="AK26">
        <v>7.4263558601349755E-2</v>
      </c>
      <c r="AL26">
        <v>6.7368691979789716E-2</v>
      </c>
      <c r="AM26">
        <v>-0.13438525039599769</v>
      </c>
      <c r="AN26">
        <v>0.12857763401313299</v>
      </c>
      <c r="AO26">
        <v>-3.495535353252717E-2</v>
      </c>
      <c r="AP26">
        <v>0.25259382440666711</v>
      </c>
      <c r="AQ26">
        <v>0.18541067053670146</v>
      </c>
      <c r="AR26">
        <v>0.14632122793585017</v>
      </c>
      <c r="AS26">
        <v>1.1369922091552451E-2</v>
      </c>
      <c r="AT26">
        <v>0.1365105287487855</v>
      </c>
      <c r="AU26">
        <v>0.10074317405258093</v>
      </c>
      <c r="AV26">
        <v>4.4204435391674242E-2</v>
      </c>
      <c r="AW26">
        <v>-4.4173395049732236E-2</v>
      </c>
      <c r="AX26">
        <v>6.1593116129577227E-2</v>
      </c>
      <c r="AY26">
        <v>-7.2265623017944564E-2</v>
      </c>
      <c r="AZ26">
        <v>2.1353166901590726E-2</v>
      </c>
      <c r="BA26">
        <v>0.32179124549004423</v>
      </c>
      <c r="BB26">
        <v>6.236242619952688E-2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</row>
    <row r="27" spans="1:72" ht="12.75">
      <c r="A27" s="29"/>
      <c r="B27" s="7">
        <v>1362477058849.4956</v>
      </c>
      <c r="E27">
        <v>3.1419596507952916E-7</v>
      </c>
      <c r="F27">
        <v>2.8119074359066057E-7</v>
      </c>
      <c r="G27">
        <v>8.2132024459267132E-7</v>
      </c>
      <c r="H27">
        <v>5.8482599473136928E-7</v>
      </c>
      <c r="I27">
        <v>9.2646038873788325E-7</v>
      </c>
      <c r="J27">
        <v>6.1595011646860235E-7</v>
      </c>
      <c r="K27">
        <v>1.735186249775066E-6</v>
      </c>
      <c r="L27">
        <v>3.5906886990888385E-7</v>
      </c>
      <c r="M27">
        <v>1.732698757441936E-7</v>
      </c>
      <c r="N27">
        <v>7.0017279190187723E-7</v>
      </c>
      <c r="O27">
        <v>6.6669455333977704E-7</v>
      </c>
      <c r="P27">
        <v>6.972282916324182E-7</v>
      </c>
      <c r="Q27">
        <v>1.6420333489078715E-7</v>
      </c>
      <c r="R27">
        <v>1.5832159478129347E-8</v>
      </c>
      <c r="S27">
        <v>4.3992537643346631E-7</v>
      </c>
      <c r="T27">
        <v>6.2866331189235134E-7</v>
      </c>
      <c r="U27">
        <v>-2.5072392628002863E-7</v>
      </c>
      <c r="V27">
        <v>-2.1685318137140731E-7</v>
      </c>
      <c r="W27">
        <v>-4.6141736509865619E-8</v>
      </c>
      <c r="X27">
        <v>1.3570254401489351E-6</v>
      </c>
      <c r="Y27">
        <v>-4.3810874870755146E-7</v>
      </c>
      <c r="Z27">
        <v>-8.0921410067085256E-7</v>
      </c>
      <c r="AA27">
        <v>-6.1549468222456141E-7</v>
      </c>
      <c r="AB27">
        <v>-6.0238682129706599E-7</v>
      </c>
      <c r="AC27">
        <v>7.7234468624210912E-7</v>
      </c>
      <c r="AD27">
        <v>7.4573628658409977E-8</v>
      </c>
      <c r="AE27">
        <v>3.0765157908923761E-7</v>
      </c>
      <c r="AF27">
        <v>-1.0414634381320523E-6</v>
      </c>
      <c r="AG27">
        <v>-2.1019762654032971E-7</v>
      </c>
      <c r="AH27">
        <v>1.5960348369254786E-7</v>
      </c>
      <c r="AI27">
        <v>5.6749176986084347E-7</v>
      </c>
      <c r="AJ27">
        <v>1.8061338866114922E-7</v>
      </c>
      <c r="AK27">
        <v>7.5635601501296794E-7</v>
      </c>
      <c r="AL27">
        <v>-2.6939703499841674E-7</v>
      </c>
      <c r="AM27">
        <v>-1.0293500017997709E-6</v>
      </c>
      <c r="AN27">
        <v>-2.4877849149196167E-7</v>
      </c>
      <c r="AO27">
        <v>-1.0717912288505771E-6</v>
      </c>
      <c r="AP27">
        <v>1.1179217153591966E-7</v>
      </c>
      <c r="AQ27">
        <v>-5.3347917364326827E-7</v>
      </c>
      <c r="AR27">
        <v>-2.0484653813181281E-7</v>
      </c>
      <c r="AS27">
        <v>-7.947523010642596E-7</v>
      </c>
      <c r="AT27">
        <v>-4.0862711925410957E-7</v>
      </c>
      <c r="AU27">
        <v>-5.2138542804892068E-7</v>
      </c>
      <c r="AV27">
        <v>-3.0065511961737327E-7</v>
      </c>
      <c r="AW27">
        <v>-3.790240560300313E-7</v>
      </c>
      <c r="AX27">
        <v>-3.9273598905456466E-7</v>
      </c>
      <c r="AY27">
        <v>-2.2402128910283096E-6</v>
      </c>
      <c r="AZ27">
        <v>-5.2140687270686492E-7</v>
      </c>
      <c r="BA27">
        <v>3.6206511157415965E-7</v>
      </c>
      <c r="BB27">
        <v>-6.2667903521999684E-7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</row>
    <row r="28" spans="1:72" ht="15.75" customHeight="1">
      <c r="E28">
        <v>3.1808129068250534E-7</v>
      </c>
      <c r="F28">
        <v>7.0392409986364433E-7</v>
      </c>
      <c r="G28">
        <v>-8.4520050216768869E-7</v>
      </c>
      <c r="H28">
        <v>-2.9095089020526382E-7</v>
      </c>
      <c r="I28">
        <v>-1.1527828554704315E-6</v>
      </c>
      <c r="J28">
        <v>-7.9913976830632984E-7</v>
      </c>
      <c r="K28">
        <v>-9.7935826595149584E-8</v>
      </c>
      <c r="L28">
        <v>4.9485668437171883E-7</v>
      </c>
      <c r="M28">
        <v>6.5631852335367398E-7</v>
      </c>
      <c r="N28">
        <v>-6.1617890220977463E-7</v>
      </c>
      <c r="O28">
        <v>-5.6631620514387045E-7</v>
      </c>
      <c r="P28">
        <v>-1.0650068905491914E-6</v>
      </c>
      <c r="Q28">
        <v>9.1528969485595881E-8</v>
      </c>
      <c r="R28">
        <v>3.6935611145653196E-7</v>
      </c>
      <c r="S28">
        <v>7.3349208170815821E-7</v>
      </c>
      <c r="T28">
        <v>-2.3063216964178974E-7</v>
      </c>
      <c r="U28">
        <v>1.2587016302449133E-7</v>
      </c>
      <c r="V28">
        <v>7.2569066237362327E-7</v>
      </c>
      <c r="W28">
        <v>-1.504110571502889E-7</v>
      </c>
      <c r="X28">
        <v>2.0643184541233357E-7</v>
      </c>
      <c r="Y28">
        <v>1.2785489542470067E-8</v>
      </c>
      <c r="Z28">
        <v>1.2129665442805122E-6</v>
      </c>
      <c r="AA28">
        <v>3.2286287861733712E-7</v>
      </c>
      <c r="AB28">
        <v>-1.258058625475345E-7</v>
      </c>
      <c r="AC28">
        <v>-9.2366877305126694E-7</v>
      </c>
      <c r="AD28">
        <v>4.2742341031144637E-7</v>
      </c>
      <c r="AE28">
        <v>4.4454995494018316E-7</v>
      </c>
      <c r="AF28">
        <v>6.4997265748337941E-7</v>
      </c>
      <c r="AG28">
        <v>1.6689659970528523E-6</v>
      </c>
      <c r="AH28">
        <v>7.3530936376120316E-7</v>
      </c>
      <c r="AI28">
        <v>-4.1827442861029409E-7</v>
      </c>
      <c r="AJ28">
        <v>7.1395089404443569E-7</v>
      </c>
      <c r="AK28">
        <v>-1.5569569246094079E-7</v>
      </c>
      <c r="AL28">
        <v>-3.5803615681334536E-7</v>
      </c>
      <c r="AM28">
        <v>1.3937045612932452E-6</v>
      </c>
      <c r="AN28">
        <v>-8.3745857516224165E-7</v>
      </c>
      <c r="AO28">
        <v>6.1297668271438336E-7</v>
      </c>
      <c r="AP28">
        <v>-1.8746396456237364E-6</v>
      </c>
      <c r="AQ28">
        <v>-1.214553792534362E-6</v>
      </c>
      <c r="AR28">
        <v>-9.1617002434540237E-7</v>
      </c>
      <c r="AS28">
        <v>2.6555829037747202E-7</v>
      </c>
      <c r="AT28">
        <v>-7.8455500978493223E-7</v>
      </c>
      <c r="AU28">
        <v>-4.3992888571650012E-7</v>
      </c>
      <c r="AV28">
        <v>2.5426942655400719E-7</v>
      </c>
      <c r="AW28">
        <v>1.0006759365783356E-6</v>
      </c>
      <c r="AX28">
        <v>2.0383703822355725E-7</v>
      </c>
      <c r="AY28">
        <v>8.4712923713869791E-7</v>
      </c>
      <c r="AZ28">
        <v>5.5284313509715289E-7</v>
      </c>
      <c r="BA28">
        <v>-2.0093114568211557E-6</v>
      </c>
      <c r="BB28">
        <v>1.273214411685762E-7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</row>
    <row r="29" spans="1:72" ht="16.5">
      <c r="A29" s="8" t="s">
        <v>12</v>
      </c>
      <c r="B29" s="7">
        <f>B22 - E22</f>
        <v>3920856304.8052979</v>
      </c>
      <c r="E29">
        <v>2.7277262133789399E-7</v>
      </c>
      <c r="F29">
        <v>2.4653357970424356E-7</v>
      </c>
      <c r="G29">
        <v>3.9209270801060595E-8</v>
      </c>
      <c r="H29">
        <v>7.3828855082452724E-8</v>
      </c>
      <c r="I29">
        <v>-4.8634903358147901E-8</v>
      </c>
      <c r="J29">
        <v>3.3869553137419229E-8</v>
      </c>
      <c r="K29">
        <v>-5.8611814653507384E-7</v>
      </c>
      <c r="L29">
        <v>6.003499582367734E-8</v>
      </c>
      <c r="M29">
        <v>9.4998724682665113E-8</v>
      </c>
      <c r="N29">
        <v>-6.6663880107785348E-8</v>
      </c>
      <c r="O29">
        <v>-1.6066382501740321E-7</v>
      </c>
      <c r="P29">
        <v>-1.4454883153595793E-7</v>
      </c>
      <c r="Q29">
        <v>9.003404497081392E-9</v>
      </c>
      <c r="R29">
        <v>5.5240584008290293E-8</v>
      </c>
      <c r="S29">
        <v>-5.2115529019322728E-8</v>
      </c>
      <c r="T29">
        <v>-1.0334384161401263E-7</v>
      </c>
      <c r="U29">
        <v>1.4185076446761214E-7</v>
      </c>
      <c r="V29">
        <v>1.6193682138441387E-7</v>
      </c>
      <c r="W29">
        <v>1.2592180040663079E-7</v>
      </c>
      <c r="X29">
        <v>-6.5536109878712816E-7</v>
      </c>
      <c r="Y29">
        <v>2.3879072815600036E-7</v>
      </c>
      <c r="Z29">
        <v>3.4998116670446524E-7</v>
      </c>
      <c r="AA29">
        <v>2.9564949533223337E-7</v>
      </c>
      <c r="AB29">
        <v>2.9075890967348241E-7</v>
      </c>
      <c r="AC29">
        <v>-3.1290600987204492E-7</v>
      </c>
      <c r="AD29">
        <v>-1.1682850130772912E-7</v>
      </c>
      <c r="AE29">
        <v>-1.8540382371581447E-7</v>
      </c>
      <c r="AF29">
        <v>4.8190627329524857E-7</v>
      </c>
      <c r="AG29">
        <v>-5.7306965607339965E-8</v>
      </c>
      <c r="AH29">
        <v>-1.7973991145144864E-7</v>
      </c>
      <c r="AI29">
        <v>-3.2096657295963984E-7</v>
      </c>
      <c r="AJ29">
        <v>-2.1142809296034414E-7</v>
      </c>
      <c r="AK29">
        <v>-4.3184677679575166E-7</v>
      </c>
      <c r="AL29">
        <v>7.5524007601847727E-8</v>
      </c>
      <c r="AM29">
        <v>2.8978552070376003E-7</v>
      </c>
      <c r="AN29">
        <v>5.3945371464611726E-8</v>
      </c>
      <c r="AO29">
        <v>2.8237446864541037E-7</v>
      </c>
      <c r="AP29">
        <v>-6.3299824830804949E-8</v>
      </c>
      <c r="AQ29">
        <v>1.0092575947204946E-7</v>
      </c>
      <c r="AR29">
        <v>-2.2409077727168243E-10</v>
      </c>
      <c r="AS29">
        <v>1.6584011509021547E-7</v>
      </c>
      <c r="AT29">
        <v>4.1775445959909022E-8</v>
      </c>
      <c r="AU29">
        <v>5.2492401405637027E-8</v>
      </c>
      <c r="AV29">
        <v>-1.558766540306983E-7</v>
      </c>
      <c r="AW29">
        <v>-1.3889817076042387E-7</v>
      </c>
      <c r="AX29">
        <v>-1.7710934311709947E-7</v>
      </c>
      <c r="AY29">
        <v>7.3272395686234864E-7</v>
      </c>
      <c r="AZ29">
        <v>-1.4215731283691507E-7</v>
      </c>
      <c r="BA29">
        <v>-4.0120391734547249E-7</v>
      </c>
      <c r="BB29">
        <v>-5.5028571357035969E-8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</row>
    <row r="31" spans="1:72" ht="16.5">
      <c r="A31" s="8" t="s">
        <v>13</v>
      </c>
      <c r="B31" s="7">
        <f>B29/(50-4)</f>
        <v>85236006.626202121</v>
      </c>
    </row>
    <row r="33" spans="1:59" ht="12.75">
      <c r="A33" s="10" t="s">
        <v>14</v>
      </c>
    </row>
    <row r="34" spans="1:59" ht="12.75">
      <c r="A34" s="9" t="s">
        <v>15</v>
      </c>
      <c r="B34" s="7">
        <f>_xlfn.T.INV.2T(0.025, 46)</f>
        <v>2.3171521721500175</v>
      </c>
    </row>
    <row r="36" spans="1:59" ht="15">
      <c r="A36" s="7">
        <f>E16 -B34*(SQRT(B31*B9))</f>
        <v>34893.051829271775</v>
      </c>
      <c r="B36" s="11" t="s">
        <v>16</v>
      </c>
      <c r="C36" s="12" t="s">
        <v>17</v>
      </c>
      <c r="D36" s="11" t="s">
        <v>16</v>
      </c>
      <c r="E36" s="7">
        <f>E16 + B34*(SQRT(B31*B9))</f>
        <v>65351.334150460258</v>
      </c>
      <c r="G36" s="17" t="s">
        <v>60</v>
      </c>
      <c r="H36">
        <f t="array" ref="H36:BG86">MMULT(X,E26:BB29)</f>
        <v>0.12486410321023583</v>
      </c>
      <c r="I36">
        <v>0.12099892327792959</v>
      </c>
      <c r="J36">
        <v>9.2334221381543263E-2</v>
      </c>
      <c r="K36">
        <v>8.8312525912546042E-2</v>
      </c>
      <c r="L36">
        <v>7.427792193307152E-2</v>
      </c>
      <c r="M36">
        <v>7.2840663165502889E-2</v>
      </c>
      <c r="N36">
        <v>2.4632129869244124E-2</v>
      </c>
      <c r="O36">
        <v>7.6251864178097761E-2</v>
      </c>
      <c r="P36">
        <v>7.0855900089463714E-2</v>
      </c>
      <c r="Q36">
        <v>5.7188405423721944E-2</v>
      </c>
      <c r="R36">
        <v>3.0385065978265333E-2</v>
      </c>
      <c r="S36">
        <v>2.9628712061308238E-2</v>
      </c>
      <c r="T36">
        <v>3.8816838443185342E-2</v>
      </c>
      <c r="U36">
        <v>4.1599796941967415E-2</v>
      </c>
      <c r="V36">
        <v>5.8127826211592362E-2</v>
      </c>
      <c r="W36">
        <v>4.7068004518976518E-2</v>
      </c>
      <c r="X36">
        <v>3.5973314922653224E-2</v>
      </c>
      <c r="Y36">
        <v>5.3643534057801479E-2</v>
      </c>
      <c r="Z36">
        <v>4.6268019875048361E-2</v>
      </c>
      <c r="AA36">
        <v>-2.3339675546867333E-2</v>
      </c>
      <c r="AB36">
        <v>4.2322840429637104E-2</v>
      </c>
      <c r="AC36">
        <v>5.5979869734788162E-2</v>
      </c>
      <c r="AD36">
        <v>4.5718514598825782E-2</v>
      </c>
      <c r="AE36">
        <v>3.8666075097910507E-2</v>
      </c>
      <c r="AF36">
        <v>-5.1909495758149238E-3</v>
      </c>
      <c r="AG36">
        <v>3.0167028836768778E-3</v>
      </c>
      <c r="AH36">
        <v>6.7578117075895172E-3</v>
      </c>
      <c r="AI36">
        <v>6.0343748898883914E-2</v>
      </c>
      <c r="AJ36">
        <v>1.1754487916925613E-2</v>
      </c>
      <c r="AK36">
        <v>-8.0833381482300903E-4</v>
      </c>
      <c r="AL36">
        <v>-1.8202512544673616E-2</v>
      </c>
      <c r="AM36">
        <v>-7.4784172712720753E-3</v>
      </c>
      <c r="AN36">
        <v>-2.5726420096931935E-2</v>
      </c>
      <c r="AO36">
        <v>9.4407715270583975E-3</v>
      </c>
      <c r="AP36">
        <v>2.292383965567682E-2</v>
      </c>
      <c r="AQ36">
        <v>-1.7533585375176727E-3</v>
      </c>
      <c r="AR36">
        <v>4.9597680777632158E-3</v>
      </c>
      <c r="AS36">
        <v>-1.541932363023386E-2</v>
      </c>
      <c r="AT36">
        <v>-2.1454257622147282E-2</v>
      </c>
      <c r="AU36">
        <v>-1.307736649152E-2</v>
      </c>
      <c r="AV36">
        <v>-5.4466599214112177E-3</v>
      </c>
      <c r="AW36">
        <v>-1.8750502162427501E-2</v>
      </c>
      <c r="AX36">
        <v>-2.0927705624008756E-2</v>
      </c>
      <c r="AY36">
        <v>-4.4239849943341944E-2</v>
      </c>
      <c r="AZ36">
        <v>-3.5384333748392324E-2</v>
      </c>
      <c r="BA36">
        <v>-5.8997995424574873E-2</v>
      </c>
      <c r="BB36">
        <v>1.8974609037545276E-2</v>
      </c>
      <c r="BC36">
        <v>-5.6245593330270641E-2</v>
      </c>
      <c r="BD36">
        <v>-8.269352497817703E-2</v>
      </c>
      <c r="BE36">
        <v>-4.9790030754028908E-2</v>
      </c>
      <c r="BF36" t="e">
        <v>#N/A</v>
      </c>
      <c r="BG36" t="e">
        <v>#N/A</v>
      </c>
    </row>
    <row r="37" spans="1:59" ht="15">
      <c r="A37" s="7">
        <f>E17 - B34*(SQRT(B31*C10))</f>
        <v>0.70110195574631473</v>
      </c>
      <c r="B37" s="11" t="s">
        <v>16</v>
      </c>
      <c r="C37" s="13" t="s">
        <v>18</v>
      </c>
      <c r="D37" s="11" t="s">
        <v>16</v>
      </c>
      <c r="E37" s="9">
        <f>E17 + B34*(SQRT(B31*C10))</f>
        <v>0.9103281440851585</v>
      </c>
      <c r="H37">
        <v>0.12099892327792983</v>
      </c>
      <c r="I37">
        <v>0.12354317069471125</v>
      </c>
      <c r="J37">
        <v>7.6742660083691919E-2</v>
      </c>
      <c r="K37">
        <v>8.0431709691135805E-2</v>
      </c>
      <c r="L37">
        <v>5.6392924512683948E-2</v>
      </c>
      <c r="M37">
        <v>5.863002859943299E-2</v>
      </c>
      <c r="N37">
        <v>3.4783913303887914E-2</v>
      </c>
      <c r="O37">
        <v>8.075519697385139E-2</v>
      </c>
      <c r="P37">
        <v>7.7233408830575695E-2</v>
      </c>
      <c r="Q37">
        <v>4.8198699175593093E-2</v>
      </c>
      <c r="R37">
        <v>2.4830718529661289E-2</v>
      </c>
      <c r="S37">
        <v>1.632003885339052E-2</v>
      </c>
      <c r="T37">
        <v>3.9439288157959503E-2</v>
      </c>
      <c r="U37">
        <v>4.5364018512066472E-2</v>
      </c>
      <c r="V37">
        <v>6.8991454080688006E-2</v>
      </c>
      <c r="W37">
        <v>4.4880533962043674E-2</v>
      </c>
      <c r="X37">
        <v>3.4530165911558025E-2</v>
      </c>
      <c r="Y37">
        <v>6.0232353414183315E-2</v>
      </c>
      <c r="Z37">
        <v>4.0705657162075949E-2</v>
      </c>
      <c r="AA37">
        <v>-5.809323479048778E-3</v>
      </c>
      <c r="AB37">
        <v>3.7054612289982983E-2</v>
      </c>
      <c r="AC37">
        <v>6.6010498848172561E-2</v>
      </c>
      <c r="AD37">
        <v>4.384268020058954E-2</v>
      </c>
      <c r="AE37">
        <v>3.0393922037428689E-2</v>
      </c>
      <c r="AF37">
        <v>-1.1965023401642544E-2</v>
      </c>
      <c r="AG37">
        <v>1.2258344118028598E-2</v>
      </c>
      <c r="AH37">
        <v>1.7518389684263794E-2</v>
      </c>
      <c r="AI37">
        <v>5.918257201759175E-2</v>
      </c>
      <c r="AJ37">
        <v>3.8097161241748348E-2</v>
      </c>
      <c r="AK37">
        <v>1.4411792254665948E-2</v>
      </c>
      <c r="AL37">
        <v>-1.6870156200166631E-2</v>
      </c>
      <c r="AM37">
        <v>8.2582768921146271E-3</v>
      </c>
      <c r="AN37">
        <v>-1.8019681079366856E-2</v>
      </c>
      <c r="AO37">
        <v>2.8916991051303811E-3</v>
      </c>
      <c r="AP37">
        <v>3.7855811132626066E-2</v>
      </c>
      <c r="AQ37">
        <v>-1.4699366252378453E-2</v>
      </c>
      <c r="AR37">
        <v>8.9104022729221133E-3</v>
      </c>
      <c r="AS37">
        <v>-4.1106156488213925E-2</v>
      </c>
      <c r="AT37">
        <v>-4.0387245866029944E-2</v>
      </c>
      <c r="AU37">
        <v>-2.577343189961067E-2</v>
      </c>
      <c r="AV37">
        <v>-4.0392168257643579E-3</v>
      </c>
      <c r="AW37">
        <v>-3.0151288551529844E-2</v>
      </c>
      <c r="AX37">
        <v>-2.7326972032706062E-2</v>
      </c>
      <c r="AY37">
        <v>-3.5384120134453474E-2</v>
      </c>
      <c r="AZ37">
        <v>-1.597861697490631E-2</v>
      </c>
      <c r="BA37">
        <v>-5.0027069857846274E-2</v>
      </c>
      <c r="BB37">
        <v>1.697238307407628E-2</v>
      </c>
      <c r="BC37">
        <v>-4.2841752122743618E-2</v>
      </c>
      <c r="BD37">
        <v>-0.10159635515062637</v>
      </c>
      <c r="BE37">
        <v>-4.4687632579426137E-2</v>
      </c>
      <c r="BF37" t="e">
        <v>#N/A</v>
      </c>
      <c r="BG37" t="e">
        <v>#N/A</v>
      </c>
    </row>
    <row r="38" spans="1:59" ht="15">
      <c r="A38" s="7">
        <f>E18 - B34*(SQRT(B31*D11))</f>
        <v>-0.14505741673002659</v>
      </c>
      <c r="B38" s="11" t="s">
        <v>16</v>
      </c>
      <c r="C38" s="13" t="s">
        <v>19</v>
      </c>
      <c r="D38" s="11" t="s">
        <v>16</v>
      </c>
      <c r="E38" s="7">
        <f>E18 + B34*(SQRT(B31*D11))</f>
        <v>9.1425479940524412E-2</v>
      </c>
      <c r="H38">
        <v>9.2334221381543236E-2</v>
      </c>
      <c r="I38">
        <v>7.6742660083691683E-2</v>
      </c>
      <c r="J38">
        <v>0.11026851948326573</v>
      </c>
      <c r="K38">
        <v>8.7036808315366018E-2</v>
      </c>
      <c r="L38">
        <v>0.10756581685125434</v>
      </c>
      <c r="M38">
        <v>9.1914608839339995E-2</v>
      </c>
      <c r="N38">
        <v>4.4894881835326472E-2</v>
      </c>
      <c r="O38">
        <v>5.0450735424800039E-2</v>
      </c>
      <c r="P38">
        <v>3.9262165424642649E-2</v>
      </c>
      <c r="Q38">
        <v>7.5137206440624146E-2</v>
      </c>
      <c r="R38">
        <v>5.2951666993039895E-2</v>
      </c>
      <c r="S38">
        <v>6.8632105600042154E-2</v>
      </c>
      <c r="T38">
        <v>3.3014326019407604E-2</v>
      </c>
      <c r="U38">
        <v>2.4678873475977126E-2</v>
      </c>
      <c r="V38">
        <v>2.999289252468983E-2</v>
      </c>
      <c r="W38">
        <v>5.4426154489429154E-2</v>
      </c>
      <c r="X38">
        <v>2.5401607279465624E-2</v>
      </c>
      <c r="Y38">
        <v>1.9941085740045203E-2</v>
      </c>
      <c r="Z38">
        <v>4.4154943537099742E-2</v>
      </c>
      <c r="AA38">
        <v>-5.0345989567428528E-3</v>
      </c>
      <c r="AB38">
        <v>3.1835910652199512E-2</v>
      </c>
      <c r="AC38">
        <v>-9.668624591421815E-5</v>
      </c>
      <c r="AD38">
        <v>2.2627469928172564E-2</v>
      </c>
      <c r="AE38">
        <v>3.1772124826534881E-2</v>
      </c>
      <c r="AF38">
        <v>3.8614357270274624E-2</v>
      </c>
      <c r="AG38">
        <v>-5.6931969859120579E-3</v>
      </c>
      <c r="AH38">
        <v>-9.6131648415344328E-4</v>
      </c>
      <c r="AI38">
        <v>1.8737684211843048E-2</v>
      </c>
      <c r="AJ38">
        <v>-4.1752808936665387E-2</v>
      </c>
      <c r="AK38">
        <v>-1.7521492561471431E-2</v>
      </c>
      <c r="AL38">
        <v>1.0487797780735414E-2</v>
      </c>
      <c r="AM38">
        <v>-2.1654865657741648E-2</v>
      </c>
      <c r="AN38">
        <v>-1.5931750467280958E-3</v>
      </c>
      <c r="AO38">
        <v>2.0627091439353991E-2</v>
      </c>
      <c r="AP38">
        <v>-3.3149731514194453E-2</v>
      </c>
      <c r="AQ38">
        <v>2.7705658729628466E-2</v>
      </c>
      <c r="AR38">
        <v>-2.2222455407183608E-2</v>
      </c>
      <c r="AS38">
        <v>5.4313741080464752E-2</v>
      </c>
      <c r="AT38">
        <v>2.1877212493233371E-2</v>
      </c>
      <c r="AU38">
        <v>2.2131330432558553E-2</v>
      </c>
      <c r="AV38">
        <v>-1.6066120659558938E-2</v>
      </c>
      <c r="AW38">
        <v>1.1497565904482837E-2</v>
      </c>
      <c r="AX38">
        <v>-2.34237880502048E-3</v>
      </c>
      <c r="AY38">
        <v>-3.9797790313408535E-2</v>
      </c>
      <c r="AZ38">
        <v>-5.777886195231894E-2</v>
      </c>
      <c r="BA38">
        <v>-5.0300696134982066E-2</v>
      </c>
      <c r="BB38">
        <v>-3.1420508837697758E-2</v>
      </c>
      <c r="BC38">
        <v>-6.0725546027565622E-2</v>
      </c>
      <c r="BD38">
        <v>1.0449215038301374E-2</v>
      </c>
      <c r="BE38">
        <v>-4.3366208999573982E-2</v>
      </c>
      <c r="BF38" t="e">
        <v>#N/A</v>
      </c>
      <c r="BG38" t="e">
        <v>#N/A</v>
      </c>
    </row>
    <row r="39" spans="1:59" ht="15">
      <c r="A39" s="7">
        <f>E19 - B34*(SQRT(B31*E12))</f>
        <v>-1.0891949015809595E-2</v>
      </c>
      <c r="B39" s="11" t="s">
        <v>16</v>
      </c>
      <c r="C39" s="13" t="s">
        <v>20</v>
      </c>
      <c r="D39" s="11" t="s">
        <v>16</v>
      </c>
      <c r="E39" s="7">
        <f>E19 + B34*(SQRT(B31*E12))</f>
        <v>6.5348078617452843E-2</v>
      </c>
      <c r="H39">
        <v>8.831252591254618E-2</v>
      </c>
      <c r="I39">
        <v>8.0431709691135736E-2</v>
      </c>
      <c r="J39">
        <v>8.7036808315366185E-2</v>
      </c>
      <c r="K39">
        <v>7.4807519475387177E-2</v>
      </c>
      <c r="L39">
        <v>8.0162617223691682E-2</v>
      </c>
      <c r="M39">
        <v>7.1484771629517566E-2</v>
      </c>
      <c r="N39">
        <v>4.1939437004930191E-2</v>
      </c>
      <c r="O39">
        <v>5.4382349825114432E-2</v>
      </c>
      <c r="P39">
        <v>4.6843813075256736E-2</v>
      </c>
      <c r="Q39">
        <v>5.9636858821143314E-2</v>
      </c>
      <c r="R39">
        <v>4.095392657183259E-2</v>
      </c>
      <c r="S39">
        <v>4.7218646018701703E-2</v>
      </c>
      <c r="T39">
        <v>3.2906615242882013E-2</v>
      </c>
      <c r="U39">
        <v>2.96423646284763E-2</v>
      </c>
      <c r="V39">
        <v>4.0147641005969403E-2</v>
      </c>
      <c r="W39">
        <v>4.7238817107568602E-2</v>
      </c>
      <c r="X39">
        <v>2.6372818566462751E-2</v>
      </c>
      <c r="Y39">
        <v>3.0620926861181695E-2</v>
      </c>
      <c r="Z39">
        <v>3.8822592589434275E-2</v>
      </c>
      <c r="AA39">
        <v>2.4866924258643008E-3</v>
      </c>
      <c r="AB39">
        <v>3.0126775472790968E-2</v>
      </c>
      <c r="AC39">
        <v>1.9844216739561743E-2</v>
      </c>
      <c r="AD39">
        <v>2.6555177805163213E-2</v>
      </c>
      <c r="AE39">
        <v>2.7838421488732432E-2</v>
      </c>
      <c r="AF39">
        <v>2.3161095180852131E-2</v>
      </c>
      <c r="AG39">
        <v>4.0113818681300345E-3</v>
      </c>
      <c r="AH39">
        <v>8.6258252025012555E-3</v>
      </c>
      <c r="AI39">
        <v>2.7654522948001303E-2</v>
      </c>
      <c r="AJ39">
        <v>-9.1782236779207604E-3</v>
      </c>
      <c r="AK39">
        <v>-1.6358476827808832E-3</v>
      </c>
      <c r="AL39">
        <v>5.949437557368667E-3</v>
      </c>
      <c r="AM39">
        <v>-5.5502920214308138E-3</v>
      </c>
      <c r="AN39">
        <v>-4.9971732095965837E-4</v>
      </c>
      <c r="AO39">
        <v>1.4927150708189306E-2</v>
      </c>
      <c r="AP39">
        <v>-6.5557908320441616E-3</v>
      </c>
      <c r="AQ39">
        <v>1.3949971073404774E-2</v>
      </c>
      <c r="AR39">
        <v>-8.7435702313444635E-3</v>
      </c>
      <c r="AS39">
        <v>2.2010105979697003E-2</v>
      </c>
      <c r="AT39">
        <v>2.9323637463461519E-3</v>
      </c>
      <c r="AU39">
        <v>7.9375763412935091E-3</v>
      </c>
      <c r="AV39">
        <v>-8.3062202808816543E-3</v>
      </c>
      <c r="AW39">
        <v>4.1978732993396342E-4</v>
      </c>
      <c r="AX39">
        <v>-6.6226031986114132E-3</v>
      </c>
      <c r="AY39">
        <v>-2.8759120150156116E-2</v>
      </c>
      <c r="AZ39">
        <v>-3.3367673076618649E-2</v>
      </c>
      <c r="BA39">
        <v>-3.8785639660375779E-2</v>
      </c>
      <c r="BB39">
        <v>-1.4380621413882577E-2</v>
      </c>
      <c r="BC39">
        <v>-4.2791310559210503E-2</v>
      </c>
      <c r="BD39">
        <v>-1.8126438251533594E-2</v>
      </c>
      <c r="BE39">
        <v>-3.4090193076676913E-2</v>
      </c>
      <c r="BF39" t="e">
        <v>#N/A</v>
      </c>
      <c r="BG39" t="e">
        <v>#N/A</v>
      </c>
    </row>
    <row r="40" spans="1:59" ht="15.75" customHeight="1">
      <c r="H40">
        <v>7.4277921933071533E-2</v>
      </c>
      <c r="I40">
        <v>5.6392924512683698E-2</v>
      </c>
      <c r="J40">
        <v>0.10756581685125435</v>
      </c>
      <c r="K40">
        <v>8.0162617223691543E-2</v>
      </c>
      <c r="L40">
        <v>0.11034043887690825</v>
      </c>
      <c r="M40">
        <v>9.1313359176392161E-2</v>
      </c>
      <c r="N40">
        <v>5.0663111247802095E-2</v>
      </c>
      <c r="O40">
        <v>3.9046835740882462E-2</v>
      </c>
      <c r="P40">
        <v>2.6928980575419335E-2</v>
      </c>
      <c r="Q40">
        <v>7.5995694056876673E-2</v>
      </c>
      <c r="R40">
        <v>5.7629265858156843E-2</v>
      </c>
      <c r="S40">
        <v>7.715468836656221E-2</v>
      </c>
      <c r="T40">
        <v>2.9884426802565634E-2</v>
      </c>
      <c r="U40">
        <v>1.8589625975622071E-2</v>
      </c>
      <c r="V40">
        <v>2.0029046563040036E-2</v>
      </c>
      <c r="W40">
        <v>5.3866584373398745E-2</v>
      </c>
      <c r="X40">
        <v>2.1091088953439897E-2</v>
      </c>
      <c r="Y40">
        <v>8.5572367795429607E-3</v>
      </c>
      <c r="Z40">
        <v>4.0885733157409718E-2</v>
      </c>
      <c r="AA40">
        <v>4.9430435004134132E-3</v>
      </c>
      <c r="AB40">
        <v>2.6703440629297755E-2</v>
      </c>
      <c r="AC40">
        <v>-1.7373280289104703E-2</v>
      </c>
      <c r="AD40">
        <v>1.4106325502416001E-2</v>
      </c>
      <c r="AE40">
        <v>2.7682890658382517E-2</v>
      </c>
      <c r="AF40">
        <v>5.1938603260058891E-2</v>
      </c>
      <c r="AG40">
        <v>-5.8279478766321627E-3</v>
      </c>
      <c r="AH40">
        <v>-1.0407358920422188E-3</v>
      </c>
      <c r="AI40">
        <v>4.0747623221058793E-3</v>
      </c>
      <c r="AJ40">
        <v>-5.3255630864202916E-2</v>
      </c>
      <c r="AK40">
        <v>-1.8995472633831167E-2</v>
      </c>
      <c r="AL40">
        <v>2.1541034746043297E-2</v>
      </c>
      <c r="AM40">
        <v>-2.1835157358463038E-2</v>
      </c>
      <c r="AN40">
        <v>9.3893431310685949E-3</v>
      </c>
      <c r="AO40">
        <v>2.4018344372745182E-2</v>
      </c>
      <c r="AP40">
        <v>-4.7180008112122099E-2</v>
      </c>
      <c r="AQ40">
        <v>3.6440654287752339E-2</v>
      </c>
      <c r="AR40">
        <v>-2.7847117065588609E-2</v>
      </c>
      <c r="AS40">
        <v>7.397528036616173E-2</v>
      </c>
      <c r="AT40">
        <v>3.5554969248110739E-2</v>
      </c>
      <c r="AU40">
        <v>3.3398576182010122E-2</v>
      </c>
      <c r="AV40">
        <v>-1.6574958260595157E-2</v>
      </c>
      <c r="AW40">
        <v>2.2036593815044185E-2</v>
      </c>
      <c r="AX40">
        <v>5.6656579027366434E-3</v>
      </c>
      <c r="AY40">
        <v>-3.23598390861842E-2</v>
      </c>
      <c r="AZ40">
        <v>-5.7442074136103707E-2</v>
      </c>
      <c r="BA40">
        <v>-4.0440371218853702E-2</v>
      </c>
      <c r="BB40">
        <v>-4.4895304014397841E-2</v>
      </c>
      <c r="BC40">
        <v>-5.4270782820561435E-2</v>
      </c>
      <c r="BD40">
        <v>4.2700620370285047E-2</v>
      </c>
      <c r="BE40">
        <v>-3.5206857690669252E-2</v>
      </c>
      <c r="BF40" t="e">
        <v>#N/A</v>
      </c>
      <c r="BG40" t="e">
        <v>#N/A</v>
      </c>
    </row>
    <row r="41" spans="1:59" ht="15.75" customHeight="1">
      <c r="H41">
        <v>7.2840663165502931E-2</v>
      </c>
      <c r="I41">
        <v>5.8630028599432824E-2</v>
      </c>
      <c r="J41">
        <v>9.1914608839340037E-2</v>
      </c>
      <c r="K41">
        <v>7.1484771629517455E-2</v>
      </c>
      <c r="L41">
        <v>9.1313359176392161E-2</v>
      </c>
      <c r="M41">
        <v>7.8168803502410358E-2</v>
      </c>
      <c r="N41">
        <v>3.4024812717072195E-2</v>
      </c>
      <c r="O41">
        <v>3.9343012039185096E-2</v>
      </c>
      <c r="P41">
        <v>3.0370318568458447E-2</v>
      </c>
      <c r="Q41">
        <v>6.3863041848462448E-2</v>
      </c>
      <c r="R41">
        <v>4.6569964724095005E-2</v>
      </c>
      <c r="S41">
        <v>6.1529278682851157E-2</v>
      </c>
      <c r="T41">
        <v>2.8945722656528415E-2</v>
      </c>
      <c r="U41">
        <v>2.1356036457691865E-2</v>
      </c>
      <c r="V41">
        <v>2.1878925371061609E-2</v>
      </c>
      <c r="W41">
        <v>4.5834245438768191E-2</v>
      </c>
      <c r="X41">
        <v>2.4247192879617397E-2</v>
      </c>
      <c r="Y41">
        <v>1.6352654363578023E-2</v>
      </c>
      <c r="Z41">
        <v>3.9674449165303501E-2</v>
      </c>
      <c r="AA41">
        <v>-5.0338423201515548E-3</v>
      </c>
      <c r="AB41">
        <v>3.050348204225669E-2</v>
      </c>
      <c r="AC41">
        <v>-3.5328277717155965E-5</v>
      </c>
      <c r="AD41">
        <v>2.2144830954021158E-2</v>
      </c>
      <c r="AE41">
        <v>3.182436049874196E-2</v>
      </c>
      <c r="AF41">
        <v>3.7291969581863191E-2</v>
      </c>
      <c r="AG41">
        <v>-2.6043483070208664E-3</v>
      </c>
      <c r="AH41">
        <v>1.6941225390157411E-4</v>
      </c>
      <c r="AI41">
        <v>1.8610379273568817E-2</v>
      </c>
      <c r="AJ41">
        <v>-3.6858098628841887E-2</v>
      </c>
      <c r="AK41">
        <v>-1.384040917357534E-2</v>
      </c>
      <c r="AL41">
        <v>1.3273699543041237E-2</v>
      </c>
      <c r="AM41">
        <v>-1.6970140861769539E-2</v>
      </c>
      <c r="AN41">
        <v>1.7682160266525304E-3</v>
      </c>
      <c r="AO41">
        <v>2.3508915084225222E-2</v>
      </c>
      <c r="AP41">
        <v>-2.5868552886308877E-2</v>
      </c>
      <c r="AQ41">
        <v>3.1753503807018559E-2</v>
      </c>
      <c r="AR41">
        <v>-1.2652984696682704E-2</v>
      </c>
      <c r="AS41">
        <v>5.7250956324788757E-2</v>
      </c>
      <c r="AT41">
        <v>3.0448814661908769E-2</v>
      </c>
      <c r="AU41">
        <v>2.7778142336361365E-2</v>
      </c>
      <c r="AV41">
        <v>-6.7559541943535417E-3</v>
      </c>
      <c r="AW41">
        <v>1.9470615360512138E-2</v>
      </c>
      <c r="AX41">
        <v>7.1205701116159904E-3</v>
      </c>
      <c r="AY41">
        <v>-2.6626815353068264E-2</v>
      </c>
      <c r="AZ41">
        <v>-4.4676513314493738E-2</v>
      </c>
      <c r="BA41">
        <v>-3.4119890880006755E-2</v>
      </c>
      <c r="BB41">
        <v>-1.7264783797622363E-2</v>
      </c>
      <c r="BC41">
        <v>-4.3809873774420548E-2</v>
      </c>
      <c r="BD41">
        <v>2.339903055501158E-2</v>
      </c>
      <c r="BE41">
        <v>-2.7541251774724745E-2</v>
      </c>
      <c r="BF41" t="e">
        <v>#N/A</v>
      </c>
      <c r="BG41" t="e">
        <v>#N/A</v>
      </c>
    </row>
    <row r="42" spans="1:59" ht="15.75" customHeight="1">
      <c r="H42">
        <v>2.46321298692442E-2</v>
      </c>
      <c r="I42">
        <v>3.4783913303887679E-2</v>
      </c>
      <c r="J42">
        <v>4.4894881835326819E-2</v>
      </c>
      <c r="K42">
        <v>4.193943700493033E-2</v>
      </c>
      <c r="L42">
        <v>5.0663111247802518E-2</v>
      </c>
      <c r="M42">
        <v>3.4024812717072556E-2</v>
      </c>
      <c r="N42">
        <v>0.17195859944878189</v>
      </c>
      <c r="O42">
        <v>4.9657810516041262E-2</v>
      </c>
      <c r="P42">
        <v>3.9605499024838745E-2</v>
      </c>
      <c r="Q42">
        <v>5.22590347810813E-2</v>
      </c>
      <c r="R42">
        <v>5.9340551313316968E-2</v>
      </c>
      <c r="S42">
        <v>4.6964091789358994E-2</v>
      </c>
      <c r="T42">
        <v>3.1615325267167385E-2</v>
      </c>
      <c r="U42">
        <v>2.5911501142625654E-2</v>
      </c>
      <c r="V42">
        <v>7.0094275666444994E-2</v>
      </c>
      <c r="W42">
        <v>6.0928306108890246E-2</v>
      </c>
      <c r="X42">
        <v>-3.8306104513424581E-3</v>
      </c>
      <c r="Y42">
        <v>1.2066471998119124E-2</v>
      </c>
      <c r="Z42">
        <v>2.8111618209996081E-3</v>
      </c>
      <c r="AA42">
        <v>0.16256863696952978</v>
      </c>
      <c r="AB42">
        <v>-2.6240811298952876E-2</v>
      </c>
      <c r="AC42">
        <v>-2.7072169289800274E-2</v>
      </c>
      <c r="AD42">
        <v>-3.376251644559744E-2</v>
      </c>
      <c r="AE42">
        <v>-4.4156887140552291E-2</v>
      </c>
      <c r="AF42">
        <v>6.9217952671150912E-2</v>
      </c>
      <c r="AG42">
        <v>4.5324559510316477E-2</v>
      </c>
      <c r="AH42">
        <v>6.5673257597106904E-2</v>
      </c>
      <c r="AI42">
        <v>-6.6760951398869964E-2</v>
      </c>
      <c r="AJ42">
        <v>5.5124234464465453E-2</v>
      </c>
      <c r="AK42">
        <v>6.3703549882576371E-2</v>
      </c>
      <c r="AL42">
        <v>7.0481764509103553E-2</v>
      </c>
      <c r="AM42">
        <v>6.7070604797664288E-2</v>
      </c>
      <c r="AN42">
        <v>9.8008444432366143E-2</v>
      </c>
      <c r="AO42">
        <v>-1.1953145426661666E-2</v>
      </c>
      <c r="AP42">
        <v>-3.0789452666734898E-2</v>
      </c>
      <c r="AQ42">
        <v>-2.129502169567659E-2</v>
      </c>
      <c r="AR42">
        <v>-5.2941578611725569E-2</v>
      </c>
      <c r="AS42">
        <v>-1.638651082458803E-2</v>
      </c>
      <c r="AT42">
        <v>-5.2294902583124449E-2</v>
      </c>
      <c r="AU42">
        <v>-1.614209549715153E-2</v>
      </c>
      <c r="AV42">
        <v>-3.5345572111819254E-2</v>
      </c>
      <c r="AW42">
        <v>-2.8647182659180846E-2</v>
      </c>
      <c r="AX42">
        <v>-2.7496237457657884E-2</v>
      </c>
      <c r="AY42">
        <v>2.1251709862283398E-2</v>
      </c>
      <c r="AZ42">
        <v>3.4362841723903678E-2</v>
      </c>
      <c r="BA42">
        <v>1.6109519899891647E-2</v>
      </c>
      <c r="BB42">
        <v>-0.15555527168259564</v>
      </c>
      <c r="BC42">
        <v>1.438574572327694E-2</v>
      </c>
      <c r="BD42">
        <v>2.3521942617516556E-2</v>
      </c>
      <c r="BE42">
        <v>-1.0284762275047023E-2</v>
      </c>
      <c r="BF42" t="e">
        <v>#N/A</v>
      </c>
      <c r="BG42" t="e">
        <v>#N/A</v>
      </c>
    </row>
    <row r="43" spans="1:59" ht="15.75" customHeight="1">
      <c r="H43">
        <v>7.6251864178097817E-2</v>
      </c>
      <c r="I43">
        <v>8.0755196973851223E-2</v>
      </c>
      <c r="J43">
        <v>5.0450735424800164E-2</v>
      </c>
      <c r="K43">
        <v>5.4382349825114411E-2</v>
      </c>
      <c r="L43">
        <v>3.9046835740882607E-2</v>
      </c>
      <c r="M43">
        <v>3.9343012039185193E-2</v>
      </c>
      <c r="N43">
        <v>4.9657810516041234E-2</v>
      </c>
      <c r="O43">
        <v>5.9058226304344305E-2</v>
      </c>
      <c r="P43">
        <v>5.6397101411164365E-2</v>
      </c>
      <c r="Q43">
        <v>3.7187665906216305E-2</v>
      </c>
      <c r="R43">
        <v>2.5891491641174394E-2</v>
      </c>
      <c r="S43">
        <v>1.7376542760805934E-2</v>
      </c>
      <c r="T43">
        <v>3.2519767389446945E-2</v>
      </c>
      <c r="U43">
        <v>3.6062748538570631E-2</v>
      </c>
      <c r="V43">
        <v>5.6747938843875814E-2</v>
      </c>
      <c r="W43">
        <v>3.8327126900711078E-2</v>
      </c>
      <c r="X43">
        <v>2.4867220189406965E-2</v>
      </c>
      <c r="Y43">
        <v>4.3557163120985232E-2</v>
      </c>
      <c r="Z43">
        <v>2.7962181139281353E-2</v>
      </c>
      <c r="AA43">
        <v>2.7809873410539837E-2</v>
      </c>
      <c r="AB43">
        <v>2.2470467996680413E-2</v>
      </c>
      <c r="AC43">
        <v>4.3049520988072826E-2</v>
      </c>
      <c r="AD43">
        <v>2.6350544023787281E-2</v>
      </c>
      <c r="AE43">
        <v>1.5688988651419072E-2</v>
      </c>
      <c r="AF43">
        <v>6.0453143823940153E-3</v>
      </c>
      <c r="AG43">
        <v>2.1372249624204871E-2</v>
      </c>
      <c r="AH43">
        <v>2.7234366691295003E-2</v>
      </c>
      <c r="AI43">
        <v>3.1181376178663553E-2</v>
      </c>
      <c r="AJ43">
        <v>4.200521348735442E-2</v>
      </c>
      <c r="AK43">
        <v>2.6529641488259141E-2</v>
      </c>
      <c r="AL43">
        <v>5.7689777990966584E-3</v>
      </c>
      <c r="AM43">
        <v>2.362568368973747E-2</v>
      </c>
      <c r="AN43">
        <v>1.0291829168900063E-2</v>
      </c>
      <c r="AO43">
        <v>4.6222035511171052E-3</v>
      </c>
      <c r="AP43">
        <v>2.8173050038880237E-2</v>
      </c>
      <c r="AQ43">
        <v>-8.2414870920408771E-3</v>
      </c>
      <c r="AR43">
        <v>6.0532924335053445E-3</v>
      </c>
      <c r="AS43">
        <v>-2.6157621910347095E-2</v>
      </c>
      <c r="AT43">
        <v>-2.8167254579429007E-2</v>
      </c>
      <c r="AU43">
        <v>-1.3772749309847952E-2</v>
      </c>
      <c r="AV43">
        <v>1.7364326805022895E-4</v>
      </c>
      <c r="AW43">
        <v>-1.737906566159899E-2</v>
      </c>
      <c r="AX43">
        <v>-1.421418467301333E-2</v>
      </c>
      <c r="AY43">
        <v>-8.45133276379674E-3</v>
      </c>
      <c r="AZ43">
        <v>7.0830299113816761E-3</v>
      </c>
      <c r="BA43">
        <v>-1.7276818470783474E-2</v>
      </c>
      <c r="BB43">
        <v>-3.566202307237476E-3</v>
      </c>
      <c r="BC43">
        <v>-1.2171317479326482E-2</v>
      </c>
      <c r="BD43">
        <v>-5.3388157156317617E-2</v>
      </c>
      <c r="BE43">
        <v>-1.8586054223553399E-2</v>
      </c>
      <c r="BF43" t="e">
        <v>#N/A</v>
      </c>
      <c r="BG43" t="e">
        <v>#N/A</v>
      </c>
    </row>
    <row r="44" spans="1:59" ht="15.75" customHeight="1">
      <c r="H44">
        <v>7.0855900089463936E-2</v>
      </c>
      <c r="I44">
        <v>7.7233408830575695E-2</v>
      </c>
      <c r="J44">
        <v>3.9262165424642871E-2</v>
      </c>
      <c r="K44">
        <v>4.684381307525684E-2</v>
      </c>
      <c r="L44">
        <v>2.6928980575419568E-2</v>
      </c>
      <c r="M44">
        <v>3.0370318568458607E-2</v>
      </c>
      <c r="N44">
        <v>3.9605499024838869E-2</v>
      </c>
      <c r="O44">
        <v>5.639710141116451E-2</v>
      </c>
      <c r="P44">
        <v>5.5634669244306705E-2</v>
      </c>
      <c r="Q44">
        <v>2.9209651637017737E-2</v>
      </c>
      <c r="R44">
        <v>1.9551842651326271E-2</v>
      </c>
      <c r="S44">
        <v>8.9511243386400999E-3</v>
      </c>
      <c r="T44">
        <v>3.1099327248380493E-2</v>
      </c>
      <c r="U44">
        <v>3.6408695349985393E-2</v>
      </c>
      <c r="V44">
        <v>5.5434337064146334E-2</v>
      </c>
      <c r="W44">
        <v>3.2726018022942796E-2</v>
      </c>
      <c r="X44">
        <v>2.5974999889566371E-2</v>
      </c>
      <c r="Y44">
        <v>4.6000951486043183E-2</v>
      </c>
      <c r="Z44">
        <v>2.6388449461469711E-2</v>
      </c>
      <c r="AA44">
        <v>2.3266499649140515E-2</v>
      </c>
      <c r="AB44">
        <v>2.3856873778645357E-2</v>
      </c>
      <c r="AC44">
        <v>5.0519959504157205E-2</v>
      </c>
      <c r="AD44">
        <v>2.9758979241075727E-2</v>
      </c>
      <c r="AE44">
        <v>1.7598768586813043E-2</v>
      </c>
      <c r="AF44">
        <v>-5.975688434470966E-4</v>
      </c>
      <c r="AG44">
        <v>2.3440458100288858E-2</v>
      </c>
      <c r="AH44">
        <v>2.7924338173343728E-2</v>
      </c>
      <c r="AI44">
        <v>3.7504374045194938E-2</v>
      </c>
      <c r="AJ44">
        <v>5.0080746202108839E-2</v>
      </c>
      <c r="AK44">
        <v>2.952165345641234E-2</v>
      </c>
      <c r="AL44">
        <v>2.8350565326409616E-3</v>
      </c>
      <c r="AM44">
        <v>2.6733225936619198E-2</v>
      </c>
      <c r="AN44">
        <v>7.7125238726368783E-3</v>
      </c>
      <c r="AO44">
        <v>5.1824176800330732E-3</v>
      </c>
      <c r="AP44">
        <v>3.9105604891657195E-2</v>
      </c>
      <c r="AQ44">
        <v>-9.1466175573715197E-3</v>
      </c>
      <c r="AR44">
        <v>1.5001116642291951E-2</v>
      </c>
      <c r="AS44">
        <v>-3.2449971917605881E-2</v>
      </c>
      <c r="AT44">
        <v>-2.8073610211169879E-2</v>
      </c>
      <c r="AU44">
        <v>-1.4693163690321594E-2</v>
      </c>
      <c r="AV44">
        <v>6.7400109314413523E-3</v>
      </c>
      <c r="AW44">
        <v>-1.6406827062115804E-2</v>
      </c>
      <c r="AX44">
        <v>-1.1174371392131385E-2</v>
      </c>
      <c r="AY44">
        <v>-2.79584524038895E-3</v>
      </c>
      <c r="AZ44">
        <v>1.5675048708345796E-2</v>
      </c>
      <c r="BA44">
        <v>-1.0623464488493335E-2</v>
      </c>
      <c r="BB44">
        <v>1.2004163282280295E-2</v>
      </c>
      <c r="BC44">
        <v>-3.5783888641276046E-3</v>
      </c>
      <c r="BD44">
        <v>-5.8407676283048771E-2</v>
      </c>
      <c r="BE44">
        <v>-1.1391567058548605E-2</v>
      </c>
      <c r="BF44" t="e">
        <v>#N/A</v>
      </c>
      <c r="BG44" t="e">
        <v>#N/A</v>
      </c>
    </row>
    <row r="45" spans="1:59" ht="15.75" customHeight="1">
      <c r="H45">
        <v>5.7188405423721979E-2</v>
      </c>
      <c r="I45">
        <v>4.8198699175592913E-2</v>
      </c>
      <c r="J45">
        <v>7.5137206440624202E-2</v>
      </c>
      <c r="K45">
        <v>5.963685882114321E-2</v>
      </c>
      <c r="L45">
        <v>7.5995694056876686E-2</v>
      </c>
      <c r="M45">
        <v>6.386304184846249E-2</v>
      </c>
      <c r="N45">
        <v>5.225903478108096E-2</v>
      </c>
      <c r="O45">
        <v>3.7187665906216208E-2</v>
      </c>
      <c r="P45">
        <v>2.9209651637017501E-2</v>
      </c>
      <c r="Q45">
        <v>5.6278546673128149E-2</v>
      </c>
      <c r="R45">
        <v>4.5154139587138709E-2</v>
      </c>
      <c r="S45">
        <v>5.4499278476768609E-2</v>
      </c>
      <c r="T45">
        <v>2.7833334663265E-2</v>
      </c>
      <c r="U45">
        <v>2.1297629670700462E-2</v>
      </c>
      <c r="V45">
        <v>2.7639518495278962E-2</v>
      </c>
      <c r="W45">
        <v>4.4401275896034861E-2</v>
      </c>
      <c r="X45">
        <v>1.9294367331517376E-2</v>
      </c>
      <c r="Y45">
        <v>1.5265013306744388E-2</v>
      </c>
      <c r="Z45">
        <v>3.1446958933871373E-2</v>
      </c>
      <c r="AA45">
        <v>2.313645606988457E-2</v>
      </c>
      <c r="AB45">
        <v>2.0538006936441235E-2</v>
      </c>
      <c r="AC45">
        <v>-2.6275307661430408E-3</v>
      </c>
      <c r="AD45">
        <v>1.3152287991504349E-2</v>
      </c>
      <c r="AE45">
        <v>1.9025709643095162E-2</v>
      </c>
      <c r="AF45">
        <v>4.0617679428958733E-2</v>
      </c>
      <c r="AG45">
        <v>7.3095232695568405E-3</v>
      </c>
      <c r="AH45">
        <v>1.2213266717535962E-2</v>
      </c>
      <c r="AI45">
        <v>5.3756276120187352E-3</v>
      </c>
      <c r="AJ45">
        <v>-1.6951191707204983E-2</v>
      </c>
      <c r="AK45">
        <v>1.7176744617727335E-3</v>
      </c>
      <c r="AL45">
        <v>2.329585834521071E-2</v>
      </c>
      <c r="AM45">
        <v>5.3248151480847494E-5</v>
      </c>
      <c r="AN45">
        <v>1.8922428742075281E-2</v>
      </c>
      <c r="AO45">
        <v>1.8265002830743806E-2</v>
      </c>
      <c r="AP45">
        <v>-2.1494096842631968E-2</v>
      </c>
      <c r="AQ45">
        <v>2.3332612541154898E-2</v>
      </c>
      <c r="AR45">
        <v>-1.4407776126996646E-2</v>
      </c>
      <c r="AS45">
        <v>4.334213460989228E-2</v>
      </c>
      <c r="AT45">
        <v>1.839788420343913E-2</v>
      </c>
      <c r="AU45">
        <v>2.1419563343930127E-2</v>
      </c>
      <c r="AV45">
        <v>-7.2119160438888844E-3</v>
      </c>
      <c r="AW45">
        <v>1.3588507933141397E-2</v>
      </c>
      <c r="AX45">
        <v>4.6362763101060328E-3</v>
      </c>
      <c r="AY45">
        <v>-1.2782551939916571E-2</v>
      </c>
      <c r="AZ45">
        <v>-2.452904042455397E-2</v>
      </c>
      <c r="BA45">
        <v>-1.8707184203743184E-2</v>
      </c>
      <c r="BB45">
        <v>-3.3029369355718124E-2</v>
      </c>
      <c r="BC45">
        <v>-2.6227321676178438E-2</v>
      </c>
      <c r="BD45">
        <v>2.5716380517047485E-2</v>
      </c>
      <c r="BE45">
        <v>-1.7874471697196942E-2</v>
      </c>
      <c r="BF45" t="e">
        <v>#N/A</v>
      </c>
      <c r="BG45" t="e">
        <v>#N/A</v>
      </c>
    </row>
    <row r="46" spans="1:59" ht="15.75" customHeight="1">
      <c r="H46">
        <v>3.0385065978265464E-2</v>
      </c>
      <c r="I46">
        <v>2.4830718529661254E-2</v>
      </c>
      <c r="J46">
        <v>5.295166699304004E-2</v>
      </c>
      <c r="K46">
        <v>4.0953926571832625E-2</v>
      </c>
      <c r="L46">
        <v>5.7629265858156975E-2</v>
      </c>
      <c r="M46">
        <v>4.6569964724095136E-2</v>
      </c>
      <c r="N46">
        <v>5.9340551313316781E-2</v>
      </c>
      <c r="O46">
        <v>2.5891491641174443E-2</v>
      </c>
      <c r="P46">
        <v>1.9551842651326205E-2</v>
      </c>
      <c r="Q46">
        <v>4.5154139587138868E-2</v>
      </c>
      <c r="R46">
        <v>4.1969519508108753E-2</v>
      </c>
      <c r="S46">
        <v>4.8483758418862467E-2</v>
      </c>
      <c r="T46">
        <v>2.3808431987478555E-2</v>
      </c>
      <c r="U46">
        <v>1.7477393018164589E-2</v>
      </c>
      <c r="V46">
        <v>2.3571552720992241E-2</v>
      </c>
      <c r="W46">
        <v>3.8328128705953757E-2</v>
      </c>
      <c r="X46">
        <v>1.415113894353847E-2</v>
      </c>
      <c r="Y46">
        <v>9.021894569415552E-3</v>
      </c>
      <c r="Z46">
        <v>2.259989456082202E-2</v>
      </c>
      <c r="AA46">
        <v>4.4151750696132225E-2</v>
      </c>
      <c r="AB46">
        <v>1.1842295376273321E-2</v>
      </c>
      <c r="AC46">
        <v>-9.5057565370018499E-3</v>
      </c>
      <c r="AD46">
        <v>4.5392121947101377E-3</v>
      </c>
      <c r="AE46">
        <v>9.6434736332169577E-3</v>
      </c>
      <c r="AF46">
        <v>4.6028639064475768E-2</v>
      </c>
      <c r="AG46">
        <v>1.5388527340751804E-2</v>
      </c>
      <c r="AH46">
        <v>2.0531544746010225E-2</v>
      </c>
      <c r="AI46">
        <v>-7.6081487867316749E-3</v>
      </c>
      <c r="AJ46">
        <v>-4.9073579165714587E-3</v>
      </c>
      <c r="AK46">
        <v>1.3334754379838103E-2</v>
      </c>
      <c r="AL46">
        <v>3.4674093324686489E-2</v>
      </c>
      <c r="AM46">
        <v>1.3581977052376459E-2</v>
      </c>
      <c r="AN46">
        <v>3.5164685504343693E-2</v>
      </c>
      <c r="AO46">
        <v>1.7624073619487549E-2</v>
      </c>
      <c r="AP46">
        <v>-1.8746438697532661E-2</v>
      </c>
      <c r="AQ46">
        <v>2.2968038498430474E-2</v>
      </c>
      <c r="AR46">
        <v>-1.1684086615597264E-2</v>
      </c>
      <c r="AS46">
        <v>4.2156957756247664E-2</v>
      </c>
      <c r="AT46">
        <v>1.9847912022485113E-2</v>
      </c>
      <c r="AU46">
        <v>2.4070325000935772E-2</v>
      </c>
      <c r="AV46">
        <v>-2.2524716473923193E-3</v>
      </c>
      <c r="AW46">
        <v>1.7672218283712418E-2</v>
      </c>
      <c r="AX46">
        <v>1.0982844207786113E-2</v>
      </c>
      <c r="AY46">
        <v>5.9636049431539412E-3</v>
      </c>
      <c r="AZ46">
        <v>-3.9620761542687732E-3</v>
      </c>
      <c r="BA46">
        <v>3.5248123629600739E-3</v>
      </c>
      <c r="BB46">
        <v>-3.8973396519675851E-2</v>
      </c>
      <c r="BC46">
        <v>-3.2207237926090843E-3</v>
      </c>
      <c r="BD46">
        <v>4.4532133048561365E-2</v>
      </c>
      <c r="BE46">
        <v>-3.3762670536591211E-5</v>
      </c>
      <c r="BF46" t="e">
        <v>#N/A</v>
      </c>
      <c r="BG46" t="e">
        <v>#N/A</v>
      </c>
    </row>
    <row r="47" spans="1:59" ht="15.75" customHeight="1">
      <c r="H47">
        <v>2.9628712061308134E-2</v>
      </c>
      <c r="I47">
        <v>1.6320038853390256E-2</v>
      </c>
      <c r="J47">
        <v>6.8632105600042043E-2</v>
      </c>
      <c r="K47">
        <v>4.7218646018701481E-2</v>
      </c>
      <c r="L47">
        <v>7.7154688366562099E-2</v>
      </c>
      <c r="M47">
        <v>6.1529278682851081E-2</v>
      </c>
      <c r="N47">
        <v>4.6964091789358509E-2</v>
      </c>
      <c r="O47">
        <v>1.737654276080576E-2</v>
      </c>
      <c r="P47">
        <v>8.9511243386398744E-3</v>
      </c>
      <c r="Q47">
        <v>5.4499278476768491E-2</v>
      </c>
      <c r="R47">
        <v>4.8483758418862224E-2</v>
      </c>
      <c r="S47">
        <v>6.4668936179189784E-2</v>
      </c>
      <c r="T47">
        <v>2.2068893443562623E-2</v>
      </c>
      <c r="U47">
        <v>1.1649605851613239E-2</v>
      </c>
      <c r="V47">
        <v>8.1606089762716657E-3</v>
      </c>
      <c r="W47">
        <v>3.9757385799911137E-2</v>
      </c>
      <c r="X47">
        <v>1.5015317207987655E-2</v>
      </c>
      <c r="Y47">
        <v>-1.0212462234149774E-3</v>
      </c>
      <c r="Z47">
        <v>2.8077340276814529E-2</v>
      </c>
      <c r="AA47">
        <v>2.5096187363649047E-2</v>
      </c>
      <c r="AB47">
        <v>1.7060801785929239E-2</v>
      </c>
      <c r="AC47">
        <v>-2.4105568804777849E-2</v>
      </c>
      <c r="AD47">
        <v>5.3176937687521436E-3</v>
      </c>
      <c r="AE47">
        <v>1.8741563594432811E-2</v>
      </c>
      <c r="AF47">
        <v>5.5997540256754227E-2</v>
      </c>
      <c r="AG47">
        <v>4.8541652834422321E-3</v>
      </c>
      <c r="AH47">
        <v>7.9743389946164145E-3</v>
      </c>
      <c r="AI47">
        <v>-8.6179625823859102E-3</v>
      </c>
      <c r="AJ47">
        <v>-3.7208463221178316E-2</v>
      </c>
      <c r="AK47">
        <v>-4.3894167586782037E-3</v>
      </c>
      <c r="AL47">
        <v>3.5228143606478385E-2</v>
      </c>
      <c r="AM47">
        <v>-4.4189127669817391E-3</v>
      </c>
      <c r="AN47">
        <v>2.8264619565327068E-2</v>
      </c>
      <c r="AO47">
        <v>2.6245316505077915E-2</v>
      </c>
      <c r="AP47">
        <v>-3.7710586297618573E-2</v>
      </c>
      <c r="AQ47">
        <v>4.0134344725933163E-2</v>
      </c>
      <c r="AR47">
        <v>-1.6067689026256493E-2</v>
      </c>
      <c r="AS47">
        <v>7.5965058558409529E-2</v>
      </c>
      <c r="AT47">
        <v>4.5425301395065988E-2</v>
      </c>
      <c r="AU47">
        <v>4.1547154594197631E-2</v>
      </c>
      <c r="AV47">
        <v>-2.845927391637304E-3</v>
      </c>
      <c r="AW47">
        <v>3.379164276991245E-2</v>
      </c>
      <c r="AX47">
        <v>2.0982631486389455E-2</v>
      </c>
      <c r="AY47">
        <v>-1.6529038329010856E-3</v>
      </c>
      <c r="AZ47">
        <v>-2.5166896178963789E-2</v>
      </c>
      <c r="BA47">
        <v>-3.4661527695263109E-3</v>
      </c>
      <c r="BB47">
        <v>-3.7039921268428533E-2</v>
      </c>
      <c r="BC47">
        <v>-1.5895090450064382E-2</v>
      </c>
      <c r="BD47">
        <v>7.3606633822548811E-2</v>
      </c>
      <c r="BE47">
        <v>-2.7827536067423463E-3</v>
      </c>
      <c r="BF47" t="e">
        <v>#N/A</v>
      </c>
      <c r="BG47" t="e">
        <v>#N/A</v>
      </c>
    </row>
    <row r="48" spans="1:59" ht="15.75" customHeight="1">
      <c r="H48">
        <v>3.8816838443185363E-2</v>
      </c>
      <c r="I48">
        <v>3.9439288157959329E-2</v>
      </c>
      <c r="J48">
        <v>3.3014326019407604E-2</v>
      </c>
      <c r="K48">
        <v>3.2906615242881923E-2</v>
      </c>
      <c r="L48">
        <v>2.9884426802565638E-2</v>
      </c>
      <c r="M48">
        <v>2.8945722656528387E-2</v>
      </c>
      <c r="N48">
        <v>3.1615325267167149E-2</v>
      </c>
      <c r="O48">
        <v>3.2519767389446869E-2</v>
      </c>
      <c r="P48">
        <v>3.1099327248380302E-2</v>
      </c>
      <c r="Q48">
        <v>2.7833334663265007E-2</v>
      </c>
      <c r="R48">
        <v>2.3808431987478389E-2</v>
      </c>
      <c r="S48">
        <v>2.2068893443562651E-2</v>
      </c>
      <c r="T48">
        <v>2.4203820224138788E-2</v>
      </c>
      <c r="U48">
        <v>2.4670196652294134E-2</v>
      </c>
      <c r="V48">
        <v>3.1221364346547001E-2</v>
      </c>
      <c r="W48">
        <v>2.7273199714147964E-2</v>
      </c>
      <c r="X48">
        <v>2.1207896511289629E-2</v>
      </c>
      <c r="Y48">
        <v>2.6254124284793325E-2</v>
      </c>
      <c r="Z48">
        <v>2.3059361362372327E-2</v>
      </c>
      <c r="AA48">
        <v>2.3129561965284512E-2</v>
      </c>
      <c r="AB48">
        <v>2.0520462504943569E-2</v>
      </c>
      <c r="AC48">
        <v>2.4533362776440484E-2</v>
      </c>
      <c r="AD48">
        <v>2.100740881864422E-2</v>
      </c>
      <c r="AE48">
        <v>1.8400476327029125E-2</v>
      </c>
      <c r="AF48">
        <v>1.789182472646339E-2</v>
      </c>
      <c r="AG48">
        <v>1.9521621963565987E-2</v>
      </c>
      <c r="AH48">
        <v>2.1656947121047945E-2</v>
      </c>
      <c r="AI48">
        <v>2.1611646324685388E-2</v>
      </c>
      <c r="AJ48">
        <v>2.3515146516951909E-2</v>
      </c>
      <c r="AK48">
        <v>2.063228626069559E-2</v>
      </c>
      <c r="AL48">
        <v>1.6472889700480789E-2</v>
      </c>
      <c r="AM48">
        <v>1.9697881999153705E-2</v>
      </c>
      <c r="AN48">
        <v>1.7542378896577504E-2</v>
      </c>
      <c r="AO48">
        <v>1.5365652262543737E-2</v>
      </c>
      <c r="AP48">
        <v>1.8842944936894146E-2</v>
      </c>
      <c r="AQ48">
        <v>1.2078489255749775E-2</v>
      </c>
      <c r="AR48">
        <v>1.3035005801451074E-2</v>
      </c>
      <c r="AS48">
        <v>8.5924320159659409E-3</v>
      </c>
      <c r="AT48">
        <v>5.9140995837985398E-3</v>
      </c>
      <c r="AU48">
        <v>1.0390461333711618E-2</v>
      </c>
      <c r="AV48">
        <v>1.2015874719217119E-2</v>
      </c>
      <c r="AW48">
        <v>8.70256703155021E-3</v>
      </c>
      <c r="AX48">
        <v>8.9067418495922569E-3</v>
      </c>
      <c r="AY48">
        <v>9.4133624668239005E-3</v>
      </c>
      <c r="AZ48">
        <v>1.2954185013279849E-2</v>
      </c>
      <c r="BA48">
        <v>6.4331534985106881E-3</v>
      </c>
      <c r="BB48">
        <v>8.3797536704794395E-3</v>
      </c>
      <c r="BC48">
        <v>7.2836571634328981E-3</v>
      </c>
      <c r="BD48">
        <v>-2.8682564965901158E-4</v>
      </c>
      <c r="BE48">
        <v>6.0022887272847564E-3</v>
      </c>
      <c r="BF48" t="e">
        <v>#N/A</v>
      </c>
      <c r="BG48" t="e">
        <v>#N/A</v>
      </c>
    </row>
    <row r="49" spans="8:59" ht="15.75" customHeight="1">
      <c r="H49">
        <v>4.1599796941967485E-2</v>
      </c>
      <c r="I49">
        <v>4.5364018512066395E-2</v>
      </c>
      <c r="J49">
        <v>2.4678873475977161E-2</v>
      </c>
      <c r="K49">
        <v>2.9642364628476272E-2</v>
      </c>
      <c r="L49">
        <v>1.8589625975622116E-2</v>
      </c>
      <c r="M49">
        <v>2.1356036457691869E-2</v>
      </c>
      <c r="N49">
        <v>2.5911501142625637E-2</v>
      </c>
      <c r="O49">
        <v>3.6062748538570673E-2</v>
      </c>
      <c r="P49">
        <v>3.6408695349985309E-2</v>
      </c>
      <c r="Q49">
        <v>2.1297629670700535E-2</v>
      </c>
      <c r="R49">
        <v>1.7477393018164478E-2</v>
      </c>
      <c r="S49">
        <v>1.1649605851613315E-2</v>
      </c>
      <c r="T49">
        <v>2.4670196652294227E-2</v>
      </c>
      <c r="U49">
        <v>2.7816022410805323E-2</v>
      </c>
      <c r="V49">
        <v>3.6246924073434536E-2</v>
      </c>
      <c r="W49">
        <v>2.3919400856914089E-2</v>
      </c>
      <c r="X49">
        <v>2.310683871744329E-2</v>
      </c>
      <c r="Y49">
        <v>3.3049781724536993E-2</v>
      </c>
      <c r="Z49">
        <v>2.227193618546246E-2</v>
      </c>
      <c r="AA49">
        <v>2.0425878948969078E-2</v>
      </c>
      <c r="AB49">
        <v>2.2119539920930367E-2</v>
      </c>
      <c r="AC49">
        <v>3.6952187442448145E-2</v>
      </c>
      <c r="AD49">
        <v>2.5633879584942586E-2</v>
      </c>
      <c r="AE49">
        <v>1.9320871394116229E-2</v>
      </c>
      <c r="AF49">
        <v>8.0116710902095184E-3</v>
      </c>
      <c r="AG49">
        <v>2.2546023973718687E-2</v>
      </c>
      <c r="AH49">
        <v>2.4191421683282678E-2</v>
      </c>
      <c r="AI49">
        <v>3.0235545683803974E-2</v>
      </c>
      <c r="AJ49">
        <v>3.7389861335548516E-2</v>
      </c>
      <c r="AK49">
        <v>2.5836683465890839E-2</v>
      </c>
      <c r="AL49">
        <v>1.1084756670986004E-2</v>
      </c>
      <c r="AM49">
        <v>2.4598828599806354E-2</v>
      </c>
      <c r="AN49">
        <v>1.3634021734750715E-2</v>
      </c>
      <c r="AO49">
        <v>1.3156348835456827E-2</v>
      </c>
      <c r="AP49">
        <v>3.2981118187313738E-2</v>
      </c>
      <c r="AQ49">
        <v>5.8505012414146913E-3</v>
      </c>
      <c r="AR49">
        <v>2.0849453631304249E-2</v>
      </c>
      <c r="AS49">
        <v>-7.1202223689046315E-3</v>
      </c>
      <c r="AT49">
        <v>-2.7310048479744498E-3</v>
      </c>
      <c r="AU49">
        <v>3.2837638487435749E-3</v>
      </c>
      <c r="AV49">
        <v>1.6142578672888805E-2</v>
      </c>
      <c r="AW49">
        <v>3.1717975893040488E-3</v>
      </c>
      <c r="AX49">
        <v>6.4344761766956787E-3</v>
      </c>
      <c r="AY49">
        <v>1.1614142242830652E-2</v>
      </c>
      <c r="AZ49">
        <v>2.1451235650257874E-2</v>
      </c>
      <c r="BA49">
        <v>8.333987839099638E-3</v>
      </c>
      <c r="BB49">
        <v>2.1567321582654508E-2</v>
      </c>
      <c r="BC49">
        <v>1.2377054310941403E-2</v>
      </c>
      <c r="BD49">
        <v>-1.8523475746236223E-2</v>
      </c>
      <c r="BE49">
        <v>8.0603614404568102E-3</v>
      </c>
      <c r="BF49" t="e">
        <v>#N/A</v>
      </c>
      <c r="BG49" t="e">
        <v>#N/A</v>
      </c>
    </row>
    <row r="50" spans="8:59" ht="15.75" customHeight="1">
      <c r="H50">
        <v>5.8127826211592508E-2</v>
      </c>
      <c r="I50">
        <v>6.8991454080687936E-2</v>
      </c>
      <c r="J50">
        <v>2.9992892524690062E-2</v>
      </c>
      <c r="K50">
        <v>4.0147641005969507E-2</v>
      </c>
      <c r="L50">
        <v>2.0029046563040321E-2</v>
      </c>
      <c r="M50">
        <v>2.1878925371061786E-2</v>
      </c>
      <c r="N50">
        <v>7.0094275666445105E-2</v>
      </c>
      <c r="O50">
        <v>5.6747938843875904E-2</v>
      </c>
      <c r="P50">
        <v>5.5434337064146286E-2</v>
      </c>
      <c r="Q50">
        <v>2.7639518495279236E-2</v>
      </c>
      <c r="R50">
        <v>2.3571552720992317E-2</v>
      </c>
      <c r="S50">
        <v>8.160608976271945E-3</v>
      </c>
      <c r="T50">
        <v>3.1221364346547195E-2</v>
      </c>
      <c r="U50">
        <v>3.6246924073434578E-2</v>
      </c>
      <c r="V50">
        <v>6.3784404273157569E-2</v>
      </c>
      <c r="W50">
        <v>3.6238059562469782E-2</v>
      </c>
      <c r="X50">
        <v>1.9294594912291532E-2</v>
      </c>
      <c r="Y50">
        <v>4.2889176065342358E-2</v>
      </c>
      <c r="Z50">
        <v>1.8300275039284511E-2</v>
      </c>
      <c r="AA50">
        <v>6.0179945979000421E-2</v>
      </c>
      <c r="AB50">
        <v>1.1062056936924337E-2</v>
      </c>
      <c r="AC50">
        <v>4.1216485754863211E-2</v>
      </c>
      <c r="AD50">
        <v>1.6364958670489392E-2</v>
      </c>
      <c r="AE50">
        <v>9.5397603649699514E-4</v>
      </c>
      <c r="AF50">
        <v>8.9499040723863971E-3</v>
      </c>
      <c r="AG50">
        <v>3.3179132609628653E-2</v>
      </c>
      <c r="AH50">
        <v>4.143593400693385E-2</v>
      </c>
      <c r="AI50">
        <v>1.6663579740438333E-2</v>
      </c>
      <c r="AJ50">
        <v>6.6429798683231969E-2</v>
      </c>
      <c r="AK50">
        <v>4.5086089200370799E-2</v>
      </c>
      <c r="AL50">
        <v>1.6905898176364065E-2</v>
      </c>
      <c r="AM50">
        <v>4.3863897251071732E-2</v>
      </c>
      <c r="AN50">
        <v>2.9835312967153527E-2</v>
      </c>
      <c r="AO50">
        <v>-1.6204141401062744E-3</v>
      </c>
      <c r="AP50">
        <v>3.4665758696263288E-2</v>
      </c>
      <c r="AQ50">
        <v>-1.8525958842378114E-2</v>
      </c>
      <c r="AR50">
        <v>4.8831515603310893E-3</v>
      </c>
      <c r="AS50">
        <v>-4.3704683187627477E-2</v>
      </c>
      <c r="AT50">
        <v>-4.2823051429671341E-2</v>
      </c>
      <c r="AU50">
        <v>-2.1730265322695959E-2</v>
      </c>
      <c r="AV50">
        <v>1.5735349758101008E-4</v>
      </c>
      <c r="AW50">
        <v>-2.4605652888846224E-2</v>
      </c>
      <c r="AX50">
        <v>-1.7198236356414393E-2</v>
      </c>
      <c r="AY50">
        <v>7.9637332488440571E-3</v>
      </c>
      <c r="AZ50">
        <v>3.1389292395091396E-2</v>
      </c>
      <c r="BA50">
        <v>9.6641680985837947E-4</v>
      </c>
      <c r="BB50">
        <v>-2.0394957248300538E-2</v>
      </c>
      <c r="BC50">
        <v>8.8949162798819467E-3</v>
      </c>
      <c r="BD50">
        <v>-5.2248004832308695E-2</v>
      </c>
      <c r="BE50">
        <v>-6.9871841214329249E-3</v>
      </c>
      <c r="BF50" t="e">
        <v>#N/A</v>
      </c>
      <c r="BG50" t="e">
        <v>#N/A</v>
      </c>
    </row>
    <row r="51" spans="8:59" ht="15.75" customHeight="1">
      <c r="H51">
        <v>4.7068004518976483E-2</v>
      </c>
      <c r="I51">
        <v>4.4880533962043445E-2</v>
      </c>
      <c r="J51">
        <v>5.4426154489429182E-2</v>
      </c>
      <c r="K51">
        <v>4.7238817107568498E-2</v>
      </c>
      <c r="L51">
        <v>5.3866584373398779E-2</v>
      </c>
      <c r="M51">
        <v>4.5834245438768205E-2</v>
      </c>
      <c r="N51">
        <v>6.0928306108889996E-2</v>
      </c>
      <c r="O51">
        <v>3.8327126900710988E-2</v>
      </c>
      <c r="P51">
        <v>3.2726018022942588E-2</v>
      </c>
      <c r="Q51">
        <v>4.4401275896034875E-2</v>
      </c>
      <c r="R51">
        <v>3.8328128705953639E-2</v>
      </c>
      <c r="S51">
        <v>3.9757385799911192E-2</v>
      </c>
      <c r="T51">
        <v>2.7273199714148003E-2</v>
      </c>
      <c r="U51">
        <v>2.3919400856914019E-2</v>
      </c>
      <c r="V51">
        <v>3.6238059562469553E-2</v>
      </c>
      <c r="W51">
        <v>4.0112489625037509E-2</v>
      </c>
      <c r="X51">
        <v>1.7129182735891046E-2</v>
      </c>
      <c r="Y51">
        <v>2.0293658689137857E-2</v>
      </c>
      <c r="Z51">
        <v>2.4316646057546153E-2</v>
      </c>
      <c r="AA51">
        <v>4.2371649322637928E-2</v>
      </c>
      <c r="AB51">
        <v>1.4259454806333061E-2</v>
      </c>
      <c r="AC51">
        <v>6.2875277777757893E-3</v>
      </c>
      <c r="AD51">
        <v>1.0301882328435347E-2</v>
      </c>
      <c r="AE51">
        <v>1.0017709885314877E-2</v>
      </c>
      <c r="AF51">
        <v>3.4457777507186302E-2</v>
      </c>
      <c r="AG51">
        <v>1.7657342297879339E-2</v>
      </c>
      <c r="AH51">
        <v>2.3708900669858486E-2</v>
      </c>
      <c r="AI51">
        <v>2.7903990883871438E-3</v>
      </c>
      <c r="AJ51">
        <v>1.0638383440526382E-2</v>
      </c>
      <c r="AK51">
        <v>1.8325597306856012E-2</v>
      </c>
      <c r="AL51">
        <v>2.6333250144464831E-2</v>
      </c>
      <c r="AM51">
        <v>1.7547459989076752E-2</v>
      </c>
      <c r="AN51">
        <v>2.8746044907433266E-2</v>
      </c>
      <c r="AO51">
        <v>1.2385498838780852E-2</v>
      </c>
      <c r="AP51">
        <v>-5.5195182378326435E-3</v>
      </c>
      <c r="AQ51">
        <v>1.1521714927778343E-2</v>
      </c>
      <c r="AR51">
        <v>-8.620566548462355E-3</v>
      </c>
      <c r="AS51">
        <v>1.8963888471729015E-2</v>
      </c>
      <c r="AT51">
        <v>1.8099264851583544E-3</v>
      </c>
      <c r="AU51">
        <v>1.0464927966184057E-2</v>
      </c>
      <c r="AV51">
        <v>-3.6730619691626512E-3</v>
      </c>
      <c r="AW51">
        <v>4.4492385518606122E-3</v>
      </c>
      <c r="AX51">
        <v>8.3080578335926157E-4</v>
      </c>
      <c r="AY51">
        <v>1.452364836047812E-4</v>
      </c>
      <c r="AZ51">
        <v>-1.2411165114177489E-3</v>
      </c>
      <c r="BA51">
        <v>-4.753589750910954E-3</v>
      </c>
      <c r="BB51">
        <v>-3.3140865279377124E-2</v>
      </c>
      <c r="BC51">
        <v>-7.7857576196821709E-3</v>
      </c>
      <c r="BD51">
        <v>1.1855178767433805E-2</v>
      </c>
      <c r="BE51">
        <v>-8.2005383969784469E-3</v>
      </c>
      <c r="BF51" t="e">
        <v>#N/A</v>
      </c>
      <c r="BG51" t="e">
        <v>#N/A</v>
      </c>
    </row>
    <row r="52" spans="8:59" ht="15.75" customHeight="1">
      <c r="H52">
        <v>3.5973314922653314E-2</v>
      </c>
      <c r="I52">
        <v>3.453016591155797E-2</v>
      </c>
      <c r="J52">
        <v>2.5401607279465624E-2</v>
      </c>
      <c r="K52">
        <v>2.6372818566462685E-2</v>
      </c>
      <c r="L52">
        <v>2.109108895343987E-2</v>
      </c>
      <c r="M52">
        <v>2.4247192879617366E-2</v>
      </c>
      <c r="N52">
        <v>-3.8306104513426142E-3</v>
      </c>
      <c r="O52">
        <v>2.4867220189406992E-2</v>
      </c>
      <c r="P52">
        <v>2.5974999889566287E-2</v>
      </c>
      <c r="Q52">
        <v>1.929436733151739E-2</v>
      </c>
      <c r="R52">
        <v>1.4151138943538345E-2</v>
      </c>
      <c r="S52">
        <v>1.5015317207987669E-2</v>
      </c>
      <c r="T52">
        <v>2.1207896511289681E-2</v>
      </c>
      <c r="U52">
        <v>2.3106838717443279E-2</v>
      </c>
      <c r="V52">
        <v>1.9294594912291456E-2</v>
      </c>
      <c r="W52">
        <v>1.712918273589106E-2</v>
      </c>
      <c r="X52">
        <v>2.65194727979206E-2</v>
      </c>
      <c r="Y52">
        <v>2.7887537634046132E-2</v>
      </c>
      <c r="Z52">
        <v>2.6478214035171289E-2</v>
      </c>
      <c r="AA52">
        <v>-9.0686085381261883E-3</v>
      </c>
      <c r="AB52">
        <v>3.0855643731321505E-2</v>
      </c>
      <c r="AC52">
        <v>3.5495366633031405E-2</v>
      </c>
      <c r="AD52">
        <v>3.3204578962838953E-2</v>
      </c>
      <c r="AE52">
        <v>3.2886587550763687E-2</v>
      </c>
      <c r="AF52">
        <v>6.3964579324777143E-3</v>
      </c>
      <c r="AG52">
        <v>1.4198724033334467E-2</v>
      </c>
      <c r="AH52">
        <v>1.1546806059650284E-2</v>
      </c>
      <c r="AI52">
        <v>4.1390656514563529E-2</v>
      </c>
      <c r="AJ52">
        <v>1.6464374373764391E-2</v>
      </c>
      <c r="AK52">
        <v>1.1286999817465816E-2</v>
      </c>
      <c r="AL52">
        <v>5.2153552951097887E-3</v>
      </c>
      <c r="AM52">
        <v>9.6821175994410355E-3</v>
      </c>
      <c r="AN52">
        <v>1.8003488125784006E-4</v>
      </c>
      <c r="AO52">
        <v>2.2780345819824271E-2</v>
      </c>
      <c r="AP52">
        <v>3.138667540526742E-2</v>
      </c>
      <c r="AQ52">
        <v>2.159698562642362E-2</v>
      </c>
      <c r="AR52">
        <v>3.0611920490321715E-2</v>
      </c>
      <c r="AS52">
        <v>1.6630432048409641E-2</v>
      </c>
      <c r="AT52">
        <v>2.2784862434117294E-2</v>
      </c>
      <c r="AU52">
        <v>1.8877244565558476E-2</v>
      </c>
      <c r="AV52">
        <v>2.5499241912007434E-2</v>
      </c>
      <c r="AW52">
        <v>2.0275463859602598E-2</v>
      </c>
      <c r="AX52">
        <v>2.04501601159656E-2</v>
      </c>
      <c r="AY52">
        <v>1.0462554442774948E-2</v>
      </c>
      <c r="AZ52">
        <v>1.1220317624706509E-2</v>
      </c>
      <c r="BA52">
        <v>8.9224876195522287E-3</v>
      </c>
      <c r="BB52">
        <v>4.966993312445242E-2</v>
      </c>
      <c r="BC52">
        <v>1.032224039986096E-2</v>
      </c>
      <c r="BD52">
        <v>-3.4695427678321789E-4</v>
      </c>
      <c r="BE52">
        <v>1.4408634973122085E-2</v>
      </c>
      <c r="BF52" t="e">
        <v>#N/A</v>
      </c>
      <c r="BG52" t="e">
        <v>#N/A</v>
      </c>
    </row>
    <row r="53" spans="8:59" ht="15.75" customHeight="1">
      <c r="H53">
        <v>5.3643534057801666E-2</v>
      </c>
      <c r="I53">
        <v>6.0232353414183329E-2</v>
      </c>
      <c r="J53">
        <v>1.9941085740045317E-2</v>
      </c>
      <c r="K53">
        <v>3.0620926861181758E-2</v>
      </c>
      <c r="L53">
        <v>8.5572367795430752E-3</v>
      </c>
      <c r="M53">
        <v>1.6352654363578113E-2</v>
      </c>
      <c r="N53">
        <v>1.2066471998119221E-2</v>
      </c>
      <c r="O53">
        <v>4.3557163120985384E-2</v>
      </c>
      <c r="P53">
        <v>4.600095148604319E-2</v>
      </c>
      <c r="Q53">
        <v>1.526501330674454E-2</v>
      </c>
      <c r="R53">
        <v>9.0218945694155242E-3</v>
      </c>
      <c r="S53">
        <v>-1.0212462234148525E-3</v>
      </c>
      <c r="T53">
        <v>2.6254124284793484E-2</v>
      </c>
      <c r="U53">
        <v>3.3049781724537063E-2</v>
      </c>
      <c r="V53">
        <v>4.2889176065342413E-2</v>
      </c>
      <c r="W53">
        <v>2.0293658689138003E-2</v>
      </c>
      <c r="X53">
        <v>2.7887537634046184E-2</v>
      </c>
      <c r="Y53">
        <v>4.4269285828294327E-2</v>
      </c>
      <c r="Z53">
        <v>2.4473906589655932E-2</v>
      </c>
      <c r="AA53">
        <v>6.4187307132551608E-3</v>
      </c>
      <c r="AB53">
        <v>2.8216680580927071E-2</v>
      </c>
      <c r="AC53">
        <v>5.6886801731444087E-2</v>
      </c>
      <c r="AD53">
        <v>3.5930257686270471E-2</v>
      </c>
      <c r="AE53">
        <v>2.5206531846217919E-2</v>
      </c>
      <c r="AF53">
        <v>-8.1400979682312996E-3</v>
      </c>
      <c r="AG53">
        <v>2.3346266605258924E-2</v>
      </c>
      <c r="AH53">
        <v>2.3725833353436851E-2</v>
      </c>
      <c r="AI53">
        <v>4.810217250020532E-2</v>
      </c>
      <c r="AJ53">
        <v>5.1108600551694652E-2</v>
      </c>
      <c r="AK53">
        <v>2.7932190059697833E-2</v>
      </c>
      <c r="AL53">
        <v>-1.0110383782919452E-3</v>
      </c>
      <c r="AM53">
        <v>2.5597880146172397E-2</v>
      </c>
      <c r="AN53">
        <v>1.2413116739535962E-3</v>
      </c>
      <c r="AO53">
        <v>1.1266458887965201E-2</v>
      </c>
      <c r="AP53">
        <v>5.2260630335882449E-2</v>
      </c>
      <c r="AQ53">
        <v>-1.2239187760600297E-3</v>
      </c>
      <c r="AR53">
        <v>3.2312876995291173E-2</v>
      </c>
      <c r="AS53">
        <v>-2.6679333609344696E-2</v>
      </c>
      <c r="AT53">
        <v>-1.2772451116184108E-2</v>
      </c>
      <c r="AU53">
        <v>-6.0480158968758838E-3</v>
      </c>
      <c r="AV53">
        <v>2.1529636578183797E-2</v>
      </c>
      <c r="AW53">
        <v>-4.1856282382005342E-3</v>
      </c>
      <c r="AX53">
        <v>2.39949616368027E-3</v>
      </c>
      <c r="AY53">
        <v>8.5873307438432064E-3</v>
      </c>
      <c r="AZ53">
        <v>2.5875852714913578E-2</v>
      </c>
      <c r="BA53">
        <v>3.9434765698545954E-3</v>
      </c>
      <c r="BB53">
        <v>4.5630613124102548E-2</v>
      </c>
      <c r="BC53">
        <v>1.2033412699839957E-2</v>
      </c>
      <c r="BD53">
        <v>-4.8812663048344362E-2</v>
      </c>
      <c r="BE53">
        <v>5.9645944794112053E-3</v>
      </c>
      <c r="BF53" t="e">
        <v>#N/A</v>
      </c>
      <c r="BG53" t="e">
        <v>#N/A</v>
      </c>
    </row>
    <row r="54" spans="8:59" ht="15.75" customHeight="1">
      <c r="H54">
        <v>4.6268019875048513E-2</v>
      </c>
      <c r="I54">
        <v>4.0705657162075942E-2</v>
      </c>
      <c r="J54">
        <v>4.415494353709979E-2</v>
      </c>
      <c r="K54">
        <v>3.8822592589434254E-2</v>
      </c>
      <c r="L54">
        <v>4.0885733157409725E-2</v>
      </c>
      <c r="M54">
        <v>3.9674449165303535E-2</v>
      </c>
      <c r="N54">
        <v>2.8111618209994693E-3</v>
      </c>
      <c r="O54">
        <v>2.7962181139281422E-2</v>
      </c>
      <c r="P54">
        <v>2.6388449461469662E-2</v>
      </c>
      <c r="Q54">
        <v>3.1446958933871422E-2</v>
      </c>
      <c r="R54">
        <v>2.2599894560821933E-2</v>
      </c>
      <c r="S54">
        <v>2.8077340276814577E-2</v>
      </c>
      <c r="T54">
        <v>2.3059361362372424E-2</v>
      </c>
      <c r="U54">
        <v>2.2271936185462506E-2</v>
      </c>
      <c r="V54">
        <v>1.8300275039284462E-2</v>
      </c>
      <c r="W54">
        <v>2.4316646057546205E-2</v>
      </c>
      <c r="X54">
        <v>2.6478214035171352E-2</v>
      </c>
      <c r="Y54">
        <v>2.4473906589655925E-2</v>
      </c>
      <c r="Z54">
        <v>3.0810595026850806E-2</v>
      </c>
      <c r="AA54">
        <v>-1.1997215961355112E-2</v>
      </c>
      <c r="AB54">
        <v>3.2043539933955173E-2</v>
      </c>
      <c r="AC54">
        <v>2.6077767405882815E-2</v>
      </c>
      <c r="AD54">
        <v>3.1392945237096265E-2</v>
      </c>
      <c r="AE54">
        <v>3.4435393404998231E-2</v>
      </c>
      <c r="AF54">
        <v>1.4294036091131557E-2</v>
      </c>
      <c r="AG54">
        <v>8.4789798025378602E-3</v>
      </c>
      <c r="AH54">
        <v>6.8049348006084601E-3</v>
      </c>
      <c r="AI54">
        <v>3.6994687850460922E-2</v>
      </c>
      <c r="AJ54">
        <v>-5.61650898627572E-4</v>
      </c>
      <c r="AK54">
        <v>2.5267516458925138E-3</v>
      </c>
      <c r="AL54">
        <v>6.3017083157422826E-3</v>
      </c>
      <c r="AM54">
        <v>4.0016103497276384E-4</v>
      </c>
      <c r="AN54">
        <v>-1.4781567650770655E-3</v>
      </c>
      <c r="AO54">
        <v>2.404618710608045E-2</v>
      </c>
      <c r="AP54">
        <v>1.5763492063313539E-2</v>
      </c>
      <c r="AQ54">
        <v>2.6044467737088614E-2</v>
      </c>
      <c r="AR54">
        <v>1.9973555397441597E-2</v>
      </c>
      <c r="AS54">
        <v>3.0143842615077177E-2</v>
      </c>
      <c r="AT54">
        <v>2.7556747302750838E-2</v>
      </c>
      <c r="AU54">
        <v>2.2856205073718897E-2</v>
      </c>
      <c r="AV54">
        <v>1.7681889086893651E-2</v>
      </c>
      <c r="AW54">
        <v>2.1762542322403364E-2</v>
      </c>
      <c r="AX54">
        <v>1.8158307373168772E-2</v>
      </c>
      <c r="AY54">
        <v>-3.2008241304084389E-4</v>
      </c>
      <c r="AZ54">
        <v>-5.6593570119099768E-3</v>
      </c>
      <c r="BA54">
        <v>-3.399837412590874E-3</v>
      </c>
      <c r="BB54">
        <v>3.5013010177987081E-2</v>
      </c>
      <c r="BC54">
        <v>-5.289147565915385E-3</v>
      </c>
      <c r="BD54">
        <v>7.2728056178310574E-3</v>
      </c>
      <c r="BE54">
        <v>3.1731746555110976E-3</v>
      </c>
      <c r="BF54" t="e">
        <v>#N/A</v>
      </c>
      <c r="BG54" t="e">
        <v>#N/A</v>
      </c>
    </row>
    <row r="55" spans="8:59" ht="15.75" customHeight="1">
      <c r="H55">
        <v>-2.3339675546867354E-2</v>
      </c>
      <c r="I55">
        <v>-5.8093234790489862E-3</v>
      </c>
      <c r="J55">
        <v>-5.0345989567426447E-3</v>
      </c>
      <c r="K55">
        <v>2.4866924258644049E-3</v>
      </c>
      <c r="L55">
        <v>4.9430435004136908E-3</v>
      </c>
      <c r="M55">
        <v>-5.0338423201513188E-3</v>
      </c>
      <c r="N55">
        <v>0.1625686369695297</v>
      </c>
      <c r="O55">
        <v>2.7809873410539768E-2</v>
      </c>
      <c r="P55">
        <v>2.3266499649140321E-2</v>
      </c>
      <c r="Q55">
        <v>2.3136456069884848E-2</v>
      </c>
      <c r="R55">
        <v>4.4151750696132294E-2</v>
      </c>
      <c r="S55">
        <v>2.5096187363649353E-2</v>
      </c>
      <c r="T55">
        <v>2.3129561965284665E-2</v>
      </c>
      <c r="U55">
        <v>2.0425878948969058E-2</v>
      </c>
      <c r="V55">
        <v>6.0179945979000206E-2</v>
      </c>
      <c r="W55">
        <v>4.2371649322638087E-2</v>
      </c>
      <c r="X55">
        <v>-9.0686085381261328E-3</v>
      </c>
      <c r="Y55">
        <v>6.4187307132549942E-3</v>
      </c>
      <c r="Z55">
        <v>-1.1997215961355051E-2</v>
      </c>
      <c r="AA55">
        <v>0.18217006667843702</v>
      </c>
      <c r="AB55">
        <v>-3.5542676202934054E-2</v>
      </c>
      <c r="AC55">
        <v>-2.5109787537534178E-2</v>
      </c>
      <c r="AD55">
        <v>-3.9818739272704545E-2</v>
      </c>
      <c r="AE55">
        <v>-5.3053694019715103E-2</v>
      </c>
      <c r="AF55">
        <v>6.6124384093172839E-2</v>
      </c>
      <c r="AG55">
        <v>5.9350672891290895E-2</v>
      </c>
      <c r="AH55">
        <v>7.7332382365961835E-2</v>
      </c>
      <c r="AI55">
        <v>-7.4009632923757451E-2</v>
      </c>
      <c r="AJ55">
        <v>8.3113853060219706E-2</v>
      </c>
      <c r="AK55">
        <v>8.3610803711426346E-2</v>
      </c>
      <c r="AL55">
        <v>8.1482393989081442E-2</v>
      </c>
      <c r="AM55">
        <v>8.987750020062954E-2</v>
      </c>
      <c r="AN55">
        <v>0.1157261328529909</v>
      </c>
      <c r="AO55">
        <v>-1.0876120926684101E-2</v>
      </c>
      <c r="AP55">
        <v>-9.3880534166603802E-3</v>
      </c>
      <c r="AQ55">
        <v>-2.1483436415954488E-2</v>
      </c>
      <c r="AR55">
        <v>-3.3478660094774446E-2</v>
      </c>
      <c r="AS55">
        <v>-2.5528766435493455E-2</v>
      </c>
      <c r="AT55">
        <v>-4.7143584113834902E-2</v>
      </c>
      <c r="AU55">
        <v>-1.2026574331602397E-2</v>
      </c>
      <c r="AV55">
        <v>-1.6545388740311369E-2</v>
      </c>
      <c r="AW55">
        <v>-1.9243168382194031E-2</v>
      </c>
      <c r="AX55">
        <v>-1.1850089577838598E-2</v>
      </c>
      <c r="AY55">
        <v>5.7255854868525503E-2</v>
      </c>
      <c r="AZ55">
        <v>7.6689335537608899E-2</v>
      </c>
      <c r="BA55">
        <v>5.8944851284203841E-2</v>
      </c>
      <c r="BB55">
        <v>-0.13581785810241762</v>
      </c>
      <c r="BC55">
        <v>6.1162563238374462E-2</v>
      </c>
      <c r="BD55">
        <v>4.4623143806046539E-2</v>
      </c>
      <c r="BE55">
        <v>2.7750649704436654E-2</v>
      </c>
      <c r="BF55" t="e">
        <v>#N/A</v>
      </c>
      <c r="BG55" t="e">
        <v>#N/A</v>
      </c>
    </row>
    <row r="56" spans="8:59" ht="15.75" customHeight="1">
      <c r="H56">
        <v>4.2322840429637298E-2</v>
      </c>
      <c r="I56">
        <v>3.7054612289983066E-2</v>
      </c>
      <c r="J56">
        <v>3.183591065219956E-2</v>
      </c>
      <c r="K56">
        <v>3.0126775472790964E-2</v>
      </c>
      <c r="L56">
        <v>2.6703440629297748E-2</v>
      </c>
      <c r="M56">
        <v>3.0503482042256724E-2</v>
      </c>
      <c r="N56">
        <v>-2.6240811298952949E-2</v>
      </c>
      <c r="O56">
        <v>2.2470467996680555E-2</v>
      </c>
      <c r="P56">
        <v>2.3856873778645395E-2</v>
      </c>
      <c r="Q56">
        <v>2.0538006936441314E-2</v>
      </c>
      <c r="R56">
        <v>1.1842295376273244E-2</v>
      </c>
      <c r="S56">
        <v>1.7060801785929267E-2</v>
      </c>
      <c r="T56">
        <v>2.0520462504943719E-2</v>
      </c>
      <c r="U56">
        <v>2.2119539920930468E-2</v>
      </c>
      <c r="V56">
        <v>1.1062056936924372E-2</v>
      </c>
      <c r="W56">
        <v>1.425945480633313E-2</v>
      </c>
      <c r="X56">
        <v>3.0855643731321606E-2</v>
      </c>
      <c r="Y56">
        <v>2.8216680580927148E-2</v>
      </c>
      <c r="Z56">
        <v>3.2043539933955215E-2</v>
      </c>
      <c r="AA56">
        <v>-3.5542676202934054E-2</v>
      </c>
      <c r="AB56">
        <v>3.9722469630005738E-2</v>
      </c>
      <c r="AC56">
        <v>3.9553239081954322E-2</v>
      </c>
      <c r="AD56">
        <v>4.1937797812215509E-2</v>
      </c>
      <c r="AE56">
        <v>4.4897230808416157E-2</v>
      </c>
      <c r="AF56">
        <v>1.4394643378329991E-3</v>
      </c>
      <c r="AG56">
        <v>6.7540721519929181E-3</v>
      </c>
      <c r="AH56">
        <v>1.2063232921141545E-3</v>
      </c>
      <c r="AI56">
        <v>5.4736657001104833E-2</v>
      </c>
      <c r="AJ56">
        <v>1.9659562079690635E-3</v>
      </c>
      <c r="AK56">
        <v>-8.4629579498984864E-4</v>
      </c>
      <c r="AL56">
        <v>-3.5647011463769834E-3</v>
      </c>
      <c r="AM56">
        <v>-3.4105213829792938E-3</v>
      </c>
      <c r="AN56">
        <v>-1.4767312554762629E-2</v>
      </c>
      <c r="AO56">
        <v>2.861385541257493E-2</v>
      </c>
      <c r="AP56">
        <v>3.2368853022571684E-2</v>
      </c>
      <c r="AQ56">
        <v>3.0359732713753619E-2</v>
      </c>
      <c r="AR56">
        <v>3.7449648996629559E-2</v>
      </c>
      <c r="AS56">
        <v>2.8752845449746257E-2</v>
      </c>
      <c r="AT56">
        <v>3.6575801718211162E-2</v>
      </c>
      <c r="AU56">
        <v>2.6312153729291292E-2</v>
      </c>
      <c r="AV56">
        <v>3.0535946987577473E-2</v>
      </c>
      <c r="AW56">
        <v>2.8492814365925385E-2</v>
      </c>
      <c r="AX56">
        <v>2.6569623452393863E-2</v>
      </c>
      <c r="AY56">
        <v>3.6764768048890492E-3</v>
      </c>
      <c r="AZ56">
        <v>-6.1512383586356106E-4</v>
      </c>
      <c r="BA56">
        <v>1.9595860916455238E-3</v>
      </c>
      <c r="BB56">
        <v>7.2208428036026923E-2</v>
      </c>
      <c r="BC56">
        <v>2.0872968491502247E-3</v>
      </c>
      <c r="BD56">
        <v>7.7988203570365788E-4</v>
      </c>
      <c r="BE56">
        <v>1.2638400421694462E-2</v>
      </c>
      <c r="BF56" t="e">
        <v>#N/A</v>
      </c>
      <c r="BG56" t="e">
        <v>#N/A</v>
      </c>
    </row>
    <row r="57" spans="8:59" ht="15.75" customHeight="1">
      <c r="H57">
        <v>5.5979869734788371E-2</v>
      </c>
      <c r="I57">
        <v>6.6010498848172589E-2</v>
      </c>
      <c r="J57">
        <v>-9.6686245914153965E-5</v>
      </c>
      <c r="K57">
        <v>1.9844216739561802E-2</v>
      </c>
      <c r="L57">
        <v>-1.7373280289104676E-2</v>
      </c>
      <c r="M57">
        <v>-3.5328277717135148E-5</v>
      </c>
      <c r="N57">
        <v>-2.7072169289800108E-2</v>
      </c>
      <c r="O57">
        <v>4.3049520988072992E-2</v>
      </c>
      <c r="P57">
        <v>5.0519959504157261E-2</v>
      </c>
      <c r="Q57">
        <v>-2.6275307661429055E-3</v>
      </c>
      <c r="R57">
        <v>-9.505756537001947E-3</v>
      </c>
      <c r="S57">
        <v>-2.4105568804777815E-2</v>
      </c>
      <c r="T57">
        <v>2.4533362776440613E-2</v>
      </c>
      <c r="U57">
        <v>3.695218744244818E-2</v>
      </c>
      <c r="V57">
        <v>4.1216485754863315E-2</v>
      </c>
      <c r="W57">
        <v>6.2875277777758969E-3</v>
      </c>
      <c r="X57">
        <v>3.5495366633031405E-2</v>
      </c>
      <c r="Y57">
        <v>5.6886801731444094E-2</v>
      </c>
      <c r="Z57">
        <v>2.607776740588276E-2</v>
      </c>
      <c r="AA57">
        <v>-2.5109787537533929E-2</v>
      </c>
      <c r="AB57">
        <v>3.9553239081954183E-2</v>
      </c>
      <c r="AC57">
        <v>8.660534075339342E-2</v>
      </c>
      <c r="AD57">
        <v>5.3824727911769926E-2</v>
      </c>
      <c r="AE57">
        <v>3.8902274356877799E-2</v>
      </c>
      <c r="AF57">
        <v>-3.4106846586616765E-2</v>
      </c>
      <c r="AG57">
        <v>2.3844810563251051E-2</v>
      </c>
      <c r="AH57">
        <v>1.9404710444111205E-2</v>
      </c>
      <c r="AI57">
        <v>7.8967389322089437E-2</v>
      </c>
      <c r="AJ57">
        <v>6.8057550039881121E-2</v>
      </c>
      <c r="AK57">
        <v>2.864507748948731E-2</v>
      </c>
      <c r="AL57">
        <v>-1.9388813130345156E-2</v>
      </c>
      <c r="AM57">
        <v>2.5239391280643106E-2</v>
      </c>
      <c r="AN57">
        <v>-1.9828537488409126E-2</v>
      </c>
      <c r="AO57">
        <v>1.3831714658003629E-2</v>
      </c>
      <c r="AP57">
        <v>8.6098805972110684E-2</v>
      </c>
      <c r="AQ57">
        <v>-3.5334182170860262E-3</v>
      </c>
      <c r="AR57">
        <v>5.9925185095205086E-2</v>
      </c>
      <c r="AS57">
        <v>-4.5885932790289664E-2</v>
      </c>
      <c r="AT57">
        <v>-1.2923368103405618E-2</v>
      </c>
      <c r="AU57">
        <v>-1.0686359088706866E-2</v>
      </c>
      <c r="AV57">
        <v>3.961398627655386E-2</v>
      </c>
      <c r="AW57">
        <v>-3.6435904749189656E-3</v>
      </c>
      <c r="AX57">
        <v>7.9566031123165133E-3</v>
      </c>
      <c r="AY57">
        <v>1.3014075923995436E-2</v>
      </c>
      <c r="AZ57">
        <v>3.8359519877249754E-2</v>
      </c>
      <c r="BA57">
        <v>9.0651960867420556E-3</v>
      </c>
      <c r="BB57">
        <v>0.10201593736327672</v>
      </c>
      <c r="BC57">
        <v>2.2883095928165564E-2</v>
      </c>
      <c r="BD57">
        <v>-7.9061151884368436E-2</v>
      </c>
      <c r="BE57">
        <v>1.6321928638425579E-2</v>
      </c>
      <c r="BF57" t="e">
        <v>#N/A</v>
      </c>
      <c r="BG57" t="e">
        <v>#N/A</v>
      </c>
    </row>
    <row r="58" spans="8:59" ht="15.75" customHeight="1">
      <c r="H58">
        <v>4.5718514598825893E-2</v>
      </c>
      <c r="I58">
        <v>4.384268020058954E-2</v>
      </c>
      <c r="J58">
        <v>2.2627469928172488E-2</v>
      </c>
      <c r="K58">
        <v>2.6555177805163109E-2</v>
      </c>
      <c r="L58">
        <v>1.4106325502415903E-2</v>
      </c>
      <c r="M58">
        <v>2.2144830954021075E-2</v>
      </c>
      <c r="N58">
        <v>-3.3762516445597551E-2</v>
      </c>
      <c r="O58">
        <v>2.635054402378734E-2</v>
      </c>
      <c r="P58">
        <v>2.9758979241075678E-2</v>
      </c>
      <c r="Q58">
        <v>1.3152287991504332E-2</v>
      </c>
      <c r="R58">
        <v>4.5392121947099781E-3</v>
      </c>
      <c r="S58">
        <v>5.317693768752095E-3</v>
      </c>
      <c r="T58">
        <v>2.1007408818644286E-2</v>
      </c>
      <c r="U58">
        <v>2.5633879584942624E-2</v>
      </c>
      <c r="V58">
        <v>1.6364958670489389E-2</v>
      </c>
      <c r="W58">
        <v>1.0301882328435354E-2</v>
      </c>
      <c r="X58">
        <v>3.3204578962838974E-2</v>
      </c>
      <c r="Y58">
        <v>3.5930257686270464E-2</v>
      </c>
      <c r="Z58">
        <v>3.1392945237096188E-2</v>
      </c>
      <c r="AA58">
        <v>-3.9818739272704545E-2</v>
      </c>
      <c r="AB58">
        <v>4.1937797812215412E-2</v>
      </c>
      <c r="AC58">
        <v>5.3824727911769982E-2</v>
      </c>
      <c r="AD58">
        <v>4.7583039113311944E-2</v>
      </c>
      <c r="AE58">
        <v>4.6490009141682248E-2</v>
      </c>
      <c r="AF58">
        <v>-9.9969285401860508E-3</v>
      </c>
      <c r="AG58">
        <v>9.8524478566239526E-3</v>
      </c>
      <c r="AH58">
        <v>3.611593110655148E-3</v>
      </c>
      <c r="AI58">
        <v>6.5127606577908753E-2</v>
      </c>
      <c r="AJ58">
        <v>1.7053686713597076E-2</v>
      </c>
      <c r="AK58">
        <v>4.5120743790233037E-3</v>
      </c>
      <c r="AL58">
        <v>-1.0069972050724074E-2</v>
      </c>
      <c r="AM58">
        <v>1.5624589134961564E-3</v>
      </c>
      <c r="AN58">
        <v>-1.9874400918993437E-2</v>
      </c>
      <c r="AO58">
        <v>2.6381999074830315E-2</v>
      </c>
      <c r="AP58">
        <v>4.8468857556536432E-2</v>
      </c>
      <c r="AQ58">
        <v>2.3706582281290963E-2</v>
      </c>
      <c r="AR58">
        <v>4.6650503738783614E-2</v>
      </c>
      <c r="AS58">
        <v>1.1492369976394821E-2</v>
      </c>
      <c r="AT58">
        <v>2.7422585821505818E-2</v>
      </c>
      <c r="AU58">
        <v>1.860585237383313E-2</v>
      </c>
      <c r="AV58">
        <v>3.5471053430638569E-2</v>
      </c>
      <c r="AW58">
        <v>2.2615820582568839E-2</v>
      </c>
      <c r="AX58">
        <v>2.4069766670962566E-2</v>
      </c>
      <c r="AY58">
        <v>5.8971001851959304E-3</v>
      </c>
      <c r="AZ58">
        <v>8.5161396764184827E-3</v>
      </c>
      <c r="BA58">
        <v>3.8397866348986662E-3</v>
      </c>
      <c r="BB58">
        <v>8.823295552513874E-2</v>
      </c>
      <c r="BC58">
        <v>7.5324442872386141E-3</v>
      </c>
      <c r="BD58">
        <v>-1.9819567481012532E-2</v>
      </c>
      <c r="BE58">
        <v>1.4933237864966364E-2</v>
      </c>
      <c r="BF58" t="e">
        <v>#N/A</v>
      </c>
      <c r="BG58" t="e">
        <v>#N/A</v>
      </c>
    </row>
    <row r="59" spans="8:59" ht="15.75" customHeight="1">
      <c r="H59">
        <v>3.8666075097910604E-2</v>
      </c>
      <c r="I59">
        <v>3.0393922037428661E-2</v>
      </c>
      <c r="J59">
        <v>3.1772124826534791E-2</v>
      </c>
      <c r="K59">
        <v>2.7838421488732321E-2</v>
      </c>
      <c r="L59">
        <v>2.7682890658382375E-2</v>
      </c>
      <c r="M59">
        <v>3.1824360498741849E-2</v>
      </c>
      <c r="N59">
        <v>-4.4156887140552548E-2</v>
      </c>
      <c r="O59">
        <v>1.5688988651419097E-2</v>
      </c>
      <c r="P59">
        <v>1.7598768586812981E-2</v>
      </c>
      <c r="Q59">
        <v>1.9025709643095082E-2</v>
      </c>
      <c r="R59">
        <v>9.6434736332167495E-3</v>
      </c>
      <c r="S59">
        <v>1.8741563594432721E-2</v>
      </c>
      <c r="T59">
        <v>1.8400476327029146E-2</v>
      </c>
      <c r="U59">
        <v>1.9320871394116208E-2</v>
      </c>
      <c r="V59">
        <v>9.5397603649692228E-4</v>
      </c>
      <c r="W59">
        <v>1.0017709885314828E-2</v>
      </c>
      <c r="X59">
        <v>3.2886587550763693E-2</v>
      </c>
      <c r="Y59">
        <v>2.5206531846217892E-2</v>
      </c>
      <c r="Z59">
        <v>3.4435393404998148E-2</v>
      </c>
      <c r="AA59">
        <v>-5.305369401971527E-2</v>
      </c>
      <c r="AB59">
        <v>4.4897230808416053E-2</v>
      </c>
      <c r="AC59">
        <v>3.8902274356877889E-2</v>
      </c>
      <c r="AD59">
        <v>4.6490009141682255E-2</v>
      </c>
      <c r="AE59">
        <v>5.294678739458103E-2</v>
      </c>
      <c r="AF59">
        <v>2.902769682003592E-4</v>
      </c>
      <c r="AG59">
        <v>1.9214555773642561E-3</v>
      </c>
      <c r="AH59">
        <v>-6.216648261882049E-3</v>
      </c>
      <c r="AI59">
        <v>6.1485930935061661E-2</v>
      </c>
      <c r="AJ59">
        <v>-1.0096436196534411E-2</v>
      </c>
      <c r="AK59">
        <v>-9.3033989271129325E-3</v>
      </c>
      <c r="AL59">
        <v>-7.0784193595752193E-3</v>
      </c>
      <c r="AM59">
        <v>-1.207094062145158E-2</v>
      </c>
      <c r="AN59">
        <v>-2.2736179687048969E-2</v>
      </c>
      <c r="AO59">
        <v>3.4330292152920772E-2</v>
      </c>
      <c r="AP59">
        <v>3.1803397716691689E-2</v>
      </c>
      <c r="AQ59">
        <v>3.9655748518005837E-2</v>
      </c>
      <c r="AR59">
        <v>4.3545696907900125E-2</v>
      </c>
      <c r="AS59">
        <v>4.2606551958229759E-2</v>
      </c>
      <c r="AT59">
        <v>5.1702173225929127E-2</v>
      </c>
      <c r="AU59">
        <v>3.5533203362822188E-2</v>
      </c>
      <c r="AV59">
        <v>3.6324232468916862E-2</v>
      </c>
      <c r="AW59">
        <v>3.8679254792912204E-2</v>
      </c>
      <c r="AX59">
        <v>3.5007806711078379E-2</v>
      </c>
      <c r="AY59">
        <v>3.2833583764707019E-3</v>
      </c>
      <c r="AZ59">
        <v>-6.279156596905866E-3</v>
      </c>
      <c r="BA59">
        <v>2.6492483380280707E-3</v>
      </c>
      <c r="BB59">
        <v>8.9343271856343748E-2</v>
      </c>
      <c r="BC59">
        <v>1.279868899741958E-3</v>
      </c>
      <c r="BD59">
        <v>1.1481253989337178E-2</v>
      </c>
      <c r="BE59">
        <v>1.6734591191624501E-2</v>
      </c>
      <c r="BF59" t="e">
        <v>#N/A</v>
      </c>
      <c r="BG59" t="e">
        <v>#N/A</v>
      </c>
    </row>
    <row r="60" spans="8:59" ht="15.75" customHeight="1">
      <c r="H60">
        <v>-5.190949575814896E-3</v>
      </c>
      <c r="I60">
        <v>-1.1965023401642655E-2</v>
      </c>
      <c r="J60">
        <v>3.8614357270274687E-2</v>
      </c>
      <c r="K60">
        <v>2.31610951808521E-2</v>
      </c>
      <c r="L60">
        <v>5.193860326005894E-2</v>
      </c>
      <c r="M60">
        <v>3.7291969581863253E-2</v>
      </c>
      <c r="N60">
        <v>6.9217952671150579E-2</v>
      </c>
      <c r="O60">
        <v>6.0453143823939719E-3</v>
      </c>
      <c r="P60">
        <v>-5.9756884344721803E-4</v>
      </c>
      <c r="Q60">
        <v>4.0617679428958803E-2</v>
      </c>
      <c r="R60">
        <v>4.6028639064475713E-2</v>
      </c>
      <c r="S60">
        <v>5.599754025675438E-2</v>
      </c>
      <c r="T60">
        <v>1.789182472646348E-2</v>
      </c>
      <c r="U60">
        <v>8.0116710902095496E-3</v>
      </c>
      <c r="V60">
        <v>8.949904072386208E-3</v>
      </c>
      <c r="W60">
        <v>3.445777750718633E-2</v>
      </c>
      <c r="X60">
        <v>6.3964579324778531E-3</v>
      </c>
      <c r="Y60">
        <v>-8.1400979682313586E-3</v>
      </c>
      <c r="Z60">
        <v>1.4294036091131647E-2</v>
      </c>
      <c r="AA60">
        <v>6.6124384093172589E-2</v>
      </c>
      <c r="AB60">
        <v>1.4394643378330615E-3</v>
      </c>
      <c r="AC60">
        <v>-3.4106846586616751E-2</v>
      </c>
      <c r="AD60">
        <v>-9.996928540185912E-3</v>
      </c>
      <c r="AE60">
        <v>2.9027696820058818E-4</v>
      </c>
      <c r="AF60">
        <v>6.4989532981270276E-2</v>
      </c>
      <c r="AG60">
        <v>1.9047993788859463E-2</v>
      </c>
      <c r="AH60">
        <v>2.4275653780505231E-2</v>
      </c>
      <c r="AI60">
        <v>-3.175112941479441E-2</v>
      </c>
      <c r="AJ60">
        <v>-1.3483964012518775E-2</v>
      </c>
      <c r="AK60">
        <v>1.6969643419993068E-2</v>
      </c>
      <c r="AL60">
        <v>5.3726132950865806E-2</v>
      </c>
      <c r="AM60">
        <v>1.9743126434124122E-2</v>
      </c>
      <c r="AN60">
        <v>5.63718034086437E-2</v>
      </c>
      <c r="AO60">
        <v>2.168372772359059E-2</v>
      </c>
      <c r="AP60">
        <v>-3.4585101305171596E-2</v>
      </c>
      <c r="AQ60">
        <v>3.3850092234260526E-2</v>
      </c>
      <c r="AR60">
        <v>-1.6978563958684988E-2</v>
      </c>
      <c r="AS60">
        <v>6.6191644705128866E-2</v>
      </c>
      <c r="AT60">
        <v>3.7914387184733361E-2</v>
      </c>
      <c r="AU60">
        <v>3.9548940000275541E-2</v>
      </c>
      <c r="AV60">
        <v>-1.8305655319567071E-4</v>
      </c>
      <c r="AW60">
        <v>3.3009159590018988E-2</v>
      </c>
      <c r="AX60">
        <v>2.4275929995525775E-2</v>
      </c>
      <c r="AY60">
        <v>2.4372637714834403E-2</v>
      </c>
      <c r="AZ60">
        <v>6.4479357125075201E-3</v>
      </c>
      <c r="BA60">
        <v>2.6675262700052368E-2</v>
      </c>
      <c r="BB60">
        <v>-5.7753950561777997E-2</v>
      </c>
      <c r="BC60">
        <v>1.6085160606780766E-2</v>
      </c>
      <c r="BD60">
        <v>9.3799895204162931E-2</v>
      </c>
      <c r="BE60">
        <v>1.8985572670107732E-2</v>
      </c>
      <c r="BF60" t="e">
        <v>#N/A</v>
      </c>
      <c r="BG60" t="e">
        <v>#N/A</v>
      </c>
    </row>
    <row r="61" spans="8:59" ht="15.75" customHeight="1">
      <c r="H61">
        <v>3.0167028836769819E-3</v>
      </c>
      <c r="I61">
        <v>1.2258344118028557E-2</v>
      </c>
      <c r="J61">
        <v>-5.6931969859119677E-3</v>
      </c>
      <c r="K61">
        <v>4.0113818681300761E-3</v>
      </c>
      <c r="L61">
        <v>-5.8279478766320543E-3</v>
      </c>
      <c r="M61">
        <v>-2.6043483070207736E-3</v>
      </c>
      <c r="N61">
        <v>4.532455951031647E-2</v>
      </c>
      <c r="O61">
        <v>2.1372249624204941E-2</v>
      </c>
      <c r="P61">
        <v>2.344045810028883E-2</v>
      </c>
      <c r="Q61">
        <v>7.3095232695570087E-3</v>
      </c>
      <c r="R61">
        <v>1.5388527340751797E-2</v>
      </c>
      <c r="S61">
        <v>4.8541652834423431E-3</v>
      </c>
      <c r="T61">
        <v>1.9521621963566139E-2</v>
      </c>
      <c r="U61">
        <v>2.2546023973718722E-2</v>
      </c>
      <c r="V61">
        <v>3.3179132609628625E-2</v>
      </c>
      <c r="W61">
        <v>1.7657342297879443E-2</v>
      </c>
      <c r="X61">
        <v>1.4198724033334532E-2</v>
      </c>
      <c r="Y61">
        <v>2.3346266605258879E-2</v>
      </c>
      <c r="Z61">
        <v>8.4789798025378792E-3</v>
      </c>
      <c r="AA61">
        <v>5.9350672891290965E-2</v>
      </c>
      <c r="AB61">
        <v>6.7540721519928695E-3</v>
      </c>
      <c r="AC61">
        <v>2.3844810563251044E-2</v>
      </c>
      <c r="AD61">
        <v>9.8524478566239526E-3</v>
      </c>
      <c r="AE61">
        <v>1.9214555773643185E-3</v>
      </c>
      <c r="AF61">
        <v>1.9047993788859505E-2</v>
      </c>
      <c r="AG61">
        <v>3.5643121354288154E-2</v>
      </c>
      <c r="AH61">
        <v>3.8854288368117232E-2</v>
      </c>
      <c r="AI61">
        <v>6.0582100439268982E-3</v>
      </c>
      <c r="AJ61">
        <v>5.6480130367634794E-2</v>
      </c>
      <c r="AK61">
        <v>4.5075625155317989E-2</v>
      </c>
      <c r="AL61">
        <v>3.0694735256850299E-2</v>
      </c>
      <c r="AM61">
        <v>4.6811651355817836E-2</v>
      </c>
      <c r="AN61">
        <v>4.1866562322309418E-2</v>
      </c>
      <c r="AO61">
        <v>1.0402623720850202E-2</v>
      </c>
      <c r="AP61">
        <v>3.3527575558361659E-2</v>
      </c>
      <c r="AQ61">
        <v>3.0628992577105543E-3</v>
      </c>
      <c r="AR61">
        <v>2.0237532067844864E-2</v>
      </c>
      <c r="AS61">
        <v>-1.0522063327963878E-2</v>
      </c>
      <c r="AT61">
        <v>-4.6574430538810045E-3</v>
      </c>
      <c r="AU61">
        <v>5.1895478076244839E-3</v>
      </c>
      <c r="AV61">
        <v>1.9916730386720885E-2</v>
      </c>
      <c r="AW61">
        <v>6.3630937510623375E-3</v>
      </c>
      <c r="AX61">
        <v>1.2876459600568515E-2</v>
      </c>
      <c r="AY61">
        <v>3.8741609651692405E-2</v>
      </c>
      <c r="AZ61">
        <v>5.1801857818212907E-2</v>
      </c>
      <c r="BA61">
        <v>4.0208591097024828E-2</v>
      </c>
      <c r="BB61">
        <v>2.1797388420394387E-3</v>
      </c>
      <c r="BC61">
        <v>4.5175153841968546E-2</v>
      </c>
      <c r="BD61">
        <v>9.4471741162642162E-3</v>
      </c>
      <c r="BE61">
        <v>3.2014631695501262E-2</v>
      </c>
      <c r="BF61" t="e">
        <v>#N/A</v>
      </c>
      <c r="BG61" t="e">
        <v>#N/A</v>
      </c>
    </row>
    <row r="62" spans="8:59" ht="15.75" customHeight="1">
      <c r="H62">
        <v>6.7578117075895172E-3</v>
      </c>
      <c r="I62">
        <v>1.7518389684263627E-2</v>
      </c>
      <c r="J62">
        <v>-9.6131648415341032E-4</v>
      </c>
      <c r="K62">
        <v>8.6258252025012208E-3</v>
      </c>
      <c r="L62">
        <v>-1.0407358920421607E-3</v>
      </c>
      <c r="M62">
        <v>1.6941225390160707E-4</v>
      </c>
      <c r="N62">
        <v>6.5673257597106738E-2</v>
      </c>
      <c r="O62">
        <v>2.7234366691294948E-2</v>
      </c>
      <c r="P62">
        <v>2.7924338173343555E-2</v>
      </c>
      <c r="Q62">
        <v>1.2213266717536034E-2</v>
      </c>
      <c r="R62">
        <v>2.0531544746010117E-2</v>
      </c>
      <c r="S62">
        <v>7.9743389946164873E-3</v>
      </c>
      <c r="T62">
        <v>2.1656947121047997E-2</v>
      </c>
      <c r="U62">
        <v>2.4191421683282598E-2</v>
      </c>
      <c r="V62">
        <v>4.1435934006933683E-2</v>
      </c>
      <c r="W62">
        <v>2.3708900669858486E-2</v>
      </c>
      <c r="X62">
        <v>1.1546806059650246E-2</v>
      </c>
      <c r="Y62">
        <v>2.3725833353436681E-2</v>
      </c>
      <c r="Z62">
        <v>6.8049348006083837E-3</v>
      </c>
      <c r="AA62">
        <v>7.7332382365961752E-2</v>
      </c>
      <c r="AB62">
        <v>1.2063232921140123E-3</v>
      </c>
      <c r="AC62">
        <v>1.9404710444111024E-2</v>
      </c>
      <c r="AD62">
        <v>3.6115931106550578E-3</v>
      </c>
      <c r="AE62">
        <v>-6.2166482618820629E-3</v>
      </c>
      <c r="AF62">
        <v>2.4275653780505176E-2</v>
      </c>
      <c r="AG62">
        <v>3.8854288368117093E-2</v>
      </c>
      <c r="AH62">
        <v>4.4897828186755778E-2</v>
      </c>
      <c r="AI62">
        <v>-3.954897389876727E-3</v>
      </c>
      <c r="AJ62">
        <v>6.2111336365489246E-2</v>
      </c>
      <c r="AK62">
        <v>5.0850694090954177E-2</v>
      </c>
      <c r="AL62">
        <v>3.6085479637438897E-2</v>
      </c>
      <c r="AM62">
        <v>5.2836872851999228E-2</v>
      </c>
      <c r="AN62">
        <v>5.0908560656598469E-2</v>
      </c>
      <c r="AO62">
        <v>5.5934239199915345E-3</v>
      </c>
      <c r="AP62">
        <v>2.7803719241725054E-2</v>
      </c>
      <c r="AQ62">
        <v>-3.6391002506672545E-3</v>
      </c>
      <c r="AR62">
        <v>1.051213649056424E-2</v>
      </c>
      <c r="AS62">
        <v>-1.7673366055073032E-2</v>
      </c>
      <c r="AT62">
        <v>-1.6307508810005287E-2</v>
      </c>
      <c r="AU62">
        <v>-1.1927339950592612E-3</v>
      </c>
      <c r="AV62">
        <v>1.2009512789814922E-2</v>
      </c>
      <c r="AW62">
        <v>-1.753494140035599E-3</v>
      </c>
      <c r="AX62">
        <v>5.0948279330274258E-3</v>
      </c>
      <c r="AY62">
        <v>3.7310521567401639E-2</v>
      </c>
      <c r="AZ62">
        <v>5.2889248374538331E-2</v>
      </c>
      <c r="BA62">
        <v>3.7647489287913179E-2</v>
      </c>
      <c r="BB62">
        <v>-2.0694828168826812E-2</v>
      </c>
      <c r="BC62">
        <v>4.2704565697048932E-2</v>
      </c>
      <c r="BD62">
        <v>5.6697120527698375E-3</v>
      </c>
      <c r="BE62">
        <v>2.613041947914873E-2</v>
      </c>
      <c r="BF62" t="e">
        <v>#N/A</v>
      </c>
      <c r="BG62" t="e">
        <v>#N/A</v>
      </c>
    </row>
    <row r="63" spans="8:59" ht="15.75" customHeight="1">
      <c r="H63">
        <v>6.0343748898884254E-2</v>
      </c>
      <c r="I63">
        <v>5.9182572017592014E-2</v>
      </c>
      <c r="J63">
        <v>1.8737684211843166E-2</v>
      </c>
      <c r="K63">
        <v>2.7654522948001418E-2</v>
      </c>
      <c r="L63">
        <v>4.074762322105914E-3</v>
      </c>
      <c r="M63">
        <v>1.8610379273568865E-2</v>
      </c>
      <c r="N63">
        <v>-6.6760951398869811E-2</v>
      </c>
      <c r="O63">
        <v>3.1181376178663827E-2</v>
      </c>
      <c r="P63">
        <v>3.7504374045195112E-2</v>
      </c>
      <c r="Q63">
        <v>5.3756276120188774E-3</v>
      </c>
      <c r="R63">
        <v>-7.6081487867316958E-3</v>
      </c>
      <c r="S63">
        <v>-8.617962582385813E-3</v>
      </c>
      <c r="T63">
        <v>2.161164632468561E-2</v>
      </c>
      <c r="U63">
        <v>3.0235545683804169E-2</v>
      </c>
      <c r="V63">
        <v>1.6663579740438545E-2</v>
      </c>
      <c r="W63">
        <v>2.7903990883872964E-3</v>
      </c>
      <c r="X63">
        <v>4.1390656514563667E-2</v>
      </c>
      <c r="Y63">
        <v>4.8102172500205501E-2</v>
      </c>
      <c r="Z63">
        <v>3.6994687850460964E-2</v>
      </c>
      <c r="AA63">
        <v>-7.4009632923757229E-2</v>
      </c>
      <c r="AB63">
        <v>5.4736657001104812E-2</v>
      </c>
      <c r="AC63">
        <v>7.8967389322089687E-2</v>
      </c>
      <c r="AD63">
        <v>6.5127606577908892E-2</v>
      </c>
      <c r="AE63">
        <v>6.1485930935061731E-2</v>
      </c>
      <c r="AF63">
        <v>-3.1751129414794452E-2</v>
      </c>
      <c r="AG63">
        <v>6.0582100439270647E-3</v>
      </c>
      <c r="AH63">
        <v>-3.9548973898764633E-3</v>
      </c>
      <c r="AI63">
        <v>9.4425876937970055E-2</v>
      </c>
      <c r="AJ63">
        <v>2.3074086578921328E-2</v>
      </c>
      <c r="AK63">
        <v>-1.0150456873698338E-3</v>
      </c>
      <c r="AL63">
        <v>-2.9271247037767081E-2</v>
      </c>
      <c r="AM63">
        <v>-5.6929623858426176E-3</v>
      </c>
      <c r="AN63">
        <v>-4.36266740289009E-2</v>
      </c>
      <c r="AO63">
        <v>2.8836843015559579E-2</v>
      </c>
      <c r="AP63">
        <v>7.1943752261921207E-2</v>
      </c>
      <c r="AQ63">
        <v>2.2610182029002845E-2</v>
      </c>
      <c r="AR63">
        <v>6.5868431632685923E-2</v>
      </c>
      <c r="AS63">
        <v>-1.4015384110042453E-3</v>
      </c>
      <c r="AT63">
        <v>2.7289737799584587E-2</v>
      </c>
      <c r="AU63">
        <v>1.432542258194008E-2</v>
      </c>
      <c r="AV63">
        <v>4.6589776063616826E-2</v>
      </c>
      <c r="AW63">
        <v>2.1483045776631682E-2</v>
      </c>
      <c r="AX63">
        <v>2.5435479481351105E-2</v>
      </c>
      <c r="AY63">
        <v>-1.6148467175167158E-5</v>
      </c>
      <c r="AZ63">
        <v>7.3904831028970275E-3</v>
      </c>
      <c r="BA63">
        <v>-3.214754897680222E-3</v>
      </c>
      <c r="BB63">
        <v>0.13330203938244534</v>
      </c>
      <c r="BC63">
        <v>4.2371460098762845E-3</v>
      </c>
      <c r="BD63">
        <v>-5.0719541621891462E-2</v>
      </c>
      <c r="BE63">
        <v>1.4018803289134067E-2</v>
      </c>
      <c r="BF63" t="e">
        <v>#N/A</v>
      </c>
      <c r="BG63" t="e">
        <v>#N/A</v>
      </c>
    </row>
    <row r="64" spans="8:59" ht="15.75" customHeight="1">
      <c r="H64">
        <v>1.1754487916925731E-2</v>
      </c>
      <c r="I64">
        <v>3.8097161241748279E-2</v>
      </c>
      <c r="J64">
        <v>-4.1752808936665269E-2</v>
      </c>
      <c r="K64">
        <v>-9.1782236779206633E-3</v>
      </c>
      <c r="L64">
        <v>-5.3255630864202722E-2</v>
      </c>
      <c r="M64">
        <v>-3.6858098628841769E-2</v>
      </c>
      <c r="N64">
        <v>5.512423446446571E-2</v>
      </c>
      <c r="O64">
        <v>4.2005213487354545E-2</v>
      </c>
      <c r="P64">
        <v>5.0080746202108797E-2</v>
      </c>
      <c r="Q64">
        <v>-1.695119170720473E-2</v>
      </c>
      <c r="R64">
        <v>-4.9073579165714518E-3</v>
      </c>
      <c r="S64">
        <v>-3.7208463221178129E-2</v>
      </c>
      <c r="T64">
        <v>2.3515146516952069E-2</v>
      </c>
      <c r="U64">
        <v>3.7389861335548495E-2</v>
      </c>
      <c r="V64">
        <v>6.6429798683232011E-2</v>
      </c>
      <c r="W64">
        <v>1.0638383440526537E-2</v>
      </c>
      <c r="X64">
        <v>1.6464374373764371E-2</v>
      </c>
      <c r="Y64">
        <v>5.1108600551694569E-2</v>
      </c>
      <c r="Z64">
        <v>-5.6165089862762752E-4</v>
      </c>
      <c r="AA64">
        <v>8.3113853060220025E-2</v>
      </c>
      <c r="AB64">
        <v>1.9659562079688692E-3</v>
      </c>
      <c r="AC64">
        <v>6.805755003988094E-2</v>
      </c>
      <c r="AD64">
        <v>1.7053686713596909E-2</v>
      </c>
      <c r="AE64">
        <v>-1.0096436196534483E-2</v>
      </c>
      <c r="AF64">
        <v>-1.3483964012518647E-2</v>
      </c>
      <c r="AG64">
        <v>5.6480130367634794E-2</v>
      </c>
      <c r="AH64">
        <v>6.211133636548942E-2</v>
      </c>
      <c r="AI64">
        <v>2.307408657892094E-2</v>
      </c>
      <c r="AJ64">
        <v>0.12924388081404212</v>
      </c>
      <c r="AK64">
        <v>8.0544652185742721E-2</v>
      </c>
      <c r="AL64">
        <v>1.9817056013347732E-2</v>
      </c>
      <c r="AM64">
        <v>8.2017310349582762E-2</v>
      </c>
      <c r="AN64">
        <v>4.4762976760762969E-2</v>
      </c>
      <c r="AO64">
        <v>-6.8960804718255567E-3</v>
      </c>
      <c r="AP64">
        <v>8.6416205102295765E-2</v>
      </c>
      <c r="AQ64">
        <v>-3.4439105393652615E-2</v>
      </c>
      <c r="AR64">
        <v>3.957071135694689E-2</v>
      </c>
      <c r="AS64">
        <v>-8.9895500976508391E-2</v>
      </c>
      <c r="AT64">
        <v>-5.973510054308713E-2</v>
      </c>
      <c r="AU64">
        <v>-3.4570060348244919E-2</v>
      </c>
      <c r="AV64">
        <v>2.6972078327098265E-2</v>
      </c>
      <c r="AW64">
        <v>-2.8839708959783619E-2</v>
      </c>
      <c r="AX64">
        <v>-7.8443009280135968E-3</v>
      </c>
      <c r="AY64">
        <v>5.2370343453250673E-2</v>
      </c>
      <c r="AZ64">
        <v>9.7149937889156907E-2</v>
      </c>
      <c r="BA64">
        <v>5.1957086996435184E-2</v>
      </c>
      <c r="BB64">
        <v>2.1059320915775614E-2</v>
      </c>
      <c r="BC64">
        <v>7.1092163794312505E-2</v>
      </c>
      <c r="BD64">
        <v>-6.8687140464345098E-2</v>
      </c>
      <c r="BE64">
        <v>3.7722492638948849E-2</v>
      </c>
      <c r="BF64" t="e">
        <v>#N/A</v>
      </c>
      <c r="BG64" t="e">
        <v>#N/A</v>
      </c>
    </row>
    <row r="65" spans="8:59" ht="15.75" customHeight="1">
      <c r="H65">
        <v>-8.0833381482308883E-4</v>
      </c>
      <c r="I65">
        <v>1.4411792254665691E-2</v>
      </c>
      <c r="J65">
        <v>-1.7521492561471445E-2</v>
      </c>
      <c r="K65">
        <v>-1.635847682780963E-3</v>
      </c>
      <c r="L65">
        <v>-1.8995472633831174E-2</v>
      </c>
      <c r="M65">
        <v>-1.3840409173575373E-2</v>
      </c>
      <c r="N65">
        <v>6.3703549882576288E-2</v>
      </c>
      <c r="O65">
        <v>2.6529641488259051E-2</v>
      </c>
      <c r="P65">
        <v>2.9521653456412132E-2</v>
      </c>
      <c r="Q65">
        <v>1.7176744617728168E-3</v>
      </c>
      <c r="R65">
        <v>1.3334754379837971E-2</v>
      </c>
      <c r="S65">
        <v>-4.3894167586781708E-3</v>
      </c>
      <c r="T65">
        <v>2.0632286260695628E-2</v>
      </c>
      <c r="U65">
        <v>2.5836683465890707E-2</v>
      </c>
      <c r="V65">
        <v>4.5086089200370605E-2</v>
      </c>
      <c r="W65">
        <v>1.8325597306856005E-2</v>
      </c>
      <c r="X65">
        <v>1.1286999817465736E-2</v>
      </c>
      <c r="Y65">
        <v>2.7932190059697628E-2</v>
      </c>
      <c r="Z65">
        <v>2.5267516458923819E-3</v>
      </c>
      <c r="AA65">
        <v>8.3610803711426318E-2</v>
      </c>
      <c r="AB65">
        <v>-8.4629579499003946E-4</v>
      </c>
      <c r="AC65">
        <v>2.8645077489487053E-2</v>
      </c>
      <c r="AD65">
        <v>4.5120743790231232E-3</v>
      </c>
      <c r="AE65">
        <v>-9.3033989271130123E-3</v>
      </c>
      <c r="AF65">
        <v>1.6969643419993054E-2</v>
      </c>
      <c r="AG65">
        <v>4.5075625155317836E-2</v>
      </c>
      <c r="AH65">
        <v>5.0850694090954197E-2</v>
      </c>
      <c r="AI65">
        <v>-1.0150456873701877E-3</v>
      </c>
      <c r="AJ65">
        <v>8.0544652185742541E-2</v>
      </c>
      <c r="AK65">
        <v>6.0677282876030504E-2</v>
      </c>
      <c r="AL65">
        <v>3.5484285970272429E-2</v>
      </c>
      <c r="AM65">
        <v>6.3121949999356095E-2</v>
      </c>
      <c r="AN65">
        <v>5.3790861392620057E-2</v>
      </c>
      <c r="AO65">
        <v>2.9952793820821593E-3</v>
      </c>
      <c r="AP65">
        <v>4.2412379929686342E-2</v>
      </c>
      <c r="AQ65">
        <v>-1.0121989549399012E-2</v>
      </c>
      <c r="AR65">
        <v>1.8787496050719419E-2</v>
      </c>
      <c r="AS65">
        <v>-3.373380393360309E-2</v>
      </c>
      <c r="AT65">
        <v>-2.4641133202409515E-2</v>
      </c>
      <c r="AU65">
        <v>-7.3452223833026251E-3</v>
      </c>
      <c r="AV65">
        <v>1.7636589395449147E-2</v>
      </c>
      <c r="AW65">
        <v>-5.8839652776837333E-3</v>
      </c>
      <c r="AX65">
        <v>4.8381599946351259E-3</v>
      </c>
      <c r="AY65">
        <v>4.6690813902627998E-2</v>
      </c>
      <c r="AZ65">
        <v>6.9214724789647533E-2</v>
      </c>
      <c r="BA65">
        <v>4.8045876813597281E-2</v>
      </c>
      <c r="BB65">
        <v>-1.1095075065059135E-2</v>
      </c>
      <c r="BC65">
        <v>5.6518238360633272E-2</v>
      </c>
      <c r="BD65">
        <v>-4.9287082468697646E-3</v>
      </c>
      <c r="BE65">
        <v>3.4837437723270873E-2</v>
      </c>
      <c r="BF65" t="e">
        <v>#N/A</v>
      </c>
      <c r="BG65" t="e">
        <v>#N/A</v>
      </c>
    </row>
    <row r="66" spans="8:59" ht="15.75" customHeight="1">
      <c r="H66">
        <v>-1.8202512544673529E-2</v>
      </c>
      <c r="I66">
        <v>-1.6870156200166724E-2</v>
      </c>
      <c r="J66">
        <v>1.048779778073549E-2</v>
      </c>
      <c r="K66">
        <v>5.949437557368706E-3</v>
      </c>
      <c r="L66">
        <v>2.1541034746043419E-2</v>
      </c>
      <c r="M66">
        <v>1.3273699543041379E-2</v>
      </c>
      <c r="N66">
        <v>7.0481764509103373E-2</v>
      </c>
      <c r="O66">
        <v>5.7689777990966905E-3</v>
      </c>
      <c r="P66">
        <v>2.8350565326408957E-3</v>
      </c>
      <c r="Q66">
        <v>2.3295858345210866E-2</v>
      </c>
      <c r="R66">
        <v>3.4674093324686454E-2</v>
      </c>
      <c r="S66">
        <v>3.5228143606478544E-2</v>
      </c>
      <c r="T66">
        <v>1.6472889700480955E-2</v>
      </c>
      <c r="U66">
        <v>1.1084756670986051E-2</v>
      </c>
      <c r="V66">
        <v>1.690589817636395E-2</v>
      </c>
      <c r="W66">
        <v>2.6333250144464887E-2</v>
      </c>
      <c r="X66">
        <v>5.2153552951099361E-3</v>
      </c>
      <c r="Y66">
        <v>-1.01103837829194E-3</v>
      </c>
      <c r="Z66">
        <v>6.3017083157423902E-3</v>
      </c>
      <c r="AA66">
        <v>8.1482393989081359E-2</v>
      </c>
      <c r="AB66">
        <v>-3.5647011463769175E-3</v>
      </c>
      <c r="AC66">
        <v>-1.9388813130345094E-2</v>
      </c>
      <c r="AD66">
        <v>-1.0069972050723946E-2</v>
      </c>
      <c r="AE66">
        <v>-7.0784193595750007E-3</v>
      </c>
      <c r="AF66">
        <v>5.3726132950865854E-2</v>
      </c>
      <c r="AG66">
        <v>3.0694735256850302E-2</v>
      </c>
      <c r="AH66">
        <v>3.6085479637439008E-2</v>
      </c>
      <c r="AI66">
        <v>-2.9271247037767061E-2</v>
      </c>
      <c r="AJ66">
        <v>1.9817056013347684E-2</v>
      </c>
      <c r="AK66">
        <v>3.5484285970272533E-2</v>
      </c>
      <c r="AL66">
        <v>5.4212437197783306E-2</v>
      </c>
      <c r="AM66">
        <v>3.9158933326831104E-2</v>
      </c>
      <c r="AN66">
        <v>6.3793875020881269E-2</v>
      </c>
      <c r="AO66">
        <v>1.6146399883870895E-2</v>
      </c>
      <c r="AP66">
        <v>-1.0620975250004914E-2</v>
      </c>
      <c r="AQ66">
        <v>2.1226067812997254E-2</v>
      </c>
      <c r="AR66">
        <v>-4.7819497624371696E-3</v>
      </c>
      <c r="AS66">
        <v>3.6970002261817916E-2</v>
      </c>
      <c r="AT66">
        <v>2.1082840986958888E-2</v>
      </c>
      <c r="AU66">
        <v>2.7654377341229445E-2</v>
      </c>
      <c r="AV66">
        <v>7.9223824020468233E-3</v>
      </c>
      <c r="AW66">
        <v>2.425800560666639E-2</v>
      </c>
      <c r="AX66">
        <v>2.2329913738554329E-2</v>
      </c>
      <c r="AY66">
        <v>4.0764286774360226E-2</v>
      </c>
      <c r="AZ66">
        <v>3.5390689325183494E-2</v>
      </c>
      <c r="BA66">
        <v>4.4677434668588145E-2</v>
      </c>
      <c r="BB66">
        <v>-4.6409304211826402E-2</v>
      </c>
      <c r="BC66">
        <v>4.0005334547654127E-2</v>
      </c>
      <c r="BD66">
        <v>7.5315724542212692E-2</v>
      </c>
      <c r="BE66">
        <v>3.3220577769145165E-2</v>
      </c>
      <c r="BF66" t="e">
        <v>#N/A</v>
      </c>
      <c r="BG66" t="e">
        <v>#N/A</v>
      </c>
    </row>
    <row r="67" spans="8:59" ht="15.75" customHeight="1">
      <c r="H67">
        <v>-7.4784172712720892E-3</v>
      </c>
      <c r="I67">
        <v>8.2582768921144398E-3</v>
      </c>
      <c r="J67">
        <v>-2.1654865657741634E-2</v>
      </c>
      <c r="K67">
        <v>-5.5502920214308285E-3</v>
      </c>
      <c r="L67">
        <v>-2.1835157358462982E-2</v>
      </c>
      <c r="M67">
        <v>-1.6970140861769484E-2</v>
      </c>
      <c r="N67">
        <v>6.7070604797664246E-2</v>
      </c>
      <c r="O67">
        <v>2.3625683689737442E-2</v>
      </c>
      <c r="P67">
        <v>2.6733225936619077E-2</v>
      </c>
      <c r="Q67">
        <v>5.3248151480965455E-5</v>
      </c>
      <c r="R67">
        <v>1.3581977052376406E-2</v>
      </c>
      <c r="S67">
        <v>-4.4189127669816541E-3</v>
      </c>
      <c r="T67">
        <v>1.9697881999153784E-2</v>
      </c>
      <c r="U67">
        <v>2.4598828599806284E-2</v>
      </c>
      <c r="V67">
        <v>4.3863897251071607E-2</v>
      </c>
      <c r="W67">
        <v>1.7547459989076794E-2</v>
      </c>
      <c r="X67">
        <v>9.682117599441013E-3</v>
      </c>
      <c r="Y67">
        <v>2.5597880146172244E-2</v>
      </c>
      <c r="Z67">
        <v>4.0016103497270139E-4</v>
      </c>
      <c r="AA67">
        <v>8.9877500200629581E-2</v>
      </c>
      <c r="AB67">
        <v>-3.4105213829794291E-3</v>
      </c>
      <c r="AC67">
        <v>2.5239391280642922E-2</v>
      </c>
      <c r="AD67">
        <v>1.5624589134960454E-3</v>
      </c>
      <c r="AE67">
        <v>-1.2070940621451601E-2</v>
      </c>
      <c r="AF67">
        <v>1.9743126434124156E-2</v>
      </c>
      <c r="AG67">
        <v>4.6811651355817746E-2</v>
      </c>
      <c r="AH67">
        <v>5.2836872851999298E-2</v>
      </c>
      <c r="AI67">
        <v>-5.6929623858428674E-3</v>
      </c>
      <c r="AJ67">
        <v>8.2017310349582609E-2</v>
      </c>
      <c r="AK67">
        <v>6.3121949999356136E-2</v>
      </c>
      <c r="AL67">
        <v>3.9158933326831055E-2</v>
      </c>
      <c r="AM67">
        <v>6.6079318188954364E-2</v>
      </c>
      <c r="AN67">
        <v>5.8632637895826796E-2</v>
      </c>
      <c r="AO67">
        <v>2.8885181755758374E-3</v>
      </c>
      <c r="AP67">
        <v>4.1069744879321135E-2</v>
      </c>
      <c r="AQ67">
        <v>-9.7543495389843943E-3</v>
      </c>
      <c r="AR67">
        <v>1.8032502806602745E-2</v>
      </c>
      <c r="AS67">
        <v>-3.2416878614035534E-2</v>
      </c>
      <c r="AT67">
        <v>-2.3765519146488188E-2</v>
      </c>
      <c r="AU67">
        <v>-6.1230385167807379E-3</v>
      </c>
      <c r="AV67">
        <v>1.7963025636626072E-2</v>
      </c>
      <c r="AW67">
        <v>-4.5891545319731797E-3</v>
      </c>
      <c r="AX67">
        <v>6.3203576250041209E-3</v>
      </c>
      <c r="AY67">
        <v>5.0899736864986375E-2</v>
      </c>
      <c r="AZ67">
        <v>7.3206232270262225E-2</v>
      </c>
      <c r="BA67">
        <v>5.3084693800658916E-2</v>
      </c>
      <c r="BB67">
        <v>-1.5226258052542629E-2</v>
      </c>
      <c r="BC67">
        <v>6.1355579865297917E-2</v>
      </c>
      <c r="BD67">
        <v>1.7073789441129847E-3</v>
      </c>
      <c r="BE67">
        <v>3.8637243923345992E-2</v>
      </c>
      <c r="BF67" t="e">
        <v>#N/A</v>
      </c>
      <c r="BG67" t="e">
        <v>#N/A</v>
      </c>
    </row>
    <row r="68" spans="8:59" ht="15.75" customHeight="1">
      <c r="H68">
        <v>-2.5726420096931917E-2</v>
      </c>
      <c r="I68">
        <v>-1.8019681079367009E-2</v>
      </c>
      <c r="J68">
        <v>-1.5931750467279883E-3</v>
      </c>
      <c r="K68">
        <v>-4.9971732095959115E-4</v>
      </c>
      <c r="L68">
        <v>9.3893431310687458E-3</v>
      </c>
      <c r="M68">
        <v>1.7682160266526675E-3</v>
      </c>
      <c r="N68">
        <v>9.8008444432365949E-2</v>
      </c>
      <c r="O68">
        <v>1.0291829168900042E-2</v>
      </c>
      <c r="P68">
        <v>7.7125238726367682E-3</v>
      </c>
      <c r="Q68">
        <v>1.8922428742075493E-2</v>
      </c>
      <c r="R68">
        <v>3.5164685504343693E-2</v>
      </c>
      <c r="S68">
        <v>2.8264619565327279E-2</v>
      </c>
      <c r="T68">
        <v>1.7542378896577657E-2</v>
      </c>
      <c r="U68">
        <v>1.3634021734750697E-2</v>
      </c>
      <c r="V68">
        <v>2.9835312967153367E-2</v>
      </c>
      <c r="W68">
        <v>2.8746044907433391E-2</v>
      </c>
      <c r="X68">
        <v>1.8003488125791986E-4</v>
      </c>
      <c r="Y68">
        <v>1.2413116739535008E-3</v>
      </c>
      <c r="Z68">
        <v>-1.4781567650770022E-3</v>
      </c>
      <c r="AA68">
        <v>0.11572613285299084</v>
      </c>
      <c r="AB68">
        <v>-1.4767312554762605E-2</v>
      </c>
      <c r="AC68">
        <v>-1.9828537488409192E-2</v>
      </c>
      <c r="AD68">
        <v>-1.987440091899341E-2</v>
      </c>
      <c r="AE68">
        <v>-2.2736179687048802E-2</v>
      </c>
      <c r="AF68">
        <v>5.6371803408643784E-2</v>
      </c>
      <c r="AG68">
        <v>4.1866562322309363E-2</v>
      </c>
      <c r="AH68">
        <v>5.0908560656598531E-2</v>
      </c>
      <c r="AI68">
        <v>-4.3626674028900997E-2</v>
      </c>
      <c r="AJ68">
        <v>4.4762976760762796E-2</v>
      </c>
      <c r="AK68">
        <v>5.3790861392620085E-2</v>
      </c>
      <c r="AL68">
        <v>6.3793875020881269E-2</v>
      </c>
      <c r="AM68">
        <v>5.8632637895826761E-2</v>
      </c>
      <c r="AN68">
        <v>8.2202527938655817E-2</v>
      </c>
      <c r="AO68">
        <v>7.5017833251737297E-3</v>
      </c>
      <c r="AP68">
        <v>-6.2063625175719107E-3</v>
      </c>
      <c r="AQ68">
        <v>7.0728889317769467E-3</v>
      </c>
      <c r="AR68">
        <v>-1.0694507651354115E-2</v>
      </c>
      <c r="AS68">
        <v>1.4525046410362973E-2</v>
      </c>
      <c r="AT68">
        <v>-7.0961423636211381E-4</v>
      </c>
      <c r="AU68">
        <v>1.4934681958868747E-2</v>
      </c>
      <c r="AV68">
        <v>2.9337065774959975E-3</v>
      </c>
      <c r="AW68">
        <v>1.1145288434767137E-2</v>
      </c>
      <c r="AX68">
        <v>1.3254404841245267E-2</v>
      </c>
      <c r="AY68">
        <v>5.0813218567637181E-2</v>
      </c>
      <c r="AZ68">
        <v>5.4698918981827813E-2</v>
      </c>
      <c r="BA68">
        <v>5.4867789010570669E-2</v>
      </c>
      <c r="BB68">
        <v>-7.1081492219703279E-2</v>
      </c>
      <c r="BC68">
        <v>5.3178170514097275E-2</v>
      </c>
      <c r="BD68">
        <v>6.6617355809927503E-2</v>
      </c>
      <c r="BE68">
        <v>3.6541844494636551E-2</v>
      </c>
      <c r="BF68" t="e">
        <v>#N/A</v>
      </c>
      <c r="BG68" t="e">
        <v>#N/A</v>
      </c>
    </row>
    <row r="69" spans="8:59" ht="15.75" customHeight="1">
      <c r="H69">
        <v>9.4407715270585155E-3</v>
      </c>
      <c r="I69">
        <v>2.8916991051303742E-3</v>
      </c>
      <c r="J69">
        <v>2.0627091439353956E-2</v>
      </c>
      <c r="K69">
        <v>1.492715070818925E-2</v>
      </c>
      <c r="L69">
        <v>2.4018344372745113E-2</v>
      </c>
      <c r="M69">
        <v>2.3508915084225208E-2</v>
      </c>
      <c r="N69">
        <v>-1.1953145426661912E-2</v>
      </c>
      <c r="O69">
        <v>4.6222035511171433E-3</v>
      </c>
      <c r="P69">
        <v>5.182417680033035E-3</v>
      </c>
      <c r="Q69">
        <v>1.8265002830743809E-2</v>
      </c>
      <c r="R69">
        <v>1.7624073619487403E-2</v>
      </c>
      <c r="S69">
        <v>2.6245316505077897E-2</v>
      </c>
      <c r="T69">
        <v>1.5365652262543807E-2</v>
      </c>
      <c r="U69">
        <v>1.3156348835456858E-2</v>
      </c>
      <c r="V69">
        <v>-1.620414140106349E-3</v>
      </c>
      <c r="W69">
        <v>1.2385498838780831E-2</v>
      </c>
      <c r="X69">
        <v>2.2780345819824334E-2</v>
      </c>
      <c r="Y69">
        <v>1.1266458887965215E-2</v>
      </c>
      <c r="Z69">
        <v>2.4046187106080454E-2</v>
      </c>
      <c r="AA69">
        <v>-1.0876120926684246E-2</v>
      </c>
      <c r="AB69">
        <v>2.8613855412574909E-2</v>
      </c>
      <c r="AC69">
        <v>1.383171465800373E-2</v>
      </c>
      <c r="AD69">
        <v>2.6381999074830381E-2</v>
      </c>
      <c r="AE69">
        <v>3.4330292152920862E-2</v>
      </c>
      <c r="AF69">
        <v>2.1683727723590437E-2</v>
      </c>
      <c r="AG69">
        <v>1.0402623720850164E-2</v>
      </c>
      <c r="AH69">
        <v>5.5934239199915831E-3</v>
      </c>
      <c r="AI69">
        <v>2.8836843015559596E-2</v>
      </c>
      <c r="AJ69">
        <v>-6.8960804718255133E-3</v>
      </c>
      <c r="AK69">
        <v>2.9952793820822304E-3</v>
      </c>
      <c r="AL69">
        <v>1.614639988387076E-2</v>
      </c>
      <c r="AM69">
        <v>2.8885181755758521E-3</v>
      </c>
      <c r="AN69">
        <v>7.5017833251735944E-3</v>
      </c>
      <c r="AO69">
        <v>3.1730559761070698E-2</v>
      </c>
      <c r="AP69">
        <v>1.4321806137061514E-2</v>
      </c>
      <c r="AQ69">
        <v>4.0044108664692032E-2</v>
      </c>
      <c r="AR69">
        <v>2.9345946378829695E-2</v>
      </c>
      <c r="AS69">
        <v>5.2015611176207975E-2</v>
      </c>
      <c r="AT69">
        <v>5.2299119828317538E-2</v>
      </c>
      <c r="AU69">
        <v>4.048720358741173E-2</v>
      </c>
      <c r="AV69">
        <v>3.0228810081667428E-2</v>
      </c>
      <c r="AW69">
        <v>4.1946390655163687E-2</v>
      </c>
      <c r="AX69">
        <v>3.7738167039408813E-2</v>
      </c>
      <c r="AY69">
        <v>2.0267708079464382E-2</v>
      </c>
      <c r="AZ69">
        <v>8.1078307727913378E-3</v>
      </c>
      <c r="BA69">
        <v>2.2791748108973088E-2</v>
      </c>
      <c r="BB69">
        <v>4.7987194966702382E-2</v>
      </c>
      <c r="BC69">
        <v>1.8880958013921256E-2</v>
      </c>
      <c r="BD69">
        <v>4.8696746749552197E-2</v>
      </c>
      <c r="BE69">
        <v>2.8895912345207411E-2</v>
      </c>
      <c r="BF69" t="e">
        <v>#N/A</v>
      </c>
      <c r="BG69" t="e">
        <v>#N/A</v>
      </c>
    </row>
    <row r="70" spans="8:59" ht="15.75" customHeight="1">
      <c r="H70">
        <v>2.2923839655677035E-2</v>
      </c>
      <c r="I70">
        <v>3.7855811132626184E-2</v>
      </c>
      <c r="J70">
        <v>-3.314973151419439E-2</v>
      </c>
      <c r="K70">
        <v>-6.5557908320441026E-3</v>
      </c>
      <c r="L70">
        <v>-4.7180008112122029E-2</v>
      </c>
      <c r="M70">
        <v>-2.5868552886308856E-2</v>
      </c>
      <c r="N70">
        <v>-3.078945266673469E-2</v>
      </c>
      <c r="O70">
        <v>2.8173050038880425E-2</v>
      </c>
      <c r="P70">
        <v>3.9105604891657306E-2</v>
      </c>
      <c r="Q70">
        <v>-2.1494096842631795E-2</v>
      </c>
      <c r="R70">
        <v>-1.8746438697532737E-2</v>
      </c>
      <c r="S70">
        <v>-3.7710586297618573E-2</v>
      </c>
      <c r="T70">
        <v>1.8842944936894302E-2</v>
      </c>
      <c r="U70">
        <v>3.2981118187313758E-2</v>
      </c>
      <c r="V70">
        <v>3.4665758696263427E-2</v>
      </c>
      <c r="W70">
        <v>-5.5195182378325637E-3</v>
      </c>
      <c r="X70">
        <v>3.138667540526744E-2</v>
      </c>
      <c r="Y70">
        <v>5.226063033588247E-2</v>
      </c>
      <c r="Z70">
        <v>1.5763492063313476E-2</v>
      </c>
      <c r="AA70">
        <v>-9.3880534166601581E-3</v>
      </c>
      <c r="AB70">
        <v>3.2368853022571517E-2</v>
      </c>
      <c r="AC70">
        <v>8.6098805972110712E-2</v>
      </c>
      <c r="AD70">
        <v>4.8468857556536363E-2</v>
      </c>
      <c r="AE70">
        <v>3.1803397716691613E-2</v>
      </c>
      <c r="AF70">
        <v>-3.4585101305171687E-2</v>
      </c>
      <c r="AG70">
        <v>3.3527575558361701E-2</v>
      </c>
      <c r="AH70">
        <v>2.7803719241725228E-2</v>
      </c>
      <c r="AI70">
        <v>7.1943752261920971E-2</v>
      </c>
      <c r="AJ70">
        <v>8.6416205102295973E-2</v>
      </c>
      <c r="AK70">
        <v>4.2412379929686585E-2</v>
      </c>
      <c r="AL70">
        <v>-1.062097525000498E-2</v>
      </c>
      <c r="AM70">
        <v>4.1069744879321281E-2</v>
      </c>
      <c r="AN70">
        <v>-6.2063625175718673E-3</v>
      </c>
      <c r="AO70">
        <v>1.4321806137061421E-2</v>
      </c>
      <c r="AP70">
        <v>9.8690922522247509E-2</v>
      </c>
      <c r="AQ70">
        <v>-3.6627405902911227E-3</v>
      </c>
      <c r="AR70">
        <v>7.147216787523783E-2</v>
      </c>
      <c r="AS70">
        <v>-5.1178834303713984E-2</v>
      </c>
      <c r="AT70">
        <v>-9.6095045783249206E-3</v>
      </c>
      <c r="AU70">
        <v>-7.7106721219543477E-3</v>
      </c>
      <c r="AV70">
        <v>5.1308333781353174E-2</v>
      </c>
      <c r="AW70">
        <v>2.6261892293312702E-3</v>
      </c>
      <c r="AX70">
        <v>1.8228463072147864E-2</v>
      </c>
      <c r="AY70">
        <v>3.7484506894845872E-2</v>
      </c>
      <c r="AZ70">
        <v>6.675110791848328E-2</v>
      </c>
      <c r="BA70">
        <v>3.8169552344558245E-2</v>
      </c>
      <c r="BB70">
        <v>0.11177372949904726</v>
      </c>
      <c r="BC70">
        <v>5.4359865729897566E-2</v>
      </c>
      <c r="BD70">
        <v>-6.2828545393793012E-2</v>
      </c>
      <c r="BE70">
        <v>4.1746103975301083E-2</v>
      </c>
      <c r="BF70" t="e">
        <v>#N/A</v>
      </c>
      <c r="BG70" t="e">
        <v>#N/A</v>
      </c>
    </row>
    <row r="71" spans="8:59" ht="15.75" customHeight="1">
      <c r="H71">
        <v>-1.7533585375175131E-3</v>
      </c>
      <c r="I71">
        <v>-1.4699366252378401E-2</v>
      </c>
      <c r="J71">
        <v>2.7705658729628435E-2</v>
      </c>
      <c r="K71">
        <v>1.3949971073404725E-2</v>
      </c>
      <c r="L71">
        <v>3.6440654287752262E-2</v>
      </c>
      <c r="M71">
        <v>3.1753503807018538E-2</v>
      </c>
      <c r="N71">
        <v>-2.129502169567693E-2</v>
      </c>
      <c r="O71">
        <v>-8.2414870920408129E-3</v>
      </c>
      <c r="P71">
        <v>-9.1466175573715197E-3</v>
      </c>
      <c r="Q71">
        <v>2.3332612541154894E-2</v>
      </c>
      <c r="R71">
        <v>2.2968038498430328E-2</v>
      </c>
      <c r="S71">
        <v>4.0134344725933135E-2</v>
      </c>
      <c r="T71">
        <v>1.2078489255749876E-2</v>
      </c>
      <c r="U71">
        <v>5.8505012414147763E-3</v>
      </c>
      <c r="V71">
        <v>-1.8525958842378183E-2</v>
      </c>
      <c r="W71">
        <v>1.1521714927778315E-2</v>
      </c>
      <c r="X71">
        <v>2.1596985626423752E-2</v>
      </c>
      <c r="Y71">
        <v>-1.2239187760599637E-3</v>
      </c>
      <c r="Z71">
        <v>2.6044467737088663E-2</v>
      </c>
      <c r="AA71">
        <v>-2.1483436415954738E-2</v>
      </c>
      <c r="AB71">
        <v>3.0359732713753682E-2</v>
      </c>
      <c r="AC71">
        <v>-3.5334182170858042E-3</v>
      </c>
      <c r="AD71">
        <v>2.3706582281291126E-2</v>
      </c>
      <c r="AE71">
        <v>3.9655748518006004E-2</v>
      </c>
      <c r="AF71">
        <v>3.3850092234260359E-2</v>
      </c>
      <c r="AG71">
        <v>3.0628992577105586E-3</v>
      </c>
      <c r="AH71">
        <v>-3.6391002506672016E-3</v>
      </c>
      <c r="AI71">
        <v>2.2610182029003015E-2</v>
      </c>
      <c r="AJ71">
        <v>-3.4439105393652497E-2</v>
      </c>
      <c r="AK71">
        <v>-1.0121989549398927E-2</v>
      </c>
      <c r="AL71">
        <v>2.1226067812997101E-2</v>
      </c>
      <c r="AM71">
        <v>-9.7543495389843665E-3</v>
      </c>
      <c r="AN71">
        <v>7.072888931776794E-3</v>
      </c>
      <c r="AO71">
        <v>4.0044108664692095E-2</v>
      </c>
      <c r="AP71">
        <v>-3.6627405902908763E-3</v>
      </c>
      <c r="AQ71">
        <v>5.6993353038786138E-2</v>
      </c>
      <c r="AR71">
        <v>2.5892255464127094E-2</v>
      </c>
      <c r="AS71">
        <v>8.5295298229117925E-2</v>
      </c>
      <c r="AT71">
        <v>7.8310482275661286E-2</v>
      </c>
      <c r="AU71">
        <v>5.89314454503174E-2</v>
      </c>
      <c r="AV71">
        <v>3.1468295653385686E-2</v>
      </c>
      <c r="AW71">
        <v>5.9569148253129117E-2</v>
      </c>
      <c r="AX71">
        <v>5.0125423481207639E-2</v>
      </c>
      <c r="AY71">
        <v>1.9959646435698766E-2</v>
      </c>
      <c r="AZ71">
        <v>-5.0549131237887339E-3</v>
      </c>
      <c r="BA71">
        <v>2.445847853321987E-2</v>
      </c>
      <c r="BB71">
        <v>4.7287047563631876E-2</v>
      </c>
      <c r="BC71">
        <v>1.5163198551322109E-2</v>
      </c>
      <c r="BD71">
        <v>8.5110038958413459E-2</v>
      </c>
      <c r="BE71">
        <v>3.3045425049961621E-2</v>
      </c>
      <c r="BF71" t="e">
        <v>#N/A</v>
      </c>
      <c r="BG71" t="e">
        <v>#N/A</v>
      </c>
    </row>
    <row r="72" spans="8:59" ht="15.75" customHeight="1">
      <c r="H72">
        <v>4.9597680777633754E-3</v>
      </c>
      <c r="I72">
        <v>8.9104022729222035E-3</v>
      </c>
      <c r="J72">
        <v>-2.222245540718365E-2</v>
      </c>
      <c r="K72">
        <v>-8.7435702313444757E-3</v>
      </c>
      <c r="L72">
        <v>-2.7847117065588671E-2</v>
      </c>
      <c r="M72">
        <v>-1.2652984696682742E-2</v>
      </c>
      <c r="N72">
        <v>-5.2941578611725659E-2</v>
      </c>
      <c r="O72">
        <v>6.0532924335054954E-3</v>
      </c>
      <c r="P72">
        <v>1.5001116642292017E-2</v>
      </c>
      <c r="Q72">
        <v>-1.4407776126996605E-2</v>
      </c>
      <c r="R72">
        <v>-1.1684086615597424E-2</v>
      </c>
      <c r="S72">
        <v>-1.6067689026256587E-2</v>
      </c>
      <c r="T72">
        <v>1.3035005801451191E-2</v>
      </c>
      <c r="U72">
        <v>2.0849453631304304E-2</v>
      </c>
      <c r="V72">
        <v>4.8831515603311622E-3</v>
      </c>
      <c r="W72">
        <v>-8.6205665484623585E-3</v>
      </c>
      <c r="X72">
        <v>3.061192049032176E-2</v>
      </c>
      <c r="Y72">
        <v>3.2312876995291201E-2</v>
      </c>
      <c r="Z72">
        <v>1.9973555397441538E-2</v>
      </c>
      <c r="AA72">
        <v>-3.3478660094774432E-2</v>
      </c>
      <c r="AB72">
        <v>3.7449648996629462E-2</v>
      </c>
      <c r="AC72">
        <v>5.9925185095205211E-2</v>
      </c>
      <c r="AD72">
        <v>4.6650503738783593E-2</v>
      </c>
      <c r="AE72">
        <v>4.3545696907900125E-2</v>
      </c>
      <c r="AF72">
        <v>-1.6978563958685161E-2</v>
      </c>
      <c r="AG72">
        <v>2.0237532067844885E-2</v>
      </c>
      <c r="AH72">
        <v>1.0512136490564365E-2</v>
      </c>
      <c r="AI72">
        <v>6.5868431632685853E-2</v>
      </c>
      <c r="AJ72">
        <v>3.9570711356947112E-2</v>
      </c>
      <c r="AK72">
        <v>1.8787496050719589E-2</v>
      </c>
      <c r="AL72">
        <v>-4.7819497624373083E-3</v>
      </c>
      <c r="AM72">
        <v>1.803250280660286E-2</v>
      </c>
      <c r="AN72">
        <v>-1.0694507651354171E-2</v>
      </c>
      <c r="AO72">
        <v>2.9345946378829618E-2</v>
      </c>
      <c r="AP72">
        <v>7.1472167875237969E-2</v>
      </c>
      <c r="AQ72">
        <v>2.5892255464126896E-2</v>
      </c>
      <c r="AR72">
        <v>6.8998652965497981E-2</v>
      </c>
      <c r="AS72">
        <v>4.8823074179796776E-3</v>
      </c>
      <c r="AT72">
        <v>3.610142687654834E-2</v>
      </c>
      <c r="AU72">
        <v>2.3999394255650501E-2</v>
      </c>
      <c r="AV72">
        <v>5.5685057760368889E-2</v>
      </c>
      <c r="AW72">
        <v>3.3517315593206268E-2</v>
      </c>
      <c r="AX72">
        <v>4.0460240155707067E-2</v>
      </c>
      <c r="AY72">
        <v>3.6542063119581553E-2</v>
      </c>
      <c r="AZ72">
        <v>4.4168294924979049E-2</v>
      </c>
      <c r="BA72">
        <v>4.0613148556833775E-2</v>
      </c>
      <c r="BB72">
        <v>0.11852492195728942</v>
      </c>
      <c r="BC72">
        <v>4.8058190639298927E-2</v>
      </c>
      <c r="BD72">
        <v>-3.8189735279332421E-3</v>
      </c>
      <c r="BE72">
        <v>4.9508706937382879E-2</v>
      </c>
      <c r="BF72" t="e">
        <v>#N/A</v>
      </c>
      <c r="BG72" t="e">
        <v>#N/A</v>
      </c>
    </row>
    <row r="73" spans="8:59" ht="15.75" customHeight="1">
      <c r="H73">
        <v>-1.5419323630233746E-2</v>
      </c>
      <c r="I73">
        <v>-4.1106156488213912E-2</v>
      </c>
      <c r="J73">
        <v>5.4313741080464682E-2</v>
      </c>
      <c r="K73">
        <v>2.2010105979696926E-2</v>
      </c>
      <c r="L73">
        <v>7.3975280366161578E-2</v>
      </c>
      <c r="M73">
        <v>5.7250956324788722E-2</v>
      </c>
      <c r="N73">
        <v>-1.6386510824588585E-2</v>
      </c>
      <c r="O73">
        <v>-2.6157621910347057E-2</v>
      </c>
      <c r="P73">
        <v>-3.2449971917605881E-2</v>
      </c>
      <c r="Q73">
        <v>4.3342134609892224E-2</v>
      </c>
      <c r="R73">
        <v>4.2156957756247483E-2</v>
      </c>
      <c r="S73">
        <v>7.5965058558409487E-2</v>
      </c>
      <c r="T73">
        <v>8.5924320159660207E-3</v>
      </c>
      <c r="U73">
        <v>-7.1202223689045031E-3</v>
      </c>
      <c r="V73">
        <v>-4.370468318762756E-2</v>
      </c>
      <c r="W73">
        <v>1.8963888471728932E-2</v>
      </c>
      <c r="X73">
        <v>1.663043204840986E-2</v>
      </c>
      <c r="Y73">
        <v>-2.6679333609344581E-2</v>
      </c>
      <c r="Z73">
        <v>3.014384261507733E-2</v>
      </c>
      <c r="AA73">
        <v>-2.5528766435493858E-2</v>
      </c>
      <c r="AB73">
        <v>2.8752845449746423E-2</v>
      </c>
      <c r="AC73">
        <v>-4.5885932790289297E-2</v>
      </c>
      <c r="AD73">
        <v>1.1492369976395092E-2</v>
      </c>
      <c r="AE73">
        <v>4.2606551958230064E-2</v>
      </c>
      <c r="AF73">
        <v>6.6191644705128644E-2</v>
      </c>
      <c r="AG73">
        <v>-1.0522063327963873E-2</v>
      </c>
      <c r="AH73">
        <v>-1.7673366055072987E-2</v>
      </c>
      <c r="AI73">
        <v>-1.4015384110038637E-3</v>
      </c>
      <c r="AJ73">
        <v>-8.9895500976508336E-2</v>
      </c>
      <c r="AK73">
        <v>-3.373380393360307E-2</v>
      </c>
      <c r="AL73">
        <v>3.6970002261817764E-2</v>
      </c>
      <c r="AM73">
        <v>-3.2416878614035534E-2</v>
      </c>
      <c r="AN73">
        <v>1.4525046410362702E-2</v>
      </c>
      <c r="AO73">
        <v>5.2015611176208149E-2</v>
      </c>
      <c r="AP73">
        <v>-5.1178834303713588E-2</v>
      </c>
      <c r="AQ73">
        <v>8.5295298229118049E-2</v>
      </c>
      <c r="AR73">
        <v>4.8823074179800349E-3</v>
      </c>
      <c r="AS73">
        <v>0.14891116464805892</v>
      </c>
      <c r="AT73">
        <v>0.11949948169996807</v>
      </c>
      <c r="AU73">
        <v>9.0265423144526222E-2</v>
      </c>
      <c r="AV73">
        <v>2.2639272593812539E-2</v>
      </c>
      <c r="AW73">
        <v>8.6498899517833017E-2</v>
      </c>
      <c r="AX73">
        <v>6.5547357074852985E-2</v>
      </c>
      <c r="AY73">
        <v>1.3282027167372295E-2</v>
      </c>
      <c r="AZ73">
        <v>-3.6926188121582285E-2</v>
      </c>
      <c r="BA73">
        <v>1.9842912946202954E-2</v>
      </c>
      <c r="BB73">
        <v>1.681993039205304E-2</v>
      </c>
      <c r="BC73">
        <v>-1.282848910046902E-3</v>
      </c>
      <c r="BD73">
        <v>0.15565466097379221</v>
      </c>
      <c r="BE73">
        <v>3.0431908245877833E-2</v>
      </c>
      <c r="BF73" t="e">
        <v>#N/A</v>
      </c>
      <c r="BG73" t="e">
        <v>#N/A</v>
      </c>
    </row>
    <row r="74" spans="8:59" ht="15.75" customHeight="1">
      <c r="H74">
        <v>-2.1454257622147067E-2</v>
      </c>
      <c r="I74">
        <v>-4.0387245866029806E-2</v>
      </c>
      <c r="J74">
        <v>2.1877212493233322E-2</v>
      </c>
      <c r="K74">
        <v>2.9323637463461311E-3</v>
      </c>
      <c r="L74">
        <v>3.55549692481106E-2</v>
      </c>
      <c r="M74">
        <v>3.0448814661908737E-2</v>
      </c>
      <c r="N74">
        <v>-5.2294902583124858E-2</v>
      </c>
      <c r="O74">
        <v>-2.8167254579428883E-2</v>
      </c>
      <c r="P74">
        <v>-2.8073610211169778E-2</v>
      </c>
      <c r="Q74">
        <v>1.8397884203439133E-2</v>
      </c>
      <c r="R74">
        <v>1.984791202248495E-2</v>
      </c>
      <c r="S74">
        <v>4.5425301395065912E-2</v>
      </c>
      <c r="T74">
        <v>5.914099583798663E-3</v>
      </c>
      <c r="U74">
        <v>-2.7310048479742971E-3</v>
      </c>
      <c r="V74">
        <v>-4.2823051429671341E-2</v>
      </c>
      <c r="W74">
        <v>1.8099264851583335E-3</v>
      </c>
      <c r="X74">
        <v>2.2784862434117509E-2</v>
      </c>
      <c r="Y74">
        <v>-1.2772451116183945E-2</v>
      </c>
      <c r="Z74">
        <v>2.7556747302750949E-2</v>
      </c>
      <c r="AA74">
        <v>-4.714358411383518E-2</v>
      </c>
      <c r="AB74">
        <v>3.6575801718211301E-2</v>
      </c>
      <c r="AC74">
        <v>-1.2923368103405219E-2</v>
      </c>
      <c r="AD74">
        <v>2.7422585821506078E-2</v>
      </c>
      <c r="AE74">
        <v>5.1702173225929376E-2</v>
      </c>
      <c r="AF74">
        <v>3.7914387184733132E-2</v>
      </c>
      <c r="AG74">
        <v>-4.6574430538809455E-3</v>
      </c>
      <c r="AH74">
        <v>-1.6307508810005207E-2</v>
      </c>
      <c r="AI74">
        <v>2.7289737799584893E-2</v>
      </c>
      <c r="AJ74">
        <v>-5.9735100543086887E-2</v>
      </c>
      <c r="AK74">
        <v>-2.4641133202409377E-2</v>
      </c>
      <c r="AL74">
        <v>2.1082840986958715E-2</v>
      </c>
      <c r="AM74">
        <v>-2.3765519146488119E-2</v>
      </c>
      <c r="AN74">
        <v>-7.0961423636231591E-4</v>
      </c>
      <c r="AO74">
        <v>5.2299119828317656E-2</v>
      </c>
      <c r="AP74">
        <v>-9.6095045783245181E-3</v>
      </c>
      <c r="AQ74">
        <v>7.8310482275661314E-2</v>
      </c>
      <c r="AR74">
        <v>3.6101426876548659E-2</v>
      </c>
      <c r="AS74">
        <v>0.11949948169996789</v>
      </c>
      <c r="AT74">
        <v>0.1132193180102339</v>
      </c>
      <c r="AU74">
        <v>8.171623362263504E-2</v>
      </c>
      <c r="AV74">
        <v>4.3529813940399391E-2</v>
      </c>
      <c r="AW74">
        <v>8.4243922970254875E-2</v>
      </c>
      <c r="AX74">
        <v>7.0908371246622498E-2</v>
      </c>
      <c r="AY74">
        <v>2.6012344037274902E-2</v>
      </c>
      <c r="AZ74">
        <v>-1.1581373180951291E-2</v>
      </c>
      <c r="BA74">
        <v>3.4278678657409634E-2</v>
      </c>
      <c r="BB74">
        <v>7.4030385456113013E-2</v>
      </c>
      <c r="BC74">
        <v>2.0927391239453884E-2</v>
      </c>
      <c r="BD74">
        <v>0.12227665908045349</v>
      </c>
      <c r="BE74">
        <v>4.7886677969796759E-2</v>
      </c>
      <c r="BF74" t="e">
        <v>#N/A</v>
      </c>
      <c r="BG74" t="e">
        <v>#N/A</v>
      </c>
    </row>
    <row r="75" spans="8:59" ht="15.75" customHeight="1">
      <c r="H75">
        <v>-1.3077366491519839E-2</v>
      </c>
      <c r="I75">
        <v>-2.5773431899610594E-2</v>
      </c>
      <c r="J75">
        <v>2.2131330432558542E-2</v>
      </c>
      <c r="K75">
        <v>7.9375763412934796E-3</v>
      </c>
      <c r="L75">
        <v>3.3398576182010031E-2</v>
      </c>
      <c r="M75">
        <v>2.7778142336361361E-2</v>
      </c>
      <c r="N75">
        <v>-1.6142095497151912E-2</v>
      </c>
      <c r="O75">
        <v>-1.3772749309847896E-2</v>
      </c>
      <c r="P75">
        <v>-1.4693163690321594E-2</v>
      </c>
      <c r="Q75">
        <v>2.1419563343930137E-2</v>
      </c>
      <c r="R75">
        <v>2.4070325000935609E-2</v>
      </c>
      <c r="S75">
        <v>4.1547154594197597E-2</v>
      </c>
      <c r="T75">
        <v>1.0390461333711729E-2</v>
      </c>
      <c r="U75">
        <v>3.2837638487436694E-3</v>
      </c>
      <c r="V75">
        <v>-2.1730265322696042E-2</v>
      </c>
      <c r="W75">
        <v>1.0464927966184034E-2</v>
      </c>
      <c r="X75">
        <v>1.8877244565558622E-2</v>
      </c>
      <c r="Y75">
        <v>-6.0480158968758031E-3</v>
      </c>
      <c r="Z75">
        <v>2.285620507371898E-2</v>
      </c>
      <c r="AA75">
        <v>-1.2026574331602688E-2</v>
      </c>
      <c r="AB75">
        <v>2.6312153729291379E-2</v>
      </c>
      <c r="AC75">
        <v>-1.0686359088706604E-2</v>
      </c>
      <c r="AD75">
        <v>1.8605852373833318E-2</v>
      </c>
      <c r="AE75">
        <v>3.5533203362822417E-2</v>
      </c>
      <c r="AF75">
        <v>3.9548940000275333E-2</v>
      </c>
      <c r="AG75">
        <v>5.1895478076244769E-3</v>
      </c>
      <c r="AH75">
        <v>-1.192733995059217E-3</v>
      </c>
      <c r="AI75">
        <v>1.4325422581940278E-2</v>
      </c>
      <c r="AJ75">
        <v>-3.4570060348244835E-2</v>
      </c>
      <c r="AK75">
        <v>-7.345222383302541E-3</v>
      </c>
      <c r="AL75">
        <v>2.7654377341229268E-2</v>
      </c>
      <c r="AM75">
        <v>-6.1230385167807405E-3</v>
      </c>
      <c r="AN75">
        <v>1.4934681958868545E-2</v>
      </c>
      <c r="AO75">
        <v>4.0487203587411799E-2</v>
      </c>
      <c r="AP75">
        <v>-7.7106721219541013E-3</v>
      </c>
      <c r="AQ75">
        <v>5.8931445450317393E-2</v>
      </c>
      <c r="AR75">
        <v>2.399939425565073E-2</v>
      </c>
      <c r="AS75">
        <v>9.0265423144526125E-2</v>
      </c>
      <c r="AT75">
        <v>8.171623362263504E-2</v>
      </c>
      <c r="AU75">
        <v>6.2357731502137921E-2</v>
      </c>
      <c r="AV75">
        <v>3.1783943548499838E-2</v>
      </c>
      <c r="AW75">
        <v>6.2961135253002495E-2</v>
      </c>
      <c r="AX75">
        <v>5.3319243924481514E-2</v>
      </c>
      <c r="AY75">
        <v>2.6433125052195198E-2</v>
      </c>
      <c r="AZ75">
        <v>-5.6899928783663706E-5</v>
      </c>
      <c r="BA75">
        <v>3.2370613950505348E-2</v>
      </c>
      <c r="BB75">
        <v>3.9877839963227427E-2</v>
      </c>
      <c r="BC75">
        <v>2.2247143342427288E-2</v>
      </c>
      <c r="BD75">
        <v>9.8804667874647825E-2</v>
      </c>
      <c r="BE75">
        <v>3.9134054175705424E-2</v>
      </c>
      <c r="BF75" t="e">
        <v>#N/A</v>
      </c>
      <c r="BG75" t="e">
        <v>#N/A</v>
      </c>
    </row>
    <row r="76" spans="8:59" ht="15.75" customHeight="1">
      <c r="H76">
        <v>-5.446659921411072E-3</v>
      </c>
      <c r="I76">
        <v>-4.0392168257642885E-3</v>
      </c>
      <c r="J76">
        <v>-1.606612065955899E-2</v>
      </c>
      <c r="K76">
        <v>-8.3062202808816543E-3</v>
      </c>
      <c r="L76">
        <v>-1.6574958260595227E-2</v>
      </c>
      <c r="M76">
        <v>-6.7559541943535695E-3</v>
      </c>
      <c r="N76">
        <v>-3.5345572111819393E-2</v>
      </c>
      <c r="O76">
        <v>1.7364326805032783E-4</v>
      </c>
      <c r="P76">
        <v>6.7400109314413766E-3</v>
      </c>
      <c r="Q76">
        <v>-7.2119160438888462E-3</v>
      </c>
      <c r="R76">
        <v>-2.2524716473924858E-3</v>
      </c>
      <c r="S76">
        <v>-2.8459273916373665E-3</v>
      </c>
      <c r="T76">
        <v>1.2015874719217223E-2</v>
      </c>
      <c r="U76">
        <v>1.6142578672888847E-2</v>
      </c>
      <c r="V76">
        <v>1.5735349758102223E-4</v>
      </c>
      <c r="W76">
        <v>-3.6730619691626581E-3</v>
      </c>
      <c r="X76">
        <v>2.5499241912007482E-2</v>
      </c>
      <c r="Y76">
        <v>2.1529636578183835E-2</v>
      </c>
      <c r="Z76">
        <v>1.7681889086893627E-2</v>
      </c>
      <c r="AA76">
        <v>-1.6545388740311404E-2</v>
      </c>
      <c r="AB76">
        <v>3.0535946987577403E-2</v>
      </c>
      <c r="AC76">
        <v>3.9613986276553992E-2</v>
      </c>
      <c r="AD76">
        <v>3.547105343063859E-2</v>
      </c>
      <c r="AE76">
        <v>3.6324232468916889E-2</v>
      </c>
      <c r="AF76">
        <v>-1.8305655319585112E-4</v>
      </c>
      <c r="AG76">
        <v>1.9916730386720885E-2</v>
      </c>
      <c r="AH76">
        <v>1.2009512789815019E-2</v>
      </c>
      <c r="AI76">
        <v>4.6589776063616792E-2</v>
      </c>
      <c r="AJ76">
        <v>2.6972078327098414E-2</v>
      </c>
      <c r="AK76">
        <v>1.7636589395449286E-2</v>
      </c>
      <c r="AL76">
        <v>7.9223824020466585E-3</v>
      </c>
      <c r="AM76">
        <v>1.7963025636626148E-2</v>
      </c>
      <c r="AN76">
        <v>2.9337065774959203E-3</v>
      </c>
      <c r="AO76">
        <v>3.0228810081667383E-2</v>
      </c>
      <c r="AP76">
        <v>5.1308333781353299E-2</v>
      </c>
      <c r="AQ76">
        <v>3.1468295653385533E-2</v>
      </c>
      <c r="AR76">
        <v>5.5685057760368924E-2</v>
      </c>
      <c r="AS76">
        <v>2.2639272593812258E-2</v>
      </c>
      <c r="AT76">
        <v>4.3529813940399148E-2</v>
      </c>
      <c r="AU76">
        <v>3.1783943548499678E-2</v>
      </c>
      <c r="AV76">
        <v>4.8654692327384591E-2</v>
      </c>
      <c r="AW76">
        <v>3.897344847127969E-2</v>
      </c>
      <c r="AX76">
        <v>4.2669713385474491E-2</v>
      </c>
      <c r="AY76">
        <v>3.876712414915677E-2</v>
      </c>
      <c r="AZ76">
        <v>3.9553199298332113E-2</v>
      </c>
      <c r="BA76">
        <v>4.3860604015348512E-2</v>
      </c>
      <c r="BB76">
        <v>9.0353908196559973E-2</v>
      </c>
      <c r="BC76">
        <v>4.7333663437839034E-2</v>
      </c>
      <c r="BD76">
        <v>2.4679949059505324E-2</v>
      </c>
      <c r="BE76">
        <v>4.9927445490789715E-2</v>
      </c>
      <c r="BF76" t="e">
        <v>#N/A</v>
      </c>
      <c r="BG76" t="e">
        <v>#N/A</v>
      </c>
    </row>
    <row r="77" spans="8:59" ht="15.75" customHeight="1">
      <c r="H77">
        <v>-1.8750502162427289E-2</v>
      </c>
      <c r="I77">
        <v>-3.0151288551529716E-2</v>
      </c>
      <c r="J77">
        <v>1.1497565904482802E-2</v>
      </c>
      <c r="K77">
        <v>4.1978732993393393E-4</v>
      </c>
      <c r="L77">
        <v>2.2036593815044074E-2</v>
      </c>
      <c r="M77">
        <v>1.9470615360512099E-2</v>
      </c>
      <c r="N77">
        <v>-2.8647182659181147E-2</v>
      </c>
      <c r="O77">
        <v>-1.7379065661598889E-2</v>
      </c>
      <c r="P77">
        <v>-1.6406827062115742E-2</v>
      </c>
      <c r="Q77">
        <v>1.3588507933141413E-2</v>
      </c>
      <c r="R77">
        <v>1.7672218283712286E-2</v>
      </c>
      <c r="S77">
        <v>3.3791642769912388E-2</v>
      </c>
      <c r="T77">
        <v>8.7025670315503331E-3</v>
      </c>
      <c r="U77">
        <v>3.1717975893041667E-3</v>
      </c>
      <c r="V77">
        <v>-2.4605652888846245E-2</v>
      </c>
      <c r="W77">
        <v>4.4492385518605966E-3</v>
      </c>
      <c r="X77">
        <v>2.0275463859602751E-2</v>
      </c>
      <c r="Y77">
        <v>-4.185628238200418E-3</v>
      </c>
      <c r="Z77">
        <v>2.176254232240343E-2</v>
      </c>
      <c r="AA77">
        <v>-1.9243168382194226E-2</v>
      </c>
      <c r="AB77">
        <v>2.8492814365925451E-2</v>
      </c>
      <c r="AC77">
        <v>-3.6435904749186621E-3</v>
      </c>
      <c r="AD77">
        <v>2.2615820582569012E-2</v>
      </c>
      <c r="AE77">
        <v>3.8679254792912385E-2</v>
      </c>
      <c r="AF77">
        <v>3.3009159590018773E-2</v>
      </c>
      <c r="AG77">
        <v>6.3630937510623618E-3</v>
      </c>
      <c r="AH77">
        <v>-1.7534941400355122E-3</v>
      </c>
      <c r="AI77">
        <v>2.1483045776631862E-2</v>
      </c>
      <c r="AJ77">
        <v>-2.8839708959783425E-2</v>
      </c>
      <c r="AK77">
        <v>-5.8839652776836136E-3</v>
      </c>
      <c r="AL77">
        <v>2.4258005606666237E-2</v>
      </c>
      <c r="AM77">
        <v>-4.5891545319731129E-3</v>
      </c>
      <c r="AN77">
        <v>1.1145288434766989E-2</v>
      </c>
      <c r="AO77">
        <v>4.1946390655163743E-2</v>
      </c>
      <c r="AP77">
        <v>2.6261892293315547E-3</v>
      </c>
      <c r="AQ77">
        <v>5.9569148253129089E-2</v>
      </c>
      <c r="AR77">
        <v>3.3517315593206483E-2</v>
      </c>
      <c r="AS77">
        <v>8.6498899517832822E-2</v>
      </c>
      <c r="AT77">
        <v>8.424392297025482E-2</v>
      </c>
      <c r="AU77">
        <v>6.2961135253002481E-2</v>
      </c>
      <c r="AV77">
        <v>3.8973448471279842E-2</v>
      </c>
      <c r="AW77">
        <v>6.5523303472953889E-2</v>
      </c>
      <c r="AX77">
        <v>5.756695989335002E-2</v>
      </c>
      <c r="AY77">
        <v>3.1720501142591506E-2</v>
      </c>
      <c r="AZ77">
        <v>7.1778656227004071E-3</v>
      </c>
      <c r="BA77">
        <v>3.8776455658091388E-2</v>
      </c>
      <c r="BB77">
        <v>5.7520897416325642E-2</v>
      </c>
      <c r="BC77">
        <v>3.0260660203042272E-2</v>
      </c>
      <c r="BD77">
        <v>9.5693684864240305E-2</v>
      </c>
      <c r="BE77">
        <v>4.6617427121980748E-2</v>
      </c>
      <c r="BF77" t="e">
        <v>#N/A</v>
      </c>
      <c r="BG77" t="e">
        <v>#N/A</v>
      </c>
    </row>
    <row r="78" spans="8:59" ht="15.75" customHeight="1">
      <c r="H78">
        <v>-2.0927705624008607E-2</v>
      </c>
      <c r="I78">
        <v>-2.7326972032706009E-2</v>
      </c>
      <c r="J78">
        <v>-2.342378805020519E-3</v>
      </c>
      <c r="K78">
        <v>-6.6226031986114566E-3</v>
      </c>
      <c r="L78">
        <v>5.6656579027365289E-3</v>
      </c>
      <c r="M78">
        <v>7.1205701116159514E-3</v>
      </c>
      <c r="N78">
        <v>-2.7496237457658182E-2</v>
      </c>
      <c r="O78">
        <v>-1.4214184673013261E-2</v>
      </c>
      <c r="P78">
        <v>-1.1174371392131349E-2</v>
      </c>
      <c r="Q78">
        <v>4.6362763101060467E-3</v>
      </c>
      <c r="R78">
        <v>1.098284420778594E-2</v>
      </c>
      <c r="S78">
        <v>2.0982631486389378E-2</v>
      </c>
      <c r="T78">
        <v>8.9067418495923506E-3</v>
      </c>
      <c r="U78">
        <v>6.4344761766957394E-3</v>
      </c>
      <c r="V78">
        <v>-1.7198236356414428E-2</v>
      </c>
      <c r="W78">
        <v>8.3080578335922514E-4</v>
      </c>
      <c r="X78">
        <v>2.0450160115965701E-2</v>
      </c>
      <c r="Y78">
        <v>2.3994961636803341E-3</v>
      </c>
      <c r="Z78">
        <v>1.81583073731688E-2</v>
      </c>
      <c r="AA78">
        <v>-1.1850089577838785E-2</v>
      </c>
      <c r="AB78">
        <v>2.6569623452393883E-2</v>
      </c>
      <c r="AC78">
        <v>7.956603112316725E-3</v>
      </c>
      <c r="AD78">
        <v>2.4069766670962677E-2</v>
      </c>
      <c r="AE78">
        <v>3.5007806711078518E-2</v>
      </c>
      <c r="AF78">
        <v>2.4275929995525587E-2</v>
      </c>
      <c r="AG78">
        <v>1.2876459600568515E-2</v>
      </c>
      <c r="AH78">
        <v>5.0948279330274848E-3</v>
      </c>
      <c r="AI78">
        <v>2.5435479481351192E-2</v>
      </c>
      <c r="AJ78">
        <v>-7.8443009280134701E-3</v>
      </c>
      <c r="AK78">
        <v>4.8381599946352091E-3</v>
      </c>
      <c r="AL78">
        <v>2.2329913738554148E-2</v>
      </c>
      <c r="AM78">
        <v>6.3203576250041651E-3</v>
      </c>
      <c r="AN78">
        <v>1.3254404841245127E-2</v>
      </c>
      <c r="AO78">
        <v>3.773816703940882E-2</v>
      </c>
      <c r="AP78">
        <v>1.82284630721481E-2</v>
      </c>
      <c r="AQ78">
        <v>5.0125423481207562E-2</v>
      </c>
      <c r="AR78">
        <v>4.0460240155707219E-2</v>
      </c>
      <c r="AS78">
        <v>6.5547357074852777E-2</v>
      </c>
      <c r="AT78">
        <v>7.0908371246622387E-2</v>
      </c>
      <c r="AU78">
        <v>5.3319243924481417E-2</v>
      </c>
      <c r="AV78">
        <v>4.2669713385474595E-2</v>
      </c>
      <c r="AW78">
        <v>5.7566959893349957E-2</v>
      </c>
      <c r="AX78">
        <v>5.3869474576273772E-2</v>
      </c>
      <c r="AY78">
        <v>3.8484832995571108E-2</v>
      </c>
      <c r="AZ78">
        <v>2.2563688413207019E-2</v>
      </c>
      <c r="BA78">
        <v>4.5703102018175755E-2</v>
      </c>
      <c r="BB78">
        <v>6.4702667661930863E-2</v>
      </c>
      <c r="BC78">
        <v>4.1164960040963303E-2</v>
      </c>
      <c r="BD78">
        <v>7.769725075834498E-2</v>
      </c>
      <c r="BE78">
        <v>5.1649863669939983E-2</v>
      </c>
      <c r="BF78" t="e">
        <v>#N/A</v>
      </c>
      <c r="BG78" t="e">
        <v>#N/A</v>
      </c>
    </row>
    <row r="79" spans="8:59" ht="15.75" customHeight="1">
      <c r="H79">
        <v>-4.4239849943341771E-2</v>
      </c>
      <c r="I79">
        <v>-3.5384120134453391E-2</v>
      </c>
      <c r="J79">
        <v>-3.9797790313408465E-2</v>
      </c>
      <c r="K79">
        <v>-2.8759120150156022E-2</v>
      </c>
      <c r="L79">
        <v>-3.2359839086184131E-2</v>
      </c>
      <c r="M79">
        <v>-2.6626815353068174E-2</v>
      </c>
      <c r="N79">
        <v>2.1251709862283329E-2</v>
      </c>
      <c r="O79">
        <v>-8.4513327637965978E-3</v>
      </c>
      <c r="P79">
        <v>-2.7958452403888845E-3</v>
      </c>
      <c r="Q79">
        <v>-1.2782551939916386E-2</v>
      </c>
      <c r="R79">
        <v>5.9636049431539308E-3</v>
      </c>
      <c r="S79">
        <v>-1.6529038329010154E-3</v>
      </c>
      <c r="T79">
        <v>9.4133624668240982E-3</v>
      </c>
      <c r="U79">
        <v>1.1614142242830739E-2</v>
      </c>
      <c r="V79">
        <v>7.9637332488440848E-3</v>
      </c>
      <c r="W79">
        <v>1.4523648360485839E-4</v>
      </c>
      <c r="X79">
        <v>1.0462554442775086E-2</v>
      </c>
      <c r="Y79">
        <v>8.5873307438432689E-3</v>
      </c>
      <c r="Z79">
        <v>-3.2008241304076149E-4</v>
      </c>
      <c r="AA79">
        <v>5.7255854868525552E-2</v>
      </c>
      <c r="AB79">
        <v>3.6764768048890761E-3</v>
      </c>
      <c r="AC79">
        <v>1.3014075923995547E-2</v>
      </c>
      <c r="AD79">
        <v>5.8971001851960119E-3</v>
      </c>
      <c r="AE79">
        <v>3.2833583764708442E-3</v>
      </c>
      <c r="AF79">
        <v>2.4372637714834371E-2</v>
      </c>
      <c r="AG79">
        <v>3.8741609651692446E-2</v>
      </c>
      <c r="AH79">
        <v>3.7310521567401805E-2</v>
      </c>
      <c r="AI79">
        <v>-1.614846717515675E-5</v>
      </c>
      <c r="AJ79">
        <v>5.2370343453250812E-2</v>
      </c>
      <c r="AK79">
        <v>4.669081390262815E-2</v>
      </c>
      <c r="AL79">
        <v>4.0764286774360198E-2</v>
      </c>
      <c r="AM79">
        <v>5.0899736864986472E-2</v>
      </c>
      <c r="AN79">
        <v>5.0813218567637194E-2</v>
      </c>
      <c r="AO79">
        <v>2.0267708079464458E-2</v>
      </c>
      <c r="AP79">
        <v>3.7484506894846038E-2</v>
      </c>
      <c r="AQ79">
        <v>1.9959646435698784E-2</v>
      </c>
      <c r="AR79">
        <v>3.654206311958165E-2</v>
      </c>
      <c r="AS79">
        <v>1.3282027167372267E-2</v>
      </c>
      <c r="AT79">
        <v>2.6012344037274867E-2</v>
      </c>
      <c r="AU79">
        <v>2.6433125052195236E-2</v>
      </c>
      <c r="AV79">
        <v>3.8767124149156867E-2</v>
      </c>
      <c r="AW79">
        <v>3.172050114259152E-2</v>
      </c>
      <c r="AX79">
        <v>3.848483299557115E-2</v>
      </c>
      <c r="AY79">
        <v>6.6393035134542047E-2</v>
      </c>
      <c r="AZ79">
        <v>7.2482331417473816E-2</v>
      </c>
      <c r="BA79">
        <v>7.5175255169207492E-2</v>
      </c>
      <c r="BB79">
        <v>2.6944249021443174E-2</v>
      </c>
      <c r="BC79">
        <v>7.8639360680049633E-2</v>
      </c>
      <c r="BD79">
        <v>5.7198166362683565E-2</v>
      </c>
      <c r="BE79">
        <v>6.6908413688654994E-2</v>
      </c>
      <c r="BF79" t="e">
        <v>#N/A</v>
      </c>
      <c r="BG79" t="e">
        <v>#N/A</v>
      </c>
    </row>
    <row r="80" spans="8:59" ht="15.75" customHeight="1">
      <c r="H80">
        <v>-3.5384333748392081E-2</v>
      </c>
      <c r="I80">
        <v>-1.5978616974906181E-2</v>
      </c>
      <c r="J80">
        <v>-5.7778861952318759E-2</v>
      </c>
      <c r="K80">
        <v>-3.3367673076618469E-2</v>
      </c>
      <c r="L80">
        <v>-5.7442074136103541E-2</v>
      </c>
      <c r="M80">
        <v>-4.467651331449355E-2</v>
      </c>
      <c r="N80">
        <v>3.4362841723903872E-2</v>
      </c>
      <c r="O80">
        <v>7.0830299113819294E-3</v>
      </c>
      <c r="P80">
        <v>1.5675048708345931E-2</v>
      </c>
      <c r="Q80">
        <v>-2.4529040424553662E-2</v>
      </c>
      <c r="R80">
        <v>-3.9620761542686978E-3</v>
      </c>
      <c r="S80">
        <v>-2.5166896178963602E-2</v>
      </c>
      <c r="T80">
        <v>1.295418501328013E-2</v>
      </c>
      <c r="U80">
        <v>2.1451235650258034E-2</v>
      </c>
      <c r="V80">
        <v>3.1389292395091563E-2</v>
      </c>
      <c r="W80">
        <v>-1.241116511417545E-3</v>
      </c>
      <c r="X80">
        <v>1.122031762470669E-2</v>
      </c>
      <c r="Y80">
        <v>2.5875852714913682E-2</v>
      </c>
      <c r="Z80">
        <v>-5.6593570119098484E-3</v>
      </c>
      <c r="AA80">
        <v>7.6689335537609218E-2</v>
      </c>
      <c r="AB80">
        <v>-6.1512383586353851E-4</v>
      </c>
      <c r="AC80">
        <v>3.8359519877249851E-2</v>
      </c>
      <c r="AD80">
        <v>8.5161396764185469E-3</v>
      </c>
      <c r="AE80">
        <v>-6.2791565969057273E-3</v>
      </c>
      <c r="AF80">
        <v>6.4479357125076346E-3</v>
      </c>
      <c r="AG80">
        <v>5.1801857818213032E-2</v>
      </c>
      <c r="AH80">
        <v>5.2889248374538615E-2</v>
      </c>
      <c r="AI80">
        <v>7.3904831028969234E-3</v>
      </c>
      <c r="AJ80">
        <v>9.7149937889157129E-2</v>
      </c>
      <c r="AK80">
        <v>6.9214724789647838E-2</v>
      </c>
      <c r="AL80">
        <v>3.5390689325183584E-2</v>
      </c>
      <c r="AM80">
        <v>7.3206232270262475E-2</v>
      </c>
      <c r="AN80">
        <v>5.4698918981827993E-2</v>
      </c>
      <c r="AO80">
        <v>8.1078307727914575E-3</v>
      </c>
      <c r="AP80">
        <v>6.6751107918483432E-2</v>
      </c>
      <c r="AQ80">
        <v>-5.0549131237886983E-3</v>
      </c>
      <c r="AR80">
        <v>4.4168294924979132E-2</v>
      </c>
      <c r="AS80">
        <v>-3.6926188121582305E-2</v>
      </c>
      <c r="AT80">
        <v>-1.1581373180951357E-2</v>
      </c>
      <c r="AU80">
        <v>-5.6899928783605416E-5</v>
      </c>
      <c r="AV80">
        <v>3.9553199298332196E-2</v>
      </c>
      <c r="AW80">
        <v>7.177865622700421E-3</v>
      </c>
      <c r="AX80">
        <v>2.2563688413207071E-2</v>
      </c>
      <c r="AY80">
        <v>7.24823314174739E-2</v>
      </c>
      <c r="AZ80">
        <v>9.8395846337456447E-2</v>
      </c>
      <c r="BA80">
        <v>7.9420000905496668E-2</v>
      </c>
      <c r="BB80">
        <v>2.9953853377754452E-2</v>
      </c>
      <c r="BC80">
        <v>9.134506495918715E-2</v>
      </c>
      <c r="BD80">
        <v>7.3992800484600271E-3</v>
      </c>
      <c r="BE80">
        <v>6.6615023178109689E-2</v>
      </c>
      <c r="BF80" t="e">
        <v>#N/A</v>
      </c>
      <c r="BG80" t="e">
        <v>#N/A</v>
      </c>
    </row>
    <row r="81" spans="8:59" ht="15.75" customHeight="1">
      <c r="H81">
        <v>-5.8997995424574762E-2</v>
      </c>
      <c r="I81">
        <v>-5.0027069857846253E-2</v>
      </c>
      <c r="J81">
        <v>-5.0300696134982073E-2</v>
      </c>
      <c r="K81">
        <v>-3.8785639660375758E-2</v>
      </c>
      <c r="L81">
        <v>-4.0440371218853736E-2</v>
      </c>
      <c r="M81">
        <v>-3.4119890880006741E-2</v>
      </c>
      <c r="N81">
        <v>1.6109519899891463E-2</v>
      </c>
      <c r="O81">
        <v>-1.7276818470783391E-2</v>
      </c>
      <c r="P81">
        <v>-1.0623464488493344E-2</v>
      </c>
      <c r="Q81">
        <v>-1.8707184203743083E-2</v>
      </c>
      <c r="R81">
        <v>3.5248123629599676E-3</v>
      </c>
      <c r="S81">
        <v>-3.466152769526369E-3</v>
      </c>
      <c r="T81">
        <v>6.4331534985108017E-3</v>
      </c>
      <c r="U81">
        <v>8.3339878390996484E-3</v>
      </c>
      <c r="V81">
        <v>9.6641680985833003E-4</v>
      </c>
      <c r="W81">
        <v>-4.7535897509109583E-3</v>
      </c>
      <c r="X81">
        <v>8.9224876195523016E-3</v>
      </c>
      <c r="Y81">
        <v>3.9434765698545954E-3</v>
      </c>
      <c r="Z81">
        <v>-3.3998374125908518E-3</v>
      </c>
      <c r="AA81">
        <v>5.8944851284203757E-2</v>
      </c>
      <c r="AB81">
        <v>1.959586091645496E-3</v>
      </c>
      <c r="AC81">
        <v>9.0651960867421319E-3</v>
      </c>
      <c r="AD81">
        <v>3.8397866348986757E-3</v>
      </c>
      <c r="AE81">
        <v>2.6492483380281527E-3</v>
      </c>
      <c r="AF81">
        <v>2.6675262700052257E-2</v>
      </c>
      <c r="AG81">
        <v>4.0208591097024779E-2</v>
      </c>
      <c r="AH81">
        <v>3.7647489287913262E-2</v>
      </c>
      <c r="AI81">
        <v>-3.2147548976802645E-3</v>
      </c>
      <c r="AJ81">
        <v>5.1957086996435239E-2</v>
      </c>
      <c r="AK81">
        <v>4.804587681359735E-2</v>
      </c>
      <c r="AL81">
        <v>4.4677434668588013E-2</v>
      </c>
      <c r="AM81">
        <v>5.3084693800658916E-2</v>
      </c>
      <c r="AN81">
        <v>5.4867789010570558E-2</v>
      </c>
      <c r="AO81">
        <v>2.2791748108973102E-2</v>
      </c>
      <c r="AP81">
        <v>3.8169552344558336E-2</v>
      </c>
      <c r="AQ81">
        <v>2.4458478533219804E-2</v>
      </c>
      <c r="AR81">
        <v>4.0613148556833817E-2</v>
      </c>
      <c r="AS81">
        <v>1.9842912946202815E-2</v>
      </c>
      <c r="AT81">
        <v>3.4278678657409523E-2</v>
      </c>
      <c r="AU81">
        <v>3.237061395050532E-2</v>
      </c>
      <c r="AV81">
        <v>4.3860604015348553E-2</v>
      </c>
      <c r="AW81">
        <v>3.8776455658091319E-2</v>
      </c>
      <c r="AX81">
        <v>4.5703102018175727E-2</v>
      </c>
      <c r="AY81">
        <v>7.5175255169207408E-2</v>
      </c>
      <c r="AZ81">
        <v>7.9420000905496516E-2</v>
      </c>
      <c r="BA81">
        <v>8.6170073979655065E-2</v>
      </c>
      <c r="BB81">
        <v>3.2062374028901365E-2</v>
      </c>
      <c r="BC81">
        <v>8.9198138398115773E-2</v>
      </c>
      <c r="BD81">
        <v>7.192740403106726E-2</v>
      </c>
      <c r="BE81">
        <v>7.7438176458524868E-2</v>
      </c>
      <c r="BF81" t="e">
        <v>#N/A</v>
      </c>
      <c r="BG81" t="e">
        <v>#N/A</v>
      </c>
    </row>
    <row r="82" spans="8:59" ht="15.75" customHeight="1">
      <c r="H82">
        <v>1.8974609037545623E-2</v>
      </c>
      <c r="I82">
        <v>1.69723830740766E-2</v>
      </c>
      <c r="J82">
        <v>-3.1420508837697862E-2</v>
      </c>
      <c r="K82">
        <v>-1.438062141388257E-2</v>
      </c>
      <c r="L82">
        <v>-4.4895304014397959E-2</v>
      </c>
      <c r="M82">
        <v>-1.7264783797622398E-2</v>
      </c>
      <c r="N82">
        <v>-0.15555527168259553</v>
      </c>
      <c r="O82">
        <v>-3.5662023072371186E-3</v>
      </c>
      <c r="P82">
        <v>1.2004163282280558E-2</v>
      </c>
      <c r="Q82">
        <v>-3.3029369355718118E-2</v>
      </c>
      <c r="R82">
        <v>-3.8973396519676032E-2</v>
      </c>
      <c r="S82">
        <v>-3.7039921268428713E-2</v>
      </c>
      <c r="T82">
        <v>8.3797536704796061E-3</v>
      </c>
      <c r="U82">
        <v>2.1567321582654682E-2</v>
      </c>
      <c r="V82">
        <v>-2.0394957248300209E-2</v>
      </c>
      <c r="W82">
        <v>-3.3140865279377103E-2</v>
      </c>
      <c r="X82">
        <v>4.9669933124452531E-2</v>
      </c>
      <c r="Y82">
        <v>4.5630613124102756E-2</v>
      </c>
      <c r="Z82">
        <v>3.5013010177987074E-2</v>
      </c>
      <c r="AA82">
        <v>-0.13581785810241748</v>
      </c>
      <c r="AB82">
        <v>7.2208428036026853E-2</v>
      </c>
      <c r="AC82">
        <v>0.10201593736327712</v>
      </c>
      <c r="AD82">
        <v>8.8232955525138795E-2</v>
      </c>
      <c r="AE82">
        <v>8.934327185634372E-2</v>
      </c>
      <c r="AF82">
        <v>-5.7753950561778275E-2</v>
      </c>
      <c r="AG82">
        <v>2.1797388420395983E-3</v>
      </c>
      <c r="AH82">
        <v>-2.0694828168826548E-2</v>
      </c>
      <c r="AI82">
        <v>0.13330203938244539</v>
      </c>
      <c r="AJ82">
        <v>2.1059320915776201E-2</v>
      </c>
      <c r="AK82">
        <v>-1.1095075065058774E-2</v>
      </c>
      <c r="AL82">
        <v>-4.6409304211826569E-2</v>
      </c>
      <c r="AM82">
        <v>-1.5226258052542352E-2</v>
      </c>
      <c r="AN82">
        <v>-7.1081492219703321E-2</v>
      </c>
      <c r="AO82">
        <v>4.7987194966702243E-2</v>
      </c>
      <c r="AP82">
        <v>0.11177372949904764</v>
      </c>
      <c r="AQ82">
        <v>4.728704756363155E-2</v>
      </c>
      <c r="AR82">
        <v>0.11852492195728949</v>
      </c>
      <c r="AS82">
        <v>1.6819930392052283E-2</v>
      </c>
      <c r="AT82">
        <v>7.4030385456112444E-2</v>
      </c>
      <c r="AU82">
        <v>3.987783996322701E-2</v>
      </c>
      <c r="AV82">
        <v>9.0353908196559973E-2</v>
      </c>
      <c r="AW82">
        <v>5.7520897416325253E-2</v>
      </c>
      <c r="AX82">
        <v>6.4702667661930613E-2</v>
      </c>
      <c r="AY82">
        <v>2.6944249021443087E-2</v>
      </c>
      <c r="AZ82">
        <v>2.9953853377754573E-2</v>
      </c>
      <c r="BA82">
        <v>3.2062374028901323E-2</v>
      </c>
      <c r="BB82">
        <v>0.24060164693023861</v>
      </c>
      <c r="BC82">
        <v>4.2458480409698893E-2</v>
      </c>
      <c r="BD82">
        <v>-2.9646795228874048E-2</v>
      </c>
      <c r="BE82">
        <v>5.993415750042165E-2</v>
      </c>
      <c r="BF82" t="e">
        <v>#N/A</v>
      </c>
      <c r="BG82" t="e">
        <v>#N/A</v>
      </c>
    </row>
    <row r="83" spans="8:59" ht="15.75" customHeight="1">
      <c r="H83">
        <v>-5.6245593330270433E-2</v>
      </c>
      <c r="I83">
        <v>-4.2841752122743479E-2</v>
      </c>
      <c r="J83">
        <v>-6.0725546027565552E-2</v>
      </c>
      <c r="K83">
        <v>-4.2791310559210372E-2</v>
      </c>
      <c r="L83">
        <v>-5.4270782820561358E-2</v>
      </c>
      <c r="M83">
        <v>-4.3809873774420444E-2</v>
      </c>
      <c r="N83">
        <v>1.4385745723276949E-2</v>
      </c>
      <c r="O83">
        <v>-1.2171317479326288E-2</v>
      </c>
      <c r="P83">
        <v>-3.5783888641274797E-3</v>
      </c>
      <c r="Q83">
        <v>-2.6227321676178222E-2</v>
      </c>
      <c r="R83">
        <v>-3.2207237926090843E-3</v>
      </c>
      <c r="S83">
        <v>-1.589509045006432E-2</v>
      </c>
      <c r="T83">
        <v>7.2836571634331323E-3</v>
      </c>
      <c r="U83">
        <v>1.2377054310941507E-2</v>
      </c>
      <c r="V83">
        <v>8.894916279882023E-3</v>
      </c>
      <c r="W83">
        <v>-7.7857576196820634E-3</v>
      </c>
      <c r="X83">
        <v>1.0322240399861109E-2</v>
      </c>
      <c r="Y83">
        <v>1.203341269984004E-2</v>
      </c>
      <c r="Z83">
        <v>-5.2891475659152878E-3</v>
      </c>
      <c r="AA83">
        <v>6.1162563238374573E-2</v>
      </c>
      <c r="AB83">
        <v>2.0872968491502594E-3</v>
      </c>
      <c r="AC83">
        <v>2.2883095928165731E-2</v>
      </c>
      <c r="AD83">
        <v>7.5324442872386765E-3</v>
      </c>
      <c r="AE83">
        <v>1.2798688997420829E-3</v>
      </c>
      <c r="AF83">
        <v>1.6085160606780752E-2</v>
      </c>
      <c r="AG83">
        <v>4.5175153841968622E-2</v>
      </c>
      <c r="AH83">
        <v>4.2704565697049127E-2</v>
      </c>
      <c r="AI83">
        <v>4.2371460098762775E-3</v>
      </c>
      <c r="AJ83">
        <v>7.1092163794312685E-2</v>
      </c>
      <c r="AK83">
        <v>5.651823836063348E-2</v>
      </c>
      <c r="AL83">
        <v>4.0005334547654113E-2</v>
      </c>
      <c r="AM83">
        <v>6.1355579865298056E-2</v>
      </c>
      <c r="AN83">
        <v>5.3178170514097317E-2</v>
      </c>
      <c r="AO83">
        <v>1.8880958013921333E-2</v>
      </c>
      <c r="AP83">
        <v>5.4359865729897733E-2</v>
      </c>
      <c r="AQ83">
        <v>1.5163198551322088E-2</v>
      </c>
      <c r="AR83">
        <v>4.8058190639299017E-2</v>
      </c>
      <c r="AS83">
        <v>-1.2828489100469853E-3</v>
      </c>
      <c r="AT83">
        <v>2.0927391239453808E-2</v>
      </c>
      <c r="AU83">
        <v>2.2247143342427306E-2</v>
      </c>
      <c r="AV83">
        <v>4.7333663437839124E-2</v>
      </c>
      <c r="AW83">
        <v>3.0260660203042258E-2</v>
      </c>
      <c r="AX83">
        <v>4.1164960040963323E-2</v>
      </c>
      <c r="AY83">
        <v>7.8639360680049647E-2</v>
      </c>
      <c r="AZ83">
        <v>9.1345064959187108E-2</v>
      </c>
      <c r="BA83">
        <v>8.9198138398115856E-2</v>
      </c>
      <c r="BB83">
        <v>4.245848040969892E-2</v>
      </c>
      <c r="BC83">
        <v>9.6223009930942044E-2</v>
      </c>
      <c r="BD83">
        <v>4.9676383572042127E-2</v>
      </c>
      <c r="BE83">
        <v>7.9605176826948357E-2</v>
      </c>
      <c r="BF83" t="e">
        <v>#N/A</v>
      </c>
      <c r="BG83" t="e">
        <v>#N/A</v>
      </c>
    </row>
    <row r="84" spans="8:59" ht="15.75" customHeight="1">
      <c r="H84">
        <v>-8.2693524978177002E-2</v>
      </c>
      <c r="I84">
        <v>-0.10159635515062643</v>
      </c>
      <c r="J84">
        <v>1.0449215038301284E-2</v>
      </c>
      <c r="K84">
        <v>-1.8126438251533677E-2</v>
      </c>
      <c r="L84">
        <v>4.2700620370284853E-2</v>
      </c>
      <c r="M84">
        <v>2.3399030555011566E-2</v>
      </c>
      <c r="N84">
        <v>2.3521942617515907E-2</v>
      </c>
      <c r="O84">
        <v>-5.33881571563177E-2</v>
      </c>
      <c r="P84">
        <v>-5.8407676283048826E-2</v>
      </c>
      <c r="Q84">
        <v>2.5716380517047464E-2</v>
      </c>
      <c r="R84">
        <v>4.4532133048561212E-2</v>
      </c>
      <c r="S84">
        <v>7.3606633822548756E-2</v>
      </c>
      <c r="T84">
        <v>-2.8682564965894046E-4</v>
      </c>
      <c r="U84">
        <v>-1.8523475746236164E-2</v>
      </c>
      <c r="V84">
        <v>-5.2248004832308938E-2</v>
      </c>
      <c r="W84">
        <v>1.1855178767433703E-2</v>
      </c>
      <c r="X84">
        <v>-3.4695427678301926E-4</v>
      </c>
      <c r="Y84">
        <v>-4.8812663048344272E-2</v>
      </c>
      <c r="Z84">
        <v>7.2728056178311727E-3</v>
      </c>
      <c r="AA84">
        <v>4.4623143806046026E-2</v>
      </c>
      <c r="AB84">
        <v>7.7988203570386063E-4</v>
      </c>
      <c r="AC84">
        <v>-7.906115188436813E-2</v>
      </c>
      <c r="AD84">
        <v>-1.981956748101231E-2</v>
      </c>
      <c r="AE84">
        <v>1.1481253989337501E-2</v>
      </c>
      <c r="AF84">
        <v>9.3799895204162737E-2</v>
      </c>
      <c r="AG84">
        <v>9.447174116264204E-3</v>
      </c>
      <c r="AH84">
        <v>5.6697120527697924E-3</v>
      </c>
      <c r="AI84">
        <v>-5.0719541621891115E-2</v>
      </c>
      <c r="AJ84">
        <v>-6.8687140464345084E-2</v>
      </c>
      <c r="AK84">
        <v>-4.9287082468698409E-3</v>
      </c>
      <c r="AL84">
        <v>7.5315724542212456E-2</v>
      </c>
      <c r="AM84">
        <v>1.7073789441129014E-3</v>
      </c>
      <c r="AN84">
        <v>6.6617355809927198E-2</v>
      </c>
      <c r="AO84">
        <v>4.8696746749552378E-2</v>
      </c>
      <c r="AP84">
        <v>-6.2828545393792679E-2</v>
      </c>
      <c r="AQ84">
        <v>8.5110038958413625E-2</v>
      </c>
      <c r="AR84">
        <v>-3.8189735279328813E-3</v>
      </c>
      <c r="AS84">
        <v>0.15565466097379232</v>
      </c>
      <c r="AT84">
        <v>0.12227665908045374</v>
      </c>
      <c r="AU84">
        <v>9.8804667874648006E-2</v>
      </c>
      <c r="AV84">
        <v>2.467994905950566E-2</v>
      </c>
      <c r="AW84">
        <v>9.5693684864240597E-2</v>
      </c>
      <c r="AX84">
        <v>7.7697250758345285E-2</v>
      </c>
      <c r="AY84">
        <v>5.7198166362683621E-2</v>
      </c>
      <c r="AZ84">
        <v>7.3992800484599941E-3</v>
      </c>
      <c r="BA84">
        <v>7.1927404031067455E-2</v>
      </c>
      <c r="BB84">
        <v>-2.9646795228873243E-2</v>
      </c>
      <c r="BC84">
        <v>4.9676383572042217E-2</v>
      </c>
      <c r="BD84">
        <v>0.21801939877675741</v>
      </c>
      <c r="BE84">
        <v>6.8610747257087698E-2</v>
      </c>
      <c r="BF84" t="e">
        <v>#N/A</v>
      </c>
      <c r="BG84" t="e">
        <v>#N/A</v>
      </c>
    </row>
    <row r="85" spans="8:59" ht="15.75" customHeight="1">
      <c r="H85">
        <v>-4.9790030754028797E-2</v>
      </c>
      <c r="I85">
        <v>-4.4687632579426095E-2</v>
      </c>
      <c r="J85">
        <v>-4.3366208999574038E-2</v>
      </c>
      <c r="K85">
        <v>-3.409019307667692E-2</v>
      </c>
      <c r="L85">
        <v>-3.5206857690669321E-2</v>
      </c>
      <c r="M85">
        <v>-2.754125177472477E-2</v>
      </c>
      <c r="N85">
        <v>-1.02847622750472E-2</v>
      </c>
      <c r="O85">
        <v>-1.8586054223553305E-2</v>
      </c>
      <c r="P85">
        <v>-1.1391567058548583E-2</v>
      </c>
      <c r="Q85">
        <v>-1.7874471697196876E-2</v>
      </c>
      <c r="R85">
        <v>-3.3762670536716978E-5</v>
      </c>
      <c r="S85">
        <v>-2.7827536067424269E-3</v>
      </c>
      <c r="T85">
        <v>6.0022887272848761E-3</v>
      </c>
      <c r="U85">
        <v>8.0603614404568501E-3</v>
      </c>
      <c r="V85">
        <v>-6.987184121432951E-3</v>
      </c>
      <c r="W85">
        <v>-8.200538396978466E-3</v>
      </c>
      <c r="X85">
        <v>1.4408634973122161E-2</v>
      </c>
      <c r="Y85">
        <v>5.9645944794112313E-3</v>
      </c>
      <c r="Z85">
        <v>3.1731746555111054E-3</v>
      </c>
      <c r="AA85">
        <v>2.7750649704436591E-2</v>
      </c>
      <c r="AB85">
        <v>1.2638400421694432E-2</v>
      </c>
      <c r="AC85">
        <v>1.6321928638425711E-2</v>
      </c>
      <c r="AD85">
        <v>1.4933237864966389E-2</v>
      </c>
      <c r="AE85">
        <v>1.6734591191624567E-2</v>
      </c>
      <c r="AF85">
        <v>1.898557267010758E-2</v>
      </c>
      <c r="AG85">
        <v>3.2014631695501256E-2</v>
      </c>
      <c r="AH85">
        <v>2.6130419479148827E-2</v>
      </c>
      <c r="AI85">
        <v>1.4018803289134064E-2</v>
      </c>
      <c r="AJ85">
        <v>3.772249263894896E-2</v>
      </c>
      <c r="AK85">
        <v>3.4837437723270977E-2</v>
      </c>
      <c r="AL85">
        <v>3.3220577769145013E-2</v>
      </c>
      <c r="AM85">
        <v>3.863724392334604E-2</v>
      </c>
      <c r="AN85">
        <v>3.6541844494636454E-2</v>
      </c>
      <c r="AO85">
        <v>2.8895912345207411E-2</v>
      </c>
      <c r="AP85">
        <v>4.1746103975301249E-2</v>
      </c>
      <c r="AQ85">
        <v>3.3045425049961531E-2</v>
      </c>
      <c r="AR85">
        <v>4.9508706937382962E-2</v>
      </c>
      <c r="AS85">
        <v>3.0431908245877604E-2</v>
      </c>
      <c r="AT85">
        <v>4.7886677969796621E-2</v>
      </c>
      <c r="AU85">
        <v>3.9134054175705341E-2</v>
      </c>
      <c r="AV85">
        <v>4.9927445490789771E-2</v>
      </c>
      <c r="AW85">
        <v>4.6617427121980672E-2</v>
      </c>
      <c r="AX85">
        <v>5.1649863669939955E-2</v>
      </c>
      <c r="AY85">
        <v>6.6908413688654925E-2</v>
      </c>
      <c r="AZ85">
        <v>6.6615023178109592E-2</v>
      </c>
      <c r="BA85">
        <v>7.7438176458524882E-2</v>
      </c>
      <c r="BB85">
        <v>5.9934157500421734E-2</v>
      </c>
      <c r="BC85">
        <v>7.9605176826948301E-2</v>
      </c>
      <c r="BD85">
        <v>6.8610747257087434E-2</v>
      </c>
      <c r="BE85">
        <v>7.4771163253277692E-2</v>
      </c>
      <c r="BF85" t="e">
        <v>#N/A</v>
      </c>
      <c r="BG85" t="e">
        <v>#N/A</v>
      </c>
    </row>
    <row r="86" spans="8:59" ht="15.75" customHeight="1"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</row>
  </sheetData>
  <mergeCells count="5">
    <mergeCell ref="A2:A5"/>
    <mergeCell ref="A9:A12"/>
    <mergeCell ref="A16:A19"/>
    <mergeCell ref="A24:A27"/>
    <mergeCell ref="D16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25" workbookViewId="0">
      <selection sqref="A1:D51"/>
    </sheetView>
  </sheetViews>
  <sheetFormatPr defaultRowHeight="12.75"/>
  <cols>
    <col min="1" max="1" width="21.5703125" bestFit="1" customWidth="1"/>
    <col min="2" max="2" width="21.140625" bestFit="1" customWidth="1"/>
    <col min="3" max="3" width="20.28515625" bestFit="1" customWidth="1"/>
    <col min="4" max="4" width="10" bestFit="1" customWidth="1"/>
    <col min="5" max="6" width="12" bestFit="1" customWidth="1"/>
    <col min="7" max="7" width="9.85546875" customWidth="1"/>
    <col min="8" max="8" width="19.85546875" bestFit="1" customWidth="1"/>
    <col min="9" max="9" width="22.85546875" bestFit="1" customWidth="1"/>
    <col min="10" max="10" width="31.42578125" bestFit="1" customWidth="1"/>
    <col min="12" max="12" width="12.28515625" customWidth="1"/>
    <col min="13" max="13" width="22" bestFit="1" customWidth="1"/>
    <col min="14" max="14" width="22" customWidth="1"/>
  </cols>
  <sheetData>
    <row r="1" spans="1:15" ht="29.25" customHeight="1">
      <c r="A1" s="2" t="s">
        <v>1</v>
      </c>
      <c r="B1" s="3" t="s">
        <v>2</v>
      </c>
      <c r="C1" s="3" t="s">
        <v>3</v>
      </c>
      <c r="D1" s="4" t="s">
        <v>4</v>
      </c>
      <c r="E1" s="14" t="s">
        <v>21</v>
      </c>
      <c r="F1" s="14" t="s">
        <v>22</v>
      </c>
      <c r="G1" s="14" t="s">
        <v>23</v>
      </c>
      <c r="H1" s="25" t="s">
        <v>24</v>
      </c>
      <c r="I1" s="15" t="s">
        <v>25</v>
      </c>
      <c r="J1" s="16" t="s">
        <v>26</v>
      </c>
      <c r="K1" s="17" t="s">
        <v>62</v>
      </c>
      <c r="L1" s="1" t="s">
        <v>27</v>
      </c>
      <c r="M1" s="26" t="s">
        <v>63</v>
      </c>
      <c r="N1" s="26" t="s">
        <v>64</v>
      </c>
      <c r="O1" s="17" t="s">
        <v>61</v>
      </c>
    </row>
    <row r="2" spans="1:15" ht="15">
      <c r="A2" s="5">
        <v>165349.20000000001</v>
      </c>
      <c r="B2" s="5">
        <v>136897.79999999999</v>
      </c>
      <c r="C2" s="5">
        <v>471784.1</v>
      </c>
      <c r="D2" s="5">
        <v>192261.83</v>
      </c>
      <c r="E2">
        <f>$B$56+($B$57*A2)+($B$58*B2)+(C2*$B$59)</f>
        <v>192521.25305215613</v>
      </c>
      <c r="F2">
        <f>D2-E2</f>
        <v>-259.42305215614033</v>
      </c>
      <c r="G2">
        <f>INDEX('Estimation of beta,sigma and CI'!H36:BE36,ROWS($36:36))</f>
        <v>0.12486410321023583</v>
      </c>
      <c r="H2">
        <f>F2/SQRT($B$61)</f>
        <v>-2.8099398104938864E-2</v>
      </c>
      <c r="I2">
        <f>F2/SQRT($B$61*(1-G2))</f>
        <v>-3.0037187681556655E-2</v>
      </c>
      <c r="J2">
        <f>F2/(1-G2)</f>
        <v>-296.43744829548694</v>
      </c>
      <c r="K2">
        <v>1</v>
      </c>
      <c r="L2">
        <f>((46*$B$61)-(F2*F2/(1-G2)))/45</f>
        <v>87128431.161608651</v>
      </c>
      <c r="M2">
        <f>F2/SQRT(L2*(1-G2))</f>
        <v>-2.9709193905240471E-2</v>
      </c>
      <c r="N2">
        <v>-4.4961657009999998</v>
      </c>
      <c r="O2">
        <f>(K2-0.5)/50</f>
        <v>0.01</v>
      </c>
    </row>
    <row r="3" spans="1:15" ht="15">
      <c r="A3" s="5">
        <v>162597.70000000001</v>
      </c>
      <c r="B3" s="5">
        <v>151377.59</v>
      </c>
      <c r="C3" s="5">
        <v>443898.53</v>
      </c>
      <c r="D3" s="5">
        <v>191792.06</v>
      </c>
      <c r="E3">
        <f t="shared" ref="E3:E51" si="0">$B$56+($B$57*A3)+($B$58*B3)+(C3*$B$59)</f>
        <v>189156.76839427234</v>
      </c>
      <c r="F3">
        <f t="shared" ref="F3:F51" si="1">D3-E3</f>
        <v>2635.2916057276598</v>
      </c>
      <c r="G3">
        <f>INDEX('Estimation of beta,sigma and CI'!H37:BE37,ROWS($36:37))</f>
        <v>0.12354317069471125</v>
      </c>
      <c r="H3">
        <f t="shared" ref="H3:H51" si="2">F3/SQRT($B$61)</f>
        <v>0.28544151083141284</v>
      </c>
      <c r="I3">
        <f t="shared" ref="I3:I51" si="3">F3/SQRT($B$61*(1-G3))</f>
        <v>0.3048960982326796</v>
      </c>
      <c r="J3">
        <f t="shared" ref="J3:J51" si="4">F3/(1-G3)</f>
        <v>3006.7557438242416</v>
      </c>
      <c r="K3">
        <v>2</v>
      </c>
      <c r="L3">
        <f t="shared" ref="L3:L51" si="5">((46*$B$61)-(F3*F3/(1-G3)))/45</f>
        <v>86954058.373507246</v>
      </c>
      <c r="M3">
        <f t="shared" ref="M3:M51" si="6">F3/SQRT(L3*(1-G3))</f>
        <v>0.30186897891273984</v>
      </c>
      <c r="N3">
        <v>-1.9542668190000001</v>
      </c>
      <c r="O3">
        <f t="shared" ref="O3:O51" si="7">(K3-0.5)/50</f>
        <v>0.03</v>
      </c>
    </row>
    <row r="4" spans="1:15" ht="15">
      <c r="A4" s="5">
        <v>153441.51</v>
      </c>
      <c r="B4" s="5">
        <v>101145.55</v>
      </c>
      <c r="C4" s="5">
        <v>407934.54</v>
      </c>
      <c r="D4" s="5">
        <v>191050.39</v>
      </c>
      <c r="E4">
        <f t="shared" si="0"/>
        <v>182147.27923044821</v>
      </c>
      <c r="F4">
        <f t="shared" si="1"/>
        <v>8903.1107695518003</v>
      </c>
      <c r="G4">
        <f>INDEX('Estimation of beta,sigma and CI'!H38:BE38,ROWS($36:38))</f>
        <v>0.11026851948326573</v>
      </c>
      <c r="H4">
        <f t="shared" si="2"/>
        <v>0.96434010704427409</v>
      </c>
      <c r="I4">
        <f t="shared" si="3"/>
        <v>1.0223527063359907</v>
      </c>
      <c r="J4">
        <f t="shared" si="4"/>
        <v>10006.51428494032</v>
      </c>
      <c r="K4">
        <v>3</v>
      </c>
      <c r="L4">
        <f t="shared" si="5"/>
        <v>85150382.219646066</v>
      </c>
      <c r="M4">
        <f t="shared" si="6"/>
        <v>1.022866599227676</v>
      </c>
      <c r="N4">
        <v>-1.851015012</v>
      </c>
      <c r="O4">
        <f t="shared" si="7"/>
        <v>0.05</v>
      </c>
    </row>
    <row r="5" spans="1:15" ht="15">
      <c r="A5" s="5">
        <v>144372.41</v>
      </c>
      <c r="B5" s="5">
        <v>118671.85</v>
      </c>
      <c r="C5" s="5">
        <v>383199.62</v>
      </c>
      <c r="D5" s="5">
        <v>182901.99</v>
      </c>
      <c r="E5">
        <f t="shared" si="0"/>
        <v>173696.70016100499</v>
      </c>
      <c r="F5">
        <f t="shared" si="1"/>
        <v>9205.2898389949987</v>
      </c>
      <c r="G5">
        <f>INDEX('Estimation of beta,sigma and CI'!H39:BE39,ROWS($36:39))</f>
        <v>7.4807519475387177E-2</v>
      </c>
      <c r="H5">
        <f t="shared" si="2"/>
        <v>0.99707062154825821</v>
      </c>
      <c r="I5">
        <f t="shared" si="3"/>
        <v>1.0365968215608279</v>
      </c>
      <c r="J5">
        <f t="shared" si="4"/>
        <v>9949.5943090407673</v>
      </c>
      <c r="K5">
        <v>4</v>
      </c>
      <c r="L5">
        <f t="shared" si="5"/>
        <v>85094831.23521921</v>
      </c>
      <c r="M5">
        <f t="shared" si="6"/>
        <v>1.0374563409760251</v>
      </c>
      <c r="N5">
        <v>-1.686124103</v>
      </c>
      <c r="O5">
        <f t="shared" si="7"/>
        <v>7.0000000000000007E-2</v>
      </c>
    </row>
    <row r="6" spans="1:15" ht="15">
      <c r="A6" s="5">
        <v>142107.34</v>
      </c>
      <c r="B6" s="5">
        <v>91391.77</v>
      </c>
      <c r="C6" s="5">
        <v>366168.42</v>
      </c>
      <c r="D6" s="5">
        <v>166187.94</v>
      </c>
      <c r="E6">
        <f t="shared" si="0"/>
        <v>172139.51430439093</v>
      </c>
      <c r="F6">
        <f t="shared" si="1"/>
        <v>-5951.5743043909315</v>
      </c>
      <c r="G6">
        <f>INDEX('Estimation of beta,sigma and CI'!H40:BE40,ROWS($36:40))</f>
        <v>0.11034043887690825</v>
      </c>
      <c r="H6">
        <f t="shared" si="2"/>
        <v>-0.64464454619688294</v>
      </c>
      <c r="I6">
        <f t="shared" si="3"/>
        <v>-0.68345258046316204</v>
      </c>
      <c r="J6">
        <f t="shared" si="4"/>
        <v>-6689.7210623777946</v>
      </c>
      <c r="K6">
        <v>5</v>
      </c>
      <c r="L6">
        <f t="shared" si="5"/>
        <v>86245376.288924634</v>
      </c>
      <c r="M6">
        <f t="shared" si="6"/>
        <v>-0.67944142848434985</v>
      </c>
      <c r="N6">
        <v>-1.0716244109999999</v>
      </c>
      <c r="O6">
        <f t="shared" si="7"/>
        <v>0.09</v>
      </c>
    </row>
    <row r="7" spans="1:15" ht="15">
      <c r="A7" s="5">
        <v>131876.9</v>
      </c>
      <c r="B7" s="5">
        <v>99814.71</v>
      </c>
      <c r="C7" s="5">
        <v>362861.36</v>
      </c>
      <c r="D7" s="5">
        <v>156991.12</v>
      </c>
      <c r="E7">
        <f t="shared" si="0"/>
        <v>163580.78069412411</v>
      </c>
      <c r="F7">
        <f t="shared" si="1"/>
        <v>-6589.6606941241189</v>
      </c>
      <c r="G7">
        <f>INDEX('Estimation of beta,sigma and CI'!H41:BE41,ROWS($36:41))</f>
        <v>7.8168803502410358E-2</v>
      </c>
      <c r="H7">
        <f t="shared" si="2"/>
        <v>-0.71375884942258272</v>
      </c>
      <c r="I7">
        <f t="shared" si="3"/>
        <v>-0.74340556038809658</v>
      </c>
      <c r="J7">
        <f t="shared" si="4"/>
        <v>-7148.4461788241833</v>
      </c>
      <c r="K7">
        <v>6</v>
      </c>
      <c r="L7">
        <f t="shared" si="5"/>
        <v>86083343.781585336</v>
      </c>
      <c r="M7">
        <f t="shared" si="6"/>
        <v>-0.73973776069187502</v>
      </c>
      <c r="N7">
        <v>-0.82686841099999997</v>
      </c>
      <c r="O7">
        <f t="shared" si="7"/>
        <v>0.11</v>
      </c>
    </row>
    <row r="8" spans="1:15" ht="15">
      <c r="A8" s="5">
        <v>134615.46</v>
      </c>
      <c r="B8" s="5">
        <v>147198.87</v>
      </c>
      <c r="C8" s="5">
        <v>127716.82</v>
      </c>
      <c r="D8" s="5">
        <v>156122.51</v>
      </c>
      <c r="E8">
        <f t="shared" si="0"/>
        <v>158114.09676367012</v>
      </c>
      <c r="F8">
        <f t="shared" si="1"/>
        <v>-1991.586763670115</v>
      </c>
      <c r="G8">
        <f>INDEX('Estimation of beta,sigma and CI'!H42:BE42,ROWS($36:42))</f>
        <v>0.17195859944878189</v>
      </c>
      <c r="H8">
        <f t="shared" si="2"/>
        <v>-0.2157186451542131</v>
      </c>
      <c r="I8">
        <f t="shared" si="3"/>
        <v>-0.23706184405254332</v>
      </c>
      <c r="J8">
        <f t="shared" si="4"/>
        <v>-2405.1777632668336</v>
      </c>
      <c r="K8">
        <v>7</v>
      </c>
      <c r="L8">
        <f t="shared" si="5"/>
        <v>87023692.995164528</v>
      </c>
      <c r="M8">
        <f t="shared" si="6"/>
        <v>-0.23461428466829573</v>
      </c>
      <c r="N8">
        <v>-0.73973776099999999</v>
      </c>
      <c r="O8">
        <f t="shared" si="7"/>
        <v>0.13</v>
      </c>
    </row>
    <row r="9" spans="1:15" ht="15">
      <c r="A9" s="5">
        <v>130298.13</v>
      </c>
      <c r="B9" s="5">
        <v>145530.06</v>
      </c>
      <c r="C9" s="5">
        <v>323876.68</v>
      </c>
      <c r="D9" s="5">
        <v>155752.6</v>
      </c>
      <c r="E9">
        <f t="shared" si="0"/>
        <v>160021.36318088262</v>
      </c>
      <c r="F9">
        <f t="shared" si="1"/>
        <v>-4268.7631808826118</v>
      </c>
      <c r="G9">
        <f>INDEX('Estimation of beta,sigma and CI'!H43:BE43,ROWS($36:43))</f>
        <v>5.9058226304344305E-2</v>
      </c>
      <c r="H9">
        <f t="shared" si="2"/>
        <v>-0.46237092285511666</v>
      </c>
      <c r="I9">
        <f t="shared" si="3"/>
        <v>-0.47666047331830569</v>
      </c>
      <c r="J9">
        <f t="shared" si="4"/>
        <v>-4536.6921739658337</v>
      </c>
      <c r="K9">
        <v>8</v>
      </c>
      <c r="L9">
        <f t="shared" si="5"/>
        <v>86699783.121439472</v>
      </c>
      <c r="M9">
        <f t="shared" si="6"/>
        <v>-0.47261954919786875</v>
      </c>
      <c r="N9">
        <v>-0.67944142799999996</v>
      </c>
      <c r="O9">
        <f t="shared" si="7"/>
        <v>0.15</v>
      </c>
    </row>
    <row r="10" spans="1:15" ht="15">
      <c r="A10" s="5">
        <v>120542.52</v>
      </c>
      <c r="B10" s="5">
        <v>148718.95000000001</v>
      </c>
      <c r="C10" s="5">
        <v>311613.28999999998</v>
      </c>
      <c r="D10" s="5">
        <v>152211.76999999999</v>
      </c>
      <c r="E10">
        <f t="shared" si="0"/>
        <v>151741.69982971626</v>
      </c>
      <c r="F10">
        <f t="shared" si="1"/>
        <v>470.07017028372502</v>
      </c>
      <c r="G10">
        <f>INDEX('Estimation of beta,sigma and CI'!H44:BE44,ROWS($36:44))</f>
        <v>5.5634669244306705E-2</v>
      </c>
      <c r="H10">
        <f t="shared" si="2"/>
        <v>5.0915632756139223E-2</v>
      </c>
      <c r="I10">
        <f t="shared" si="3"/>
        <v>5.2393948375174922E-2</v>
      </c>
      <c r="J10">
        <f t="shared" si="4"/>
        <v>497.76305310527317</v>
      </c>
      <c r="K10">
        <v>9</v>
      </c>
      <c r="L10">
        <f t="shared" si="5"/>
        <v>87124940.475930348</v>
      </c>
      <c r="M10">
        <f t="shared" si="6"/>
        <v>5.182286605459447E-2</v>
      </c>
      <c r="N10">
        <v>-0.67670860700000002</v>
      </c>
      <c r="O10">
        <f t="shared" si="7"/>
        <v>0.17</v>
      </c>
    </row>
    <row r="11" spans="1:15" ht="15">
      <c r="A11" s="5">
        <v>123334.88</v>
      </c>
      <c r="B11" s="5">
        <v>108679.17</v>
      </c>
      <c r="C11" s="5">
        <v>304981.62</v>
      </c>
      <c r="D11" s="5">
        <v>149759.96</v>
      </c>
      <c r="E11">
        <f t="shared" si="0"/>
        <v>154884.68422412276</v>
      </c>
      <c r="F11">
        <f t="shared" si="1"/>
        <v>-5124.724224122765</v>
      </c>
      <c r="G11">
        <f>INDEX('Estimation of beta,sigma and CI'!H45:BE45,ROWS($36:45))</f>
        <v>5.6278546673128149E-2</v>
      </c>
      <c r="H11">
        <f t="shared" si="2"/>
        <v>-0.55508431095390265</v>
      </c>
      <c r="I11">
        <f t="shared" si="3"/>
        <v>-0.57139579310837896</v>
      </c>
      <c r="J11">
        <f t="shared" si="4"/>
        <v>-5430.3356208092273</v>
      </c>
      <c r="K11">
        <v>10</v>
      </c>
      <c r="L11">
        <f t="shared" si="5"/>
        <v>86511718.499531597</v>
      </c>
      <c r="M11">
        <f t="shared" si="6"/>
        <v>-0.56716721199176334</v>
      </c>
      <c r="N11">
        <v>-0.56716721199999998</v>
      </c>
      <c r="O11">
        <f t="shared" si="7"/>
        <v>0.19</v>
      </c>
    </row>
    <row r="12" spans="1:15" ht="15">
      <c r="A12" s="5">
        <v>101913.08</v>
      </c>
      <c r="B12" s="5">
        <v>110594.11</v>
      </c>
      <c r="C12" s="5">
        <v>229160.95</v>
      </c>
      <c r="D12" s="5">
        <v>146121.95000000001</v>
      </c>
      <c r="E12">
        <f t="shared" si="0"/>
        <v>135509.01646516728</v>
      </c>
      <c r="F12">
        <f t="shared" si="1"/>
        <v>10612.933534832729</v>
      </c>
      <c r="G12">
        <f>INDEX('Estimation of beta,sigma and CI'!H46:BE46,ROWS($36:46))</f>
        <v>4.1969519508108753E-2</v>
      </c>
      <c r="H12">
        <f t="shared" si="2"/>
        <v>1.1495394953453537</v>
      </c>
      <c r="I12">
        <f t="shared" si="3"/>
        <v>1.1744491929232934</v>
      </c>
      <c r="J12">
        <f t="shared" si="4"/>
        <v>11077.866258893584</v>
      </c>
      <c r="K12">
        <v>11</v>
      </c>
      <c r="L12">
        <f t="shared" si="5"/>
        <v>84517503.259257689</v>
      </c>
      <c r="M12">
        <f t="shared" si="6"/>
        <v>1.1794307637290589</v>
      </c>
      <c r="N12">
        <v>-0.53522122100000002</v>
      </c>
      <c r="O12">
        <f t="shared" si="7"/>
        <v>0.21</v>
      </c>
    </row>
    <row r="13" spans="1:15" ht="15">
      <c r="A13" s="5">
        <v>100671.96</v>
      </c>
      <c r="B13" s="5">
        <v>91790.61</v>
      </c>
      <c r="C13" s="5">
        <v>249744.55</v>
      </c>
      <c r="D13" s="5">
        <v>144259.4</v>
      </c>
      <c r="E13">
        <f t="shared" si="0"/>
        <v>135573.7130553333</v>
      </c>
      <c r="F13">
        <f t="shared" si="1"/>
        <v>8685.6869446666969</v>
      </c>
      <c r="G13">
        <f>INDEX('Estimation of beta,sigma and CI'!H47:BE47,ROWS($36:47))</f>
        <v>6.4668936179189784E-2</v>
      </c>
      <c r="H13">
        <f t="shared" si="2"/>
        <v>0.9407898536563527</v>
      </c>
      <c r="I13">
        <f t="shared" si="3"/>
        <v>0.97276950103478732</v>
      </c>
      <c r="J13">
        <f t="shared" si="4"/>
        <v>9286.2166997702661</v>
      </c>
      <c r="K13">
        <v>12</v>
      </c>
      <c r="L13">
        <f t="shared" si="5"/>
        <v>85337758.529454648</v>
      </c>
      <c r="M13">
        <f t="shared" si="6"/>
        <v>0.97218939049142583</v>
      </c>
      <c r="N13">
        <v>-0.53470165000000003</v>
      </c>
      <c r="O13">
        <f t="shared" si="7"/>
        <v>0.23</v>
      </c>
    </row>
    <row r="14" spans="1:15" ht="15">
      <c r="A14" s="5">
        <v>93863.75</v>
      </c>
      <c r="B14" s="5">
        <v>127320.38</v>
      </c>
      <c r="C14" s="5">
        <v>249839.44</v>
      </c>
      <c r="D14" s="5">
        <v>141585.51999999999</v>
      </c>
      <c r="E14">
        <f t="shared" si="0"/>
        <v>129138.05429049325</v>
      </c>
      <c r="F14">
        <f t="shared" si="1"/>
        <v>12447.465709506738</v>
      </c>
      <c r="G14">
        <f>INDEX('Estimation of beta,sigma and CI'!H48:BE48,ROWS($36:48))</f>
        <v>2.4203820224138788E-2</v>
      </c>
      <c r="H14">
        <f t="shared" si="2"/>
        <v>1.3482467786189234</v>
      </c>
      <c r="I14">
        <f t="shared" si="3"/>
        <v>1.3648654320714235</v>
      </c>
      <c r="J14">
        <f t="shared" si="4"/>
        <v>12756.214840240407</v>
      </c>
      <c r="K14">
        <v>13</v>
      </c>
      <c r="L14">
        <f t="shared" si="5"/>
        <v>83601639.070511252</v>
      </c>
      <c r="M14">
        <f t="shared" si="6"/>
        <v>1.3781420548879713</v>
      </c>
      <c r="N14">
        <v>-0.53007072700000002</v>
      </c>
      <c r="O14">
        <f t="shared" si="7"/>
        <v>0.25</v>
      </c>
    </row>
    <row r="15" spans="1:15" ht="15">
      <c r="A15" s="5">
        <v>91992.39</v>
      </c>
      <c r="B15" s="5">
        <v>135495.07</v>
      </c>
      <c r="C15" s="5">
        <v>252664.93</v>
      </c>
      <c r="D15" s="5">
        <v>134307.35</v>
      </c>
      <c r="E15">
        <f t="shared" si="0"/>
        <v>127487.9917744522</v>
      </c>
      <c r="F15">
        <f t="shared" si="1"/>
        <v>6819.3582255478104</v>
      </c>
      <c r="G15">
        <f>INDEX('Estimation of beta,sigma and CI'!H49:BE49,ROWS($36:49))</f>
        <v>2.7816022410805323E-2</v>
      </c>
      <c r="H15">
        <f t="shared" si="2"/>
        <v>0.73863852887108172</v>
      </c>
      <c r="I15">
        <f t="shared" si="3"/>
        <v>0.74913092901091571</v>
      </c>
      <c r="J15">
        <f t="shared" si="4"/>
        <v>7014.4729626776398</v>
      </c>
      <c r="K15">
        <v>14</v>
      </c>
      <c r="L15">
        <f t="shared" si="5"/>
        <v>86067157.801868469</v>
      </c>
      <c r="M15">
        <f t="shared" si="6"/>
        <v>0.74550497237347757</v>
      </c>
      <c r="N15">
        <v>-0.51814615799999997</v>
      </c>
      <c r="O15">
        <f t="shared" si="7"/>
        <v>0.27</v>
      </c>
    </row>
    <row r="16" spans="1:15" ht="15">
      <c r="A16" s="5">
        <v>119943.24</v>
      </c>
      <c r="B16" s="5">
        <v>156547.42000000001</v>
      </c>
      <c r="C16" s="5">
        <v>256512.92</v>
      </c>
      <c r="D16" s="5">
        <v>132602.65</v>
      </c>
      <c r="E16">
        <f t="shared" si="0"/>
        <v>149548.64645765923</v>
      </c>
      <c r="F16">
        <f t="shared" si="1"/>
        <v>-16945.996457659232</v>
      </c>
      <c r="G16">
        <f>INDEX('Estimation of beta,sigma and CI'!H50:BE50,ROWS($36:50))</f>
        <v>6.3784404273157569E-2</v>
      </c>
      <c r="H16">
        <f t="shared" si="2"/>
        <v>-1.8355049668525762</v>
      </c>
      <c r="I16">
        <f t="shared" si="3"/>
        <v>-1.8970012991591669</v>
      </c>
      <c r="J16">
        <f t="shared" si="4"/>
        <v>-18100.527843165226</v>
      </c>
      <c r="K16">
        <v>15</v>
      </c>
      <c r="L16">
        <f t="shared" si="5"/>
        <v>80313884.983732432</v>
      </c>
      <c r="M16">
        <f t="shared" si="6"/>
        <v>-1.9542668194037127</v>
      </c>
      <c r="N16">
        <v>-0.47925779899999998</v>
      </c>
      <c r="O16">
        <f t="shared" si="7"/>
        <v>0.28999999999999998</v>
      </c>
    </row>
    <row r="17" spans="1:15" ht="15">
      <c r="A17" s="5">
        <v>114523.61</v>
      </c>
      <c r="B17" s="5">
        <v>122616.84</v>
      </c>
      <c r="C17" s="5">
        <v>261776.23</v>
      </c>
      <c r="D17" s="5">
        <v>129917.04</v>
      </c>
      <c r="E17">
        <f t="shared" si="0"/>
        <v>146235.16009552433</v>
      </c>
      <c r="F17">
        <f t="shared" si="1"/>
        <v>-16318.12009552434</v>
      </c>
      <c r="G17">
        <f>INDEX('Estimation of beta,sigma and CI'!H51:BE51,ROWS($36:51))</f>
        <v>4.0112489625037509E-2</v>
      </c>
      <c r="H17">
        <f t="shared" si="2"/>
        <v>-1.7674965623809096</v>
      </c>
      <c r="I17">
        <f t="shared" si="3"/>
        <v>-1.8040493243450584</v>
      </c>
      <c r="J17">
        <f t="shared" si="4"/>
        <v>-17000.033773905408</v>
      </c>
      <c r="K17">
        <v>16</v>
      </c>
      <c r="L17">
        <f t="shared" si="5"/>
        <v>80965504.716209799</v>
      </c>
      <c r="M17">
        <f t="shared" si="6"/>
        <v>-1.8510150116558339</v>
      </c>
      <c r="N17">
        <v>-0.47261954900000003</v>
      </c>
      <c r="O17">
        <f t="shared" si="7"/>
        <v>0.31</v>
      </c>
    </row>
    <row r="18" spans="1:15" ht="15">
      <c r="A18" s="5">
        <v>78013.11</v>
      </c>
      <c r="B18" s="5">
        <v>121597.55</v>
      </c>
      <c r="C18" s="5">
        <v>264346.06</v>
      </c>
      <c r="D18" s="5">
        <v>126992.93</v>
      </c>
      <c r="E18">
        <f t="shared" si="0"/>
        <v>116915.40550880101</v>
      </c>
      <c r="F18">
        <f t="shared" si="1"/>
        <v>10077.524491198987</v>
      </c>
      <c r="G18">
        <f>INDEX('Estimation of beta,sigma and CI'!H52:BE52,ROWS($36:52))</f>
        <v>2.65194727979206E-2</v>
      </c>
      <c r="H18">
        <f t="shared" si="2"/>
        <v>1.0915466849878759</v>
      </c>
      <c r="I18">
        <f t="shared" si="3"/>
        <v>1.1063146940415036</v>
      </c>
      <c r="J18">
        <f t="shared" si="4"/>
        <v>10352.055546671505</v>
      </c>
      <c r="K18">
        <v>17</v>
      </c>
      <c r="L18">
        <f t="shared" si="5"/>
        <v>84811849.148314789</v>
      </c>
      <c r="M18">
        <f t="shared" si="6"/>
        <v>1.1090776712749564</v>
      </c>
      <c r="N18">
        <v>-0.44393721899999999</v>
      </c>
      <c r="O18">
        <f t="shared" si="7"/>
        <v>0.33</v>
      </c>
    </row>
    <row r="19" spans="1:15" ht="15">
      <c r="A19" s="5">
        <v>94657.16</v>
      </c>
      <c r="B19" s="5">
        <v>145077.57999999999</v>
      </c>
      <c r="C19" s="5">
        <v>282574.31</v>
      </c>
      <c r="D19" s="5">
        <v>125370.37</v>
      </c>
      <c r="E19">
        <f t="shared" si="0"/>
        <v>130192.44732947071</v>
      </c>
      <c r="F19">
        <f t="shared" si="1"/>
        <v>-4822.0773294707178</v>
      </c>
      <c r="G19">
        <f>INDEX('Estimation of beta,sigma and CI'!H53:BE53,ROWS($36:53))</f>
        <v>4.4269285828294327E-2</v>
      </c>
      <c r="H19">
        <f t="shared" si="2"/>
        <v>-0.5223031239800755</v>
      </c>
      <c r="I19">
        <f t="shared" si="3"/>
        <v>-0.53426269665400172</v>
      </c>
      <c r="J19">
        <f t="shared" si="4"/>
        <v>-5045.4351398027666</v>
      </c>
      <c r="K19">
        <v>18</v>
      </c>
      <c r="L19">
        <f t="shared" si="5"/>
        <v>86589485.035000935</v>
      </c>
      <c r="M19">
        <f t="shared" si="6"/>
        <v>-0.53007072654356091</v>
      </c>
      <c r="N19">
        <v>-0.30159457499999998</v>
      </c>
      <c r="O19">
        <f t="shared" si="7"/>
        <v>0.35</v>
      </c>
    </row>
    <row r="20" spans="1:15" ht="15">
      <c r="A20" s="5">
        <v>91749.16</v>
      </c>
      <c r="B20" s="5">
        <v>114175.79</v>
      </c>
      <c r="C20" s="5">
        <v>294919.57</v>
      </c>
      <c r="D20" s="5">
        <v>124266.9</v>
      </c>
      <c r="E20">
        <f t="shared" si="0"/>
        <v>129014.22691757533</v>
      </c>
      <c r="F20">
        <f t="shared" si="1"/>
        <v>-4747.3269175753376</v>
      </c>
      <c r="G20">
        <f>INDEX('Estimation of beta,sigma and CI'!H54:BE54,ROWS($36:54))</f>
        <v>3.0810595026850806E-2</v>
      </c>
      <c r="H20">
        <f t="shared" si="2"/>
        <v>-0.51420653593634125</v>
      </c>
      <c r="I20">
        <f t="shared" si="3"/>
        <v>-0.5223159205232949</v>
      </c>
      <c r="J20">
        <f t="shared" si="4"/>
        <v>-4898.2447530024938</v>
      </c>
      <c r="K20">
        <v>19</v>
      </c>
      <c r="L20">
        <f t="shared" si="5"/>
        <v>86613394.129226625</v>
      </c>
      <c r="M20">
        <f t="shared" si="6"/>
        <v>-0.51814615772264339</v>
      </c>
      <c r="N20">
        <v>-0.23461428500000001</v>
      </c>
      <c r="O20">
        <f t="shared" si="7"/>
        <v>0.37</v>
      </c>
    </row>
    <row r="21" spans="1:15" ht="15">
      <c r="A21" s="5">
        <v>86419.7</v>
      </c>
      <c r="B21" s="5">
        <v>153514.10999999999</v>
      </c>
      <c r="C21" s="5">
        <v>0</v>
      </c>
      <c r="D21" s="5">
        <v>122776.86</v>
      </c>
      <c r="E21">
        <f t="shared" si="0"/>
        <v>115635.21643517652</v>
      </c>
      <c r="F21">
        <f t="shared" si="1"/>
        <v>7141.6435648234765</v>
      </c>
      <c r="G21">
        <f>INDEX('Estimation of beta,sigma and CI'!H55:BE55,ROWS($36:55))</f>
        <v>0.18217006667843702</v>
      </c>
      <c r="H21">
        <f t="shared" si="2"/>
        <v>0.77354685323325767</v>
      </c>
      <c r="I21">
        <f t="shared" si="3"/>
        <v>0.85537218296713591</v>
      </c>
      <c r="J21">
        <f t="shared" si="4"/>
        <v>8732.4311251584513</v>
      </c>
      <c r="K21">
        <v>20</v>
      </c>
      <c r="L21">
        <f t="shared" si="5"/>
        <v>85744275.431772172</v>
      </c>
      <c r="M21">
        <f t="shared" si="6"/>
        <v>0.85283320766920723</v>
      </c>
      <c r="N21">
        <v>-0.176017376</v>
      </c>
      <c r="O21">
        <f t="shared" si="7"/>
        <v>0.39</v>
      </c>
    </row>
    <row r="22" spans="1:15" ht="15">
      <c r="A22" s="5">
        <v>76253.86</v>
      </c>
      <c r="B22" s="5">
        <v>113867.3</v>
      </c>
      <c r="C22" s="5">
        <v>298664.46999999997</v>
      </c>
      <c r="D22" s="5">
        <v>118474.03</v>
      </c>
      <c r="E22">
        <f t="shared" si="0"/>
        <v>116639.66934189716</v>
      </c>
      <c r="F22">
        <f t="shared" si="1"/>
        <v>1834.3606581028434</v>
      </c>
      <c r="G22">
        <f>INDEX('Estimation of beta,sigma and CI'!H56:BE56,ROWS($36:56))</f>
        <v>3.9722469630005738E-2</v>
      </c>
      <c r="H22">
        <f t="shared" si="2"/>
        <v>0.19868870546263609</v>
      </c>
      <c r="I22">
        <f t="shared" si="3"/>
        <v>0.20275650510860269</v>
      </c>
      <c r="J22">
        <f t="shared" si="4"/>
        <v>1910.240112976574</v>
      </c>
      <c r="K22">
        <v>21</v>
      </c>
      <c r="L22">
        <f t="shared" si="5"/>
        <v>87052271.903760567</v>
      </c>
      <c r="M22">
        <f t="shared" si="6"/>
        <v>0.20063019212538832</v>
      </c>
      <c r="N22">
        <v>-0.13902610300000001</v>
      </c>
      <c r="O22">
        <f t="shared" si="7"/>
        <v>0.41</v>
      </c>
    </row>
    <row r="23" spans="1:15" ht="15">
      <c r="A23" s="5">
        <v>78389.47</v>
      </c>
      <c r="B23" s="5">
        <v>153773.43</v>
      </c>
      <c r="C23" s="5">
        <v>299737.28999999998</v>
      </c>
      <c r="D23" s="5">
        <v>111313.02</v>
      </c>
      <c r="E23">
        <f t="shared" si="0"/>
        <v>117319.45176743712</v>
      </c>
      <c r="F23">
        <f t="shared" si="1"/>
        <v>-6006.4317674371123</v>
      </c>
      <c r="G23">
        <f>INDEX('Estimation of beta,sigma and CI'!H57:BE57,ROWS($36:57))</f>
        <v>8.660534075339342E-2</v>
      </c>
      <c r="H23">
        <f t="shared" si="2"/>
        <v>-0.6505864302366785</v>
      </c>
      <c r="I23">
        <f t="shared" si="3"/>
        <v>-0.68073137333009115</v>
      </c>
      <c r="J23">
        <f t="shared" si="4"/>
        <v>-6575.9436040401033</v>
      </c>
      <c r="K23">
        <v>22</v>
      </c>
      <c r="L23">
        <f t="shared" si="5"/>
        <v>86252407.742573738</v>
      </c>
      <c r="M23">
        <f t="shared" si="6"/>
        <v>-0.6767086070449021</v>
      </c>
      <c r="N23">
        <v>-0.123709613</v>
      </c>
      <c r="O23">
        <f t="shared" si="7"/>
        <v>0.43</v>
      </c>
    </row>
    <row r="24" spans="1:15" ht="15">
      <c r="A24" s="5">
        <v>73994.559999999998</v>
      </c>
      <c r="B24" s="5">
        <v>122782.75</v>
      </c>
      <c r="C24" s="5">
        <v>303319.26</v>
      </c>
      <c r="D24" s="5">
        <v>110352.25</v>
      </c>
      <c r="E24">
        <f t="shared" si="0"/>
        <v>114706.98183220789</v>
      </c>
      <c r="F24">
        <f t="shared" si="1"/>
        <v>-4354.7318322078936</v>
      </c>
      <c r="G24">
        <f>INDEX('Estimation of beta,sigma and CI'!H58:BE58,ROWS($36:58))</f>
        <v>4.7583039113311944E-2</v>
      </c>
      <c r="H24">
        <f t="shared" si="2"/>
        <v>-0.47168261407937934</v>
      </c>
      <c r="I24">
        <f t="shared" si="3"/>
        <v>-0.48332171551071335</v>
      </c>
      <c r="J24">
        <f t="shared" si="4"/>
        <v>-4572.2955502112163</v>
      </c>
      <c r="K24">
        <v>23</v>
      </c>
      <c r="L24">
        <f t="shared" si="5"/>
        <v>86687670.755582944</v>
      </c>
      <c r="M24">
        <f t="shared" si="6"/>
        <v>-0.47925779867017959</v>
      </c>
      <c r="N24">
        <v>-8.7369756000000007E-2</v>
      </c>
      <c r="O24">
        <f t="shared" si="7"/>
        <v>0.45</v>
      </c>
    </row>
    <row r="25" spans="1:15" ht="15">
      <c r="A25" s="5">
        <v>67532.53</v>
      </c>
      <c r="B25" s="5">
        <v>105751.03</v>
      </c>
      <c r="C25" s="5">
        <v>304768.73</v>
      </c>
      <c r="D25" s="5">
        <v>108733.99</v>
      </c>
      <c r="E25">
        <f t="shared" si="0"/>
        <v>109996.61532953691</v>
      </c>
      <c r="F25">
        <f t="shared" si="1"/>
        <v>-1262.6253295369097</v>
      </c>
      <c r="G25">
        <f>INDEX('Estimation of beta,sigma and CI'!H59:BE59,ROWS($36:59))</f>
        <v>5.294678739458103E-2</v>
      </c>
      <c r="H25">
        <f t="shared" si="2"/>
        <v>-0.13676121492350382</v>
      </c>
      <c r="I25">
        <f t="shared" si="3"/>
        <v>-0.14053217226868517</v>
      </c>
      <c r="J25">
        <f t="shared" si="4"/>
        <v>-1333.2147684324163</v>
      </c>
      <c r="K25">
        <v>24</v>
      </c>
      <c r="L25">
        <f t="shared" si="5"/>
        <v>87092732.316525877</v>
      </c>
      <c r="M25">
        <f t="shared" si="6"/>
        <v>-0.13902610282752534</v>
      </c>
      <c r="N25">
        <v>-2.9709194000000001E-2</v>
      </c>
      <c r="O25">
        <f t="shared" si="7"/>
        <v>0.47</v>
      </c>
    </row>
    <row r="26" spans="1:15" ht="15">
      <c r="A26" s="5">
        <v>77044.009999999995</v>
      </c>
      <c r="B26" s="5">
        <v>99281.34</v>
      </c>
      <c r="C26" s="5">
        <v>140574.81</v>
      </c>
      <c r="D26" s="5">
        <v>108552.04</v>
      </c>
      <c r="E26">
        <f t="shared" si="0"/>
        <v>113362.96618695604</v>
      </c>
      <c r="F26">
        <f t="shared" si="1"/>
        <v>-4810.9261869560432</v>
      </c>
      <c r="G26">
        <f>INDEX('Estimation of beta,sigma and CI'!H60:BE60,ROWS($36:60))</f>
        <v>6.4989532981270276E-2</v>
      </c>
      <c r="H26">
        <f t="shared" si="2"/>
        <v>-0.5210952883993879</v>
      </c>
      <c r="I26">
        <f t="shared" si="3"/>
        <v>-0.53890090149036307</v>
      </c>
      <c r="J26">
        <f t="shared" si="4"/>
        <v>-5145.3180008728959</v>
      </c>
      <c r="K26">
        <v>25</v>
      </c>
      <c r="L26">
        <f t="shared" si="5"/>
        <v>86580056.885986313</v>
      </c>
      <c r="M26">
        <f t="shared" si="6"/>
        <v>-0.5347016495989555</v>
      </c>
      <c r="N26">
        <v>-2.2647688999999999E-2</v>
      </c>
      <c r="O26">
        <f t="shared" si="7"/>
        <v>0.49</v>
      </c>
    </row>
    <row r="27" spans="1:15" ht="15">
      <c r="A27" s="5">
        <v>64664.71</v>
      </c>
      <c r="B27" s="5">
        <v>139553.16</v>
      </c>
      <c r="C27" s="5">
        <v>137962.62</v>
      </c>
      <c r="D27" s="5">
        <v>107404.34</v>
      </c>
      <c r="E27">
        <f t="shared" si="0"/>
        <v>102237.72515295692</v>
      </c>
      <c r="F27">
        <f t="shared" si="1"/>
        <v>5166.614847043078</v>
      </c>
      <c r="G27">
        <f>INDEX('Estimation of beta,sigma and CI'!H61:BE61,ROWS($36:61))</f>
        <v>3.5643121354288154E-2</v>
      </c>
      <c r="H27">
        <f t="shared" si="2"/>
        <v>0.55962169219476976</v>
      </c>
      <c r="I27">
        <f t="shared" si="3"/>
        <v>0.56986980884157401</v>
      </c>
      <c r="J27">
        <f t="shared" si="4"/>
        <v>5357.5755629998503</v>
      </c>
      <c r="K27">
        <v>26</v>
      </c>
      <c r="L27">
        <f t="shared" si="5"/>
        <v>86515017.234045535</v>
      </c>
      <c r="M27">
        <f t="shared" si="6"/>
        <v>0.56564173668572804</v>
      </c>
      <c r="N27">
        <v>3.8275913000000002E-2</v>
      </c>
      <c r="O27">
        <f t="shared" si="7"/>
        <v>0.51</v>
      </c>
    </row>
    <row r="28" spans="1:15" ht="15">
      <c r="A28" s="5">
        <v>75328.87</v>
      </c>
      <c r="B28" s="5">
        <v>144135.98000000001</v>
      </c>
      <c r="C28" s="5">
        <v>134050.07</v>
      </c>
      <c r="D28" s="5">
        <v>105733.54</v>
      </c>
      <c r="E28">
        <f t="shared" si="0"/>
        <v>110600.57544037941</v>
      </c>
      <c r="F28">
        <f t="shared" si="1"/>
        <v>-4867.035440379419</v>
      </c>
      <c r="G28">
        <f>INDEX('Estimation of beta,sigma and CI'!H62:BE62,ROWS($36:62))</f>
        <v>4.4897828186755778E-2</v>
      </c>
      <c r="H28">
        <f t="shared" si="2"/>
        <v>-0.52717276006665292</v>
      </c>
      <c r="I28">
        <f t="shared" si="3"/>
        <v>-0.53942124258066126</v>
      </c>
      <c r="J28">
        <f t="shared" si="4"/>
        <v>-5095.8270057531545</v>
      </c>
      <c r="K28">
        <v>27</v>
      </c>
      <c r="L28">
        <f t="shared" si="5"/>
        <v>86578994.096554592</v>
      </c>
      <c r="M28">
        <f t="shared" si="6"/>
        <v>-0.53522122104987135</v>
      </c>
      <c r="N28">
        <v>5.1822866000000002E-2</v>
      </c>
      <c r="O28">
        <f t="shared" si="7"/>
        <v>0.53</v>
      </c>
    </row>
    <row r="29" spans="1:15" ht="15">
      <c r="A29" s="5">
        <v>72107.600000000006</v>
      </c>
      <c r="B29" s="5">
        <v>127864.55</v>
      </c>
      <c r="C29" s="5">
        <v>353183.81</v>
      </c>
      <c r="D29" s="5">
        <v>105008.31</v>
      </c>
      <c r="E29">
        <f t="shared" si="0"/>
        <v>114408.07158387326</v>
      </c>
      <c r="F29">
        <f t="shared" si="1"/>
        <v>-9399.76158387326</v>
      </c>
      <c r="G29">
        <f>INDEX('Estimation of beta,sigma and CI'!H63:BE63,ROWS($36:63))</f>
        <v>9.4425876937970055E-2</v>
      </c>
      <c r="H29">
        <f t="shared" si="2"/>
        <v>-1.0181348212563375</v>
      </c>
      <c r="I29">
        <f t="shared" si="3"/>
        <v>-1.0699002500674062</v>
      </c>
      <c r="J29">
        <f t="shared" si="4"/>
        <v>-10379.891987294999</v>
      </c>
      <c r="K29">
        <v>28</v>
      </c>
      <c r="L29">
        <f t="shared" si="5"/>
        <v>84961951.000734895</v>
      </c>
      <c r="M29">
        <f t="shared" si="6"/>
        <v>-1.0716244107950559</v>
      </c>
      <c r="N29">
        <v>5.3452593999999999E-2</v>
      </c>
      <c r="O29">
        <f t="shared" si="7"/>
        <v>0.55000000000000004</v>
      </c>
    </row>
    <row r="30" spans="1:15" ht="15">
      <c r="A30" s="5">
        <v>66051.520000000004</v>
      </c>
      <c r="B30" s="5">
        <v>182645.56</v>
      </c>
      <c r="C30" s="5">
        <v>118148.2</v>
      </c>
      <c r="D30" s="5">
        <v>103282.38</v>
      </c>
      <c r="E30">
        <f t="shared" si="0"/>
        <v>101660.02610630692</v>
      </c>
      <c r="F30">
        <f t="shared" si="1"/>
        <v>1622.3538936930854</v>
      </c>
      <c r="G30">
        <f>INDEX('Estimation of beta,sigma and CI'!H64:BE64,ROWS($36:64))</f>
        <v>0.12924388081404212</v>
      </c>
      <c r="H30">
        <f t="shared" si="2"/>
        <v>0.17572520077568851</v>
      </c>
      <c r="I30">
        <f t="shared" si="3"/>
        <v>0.18831537552801333</v>
      </c>
      <c r="J30">
        <f t="shared" si="4"/>
        <v>1863.1553174840417</v>
      </c>
      <c r="K30">
        <v>29</v>
      </c>
      <c r="L30">
        <f t="shared" si="5"/>
        <v>87062969.059913874</v>
      </c>
      <c r="M30">
        <f t="shared" si="6"/>
        <v>0.18632905917260081</v>
      </c>
      <c r="N30">
        <v>6.6454748999999994E-2</v>
      </c>
      <c r="O30">
        <f t="shared" si="7"/>
        <v>0.56999999999999995</v>
      </c>
    </row>
    <row r="31" spans="1:15" ht="15">
      <c r="A31" s="5">
        <v>65605.48</v>
      </c>
      <c r="B31" s="5">
        <v>153032.06</v>
      </c>
      <c r="C31" s="5">
        <v>107138.38</v>
      </c>
      <c r="D31" s="5">
        <v>101004.64</v>
      </c>
      <c r="E31">
        <f t="shared" si="0"/>
        <v>101794.9835391746</v>
      </c>
      <c r="F31">
        <f t="shared" si="1"/>
        <v>-790.34353917460248</v>
      </c>
      <c r="G31">
        <f>INDEX('Estimation of beta,sigma and CI'!H65:BE65,ROWS($36:65))</f>
        <v>6.0677282876030504E-2</v>
      </c>
      <c r="H31">
        <f t="shared" si="2"/>
        <v>-8.5606030622008666E-2</v>
      </c>
      <c r="I31">
        <f t="shared" si="3"/>
        <v>-8.8327705186037456E-2</v>
      </c>
      <c r="J31">
        <f t="shared" si="4"/>
        <v>-841.3972373568123</v>
      </c>
      <c r="K31">
        <v>30</v>
      </c>
      <c r="L31">
        <f t="shared" si="5"/>
        <v>87115362.491323888</v>
      </c>
      <c r="M31">
        <f t="shared" si="6"/>
        <v>-8.736975553301761E-2</v>
      </c>
      <c r="N31">
        <v>9.6720504999999998E-2</v>
      </c>
      <c r="O31">
        <f t="shared" si="7"/>
        <v>0.59</v>
      </c>
    </row>
    <row r="32" spans="1:15" ht="15">
      <c r="A32" s="5">
        <v>61994.48</v>
      </c>
      <c r="B32" s="5">
        <v>115641.28</v>
      </c>
      <c r="C32" s="5">
        <v>91131.24</v>
      </c>
      <c r="D32" s="5">
        <v>99937.59</v>
      </c>
      <c r="E32">
        <f t="shared" si="0"/>
        <v>99452.373005215559</v>
      </c>
      <c r="F32">
        <f t="shared" si="1"/>
        <v>485.2169947844377</v>
      </c>
      <c r="G32">
        <f>INDEX('Estimation of beta,sigma and CI'!H66:BE66,ROWS($36:66))</f>
        <v>5.4212437197783306E-2</v>
      </c>
      <c r="H32">
        <f t="shared" si="2"/>
        <v>5.2556260480367059E-2</v>
      </c>
      <c r="I32">
        <f t="shared" si="3"/>
        <v>5.4041532612921196E-2</v>
      </c>
      <c r="J32">
        <f t="shared" si="4"/>
        <v>513.02957859460287</v>
      </c>
      <c r="K32">
        <v>31</v>
      </c>
      <c r="L32">
        <f t="shared" si="5"/>
        <v>87124608.317991972</v>
      </c>
      <c r="M32">
        <f t="shared" si="6"/>
        <v>5.3452593884889057E-2</v>
      </c>
      <c r="N32">
        <v>0.18632905899999999</v>
      </c>
      <c r="O32">
        <f t="shared" si="7"/>
        <v>0.61</v>
      </c>
    </row>
    <row r="33" spans="1:15" ht="15">
      <c r="A33" s="5">
        <v>61136.38</v>
      </c>
      <c r="B33" s="5">
        <v>152701.92000000001</v>
      </c>
      <c r="C33" s="5">
        <v>88218.23</v>
      </c>
      <c r="D33" s="5">
        <v>97483.56</v>
      </c>
      <c r="E33">
        <f t="shared" si="0"/>
        <v>97687.856358885387</v>
      </c>
      <c r="F33">
        <f t="shared" si="1"/>
        <v>-204.29635888538905</v>
      </c>
      <c r="G33">
        <f>INDEX('Estimation of beta,sigma and CI'!H67:BE67,ROWS($36:67))</f>
        <v>6.6079318188954364E-2</v>
      </c>
      <c r="H33">
        <f t="shared" si="2"/>
        <v>-2.212835240352844E-2</v>
      </c>
      <c r="I33">
        <f t="shared" si="3"/>
        <v>-2.2897817130767988E-2</v>
      </c>
      <c r="J33">
        <f t="shared" si="4"/>
        <v>-218.7512953340111</v>
      </c>
      <c r="K33">
        <v>32</v>
      </c>
      <c r="L33">
        <f t="shared" si="5"/>
        <v>87129146.997485802</v>
      </c>
      <c r="M33">
        <f t="shared" si="6"/>
        <v>-2.2647689319172722E-2</v>
      </c>
      <c r="N33">
        <v>0.20063019200000001</v>
      </c>
      <c r="O33">
        <f t="shared" si="7"/>
        <v>0.63</v>
      </c>
    </row>
    <row r="34" spans="1:15" ht="15">
      <c r="A34" s="5">
        <v>63408.86</v>
      </c>
      <c r="B34" s="5">
        <v>129219.61</v>
      </c>
      <c r="C34" s="5">
        <v>46085.25</v>
      </c>
      <c r="D34" s="5">
        <v>97427.839999999997</v>
      </c>
      <c r="E34">
        <f t="shared" si="0"/>
        <v>99001.32905115177</v>
      </c>
      <c r="F34">
        <f t="shared" si="1"/>
        <v>-1573.4890511517733</v>
      </c>
      <c r="G34">
        <f>INDEX('Estimation of beta,sigma and CI'!H68:BE68,ROWS($36:68))</f>
        <v>8.2202527938655817E-2</v>
      </c>
      <c r="H34">
        <f t="shared" si="2"/>
        <v>-0.17043240719974576</v>
      </c>
      <c r="I34">
        <f t="shared" si="3"/>
        <v>-0.17790114753405153</v>
      </c>
      <c r="J34">
        <f t="shared" si="4"/>
        <v>-1714.4185934809414</v>
      </c>
      <c r="K34">
        <v>33</v>
      </c>
      <c r="L34">
        <f t="shared" si="5"/>
        <v>87070193.024312586</v>
      </c>
      <c r="M34">
        <f t="shared" si="6"/>
        <v>-0.17601737627973071</v>
      </c>
      <c r="N34">
        <v>0.30186897899999998</v>
      </c>
      <c r="O34">
        <f t="shared" si="7"/>
        <v>0.65</v>
      </c>
    </row>
    <row r="35" spans="1:15" ht="15">
      <c r="A35" s="5">
        <v>55493.95</v>
      </c>
      <c r="B35" s="5">
        <v>103057.49</v>
      </c>
      <c r="C35" s="5">
        <v>214634.81</v>
      </c>
      <c r="D35" s="5">
        <v>96778.92</v>
      </c>
      <c r="E35">
        <f t="shared" si="0"/>
        <v>97915.007892889829</v>
      </c>
      <c r="F35">
        <f t="shared" si="1"/>
        <v>-1136.087892889831</v>
      </c>
      <c r="G35">
        <f>INDEX('Estimation of beta,sigma and CI'!H69:BE69,ROWS($36:69))</f>
        <v>3.1730559761070698E-2</v>
      </c>
      <c r="H35">
        <f t="shared" si="2"/>
        <v>-0.12305531724797766</v>
      </c>
      <c r="I35">
        <f t="shared" si="3"/>
        <v>-0.12505534877970581</v>
      </c>
      <c r="J35">
        <f t="shared" si="4"/>
        <v>-1173.317927507338</v>
      </c>
      <c r="K35">
        <v>34</v>
      </c>
      <c r="L35">
        <f t="shared" si="5"/>
        <v>87100518.059734404</v>
      </c>
      <c r="M35">
        <f t="shared" si="6"/>
        <v>-0.12370961348102161</v>
      </c>
      <c r="N35">
        <v>0.33246486800000002</v>
      </c>
      <c r="O35">
        <f t="shared" si="7"/>
        <v>0.67</v>
      </c>
    </row>
    <row r="36" spans="1:15" ht="15">
      <c r="A36" s="5">
        <v>46426.07</v>
      </c>
      <c r="B36" s="5">
        <v>157693.92000000001</v>
      </c>
      <c r="C36" s="5">
        <v>210797.67</v>
      </c>
      <c r="D36" s="5">
        <v>96712.8</v>
      </c>
      <c r="E36">
        <f t="shared" si="0"/>
        <v>89039.273849447491</v>
      </c>
      <c r="F36">
        <f t="shared" si="1"/>
        <v>7673.5261505525123</v>
      </c>
      <c r="G36">
        <f>INDEX('Estimation of beta,sigma and CI'!H70:BE70,ROWS($36:70))</f>
        <v>9.8690922522247509E-2</v>
      </c>
      <c r="H36">
        <f t="shared" si="2"/>
        <v>0.83115769543585838</v>
      </c>
      <c r="I36">
        <f t="shared" si="3"/>
        <v>0.87548066213426345</v>
      </c>
      <c r="J36">
        <f t="shared" si="4"/>
        <v>8513.7566483035025</v>
      </c>
      <c r="K36">
        <v>35</v>
      </c>
      <c r="L36">
        <f t="shared" si="5"/>
        <v>85678350.459995613</v>
      </c>
      <c r="M36">
        <f t="shared" si="6"/>
        <v>0.87321775320418704</v>
      </c>
      <c r="N36">
        <v>0.37666773999999997</v>
      </c>
      <c r="O36">
        <f t="shared" si="7"/>
        <v>0.69</v>
      </c>
    </row>
    <row r="37" spans="1:15" ht="15">
      <c r="A37" s="5">
        <v>46014.02</v>
      </c>
      <c r="B37" s="5">
        <v>85047.44</v>
      </c>
      <c r="C37" s="5">
        <v>205517.64</v>
      </c>
      <c r="D37" s="5">
        <v>96479.51</v>
      </c>
      <c r="E37">
        <f t="shared" si="0"/>
        <v>90511.599646045681</v>
      </c>
      <c r="F37">
        <f t="shared" si="1"/>
        <v>5967.9103539543139</v>
      </c>
      <c r="G37">
        <f>INDEX('Estimation of beta,sigma and CI'!H71:BE71,ROWS($36:71))</f>
        <v>5.6993353038786138E-2</v>
      </c>
      <c r="H37">
        <f t="shared" si="2"/>
        <v>0.64641398478889833</v>
      </c>
      <c r="I37">
        <f t="shared" si="3"/>
        <v>0.6656613885673639</v>
      </c>
      <c r="J37">
        <f t="shared" si="4"/>
        <v>6328.5983966131853</v>
      </c>
      <c r="K37">
        <v>36</v>
      </c>
      <c r="L37">
        <f t="shared" si="5"/>
        <v>86290839.935174063</v>
      </c>
      <c r="M37">
        <f t="shared" si="6"/>
        <v>0.66158030154321379</v>
      </c>
      <c r="N37">
        <v>0.56564173699999998</v>
      </c>
      <c r="O37">
        <f t="shared" si="7"/>
        <v>0.71</v>
      </c>
    </row>
    <row r="38" spans="1:15" ht="15">
      <c r="A38" s="5">
        <v>28663.759999999998</v>
      </c>
      <c r="B38" s="5">
        <v>127056.21</v>
      </c>
      <c r="C38" s="5">
        <v>201126.82</v>
      </c>
      <c r="D38" s="5">
        <v>90708.19</v>
      </c>
      <c r="E38">
        <f t="shared" si="0"/>
        <v>75286.174678230018</v>
      </c>
      <c r="F38">
        <f t="shared" si="1"/>
        <v>15422.015321769984</v>
      </c>
      <c r="G38">
        <f>INDEX('Estimation of beta,sigma and CI'!H72:BE72,ROWS($36:72))</f>
        <v>6.8998652965497981E-2</v>
      </c>
      <c r="H38">
        <f t="shared" si="2"/>
        <v>1.6704350076263053</v>
      </c>
      <c r="I38">
        <f t="shared" si="3"/>
        <v>1.7312286409778839</v>
      </c>
      <c r="J38">
        <f t="shared" si="4"/>
        <v>16564.976378276348</v>
      </c>
      <c r="K38">
        <v>37</v>
      </c>
      <c r="L38">
        <f t="shared" si="5"/>
        <v>81453133.010432526</v>
      </c>
      <c r="M38">
        <f t="shared" si="6"/>
        <v>1.770973565636772</v>
      </c>
      <c r="N38">
        <v>0.66158030199999995</v>
      </c>
      <c r="O38">
        <f t="shared" si="7"/>
        <v>0.73</v>
      </c>
    </row>
    <row r="39" spans="1:15" ht="15">
      <c r="A39" s="5">
        <v>44069.95</v>
      </c>
      <c r="B39" s="5">
        <v>51283.14</v>
      </c>
      <c r="C39" s="5">
        <v>197029.42</v>
      </c>
      <c r="D39" s="5">
        <v>89949.14</v>
      </c>
      <c r="E39">
        <f t="shared" si="0"/>
        <v>89619.537771240299</v>
      </c>
      <c r="F39">
        <f t="shared" si="1"/>
        <v>329.60222875970067</v>
      </c>
      <c r="G39">
        <f>INDEX('Estimation of beta,sigma and CI'!H73:BE73,ROWS($36:73))</f>
        <v>0.14891116464805892</v>
      </c>
      <c r="H39">
        <f t="shared" si="2"/>
        <v>3.5700852970535615E-2</v>
      </c>
      <c r="I39">
        <f t="shared" si="3"/>
        <v>3.8698233944169547E-2</v>
      </c>
      <c r="J39">
        <f t="shared" si="4"/>
        <v>387.27124016778345</v>
      </c>
      <c r="K39">
        <v>38</v>
      </c>
      <c r="L39">
        <f t="shared" si="5"/>
        <v>87127303.544802353</v>
      </c>
      <c r="M39">
        <f t="shared" si="6"/>
        <v>3.8275912777470472E-2</v>
      </c>
      <c r="N39">
        <v>0.74550497199999999</v>
      </c>
      <c r="O39">
        <f t="shared" si="7"/>
        <v>0.75</v>
      </c>
    </row>
    <row r="40" spans="1:15" ht="15">
      <c r="A40" s="5">
        <v>20229.59</v>
      </c>
      <c r="B40" s="5">
        <v>65947.929999999993</v>
      </c>
      <c r="C40" s="5">
        <v>185265.1</v>
      </c>
      <c r="D40" s="5">
        <v>81229.06</v>
      </c>
      <c r="E40">
        <f t="shared" si="0"/>
        <v>69697.430712814778</v>
      </c>
      <c r="F40">
        <f t="shared" si="1"/>
        <v>11531.62928718522</v>
      </c>
      <c r="G40">
        <f>INDEX('Estimation of beta,sigma and CI'!H74:BE74,ROWS($36:74))</f>
        <v>0.1132193180102339</v>
      </c>
      <c r="H40">
        <f t="shared" si="2"/>
        <v>1.2490479910943424</v>
      </c>
      <c r="I40">
        <f t="shared" si="3"/>
        <v>1.3263893110315033</v>
      </c>
      <c r="J40">
        <f t="shared" si="4"/>
        <v>13003.924782518323</v>
      </c>
      <c r="K40">
        <v>39</v>
      </c>
      <c r="L40">
        <f t="shared" si="5"/>
        <v>83797774.780212387</v>
      </c>
      <c r="M40">
        <f t="shared" si="6"/>
        <v>1.3377233800026544</v>
      </c>
      <c r="N40">
        <v>0.85283320799999995</v>
      </c>
      <c r="O40">
        <f t="shared" si="7"/>
        <v>0.77</v>
      </c>
    </row>
    <row r="41" spans="1:15" ht="15">
      <c r="A41" s="5">
        <v>38558.51</v>
      </c>
      <c r="B41" s="5">
        <v>82982.09</v>
      </c>
      <c r="C41" s="5">
        <v>174999.3</v>
      </c>
      <c r="D41" s="5">
        <v>81005.759999999995</v>
      </c>
      <c r="E41">
        <f t="shared" si="0"/>
        <v>83729.012047916884</v>
      </c>
      <c r="F41">
        <f t="shared" si="1"/>
        <v>-2723.2520479168888</v>
      </c>
      <c r="G41">
        <f>INDEX('Estimation of beta,sigma and CI'!H75:BE75,ROWS($36:75))</f>
        <v>6.2357731502137921E-2</v>
      </c>
      <c r="H41">
        <f t="shared" si="2"/>
        <v>-0.29496894280794356</v>
      </c>
      <c r="I41">
        <f t="shared" si="3"/>
        <v>-0.30461950157702</v>
      </c>
      <c r="J41">
        <f t="shared" si="4"/>
        <v>-2904.361438696274</v>
      </c>
      <c r="K41">
        <v>40</v>
      </c>
      <c r="L41">
        <f t="shared" si="5"/>
        <v>86954377.705426201</v>
      </c>
      <c r="M41">
        <f t="shared" si="6"/>
        <v>-0.30159457461861316</v>
      </c>
      <c r="N41">
        <v>0.87321775300000004</v>
      </c>
      <c r="O41">
        <f t="shared" si="7"/>
        <v>0.79</v>
      </c>
    </row>
    <row r="42" spans="1:15" ht="15">
      <c r="A42" s="5">
        <v>28754.33</v>
      </c>
      <c r="B42" s="5">
        <v>118546.05</v>
      </c>
      <c r="C42" s="5">
        <v>172795.67</v>
      </c>
      <c r="D42" s="5">
        <v>78239.91</v>
      </c>
      <c r="E42">
        <f t="shared" si="0"/>
        <v>74815.954074818641</v>
      </c>
      <c r="F42">
        <f t="shared" si="1"/>
        <v>3423.9559251813625</v>
      </c>
      <c r="G42">
        <f>INDEX('Estimation of beta,sigma and CI'!H76:BE76,ROWS($36:76))</f>
        <v>4.8654692327384591E-2</v>
      </c>
      <c r="H42">
        <f t="shared" si="2"/>
        <v>0.37086565683271772</v>
      </c>
      <c r="I42">
        <f t="shared" si="3"/>
        <v>0.38023100558852535</v>
      </c>
      <c r="J42">
        <f t="shared" si="4"/>
        <v>3599.067444351806</v>
      </c>
      <c r="K42">
        <v>41</v>
      </c>
      <c r="L42">
        <f t="shared" si="5"/>
        <v>86856294.592861861</v>
      </c>
      <c r="M42">
        <f t="shared" si="6"/>
        <v>0.37666774012530158</v>
      </c>
      <c r="N42">
        <v>0.97218939000000004</v>
      </c>
      <c r="O42">
        <f t="shared" si="7"/>
        <v>0.81</v>
      </c>
    </row>
    <row r="43" spans="1:15" ht="15">
      <c r="A43" s="5">
        <v>27892.92</v>
      </c>
      <c r="B43" s="5">
        <v>84710.77</v>
      </c>
      <c r="C43" s="5">
        <v>164470.71</v>
      </c>
      <c r="D43" s="5">
        <v>77798.83</v>
      </c>
      <c r="E43">
        <f t="shared" si="0"/>
        <v>74802.556307346793</v>
      </c>
      <c r="F43">
        <f t="shared" si="1"/>
        <v>2996.2736926532089</v>
      </c>
      <c r="G43">
        <f>INDEX('Estimation of beta,sigma and CI'!H77:BE77,ROWS($36:77))</f>
        <v>6.5523303472953889E-2</v>
      </c>
      <c r="H43">
        <f t="shared" si="2"/>
        <v>0.32454127195506038</v>
      </c>
      <c r="I43">
        <f t="shared" si="3"/>
        <v>0.33572655659531481</v>
      </c>
      <c r="J43">
        <f t="shared" si="4"/>
        <v>3206.3653420023934</v>
      </c>
      <c r="K43">
        <v>42</v>
      </c>
      <c r="L43">
        <f t="shared" si="5"/>
        <v>86916647.930149391</v>
      </c>
      <c r="M43">
        <f t="shared" si="6"/>
        <v>0.33246486752928267</v>
      </c>
      <c r="N43">
        <v>1.0228665990000001</v>
      </c>
      <c r="O43">
        <f t="shared" si="7"/>
        <v>0.83</v>
      </c>
    </row>
    <row r="44" spans="1:15" ht="15">
      <c r="A44" s="5">
        <v>23640.93</v>
      </c>
      <c r="B44" s="5">
        <v>96189.63</v>
      </c>
      <c r="C44" s="5">
        <v>148001.10999999999</v>
      </c>
      <c r="D44" s="5">
        <v>71498.490000000005</v>
      </c>
      <c r="E44">
        <f t="shared" si="0"/>
        <v>70620.41189013682</v>
      </c>
      <c r="F44">
        <f t="shared" si="1"/>
        <v>878.07810986318509</v>
      </c>
      <c r="G44">
        <f>INDEX('Estimation of beta,sigma and CI'!H78:BE78,ROWS($36:78))</f>
        <v>5.3869474576273772E-2</v>
      </c>
      <c r="H44">
        <f t="shared" si="2"/>
        <v>9.5108997335470152E-2</v>
      </c>
      <c r="I44">
        <f t="shared" si="3"/>
        <v>9.7779109109748977E-2</v>
      </c>
      <c r="J44">
        <f t="shared" si="4"/>
        <v>928.07290988728676</v>
      </c>
      <c r="K44">
        <v>43</v>
      </c>
      <c r="L44">
        <f t="shared" si="5"/>
        <v>87112030.766077131</v>
      </c>
      <c r="M44">
        <f t="shared" si="6"/>
        <v>9.6720504716720654E-2</v>
      </c>
      <c r="N44">
        <v>1.0374563409999999</v>
      </c>
      <c r="O44">
        <f t="shared" si="7"/>
        <v>0.85</v>
      </c>
    </row>
    <row r="45" spans="1:15" ht="15">
      <c r="A45" s="5">
        <v>15505.73</v>
      </c>
      <c r="B45" s="5">
        <v>127382.3</v>
      </c>
      <c r="C45" s="5">
        <v>35534.17</v>
      </c>
      <c r="D45" s="5">
        <v>69758.98</v>
      </c>
      <c r="E45">
        <f t="shared" si="0"/>
        <v>60167.040022151145</v>
      </c>
      <c r="F45">
        <f t="shared" si="1"/>
        <v>9591.9399778488514</v>
      </c>
      <c r="G45">
        <f>INDEX('Estimation of beta,sigma and CI'!H79:BE79,ROWS($36:79))</f>
        <v>6.6393035134542047E-2</v>
      </c>
      <c r="H45">
        <f t="shared" si="2"/>
        <v>1.0389506167479337</v>
      </c>
      <c r="I45">
        <f t="shared" si="3"/>
        <v>1.0752584489333918</v>
      </c>
      <c r="J45">
        <f t="shared" si="4"/>
        <v>10274.066431403653</v>
      </c>
      <c r="K45">
        <v>44</v>
      </c>
      <c r="L45">
        <f t="shared" si="5"/>
        <v>84940179.476478755</v>
      </c>
      <c r="M45">
        <f t="shared" si="6"/>
        <v>1.0771292606638945</v>
      </c>
      <c r="N45">
        <v>1.0771292610000001</v>
      </c>
      <c r="O45">
        <f t="shared" si="7"/>
        <v>0.87</v>
      </c>
    </row>
    <row r="46" spans="1:15" ht="15">
      <c r="A46" s="5">
        <v>22177.74</v>
      </c>
      <c r="B46" s="5">
        <v>154806.14000000001</v>
      </c>
      <c r="C46" s="5">
        <v>28334.720000000001</v>
      </c>
      <c r="D46" s="5">
        <v>65200.33</v>
      </c>
      <c r="E46">
        <f t="shared" si="0"/>
        <v>64611.354984460282</v>
      </c>
      <c r="F46">
        <f t="shared" si="1"/>
        <v>588.97501553971961</v>
      </c>
      <c r="G46">
        <f>INDEX('Estimation of beta,sigma and CI'!H80:BE80,ROWS($36:80))</f>
        <v>9.8395846337456447E-2</v>
      </c>
      <c r="H46">
        <f t="shared" si="2"/>
        <v>6.3794806583156657E-2</v>
      </c>
      <c r="I46">
        <f t="shared" si="3"/>
        <v>6.7185781489081178E-2</v>
      </c>
      <c r="J46">
        <f t="shared" si="4"/>
        <v>653.25233157717219</v>
      </c>
      <c r="K46">
        <v>45</v>
      </c>
      <c r="L46">
        <f t="shared" si="5"/>
        <v>87121590.126174614</v>
      </c>
      <c r="M46">
        <f t="shared" si="6"/>
        <v>6.645474925119943E-2</v>
      </c>
      <c r="N46">
        <v>1.1090776710000001</v>
      </c>
      <c r="O46">
        <f t="shared" si="7"/>
        <v>0.89</v>
      </c>
    </row>
    <row r="47" spans="1:15" ht="15">
      <c r="A47" s="5">
        <v>1000.23</v>
      </c>
      <c r="B47" s="5">
        <v>124153.04</v>
      </c>
      <c r="C47" s="5">
        <v>1903.93</v>
      </c>
      <c r="D47" s="5">
        <v>64926.080000000002</v>
      </c>
      <c r="E47">
        <f t="shared" si="0"/>
        <v>47650.649736514235</v>
      </c>
      <c r="F47">
        <f t="shared" si="1"/>
        <v>17275.430263485767</v>
      </c>
      <c r="G47">
        <f>INDEX('Estimation of beta,sigma and CI'!H81:BE81,ROWS($36:81))</f>
        <v>8.6170073979655065E-2</v>
      </c>
      <c r="H47">
        <f t="shared" si="2"/>
        <v>1.8711875770994615</v>
      </c>
      <c r="I47">
        <f t="shared" si="3"/>
        <v>1.9574227763557037</v>
      </c>
      <c r="J47">
        <f t="shared" si="4"/>
        <v>18904.426055205768</v>
      </c>
      <c r="K47">
        <v>46</v>
      </c>
      <c r="L47">
        <f t="shared" si="5"/>
        <v>79872760.244268209</v>
      </c>
      <c r="M47">
        <f t="shared" si="6"/>
        <v>2.0220730367487185</v>
      </c>
      <c r="N47">
        <v>1.1794307639999999</v>
      </c>
      <c r="O47">
        <f t="shared" si="7"/>
        <v>0.91</v>
      </c>
    </row>
    <row r="48" spans="1:15" ht="15">
      <c r="A48" s="5">
        <v>1315.46</v>
      </c>
      <c r="B48" s="5">
        <v>115816.21</v>
      </c>
      <c r="C48" s="5">
        <v>297114.46000000002</v>
      </c>
      <c r="D48" s="5">
        <v>49490.75</v>
      </c>
      <c r="E48">
        <f t="shared" si="0"/>
        <v>56166.206957751623</v>
      </c>
      <c r="F48">
        <f t="shared" si="1"/>
        <v>-6675.4569577516231</v>
      </c>
      <c r="G48">
        <f>INDEX('Estimation of beta,sigma and CI'!H82:BE82,ROWS($36:82))</f>
        <v>0.24060164693023861</v>
      </c>
      <c r="H48">
        <f t="shared" si="2"/>
        <v>-0.72305186847986569</v>
      </c>
      <c r="I48">
        <f t="shared" si="3"/>
        <v>-0.82972586257318359</v>
      </c>
      <c r="J48">
        <f t="shared" si="4"/>
        <v>-8790.4548788748671</v>
      </c>
      <c r="K48">
        <v>47</v>
      </c>
      <c r="L48">
        <f t="shared" si="5"/>
        <v>85826133.37326695</v>
      </c>
      <c r="M48">
        <f t="shared" si="6"/>
        <v>-0.82686841120405197</v>
      </c>
      <c r="N48">
        <v>1.3377233799999999</v>
      </c>
      <c r="O48">
        <f t="shared" si="7"/>
        <v>0.93</v>
      </c>
    </row>
    <row r="49" spans="1:15" ht="15">
      <c r="A49" s="5">
        <v>0</v>
      </c>
      <c r="B49" s="5">
        <v>135426.92000000001</v>
      </c>
      <c r="C49" s="5">
        <v>0</v>
      </c>
      <c r="D49" s="5">
        <v>42559.73</v>
      </c>
      <c r="E49">
        <f t="shared" si="0"/>
        <v>46490.589036941441</v>
      </c>
      <c r="F49">
        <f t="shared" si="1"/>
        <v>-3930.8590369414378</v>
      </c>
      <c r="G49">
        <f>INDEX('Estimation of beta,sigma and CI'!H83:BE83,ROWS($36:83))</f>
        <v>9.6223009930942044E-2</v>
      </c>
      <c r="H49">
        <f t="shared" si="2"/>
        <v>-0.4257708482549733</v>
      </c>
      <c r="I49">
        <f t="shared" si="3"/>
        <v>-0.4478631008960311</v>
      </c>
      <c r="J49">
        <f t="shared" si="4"/>
        <v>-4349.368350970165</v>
      </c>
      <c r="K49">
        <v>48</v>
      </c>
      <c r="L49">
        <f t="shared" si="5"/>
        <v>86750212.24650225</v>
      </c>
      <c r="M49">
        <f t="shared" si="6"/>
        <v>-0.44393721883688519</v>
      </c>
      <c r="N49">
        <v>1.3781420550000001</v>
      </c>
      <c r="O49">
        <f t="shared" si="7"/>
        <v>0.95</v>
      </c>
    </row>
    <row r="50" spans="1:15" ht="15">
      <c r="A50" s="5">
        <v>542.04999999999995</v>
      </c>
      <c r="B50" s="5">
        <v>51743.15</v>
      </c>
      <c r="C50" s="5">
        <v>0</v>
      </c>
      <c r="D50" s="5">
        <v>35673.410000000003</v>
      </c>
      <c r="E50">
        <f t="shared" si="0"/>
        <v>49171.388178233297</v>
      </c>
      <c r="F50">
        <f t="shared" si="1"/>
        <v>-13497.978178233294</v>
      </c>
      <c r="G50">
        <f>INDEX('Estimation of beta,sigma and CI'!H84:BE84,ROWS($36:84))</f>
        <v>0.21801939877675741</v>
      </c>
      <c r="H50">
        <f t="shared" si="2"/>
        <v>-1.4620329970278525</v>
      </c>
      <c r="I50">
        <f t="shared" si="3"/>
        <v>-1.6533286237751765</v>
      </c>
      <c r="J50">
        <f t="shared" si="4"/>
        <v>-17261.269853905036</v>
      </c>
      <c r="K50">
        <v>49</v>
      </c>
      <c r="L50">
        <f t="shared" si="5"/>
        <v>81952534.692519844</v>
      </c>
      <c r="M50">
        <f t="shared" si="6"/>
        <v>-1.6861241034875425</v>
      </c>
      <c r="N50">
        <v>1.7709735660000001</v>
      </c>
      <c r="O50">
        <f t="shared" si="7"/>
        <v>0.97</v>
      </c>
    </row>
    <row r="51" spans="1:15" ht="15">
      <c r="A51" s="5">
        <v>0</v>
      </c>
      <c r="B51" s="5">
        <v>116983.8</v>
      </c>
      <c r="C51" s="5">
        <v>45173.06</v>
      </c>
      <c r="D51" s="5">
        <v>14681.4</v>
      </c>
      <c r="E51">
        <f t="shared" si="0"/>
        <v>48215.134166610507</v>
      </c>
      <c r="F51">
        <f t="shared" si="1"/>
        <v>-33533.734166610506</v>
      </c>
      <c r="G51">
        <f>INDEX('Estimation of beta,sigma and CI'!H85:BE85,ROWS($36:85))</f>
        <v>7.4771163253277692E-2</v>
      </c>
      <c r="H51">
        <f t="shared" si="2"/>
        <v>-3.6322051508577782</v>
      </c>
      <c r="I51">
        <f t="shared" si="3"/>
        <v>-3.7761200244153423</v>
      </c>
      <c r="J51">
        <f t="shared" si="4"/>
        <v>-36243.719212774849</v>
      </c>
      <c r="K51">
        <v>50</v>
      </c>
      <c r="L51">
        <f t="shared" si="5"/>
        <v>60121534.659767419</v>
      </c>
      <c r="M51">
        <f t="shared" si="6"/>
        <v>-4.4961657009897928</v>
      </c>
      <c r="N51">
        <v>2.0220730370000002</v>
      </c>
      <c r="O51">
        <f t="shared" si="7"/>
        <v>0.99</v>
      </c>
    </row>
    <row r="56" spans="1:15">
      <c r="A56" s="18" t="s">
        <v>28</v>
      </c>
      <c r="B56" s="20">
        <v>50122.192990000003</v>
      </c>
    </row>
    <row r="57" spans="1:15">
      <c r="A57" s="18" t="s">
        <v>29</v>
      </c>
      <c r="B57" s="20">
        <v>0.80571504999999999</v>
      </c>
    </row>
    <row r="58" spans="1:15">
      <c r="A58" s="18" t="s">
        <v>30</v>
      </c>
      <c r="B58" s="20">
        <v>-2.6815967999999999E-2</v>
      </c>
    </row>
    <row r="59" spans="1:15">
      <c r="A59" s="18" t="s">
        <v>31</v>
      </c>
      <c r="B59" s="20">
        <v>2.7228064999999999E-2</v>
      </c>
    </row>
    <row r="60" spans="1:15">
      <c r="A60" s="19"/>
    </row>
    <row r="61" spans="1:15">
      <c r="A61" s="18" t="s">
        <v>32</v>
      </c>
      <c r="B61" s="20">
        <v>85236006.629999995</v>
      </c>
    </row>
  </sheetData>
  <sortState ref="N2:N51">
    <sortCondition ref="N5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O18" sqref="O18"/>
    </sheetView>
  </sheetViews>
  <sheetFormatPr defaultRowHeight="12.75"/>
  <cols>
    <col min="1" max="1" width="6.140625" bestFit="1" customWidth="1"/>
    <col min="2" max="2" width="22" customWidth="1"/>
  </cols>
  <sheetData>
    <row r="1" spans="1:2">
      <c r="A1" s="31" t="s">
        <v>65</v>
      </c>
      <c r="B1" s="32" t="s">
        <v>64</v>
      </c>
    </row>
    <row r="2" spans="1:2">
      <c r="A2">
        <v>0.01</v>
      </c>
      <c r="B2">
        <v>-4.4961657009999998</v>
      </c>
    </row>
    <row r="3" spans="1:2">
      <c r="A3">
        <v>0.03</v>
      </c>
      <c r="B3">
        <v>-1.9542668190000001</v>
      </c>
    </row>
    <row r="4" spans="1:2">
      <c r="A4">
        <v>0.05</v>
      </c>
      <c r="B4">
        <v>-1.851015012</v>
      </c>
    </row>
    <row r="5" spans="1:2">
      <c r="A5">
        <v>7.0000000000000007E-2</v>
      </c>
      <c r="B5">
        <v>-1.686124103</v>
      </c>
    </row>
    <row r="6" spans="1:2">
      <c r="A6">
        <v>0.09</v>
      </c>
      <c r="B6">
        <v>-1.0716244109999999</v>
      </c>
    </row>
    <row r="7" spans="1:2">
      <c r="A7">
        <v>0.11</v>
      </c>
      <c r="B7">
        <v>-0.82686841099999997</v>
      </c>
    </row>
    <row r="8" spans="1:2">
      <c r="A8">
        <v>0.13</v>
      </c>
      <c r="B8">
        <v>-0.73973776099999999</v>
      </c>
    </row>
    <row r="9" spans="1:2">
      <c r="A9">
        <v>0.15</v>
      </c>
      <c r="B9">
        <v>-0.67944142799999996</v>
      </c>
    </row>
    <row r="10" spans="1:2">
      <c r="A10">
        <v>0.17</v>
      </c>
      <c r="B10">
        <v>-0.67670860700000002</v>
      </c>
    </row>
    <row r="11" spans="1:2">
      <c r="A11">
        <v>0.19</v>
      </c>
      <c r="B11">
        <v>-0.56716721199999998</v>
      </c>
    </row>
    <row r="12" spans="1:2">
      <c r="A12">
        <v>0.21</v>
      </c>
      <c r="B12">
        <v>-0.53522122100000002</v>
      </c>
    </row>
    <row r="13" spans="1:2">
      <c r="A13">
        <v>0.23</v>
      </c>
      <c r="B13">
        <v>-0.53470165000000003</v>
      </c>
    </row>
    <row r="14" spans="1:2">
      <c r="A14">
        <v>0.25</v>
      </c>
      <c r="B14">
        <v>-0.53007072700000002</v>
      </c>
    </row>
    <row r="15" spans="1:2">
      <c r="A15">
        <v>0.27</v>
      </c>
      <c r="B15">
        <v>-0.51814615799999997</v>
      </c>
    </row>
    <row r="16" spans="1:2">
      <c r="A16">
        <v>0.28999999999999998</v>
      </c>
      <c r="B16">
        <v>-0.47925779899999998</v>
      </c>
    </row>
    <row r="17" spans="1:2">
      <c r="A17">
        <v>0.31</v>
      </c>
      <c r="B17">
        <v>-0.47261954900000003</v>
      </c>
    </row>
    <row r="18" spans="1:2">
      <c r="A18">
        <v>0.33</v>
      </c>
      <c r="B18">
        <v>-0.44393721899999999</v>
      </c>
    </row>
    <row r="19" spans="1:2">
      <c r="A19">
        <v>0.35</v>
      </c>
      <c r="B19">
        <v>-0.30159457499999998</v>
      </c>
    </row>
    <row r="20" spans="1:2">
      <c r="A20">
        <v>0.37</v>
      </c>
      <c r="B20">
        <v>-0.23461428500000001</v>
      </c>
    </row>
    <row r="21" spans="1:2">
      <c r="A21">
        <v>0.39</v>
      </c>
      <c r="B21">
        <v>-0.176017376</v>
      </c>
    </row>
    <row r="22" spans="1:2">
      <c r="A22">
        <v>0.41</v>
      </c>
      <c r="B22">
        <v>-0.13902610300000001</v>
      </c>
    </row>
    <row r="23" spans="1:2">
      <c r="A23">
        <v>0.43</v>
      </c>
      <c r="B23">
        <v>-0.123709613</v>
      </c>
    </row>
    <row r="24" spans="1:2">
      <c r="A24">
        <v>0.45</v>
      </c>
      <c r="B24">
        <v>-8.7369756000000007E-2</v>
      </c>
    </row>
    <row r="25" spans="1:2">
      <c r="A25">
        <v>0.47</v>
      </c>
      <c r="B25">
        <v>-2.9709194000000001E-2</v>
      </c>
    </row>
    <row r="26" spans="1:2">
      <c r="A26">
        <v>0.49</v>
      </c>
      <c r="B26">
        <v>-2.2647688999999999E-2</v>
      </c>
    </row>
    <row r="27" spans="1:2">
      <c r="A27">
        <v>0.51</v>
      </c>
      <c r="B27">
        <v>3.8275913000000002E-2</v>
      </c>
    </row>
    <row r="28" spans="1:2">
      <c r="A28">
        <v>0.53</v>
      </c>
      <c r="B28">
        <v>5.1822866000000002E-2</v>
      </c>
    </row>
    <row r="29" spans="1:2">
      <c r="A29">
        <v>0.55000000000000004</v>
      </c>
      <c r="B29">
        <v>5.3452593999999999E-2</v>
      </c>
    </row>
    <row r="30" spans="1:2">
      <c r="A30">
        <v>0.56999999999999995</v>
      </c>
      <c r="B30">
        <v>6.6454748999999994E-2</v>
      </c>
    </row>
    <row r="31" spans="1:2">
      <c r="A31">
        <v>0.59</v>
      </c>
      <c r="B31">
        <v>9.6720504999999998E-2</v>
      </c>
    </row>
    <row r="32" spans="1:2">
      <c r="A32">
        <v>0.61</v>
      </c>
      <c r="B32">
        <v>0.18632905899999999</v>
      </c>
    </row>
    <row r="33" spans="1:2">
      <c r="A33">
        <v>0.63</v>
      </c>
      <c r="B33">
        <v>0.20063019200000001</v>
      </c>
    </row>
    <row r="34" spans="1:2">
      <c r="A34">
        <v>0.65</v>
      </c>
      <c r="B34">
        <v>0.30186897899999998</v>
      </c>
    </row>
    <row r="35" spans="1:2">
      <c r="A35">
        <v>0.67</v>
      </c>
      <c r="B35">
        <v>0.33246486800000002</v>
      </c>
    </row>
    <row r="36" spans="1:2">
      <c r="A36">
        <v>0.69</v>
      </c>
      <c r="B36">
        <v>0.37666773999999997</v>
      </c>
    </row>
    <row r="37" spans="1:2">
      <c r="A37">
        <v>0.71</v>
      </c>
      <c r="B37">
        <v>0.56564173699999998</v>
      </c>
    </row>
    <row r="38" spans="1:2">
      <c r="A38">
        <v>0.73</v>
      </c>
      <c r="B38">
        <v>0.66158030199999995</v>
      </c>
    </row>
    <row r="39" spans="1:2">
      <c r="A39">
        <v>0.75</v>
      </c>
      <c r="B39">
        <v>0.74550497199999999</v>
      </c>
    </row>
    <row r="40" spans="1:2">
      <c r="A40">
        <v>0.77</v>
      </c>
      <c r="B40">
        <v>0.85283320799999995</v>
      </c>
    </row>
    <row r="41" spans="1:2">
      <c r="A41">
        <v>0.79</v>
      </c>
      <c r="B41">
        <v>0.87321775300000004</v>
      </c>
    </row>
    <row r="42" spans="1:2">
      <c r="A42">
        <v>0.81</v>
      </c>
      <c r="B42">
        <v>0.97218939000000004</v>
      </c>
    </row>
    <row r="43" spans="1:2">
      <c r="A43">
        <v>0.83</v>
      </c>
      <c r="B43">
        <v>1.0228665990000001</v>
      </c>
    </row>
    <row r="44" spans="1:2">
      <c r="A44">
        <v>0.85</v>
      </c>
      <c r="B44">
        <v>1.0374563409999999</v>
      </c>
    </row>
    <row r="45" spans="1:2">
      <c r="A45">
        <v>0.87</v>
      </c>
      <c r="B45">
        <v>1.0771292610000001</v>
      </c>
    </row>
    <row r="46" spans="1:2">
      <c r="A46">
        <v>0.89</v>
      </c>
      <c r="B46">
        <v>1.1090776710000001</v>
      </c>
    </row>
    <row r="47" spans="1:2">
      <c r="A47">
        <v>0.91</v>
      </c>
      <c r="B47">
        <v>1.1794307639999999</v>
      </c>
    </row>
    <row r="48" spans="1:2">
      <c r="A48">
        <v>0.93</v>
      </c>
      <c r="B48">
        <v>1.3377233799999999</v>
      </c>
    </row>
    <row r="49" spans="1:2">
      <c r="A49">
        <v>0.95</v>
      </c>
      <c r="B49">
        <v>1.3781420550000001</v>
      </c>
    </row>
    <row r="50" spans="1:2">
      <c r="A50">
        <v>0.97</v>
      </c>
      <c r="B50">
        <v>1.7709735660000001</v>
      </c>
    </row>
    <row r="51" spans="1:2">
      <c r="A51">
        <v>0.99</v>
      </c>
      <c r="B51">
        <v>2.0220730370000002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D33" sqref="D33"/>
    </sheetView>
  </sheetViews>
  <sheetFormatPr defaultRowHeight="12.75"/>
  <cols>
    <col min="1" max="1" width="12" bestFit="1" customWidth="1"/>
    <col min="2" max="2" width="12.5703125" bestFit="1" customWidth="1"/>
  </cols>
  <sheetData>
    <row r="1" spans="1:2">
      <c r="A1" s="31" t="s">
        <v>21</v>
      </c>
      <c r="B1" s="31" t="s">
        <v>22</v>
      </c>
    </row>
    <row r="2" spans="1:2">
      <c r="A2">
        <v>192521.2531</v>
      </c>
      <c r="B2">
        <v>-259.42305219999997</v>
      </c>
    </row>
    <row r="3" spans="1:2">
      <c r="A3">
        <v>189156.7684</v>
      </c>
      <c r="B3">
        <v>2635.2916059999998</v>
      </c>
    </row>
    <row r="4" spans="1:2">
      <c r="A4">
        <v>182147.27919999999</v>
      </c>
      <c r="B4">
        <v>8903.1107699999993</v>
      </c>
    </row>
    <row r="5" spans="1:2">
      <c r="A5">
        <v>173696.70019999999</v>
      </c>
      <c r="B5">
        <v>9205.2898389999991</v>
      </c>
    </row>
    <row r="6" spans="1:2">
      <c r="A6">
        <v>172139.51430000001</v>
      </c>
      <c r="B6">
        <v>-5951.5743039999998</v>
      </c>
    </row>
    <row r="7" spans="1:2">
      <c r="A7">
        <v>163580.7807</v>
      </c>
      <c r="B7">
        <v>-6589.6606940000001</v>
      </c>
    </row>
    <row r="8" spans="1:2">
      <c r="A8">
        <v>158114.0968</v>
      </c>
      <c r="B8">
        <v>-1991.5867639999999</v>
      </c>
    </row>
    <row r="9" spans="1:2">
      <c r="A9">
        <v>160021.36319999999</v>
      </c>
      <c r="B9">
        <v>-4268.7631810000003</v>
      </c>
    </row>
    <row r="10" spans="1:2">
      <c r="A10">
        <v>151741.6998</v>
      </c>
      <c r="B10">
        <v>470.07017029999997</v>
      </c>
    </row>
    <row r="11" spans="1:2">
      <c r="A11">
        <v>154884.68419999999</v>
      </c>
      <c r="B11">
        <v>-5124.7242239999996</v>
      </c>
    </row>
    <row r="12" spans="1:2">
      <c r="A12">
        <v>135509.0165</v>
      </c>
      <c r="B12">
        <v>10612.93353</v>
      </c>
    </row>
    <row r="13" spans="1:2">
      <c r="A13">
        <v>135573.71309999999</v>
      </c>
      <c r="B13">
        <v>8685.6869449999995</v>
      </c>
    </row>
    <row r="14" spans="1:2">
      <c r="A14">
        <v>129138.0543</v>
      </c>
      <c r="B14">
        <v>12447.46571</v>
      </c>
    </row>
    <row r="15" spans="1:2">
      <c r="A15">
        <v>127487.9918</v>
      </c>
      <c r="B15">
        <v>6819.3582260000003</v>
      </c>
    </row>
    <row r="16" spans="1:2">
      <c r="A16">
        <v>149548.6465</v>
      </c>
      <c r="B16">
        <v>-16945.996459999998</v>
      </c>
    </row>
    <row r="17" spans="1:2">
      <c r="A17">
        <v>146235.16010000001</v>
      </c>
      <c r="B17">
        <v>-16318.1201</v>
      </c>
    </row>
    <row r="18" spans="1:2">
      <c r="A18">
        <v>116915.40549999999</v>
      </c>
      <c r="B18">
        <v>10077.52449</v>
      </c>
    </row>
    <row r="19" spans="1:2">
      <c r="A19">
        <v>130192.4473</v>
      </c>
      <c r="B19">
        <v>-4822.0773289999997</v>
      </c>
    </row>
    <row r="20" spans="1:2">
      <c r="A20">
        <v>129014.22689999999</v>
      </c>
      <c r="B20">
        <v>-4747.3269179999998</v>
      </c>
    </row>
    <row r="21" spans="1:2">
      <c r="A21">
        <v>115635.2164</v>
      </c>
      <c r="B21">
        <v>7141.6435650000003</v>
      </c>
    </row>
    <row r="22" spans="1:2">
      <c r="A22">
        <v>116639.66929999999</v>
      </c>
      <c r="B22">
        <v>1834.3606580000001</v>
      </c>
    </row>
    <row r="23" spans="1:2">
      <c r="A23">
        <v>117319.4518</v>
      </c>
      <c r="B23">
        <v>-6006.431767</v>
      </c>
    </row>
    <row r="24" spans="1:2">
      <c r="A24">
        <v>114706.98179999999</v>
      </c>
      <c r="B24">
        <v>-4354.7318320000004</v>
      </c>
    </row>
    <row r="25" spans="1:2">
      <c r="A25">
        <v>109996.6153</v>
      </c>
      <c r="B25">
        <v>-1262.6253300000001</v>
      </c>
    </row>
    <row r="26" spans="1:2">
      <c r="A26">
        <v>113362.9662</v>
      </c>
      <c r="B26">
        <v>-4810.926187</v>
      </c>
    </row>
    <row r="27" spans="1:2">
      <c r="A27">
        <v>102237.7252</v>
      </c>
      <c r="B27">
        <v>5166.6148469999998</v>
      </c>
    </row>
    <row r="28" spans="1:2">
      <c r="A28">
        <v>110600.5754</v>
      </c>
      <c r="B28">
        <v>-4867.0354399999997</v>
      </c>
    </row>
    <row r="29" spans="1:2">
      <c r="A29">
        <v>114408.0716</v>
      </c>
      <c r="B29">
        <v>-9399.7615839999999</v>
      </c>
    </row>
    <row r="30" spans="1:2">
      <c r="A30">
        <v>101660.0261</v>
      </c>
      <c r="B30">
        <v>1622.3538940000001</v>
      </c>
    </row>
    <row r="31" spans="1:2">
      <c r="A31">
        <v>101794.9835</v>
      </c>
      <c r="B31">
        <v>-790.34353920000001</v>
      </c>
    </row>
    <row r="32" spans="1:2">
      <c r="A32">
        <v>99452.373009999996</v>
      </c>
      <c r="B32">
        <v>485.21699480000001</v>
      </c>
    </row>
    <row r="33" spans="1:2">
      <c r="A33">
        <v>97687.856360000005</v>
      </c>
      <c r="B33">
        <v>-204.2963589</v>
      </c>
    </row>
    <row r="34" spans="1:2">
      <c r="A34">
        <v>99001.32905</v>
      </c>
      <c r="B34">
        <v>-1573.489051</v>
      </c>
    </row>
    <row r="35" spans="1:2">
      <c r="A35">
        <v>97915.007889999993</v>
      </c>
      <c r="B35">
        <v>-1136.0878929999999</v>
      </c>
    </row>
    <row r="36" spans="1:2">
      <c r="A36">
        <v>89039.273849999998</v>
      </c>
      <c r="B36">
        <v>7673.526151</v>
      </c>
    </row>
    <row r="37" spans="1:2">
      <c r="A37">
        <v>90511.599650000004</v>
      </c>
      <c r="B37">
        <v>5967.9103539999996</v>
      </c>
    </row>
    <row r="38" spans="1:2">
      <c r="A38">
        <v>75286.174679999996</v>
      </c>
      <c r="B38">
        <v>15422.01532</v>
      </c>
    </row>
    <row r="39" spans="1:2">
      <c r="A39">
        <v>89619.537769999995</v>
      </c>
      <c r="B39">
        <v>329.60222879999998</v>
      </c>
    </row>
    <row r="40" spans="1:2">
      <c r="A40">
        <v>69697.430710000001</v>
      </c>
      <c r="B40">
        <v>11531.629290000001</v>
      </c>
    </row>
    <row r="41" spans="1:2">
      <c r="A41">
        <v>83729.012050000005</v>
      </c>
      <c r="B41">
        <v>-2723.2520479999998</v>
      </c>
    </row>
    <row r="42" spans="1:2">
      <c r="A42">
        <v>74815.954070000007</v>
      </c>
      <c r="B42">
        <v>3423.9559250000002</v>
      </c>
    </row>
    <row r="43" spans="1:2">
      <c r="A43">
        <v>74802.55631</v>
      </c>
      <c r="B43">
        <v>2996.2736930000001</v>
      </c>
    </row>
    <row r="44" spans="1:2">
      <c r="A44">
        <v>70620.411890000003</v>
      </c>
      <c r="B44">
        <v>878.07810989999996</v>
      </c>
    </row>
    <row r="45" spans="1:2">
      <c r="A45">
        <v>60167.04002</v>
      </c>
      <c r="B45">
        <v>9591.9399780000003</v>
      </c>
    </row>
    <row r="46" spans="1:2">
      <c r="A46">
        <v>64611.354979999996</v>
      </c>
      <c r="B46">
        <v>588.97501550000004</v>
      </c>
    </row>
    <row r="47" spans="1:2">
      <c r="A47">
        <v>47650.649740000001</v>
      </c>
      <c r="B47">
        <v>17275.430260000001</v>
      </c>
    </row>
    <row r="48" spans="1:2">
      <c r="A48">
        <v>56166.206960000003</v>
      </c>
      <c r="B48">
        <v>-6675.4569579999998</v>
      </c>
    </row>
    <row r="49" spans="1:2">
      <c r="A49">
        <v>46490.589039999999</v>
      </c>
      <c r="B49">
        <v>-3930.8590370000002</v>
      </c>
    </row>
    <row r="50" spans="1:2">
      <c r="A50">
        <v>49171.388180000002</v>
      </c>
      <c r="B50">
        <v>-13497.97818</v>
      </c>
    </row>
    <row r="51" spans="1:2">
      <c r="A51">
        <v>48215.134169999998</v>
      </c>
      <c r="B51">
        <v>-33533.734170000003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="85" zoomScaleNormal="85" workbookViewId="0">
      <selection sqref="A1:J1"/>
    </sheetView>
  </sheetViews>
  <sheetFormatPr defaultRowHeight="12.75"/>
  <cols>
    <col min="1" max="1" width="19.5703125" bestFit="1" customWidth="1"/>
    <col min="2" max="2" width="20.85546875" bestFit="1" customWidth="1"/>
    <col min="3" max="3" width="19.5703125" bestFit="1" customWidth="1"/>
    <col min="4" max="4" width="10" bestFit="1" customWidth="1"/>
    <col min="14" max="14" width="12" bestFit="1" customWidth="1"/>
    <col min="16" max="16" width="12" bestFit="1" customWidth="1"/>
  </cols>
  <sheetData>
    <row r="1" spans="1:18" ht="30.75" customHeight="1">
      <c r="A1" s="31" t="s">
        <v>1</v>
      </c>
      <c r="B1" s="31" t="s">
        <v>2</v>
      </c>
      <c r="C1" s="31" t="s">
        <v>3</v>
      </c>
      <c r="D1" s="31" t="s">
        <v>4</v>
      </c>
      <c r="E1" s="31"/>
      <c r="F1" s="35" t="s">
        <v>66</v>
      </c>
      <c r="G1" s="36" t="s">
        <v>67</v>
      </c>
      <c r="H1" s="37"/>
      <c r="I1" s="36" t="s">
        <v>68</v>
      </c>
      <c r="J1" s="38" t="s">
        <v>69</v>
      </c>
    </row>
    <row r="2" spans="1:18">
      <c r="A2">
        <v>165349.20000000001</v>
      </c>
      <c r="B2">
        <v>136897.79999999999</v>
      </c>
      <c r="C2">
        <v>471784.1</v>
      </c>
      <c r="D2">
        <v>192261.83</v>
      </c>
      <c r="F2">
        <f>$N$20+(B2*$N$21)+(C2*$N$22)</f>
        <v>181935.00180729857</v>
      </c>
      <c r="G2">
        <f>D2-F2</f>
        <v>10326.828192701418</v>
      </c>
      <c r="I2">
        <f>$N$42+(B2*$N$43)+(C2*$N$44)</f>
        <v>152210.24835215992</v>
      </c>
      <c r="J2">
        <f>A2-I2</f>
        <v>13138.951647840091</v>
      </c>
    </row>
    <row r="3" spans="1:18">
      <c r="A3">
        <v>162597.70000000001</v>
      </c>
      <c r="B3">
        <v>151377.59</v>
      </c>
      <c r="C3">
        <v>443898.53</v>
      </c>
      <c r="D3">
        <v>191792.06</v>
      </c>
      <c r="F3">
        <f t="shared" ref="F3:F51" si="0">$N$20+(B3*$N$21)+(C3*$N$22)</f>
        <v>179682.56695456602</v>
      </c>
      <c r="G3">
        <f t="shared" ref="G3:G51" si="1">D3-F3</f>
        <v>12109.493045433977</v>
      </c>
      <c r="I3">
        <f t="shared" ref="I3:I51" si="2">$N$42+(B3*$N$43)+(C3*$N$44)</f>
        <v>150838.95070185821</v>
      </c>
      <c r="J3">
        <f t="shared" ref="J3:J51" si="3">A3-I3</f>
        <v>11758.749298141804</v>
      </c>
    </row>
    <row r="4" spans="1:18">
      <c r="A4">
        <v>153441.51</v>
      </c>
      <c r="B4">
        <v>101145.55</v>
      </c>
      <c r="C4">
        <v>407934.54</v>
      </c>
      <c r="D4">
        <v>191050.39</v>
      </c>
      <c r="F4">
        <f t="shared" si="0"/>
        <v>154474.41472180843</v>
      </c>
      <c r="G4">
        <f t="shared" si="1"/>
        <v>36575.975278191589</v>
      </c>
      <c r="I4">
        <f t="shared" si="2"/>
        <v>119095.78891996022</v>
      </c>
      <c r="J4">
        <f t="shared" si="3"/>
        <v>34345.721080039788</v>
      </c>
      <c r="M4" t="s">
        <v>33</v>
      </c>
    </row>
    <row r="5" spans="1:18" ht="13.5" thickBot="1">
      <c r="A5">
        <v>144372.41</v>
      </c>
      <c r="B5">
        <v>118671.85</v>
      </c>
      <c r="C5">
        <v>383199.62</v>
      </c>
      <c r="D5">
        <v>182901.99</v>
      </c>
      <c r="F5">
        <f t="shared" si="0"/>
        <v>153992.07136044011</v>
      </c>
      <c r="G5">
        <f t="shared" si="1"/>
        <v>28909.918639559881</v>
      </c>
      <c r="I5">
        <f t="shared" si="2"/>
        <v>119916.33378899406</v>
      </c>
      <c r="J5">
        <f t="shared" si="3"/>
        <v>24456.076211005944</v>
      </c>
    </row>
    <row r="6" spans="1:18">
      <c r="A6">
        <v>142107.34</v>
      </c>
      <c r="B6">
        <v>91391.77</v>
      </c>
      <c r="C6">
        <v>366168.42</v>
      </c>
      <c r="D6">
        <v>166187.94</v>
      </c>
      <c r="F6">
        <f t="shared" si="0"/>
        <v>140924.14739475568</v>
      </c>
      <c r="G6">
        <f t="shared" si="1"/>
        <v>25263.792605244322</v>
      </c>
      <c r="I6">
        <f t="shared" si="2"/>
        <v>103364.90023574271</v>
      </c>
      <c r="J6">
        <f t="shared" si="3"/>
        <v>38742.439764257288</v>
      </c>
      <c r="M6" s="24" t="s">
        <v>34</v>
      </c>
      <c r="N6" s="24"/>
    </row>
    <row r="7" spans="1:18">
      <c r="A7">
        <v>131876.9</v>
      </c>
      <c r="B7">
        <v>99814.71</v>
      </c>
      <c r="C7">
        <v>362861.36</v>
      </c>
      <c r="D7">
        <v>156991.12</v>
      </c>
      <c r="F7">
        <f t="shared" si="0"/>
        <v>142827.48227294354</v>
      </c>
      <c r="G7">
        <f t="shared" si="1"/>
        <v>14163.637727056455</v>
      </c>
      <c r="I7">
        <f t="shared" si="2"/>
        <v>106119.28469862574</v>
      </c>
      <c r="J7">
        <f t="shared" si="3"/>
        <v>25757.615301374259</v>
      </c>
      <c r="M7" s="21" t="s">
        <v>35</v>
      </c>
      <c r="N7" s="21">
        <v>0.78084760016091892</v>
      </c>
    </row>
    <row r="8" spans="1:18">
      <c r="A8">
        <v>134615.46</v>
      </c>
      <c r="B8">
        <v>147198.87</v>
      </c>
      <c r="C8">
        <v>127716.82</v>
      </c>
      <c r="D8">
        <v>156122.51</v>
      </c>
      <c r="F8">
        <f t="shared" si="0"/>
        <v>99650.209932046637</v>
      </c>
      <c r="G8">
        <f t="shared" si="1"/>
        <v>56472.300067953372</v>
      </c>
      <c r="I8">
        <f t="shared" si="2"/>
        <v>62053.967270387169</v>
      </c>
      <c r="J8">
        <f t="shared" si="3"/>
        <v>72561.49272961283</v>
      </c>
      <c r="M8" s="21" t="s">
        <v>36</v>
      </c>
      <c r="N8" s="21">
        <v>0.60972297467706627</v>
      </c>
    </row>
    <row r="9" spans="1:18">
      <c r="A9">
        <v>130298.13</v>
      </c>
      <c r="B9">
        <v>145530.06</v>
      </c>
      <c r="C9">
        <v>323876.68</v>
      </c>
      <c r="D9">
        <v>155752.6</v>
      </c>
      <c r="F9">
        <f t="shared" si="0"/>
        <v>147923.20255137258</v>
      </c>
      <c r="G9">
        <f t="shared" si="1"/>
        <v>7829.3974486274237</v>
      </c>
      <c r="I9">
        <f t="shared" si="2"/>
        <v>115282.696817135</v>
      </c>
      <c r="J9">
        <f t="shared" si="3"/>
        <v>15015.433182865003</v>
      </c>
      <c r="M9" s="21" t="s">
        <v>37</v>
      </c>
      <c r="N9" s="21">
        <v>0.59311544168460095</v>
      </c>
    </row>
    <row r="10" spans="1:18">
      <c r="A10">
        <v>120542.52</v>
      </c>
      <c r="B10">
        <v>148718.95000000001</v>
      </c>
      <c r="C10">
        <v>311613.28999999998</v>
      </c>
      <c r="D10">
        <v>152211.76999999999</v>
      </c>
      <c r="F10">
        <f t="shared" si="0"/>
        <v>145903.69216966833</v>
      </c>
      <c r="G10">
        <f t="shared" si="1"/>
        <v>6308.077830331662</v>
      </c>
      <c r="I10">
        <f t="shared" si="2"/>
        <v>113296.77284709184</v>
      </c>
      <c r="J10">
        <f t="shared" si="3"/>
        <v>7245.7471529081668</v>
      </c>
      <c r="M10" s="21" t="s">
        <v>38</v>
      </c>
      <c r="N10" s="21">
        <v>25710.306131643785</v>
      </c>
    </row>
    <row r="11" spans="1:18" ht="13.5" thickBot="1">
      <c r="A11">
        <v>123334.88</v>
      </c>
      <c r="B11">
        <v>108679.17</v>
      </c>
      <c r="C11">
        <v>304981.62</v>
      </c>
      <c r="D11">
        <v>149759.96</v>
      </c>
      <c r="F11">
        <f t="shared" si="0"/>
        <v>131293.65876203132</v>
      </c>
      <c r="G11">
        <f t="shared" si="1"/>
        <v>18466.30123796867</v>
      </c>
      <c r="I11">
        <f t="shared" si="2"/>
        <v>94055.266381780821</v>
      </c>
      <c r="J11">
        <f t="shared" si="3"/>
        <v>29279.613618219184</v>
      </c>
      <c r="M11" s="22" t="s">
        <v>39</v>
      </c>
      <c r="N11" s="22">
        <v>50</v>
      </c>
    </row>
    <row r="12" spans="1:18">
      <c r="A12">
        <v>101913.08</v>
      </c>
      <c r="B12">
        <v>110594.11</v>
      </c>
      <c r="C12">
        <v>229160.95</v>
      </c>
      <c r="D12">
        <v>146121.95000000001</v>
      </c>
      <c r="F12">
        <f t="shared" si="0"/>
        <v>113045.97825845797</v>
      </c>
      <c r="G12">
        <f t="shared" si="1"/>
        <v>33075.971741542045</v>
      </c>
      <c r="I12">
        <f t="shared" si="2"/>
        <v>74033.449216095541</v>
      </c>
      <c r="J12">
        <f t="shared" si="3"/>
        <v>27879.63078390446</v>
      </c>
    </row>
    <row r="13" spans="1:18" ht="13.5" thickBot="1">
      <c r="A13">
        <v>100671.96</v>
      </c>
      <c r="B13">
        <v>91790.61</v>
      </c>
      <c r="C13">
        <v>249744.55</v>
      </c>
      <c r="D13">
        <v>144259.4</v>
      </c>
      <c r="F13">
        <f t="shared" si="0"/>
        <v>112081.89709553251</v>
      </c>
      <c r="G13">
        <f t="shared" si="1"/>
        <v>32177.502904467488</v>
      </c>
      <c r="I13">
        <f t="shared" si="2"/>
        <v>71515.478601692303</v>
      </c>
      <c r="J13">
        <f t="shared" si="3"/>
        <v>29156.481398307704</v>
      </c>
      <c r="M13" t="s">
        <v>40</v>
      </c>
    </row>
    <row r="14" spans="1:18">
      <c r="A14">
        <v>93863.75</v>
      </c>
      <c r="B14">
        <v>127320.38</v>
      </c>
      <c r="C14">
        <v>249839.44</v>
      </c>
      <c r="D14">
        <v>141585.51999999999</v>
      </c>
      <c r="F14">
        <f t="shared" si="0"/>
        <v>123605.52695425657</v>
      </c>
      <c r="G14">
        <f t="shared" si="1"/>
        <v>17979.993045743424</v>
      </c>
      <c r="I14">
        <f t="shared" si="2"/>
        <v>86997.14470480445</v>
      </c>
      <c r="J14">
        <f t="shared" si="3"/>
        <v>6866.6052951955498</v>
      </c>
      <c r="M14" s="23"/>
      <c r="N14" s="23" t="s">
        <v>45</v>
      </c>
      <c r="O14" s="23" t="s">
        <v>46</v>
      </c>
      <c r="P14" s="23" t="s">
        <v>47</v>
      </c>
      <c r="Q14" s="23" t="s">
        <v>48</v>
      </c>
      <c r="R14" s="23" t="s">
        <v>49</v>
      </c>
    </row>
    <row r="15" spans="1:18">
      <c r="A15">
        <v>91992.39</v>
      </c>
      <c r="B15">
        <v>135495.07</v>
      </c>
      <c r="C15">
        <v>252664.93</v>
      </c>
      <c r="D15">
        <v>134307.35</v>
      </c>
      <c r="F15">
        <f t="shared" si="0"/>
        <v>126954.5563738069</v>
      </c>
      <c r="G15">
        <f t="shared" si="1"/>
        <v>7352.7936261931027</v>
      </c>
      <c r="I15">
        <f t="shared" si="2"/>
        <v>91330.325553019036</v>
      </c>
      <c r="J15">
        <f t="shared" si="3"/>
        <v>662.06444698096311</v>
      </c>
      <c r="M15" s="21" t="s">
        <v>41</v>
      </c>
      <c r="N15" s="21">
        <v>2</v>
      </c>
      <c r="O15" s="21">
        <v>48536887952.155701</v>
      </c>
      <c r="P15" s="21">
        <v>24268443976.07785</v>
      </c>
      <c r="Q15" s="21">
        <v>36.713639223459253</v>
      </c>
      <c r="R15" s="21">
        <v>2.4961183594772651E-10</v>
      </c>
    </row>
    <row r="16" spans="1:18">
      <c r="A16">
        <v>119943.24</v>
      </c>
      <c r="B16">
        <v>156547.42000000001</v>
      </c>
      <c r="C16">
        <v>256512.92</v>
      </c>
      <c r="D16">
        <v>132602.65</v>
      </c>
      <c r="F16">
        <f t="shared" si="0"/>
        <v>134726.17561491771</v>
      </c>
      <c r="G16">
        <f t="shared" si="1"/>
        <v>-2123.5256149177148</v>
      </c>
      <c r="I16">
        <f t="shared" si="2"/>
        <v>101546.57393156667</v>
      </c>
      <c r="J16">
        <f t="shared" si="3"/>
        <v>18396.666068433333</v>
      </c>
      <c r="M16" s="21" t="s">
        <v>42</v>
      </c>
      <c r="N16" s="21">
        <v>47</v>
      </c>
      <c r="O16" s="21">
        <v>31067932544.993481</v>
      </c>
      <c r="P16" s="21">
        <v>661019841.38284004</v>
      </c>
      <c r="Q16" s="21"/>
      <c r="R16" s="21"/>
    </row>
    <row r="17" spans="1:21" ht="13.5" thickBot="1">
      <c r="A17">
        <v>114523.61</v>
      </c>
      <c r="B17">
        <v>122616.84</v>
      </c>
      <c r="C17">
        <v>261776.23</v>
      </c>
      <c r="D17">
        <v>129917.04</v>
      </c>
      <c r="F17">
        <f t="shared" si="0"/>
        <v>125053.51411479173</v>
      </c>
      <c r="G17">
        <f t="shared" si="1"/>
        <v>4863.5258852082625</v>
      </c>
      <c r="I17">
        <f t="shared" si="2"/>
        <v>88234.358145241247</v>
      </c>
      <c r="J17">
        <f t="shared" si="3"/>
        <v>26289.251854758753</v>
      </c>
      <c r="M17" s="22" t="s">
        <v>43</v>
      </c>
      <c r="N17" s="22">
        <v>49</v>
      </c>
      <c r="O17" s="22">
        <v>79604820497.149185</v>
      </c>
      <c r="P17" s="22"/>
      <c r="Q17" s="22"/>
      <c r="R17" s="22"/>
    </row>
    <row r="18" spans="1:21" ht="13.5" thickBot="1">
      <c r="A18">
        <v>78013.11</v>
      </c>
      <c r="B18">
        <v>121597.55</v>
      </c>
      <c r="C18">
        <v>264346.06</v>
      </c>
      <c r="D18">
        <v>126992.93</v>
      </c>
      <c r="F18">
        <f t="shared" si="0"/>
        <v>125363.08370115628</v>
      </c>
      <c r="G18">
        <f t="shared" si="1"/>
        <v>1629.8462988437095</v>
      </c>
      <c r="I18">
        <f t="shared" si="2"/>
        <v>88497.807165083388</v>
      </c>
      <c r="J18">
        <f t="shared" si="3"/>
        <v>-10484.697165083388</v>
      </c>
    </row>
    <row r="19" spans="1:21">
      <c r="A19">
        <v>94657.16</v>
      </c>
      <c r="B19">
        <v>145077.57999999999</v>
      </c>
      <c r="C19">
        <v>282574.31</v>
      </c>
      <c r="D19">
        <v>125370.37</v>
      </c>
      <c r="F19">
        <f t="shared" si="0"/>
        <v>137498.9134939558</v>
      </c>
      <c r="G19">
        <f t="shared" si="1"/>
        <v>-12128.543493955804</v>
      </c>
      <c r="I19">
        <f t="shared" si="2"/>
        <v>103725.46061932237</v>
      </c>
      <c r="J19">
        <f t="shared" si="3"/>
        <v>-9068.30061932237</v>
      </c>
      <c r="M19" s="23"/>
      <c r="N19" s="23" t="s">
        <v>50</v>
      </c>
      <c r="O19" s="23" t="s">
        <v>38</v>
      </c>
      <c r="P19" s="23" t="s">
        <v>51</v>
      </c>
      <c r="Q19" s="23" t="s">
        <v>52</v>
      </c>
      <c r="R19" s="23" t="s">
        <v>53</v>
      </c>
      <c r="S19" s="23" t="s">
        <v>54</v>
      </c>
      <c r="T19" s="23" t="s">
        <v>55</v>
      </c>
      <c r="U19" s="23" t="s">
        <v>56</v>
      </c>
    </row>
    <row r="20" spans="1:21">
      <c r="A20">
        <v>91749.16</v>
      </c>
      <c r="B20">
        <v>114175.79</v>
      </c>
      <c r="C20">
        <v>294919.57</v>
      </c>
      <c r="D20">
        <v>124266.9</v>
      </c>
      <c r="F20">
        <f t="shared" si="0"/>
        <v>130568.88715287251</v>
      </c>
      <c r="G20">
        <f t="shared" si="1"/>
        <v>-6301.9871528725198</v>
      </c>
      <c r="I20">
        <f t="shared" si="2"/>
        <v>93678.701153709815</v>
      </c>
      <c r="J20">
        <f t="shared" si="3"/>
        <v>-1929.5411537098116</v>
      </c>
      <c r="M20" s="21" t="s">
        <v>44</v>
      </c>
      <c r="N20" s="33">
        <v>20224.429058757676</v>
      </c>
      <c r="O20" s="21">
        <v>17698.177038115929</v>
      </c>
      <c r="P20" s="21">
        <v>1.1427408040501035</v>
      </c>
      <c r="Q20" s="21">
        <v>0.25893408524794398</v>
      </c>
      <c r="R20" s="21">
        <v>-15379.710707982027</v>
      </c>
      <c r="S20" s="21">
        <v>55828.568825497379</v>
      </c>
      <c r="T20" s="21">
        <v>-15379.710707982027</v>
      </c>
      <c r="U20" s="21">
        <v>55828.568825497379</v>
      </c>
    </row>
    <row r="21" spans="1:21">
      <c r="A21">
        <v>86419.7</v>
      </c>
      <c r="B21">
        <v>153514.10999999999</v>
      </c>
      <c r="C21">
        <v>0</v>
      </c>
      <c r="D21">
        <v>122776.86</v>
      </c>
      <c r="F21">
        <f t="shared" si="0"/>
        <v>69912.75767326646</v>
      </c>
      <c r="G21">
        <f t="shared" si="1"/>
        <v>52864.10232673354</v>
      </c>
      <c r="I21">
        <f t="shared" si="2"/>
        <v>29672.021402367463</v>
      </c>
      <c r="J21">
        <f t="shared" si="3"/>
        <v>56747.678597632534</v>
      </c>
      <c r="M21" s="21" t="s">
        <v>57</v>
      </c>
      <c r="N21" s="33">
        <v>0.32367271395775138</v>
      </c>
      <c r="O21" s="21">
        <v>0.13115950010862681</v>
      </c>
      <c r="P21" s="21">
        <v>2.4677794112487801</v>
      </c>
      <c r="Q21" s="21">
        <v>1.7291975317488956E-2</v>
      </c>
      <c r="R21" s="21">
        <v>5.981383382868305E-2</v>
      </c>
      <c r="S21" s="21">
        <v>0.58753159408681976</v>
      </c>
      <c r="T21" s="21">
        <v>5.981383382868305E-2</v>
      </c>
      <c r="U21" s="21">
        <v>0.58753159408681976</v>
      </c>
    </row>
    <row r="22" spans="1:21" ht="13.5" thickBot="1">
      <c r="A22">
        <v>76253.86</v>
      </c>
      <c r="B22">
        <v>113867.3</v>
      </c>
      <c r="C22">
        <v>298664.46999999997</v>
      </c>
      <c r="D22">
        <v>118474.03</v>
      </c>
      <c r="F22">
        <f t="shared" si="0"/>
        <v>131400.93204408363</v>
      </c>
      <c r="G22">
        <f t="shared" si="1"/>
        <v>-12926.902044083632</v>
      </c>
      <c r="I22">
        <f t="shared" si="2"/>
        <v>94574.558880736178</v>
      </c>
      <c r="J22">
        <f t="shared" si="3"/>
        <v>-18320.698880736178</v>
      </c>
      <c r="M22" s="22" t="s">
        <v>58</v>
      </c>
      <c r="N22" s="34">
        <v>0.24884367719831055</v>
      </c>
      <c r="O22" s="22">
        <v>3.0049813282348285E-2</v>
      </c>
      <c r="P22" s="22">
        <v>8.281039048734625</v>
      </c>
      <c r="Q22" s="22">
        <v>9.7272447219242839E-11</v>
      </c>
      <c r="R22" s="22">
        <v>0.18839125038819565</v>
      </c>
      <c r="S22" s="22">
        <v>0.30929610400842544</v>
      </c>
      <c r="T22" s="22">
        <v>0.18839125038819565</v>
      </c>
      <c r="U22" s="22">
        <v>0.30929610400842544</v>
      </c>
    </row>
    <row r="23" spans="1:21">
      <c r="A23">
        <v>78389.47</v>
      </c>
      <c r="B23">
        <v>153773.43</v>
      </c>
      <c r="C23">
        <v>299737.28999999998</v>
      </c>
      <c r="D23">
        <v>111313.02</v>
      </c>
      <c r="F23">
        <f t="shared" si="0"/>
        <v>144584.42191850638</v>
      </c>
      <c r="G23">
        <f t="shared" si="1"/>
        <v>-33271.401918506381</v>
      </c>
      <c r="I23">
        <f t="shared" si="2"/>
        <v>112228.94002239096</v>
      </c>
      <c r="J23">
        <f t="shared" si="3"/>
        <v>-33839.47002239096</v>
      </c>
    </row>
    <row r="24" spans="1:21">
      <c r="A24">
        <v>73994.559999999998</v>
      </c>
      <c r="B24">
        <v>122782.75</v>
      </c>
      <c r="C24">
        <v>303319.26</v>
      </c>
      <c r="D24">
        <v>110352.25</v>
      </c>
      <c r="F24">
        <f t="shared" si="0"/>
        <v>135444.93500192423</v>
      </c>
      <c r="G24">
        <f t="shared" si="1"/>
        <v>-25092.685001924227</v>
      </c>
      <c r="I24">
        <f t="shared" si="2"/>
        <v>99733.130090180493</v>
      </c>
      <c r="J24">
        <f t="shared" si="3"/>
        <v>-25738.570090180496</v>
      </c>
    </row>
    <row r="25" spans="1:21">
      <c r="A25">
        <v>67532.53</v>
      </c>
      <c r="B25">
        <v>105751.03</v>
      </c>
      <c r="C25">
        <v>304768.73</v>
      </c>
      <c r="D25">
        <v>108733.99</v>
      </c>
      <c r="F25">
        <f t="shared" si="0"/>
        <v>130292.92341094432</v>
      </c>
      <c r="G25">
        <f t="shared" si="1"/>
        <v>-21558.933410944315</v>
      </c>
      <c r="I25">
        <f t="shared" si="2"/>
        <v>92722.959534367197</v>
      </c>
      <c r="J25">
        <f t="shared" si="3"/>
        <v>-25190.429534367198</v>
      </c>
    </row>
    <row r="26" spans="1:21">
      <c r="A26">
        <v>77044.009999999995</v>
      </c>
      <c r="B26">
        <v>99281.34</v>
      </c>
      <c r="C26">
        <v>140574.81</v>
      </c>
      <c r="D26">
        <v>108552.04</v>
      </c>
      <c r="F26">
        <f t="shared" si="0"/>
        <v>87340.242463773757</v>
      </c>
      <c r="G26">
        <f t="shared" si="1"/>
        <v>21211.797536226237</v>
      </c>
      <c r="I26">
        <f t="shared" si="2"/>
        <v>44746.333976589362</v>
      </c>
      <c r="J26">
        <f t="shared" si="3"/>
        <v>32297.676023410633</v>
      </c>
      <c r="M26" t="s">
        <v>33</v>
      </c>
    </row>
    <row r="27" spans="1:21" ht="13.5" thickBot="1">
      <c r="A27">
        <v>64664.71</v>
      </c>
      <c r="B27">
        <v>139553.16</v>
      </c>
      <c r="C27">
        <v>137962.62</v>
      </c>
      <c r="D27">
        <v>107404.34</v>
      </c>
      <c r="F27">
        <f t="shared" si="0"/>
        <v>99725.104774051171</v>
      </c>
      <c r="G27">
        <f t="shared" si="1"/>
        <v>7679.2352259488252</v>
      </c>
      <c r="I27">
        <f t="shared" si="2"/>
        <v>61546.212596957754</v>
      </c>
      <c r="J27">
        <f t="shared" si="3"/>
        <v>3118.4974030422454</v>
      </c>
    </row>
    <row r="28" spans="1:21">
      <c r="A28">
        <v>75328.87</v>
      </c>
      <c r="B28">
        <v>144135.98000000001</v>
      </c>
      <c r="C28">
        <v>134050.07</v>
      </c>
      <c r="D28">
        <v>105733.54</v>
      </c>
      <c r="F28">
        <f t="shared" si="0"/>
        <v>100234.82523180879</v>
      </c>
      <c r="G28">
        <f t="shared" si="1"/>
        <v>5498.7147681912029</v>
      </c>
      <c r="I28">
        <f t="shared" si="2"/>
        <v>62463.589502167837</v>
      </c>
      <c r="J28">
        <f t="shared" si="3"/>
        <v>12865.280497832158</v>
      </c>
      <c r="M28" s="24" t="s">
        <v>34</v>
      </c>
      <c r="N28" s="24"/>
    </row>
    <row r="29" spans="1:21">
      <c r="A29">
        <v>72107.600000000006</v>
      </c>
      <c r="B29">
        <v>127864.55</v>
      </c>
      <c r="C29">
        <v>353183.81</v>
      </c>
      <c r="D29">
        <v>105008.31</v>
      </c>
      <c r="F29">
        <f t="shared" si="0"/>
        <v>149498.25298355371</v>
      </c>
      <c r="G29">
        <f t="shared" si="1"/>
        <v>-44489.942983553716</v>
      </c>
      <c r="I29">
        <f t="shared" si="2"/>
        <v>115659.20243113548</v>
      </c>
      <c r="J29">
        <f t="shared" si="3"/>
        <v>-43551.60243113547</v>
      </c>
      <c r="M29" s="21" t="s">
        <v>35</v>
      </c>
      <c r="N29" s="21">
        <v>0.77133768380482604</v>
      </c>
    </row>
    <row r="30" spans="1:21">
      <c r="A30">
        <v>66051.520000000004</v>
      </c>
      <c r="B30">
        <v>182645.56</v>
      </c>
      <c r="C30">
        <v>118148.2</v>
      </c>
      <c r="D30">
        <v>103282.38</v>
      </c>
      <c r="F30">
        <f t="shared" si="0"/>
        <v>108742.24569865243</v>
      </c>
      <c r="G30">
        <f t="shared" si="1"/>
        <v>-5459.8656986524293</v>
      </c>
      <c r="I30">
        <f t="shared" si="2"/>
        <v>74841.500644420797</v>
      </c>
      <c r="J30">
        <f t="shared" si="3"/>
        <v>-8789.9806444207934</v>
      </c>
      <c r="M30" s="21" t="s">
        <v>36</v>
      </c>
      <c r="N30" s="21">
        <v>0.59496182245739371</v>
      </c>
    </row>
    <row r="31" spans="1:21">
      <c r="A31">
        <v>65605.48</v>
      </c>
      <c r="B31">
        <v>153032.06</v>
      </c>
      <c r="C31">
        <v>107138.38</v>
      </c>
      <c r="D31">
        <v>101004.64</v>
      </c>
      <c r="F31">
        <f t="shared" si="0"/>
        <v>96417.439689773048</v>
      </c>
      <c r="G31">
        <f t="shared" si="1"/>
        <v>4587.2003102269518</v>
      </c>
      <c r="I31">
        <f t="shared" si="2"/>
        <v>58931.229888186906</v>
      </c>
      <c r="J31">
        <f t="shared" si="3"/>
        <v>6674.2501118130895</v>
      </c>
      <c r="M31" s="21" t="s">
        <v>37</v>
      </c>
      <c r="N31" s="21">
        <v>0.57772615532792115</v>
      </c>
    </row>
    <row r="32" spans="1:21">
      <c r="A32">
        <v>61994.48</v>
      </c>
      <c r="B32">
        <v>115641.28</v>
      </c>
      <c r="C32">
        <v>91131.24</v>
      </c>
      <c r="D32">
        <v>99937.59</v>
      </c>
      <c r="F32">
        <f t="shared" si="0"/>
        <v>80331.78887114767</v>
      </c>
      <c r="G32">
        <f t="shared" si="1"/>
        <v>19605.801128852327</v>
      </c>
      <c r="I32">
        <f t="shared" si="2"/>
        <v>38263.281151339936</v>
      </c>
      <c r="J32">
        <f t="shared" si="3"/>
        <v>23731.198848660068</v>
      </c>
      <c r="M32" s="21" t="s">
        <v>38</v>
      </c>
      <c r="N32" s="21">
        <v>29828.480229325392</v>
      </c>
    </row>
    <row r="33" spans="1:21" ht="13.5" thickBot="1">
      <c r="A33">
        <v>61136.38</v>
      </c>
      <c r="B33">
        <v>152701.92000000001</v>
      </c>
      <c r="C33">
        <v>88218.23</v>
      </c>
      <c r="D33">
        <v>97483.56</v>
      </c>
      <c r="F33">
        <f t="shared" si="0"/>
        <v>91602.422680843432</v>
      </c>
      <c r="G33">
        <f t="shared" si="1"/>
        <v>5881.1373191565654</v>
      </c>
      <c r="I33">
        <f t="shared" si="2"/>
        <v>53583.544049446733</v>
      </c>
      <c r="J33">
        <f t="shared" si="3"/>
        <v>7552.8359505532644</v>
      </c>
      <c r="M33" s="22" t="s">
        <v>39</v>
      </c>
      <c r="N33" s="22">
        <v>50</v>
      </c>
    </row>
    <row r="34" spans="1:21">
      <c r="A34">
        <v>63408.86</v>
      </c>
      <c r="B34">
        <v>129219.61</v>
      </c>
      <c r="C34">
        <v>46085.25</v>
      </c>
      <c r="D34">
        <v>97427.839999999997</v>
      </c>
      <c r="F34">
        <f t="shared" si="0"/>
        <v>73517.3139986233</v>
      </c>
      <c r="G34">
        <f t="shared" si="1"/>
        <v>23910.526001376697</v>
      </c>
      <c r="I34">
        <f t="shared" si="2"/>
        <v>31779.793384541848</v>
      </c>
      <c r="J34">
        <f t="shared" si="3"/>
        <v>31629.066615458152</v>
      </c>
    </row>
    <row r="35" spans="1:21" ht="13.5" thickBot="1">
      <c r="A35">
        <v>55493.95</v>
      </c>
      <c r="B35">
        <v>103057.49</v>
      </c>
      <c r="C35">
        <v>214634.81</v>
      </c>
      <c r="D35">
        <v>96778.92</v>
      </c>
      <c r="F35">
        <f t="shared" si="0"/>
        <v>106991.8419158922</v>
      </c>
      <c r="G35">
        <f t="shared" si="1"/>
        <v>-10212.921915892206</v>
      </c>
      <c r="I35">
        <f t="shared" si="2"/>
        <v>66759.513566418784</v>
      </c>
      <c r="J35">
        <f t="shared" si="3"/>
        <v>-11265.563566418787</v>
      </c>
      <c r="M35" t="s">
        <v>40</v>
      </c>
    </row>
    <row r="36" spans="1:21">
      <c r="A36">
        <v>46426.07</v>
      </c>
      <c r="B36">
        <v>157693.92000000001</v>
      </c>
      <c r="C36">
        <v>210797.67</v>
      </c>
      <c r="D36">
        <v>96712.8</v>
      </c>
      <c r="F36">
        <f t="shared" si="0"/>
        <v>123721.31546743019</v>
      </c>
      <c r="G36">
        <f t="shared" si="1"/>
        <v>-27008.515467430188</v>
      </c>
      <c r="I36">
        <f t="shared" si="2"/>
        <v>89471.116421675644</v>
      </c>
      <c r="J36">
        <f t="shared" si="3"/>
        <v>-43045.046421675645</v>
      </c>
      <c r="M36" s="23"/>
      <c r="N36" s="23" t="s">
        <v>45</v>
      </c>
      <c r="O36" s="23" t="s">
        <v>46</v>
      </c>
      <c r="P36" s="23" t="s">
        <v>47</v>
      </c>
      <c r="Q36" s="23" t="s">
        <v>48</v>
      </c>
      <c r="R36" s="23" t="s">
        <v>49</v>
      </c>
    </row>
    <row r="37" spans="1:21">
      <c r="A37">
        <v>46014.02</v>
      </c>
      <c r="B37">
        <v>85047.44</v>
      </c>
      <c r="C37">
        <v>205517.64</v>
      </c>
      <c r="D37">
        <v>96479.51</v>
      </c>
      <c r="F37">
        <f t="shared" si="0"/>
        <v>98893.73004543531</v>
      </c>
      <c r="G37">
        <f t="shared" si="1"/>
        <v>-2414.2200454353151</v>
      </c>
      <c r="I37">
        <f t="shared" si="2"/>
        <v>56417.363562697094</v>
      </c>
      <c r="J37">
        <f t="shared" si="3"/>
        <v>-10403.343562697097</v>
      </c>
      <c r="M37" s="21" t="s">
        <v>41</v>
      </c>
      <c r="N37" s="21">
        <v>2</v>
      </c>
      <c r="O37" s="21">
        <v>61426143417.02063</v>
      </c>
      <c r="P37" s="21">
        <v>30713071708.510315</v>
      </c>
      <c r="Q37" s="21">
        <v>34.519222144875506</v>
      </c>
      <c r="R37" s="21">
        <v>5.9724849873563946E-10</v>
      </c>
    </row>
    <row r="38" spans="1:21">
      <c r="A38">
        <v>28663.759999999998</v>
      </c>
      <c r="B38">
        <v>127056.21</v>
      </c>
      <c r="C38">
        <v>201126.82</v>
      </c>
      <c r="D38">
        <v>90708.19</v>
      </c>
      <c r="F38">
        <f t="shared" si="0"/>
        <v>111398.19484664638</v>
      </c>
      <c r="G38">
        <f t="shared" si="1"/>
        <v>-20690.004846646378</v>
      </c>
      <c r="I38">
        <f t="shared" si="2"/>
        <v>73483.600792298443</v>
      </c>
      <c r="J38">
        <f t="shared" si="3"/>
        <v>-44819.840792298448</v>
      </c>
      <c r="M38" s="21" t="s">
        <v>42</v>
      </c>
      <c r="N38" s="21">
        <v>47</v>
      </c>
      <c r="O38" s="21">
        <v>41817696941.189026</v>
      </c>
      <c r="P38" s="21">
        <v>889738232.79125583</v>
      </c>
      <c r="Q38" s="21"/>
      <c r="R38" s="21"/>
    </row>
    <row r="39" spans="1:21" ht="13.5" thickBot="1">
      <c r="A39">
        <v>44069.95</v>
      </c>
      <c r="B39">
        <v>51283.14</v>
      </c>
      <c r="C39">
        <v>197029.42</v>
      </c>
      <c r="D39">
        <v>89949.14</v>
      </c>
      <c r="F39">
        <f t="shared" si="0"/>
        <v>85852.907551883342</v>
      </c>
      <c r="G39">
        <f t="shared" si="1"/>
        <v>4096.2324481166579</v>
      </c>
      <c r="I39">
        <f t="shared" si="2"/>
        <v>39395.058850313391</v>
      </c>
      <c r="J39">
        <f t="shared" si="3"/>
        <v>4674.8911496866058</v>
      </c>
      <c r="M39" s="22" t="s">
        <v>43</v>
      </c>
      <c r="N39" s="22">
        <v>49</v>
      </c>
      <c r="O39" s="22">
        <v>103243840358.20966</v>
      </c>
      <c r="P39" s="22"/>
      <c r="Q39" s="22"/>
      <c r="R39" s="22"/>
    </row>
    <row r="40" spans="1:21" ht="13.5" thickBot="1">
      <c r="A40">
        <v>20229.59</v>
      </c>
      <c r="B40">
        <v>65947.929999999993</v>
      </c>
      <c r="C40">
        <v>185265.1</v>
      </c>
      <c r="D40">
        <v>81229.06</v>
      </c>
      <c r="F40">
        <f t="shared" si="0"/>
        <v>87672.023282266222</v>
      </c>
      <c r="G40">
        <f t="shared" si="1"/>
        <v>-6442.9632822662243</v>
      </c>
      <c r="I40">
        <f t="shared" si="2"/>
        <v>42538.460407850318</v>
      </c>
      <c r="J40">
        <f t="shared" si="3"/>
        <v>-22308.870407850318</v>
      </c>
    </row>
    <row r="41" spans="1:21">
      <c r="A41">
        <v>38558.51</v>
      </c>
      <c r="B41">
        <v>82982.09</v>
      </c>
      <c r="C41">
        <v>174999.3</v>
      </c>
      <c r="D41">
        <v>81005.759999999995</v>
      </c>
      <c r="F41">
        <f t="shared" si="0"/>
        <v>90630.936658074352</v>
      </c>
      <c r="G41">
        <f t="shared" si="1"/>
        <v>-9625.176658074357</v>
      </c>
      <c r="I41">
        <f t="shared" si="2"/>
        <v>47124.720451047913</v>
      </c>
      <c r="J41">
        <f t="shared" si="3"/>
        <v>-8566.2104510479112</v>
      </c>
      <c r="M41" s="23"/>
      <c r="N41" s="23" t="s">
        <v>50</v>
      </c>
      <c r="O41" s="23" t="s">
        <v>38</v>
      </c>
      <c r="P41" s="23" t="s">
        <v>51</v>
      </c>
      <c r="Q41" s="23" t="s">
        <v>52</v>
      </c>
      <c r="R41" s="23" t="s">
        <v>53</v>
      </c>
      <c r="S41" s="23" t="s">
        <v>54</v>
      </c>
      <c r="T41" s="23" t="s">
        <v>55</v>
      </c>
      <c r="U41" s="23" t="s">
        <v>56</v>
      </c>
    </row>
    <row r="42" spans="1:21">
      <c r="A42">
        <v>28754.33</v>
      </c>
      <c r="B42">
        <v>118546.05</v>
      </c>
      <c r="C42">
        <v>172795.67</v>
      </c>
      <c r="D42">
        <v>78239.91</v>
      </c>
      <c r="F42">
        <f t="shared" si="0"/>
        <v>101593.66071797477</v>
      </c>
      <c r="G42">
        <f t="shared" si="1"/>
        <v>-23353.750717974763</v>
      </c>
      <c r="I42">
        <f t="shared" si="2"/>
        <v>61989.04086921813</v>
      </c>
      <c r="J42">
        <f t="shared" si="3"/>
        <v>-33234.710869218128</v>
      </c>
      <c r="M42" s="21" t="s">
        <v>44</v>
      </c>
      <c r="N42" s="33">
        <v>-37107.118619956411</v>
      </c>
      <c r="O42" s="21">
        <v>20533.000314095825</v>
      </c>
      <c r="P42" s="21">
        <v>-1.8071941777784184</v>
      </c>
      <c r="Q42" s="21">
        <v>7.713518909630164E-2</v>
      </c>
      <c r="R42" s="21">
        <v>-78414.187220249005</v>
      </c>
      <c r="S42" s="21">
        <v>4199.9499803361905</v>
      </c>
      <c r="T42" s="21">
        <v>-78414.187220249005</v>
      </c>
      <c r="U42" s="21">
        <v>4199.9499803361905</v>
      </c>
    </row>
    <row r="43" spans="1:21">
      <c r="A43">
        <v>27892.92</v>
      </c>
      <c r="B43">
        <v>84710.77</v>
      </c>
      <c r="C43">
        <v>164470.71</v>
      </c>
      <c r="D43">
        <v>77798.83</v>
      </c>
      <c r="F43">
        <f t="shared" si="0"/>
        <v>88570.490153925493</v>
      </c>
      <c r="G43">
        <f t="shared" si="1"/>
        <v>-10771.660153925492</v>
      </c>
      <c r="I43">
        <f t="shared" si="2"/>
        <v>44980.765034919561</v>
      </c>
      <c r="J43">
        <f t="shared" si="3"/>
        <v>-17087.845034919563</v>
      </c>
      <c r="M43" s="21" t="s">
        <v>57</v>
      </c>
      <c r="N43" s="33">
        <v>0.43500327118024451</v>
      </c>
      <c r="O43" s="21">
        <v>0.15216810472214495</v>
      </c>
      <c r="P43" s="21">
        <v>2.8587020386075603</v>
      </c>
      <c r="Q43" s="21">
        <v>6.3226350206450205E-3</v>
      </c>
      <c r="R43" s="21">
        <v>0.12888053001323169</v>
      </c>
      <c r="S43" s="21">
        <v>0.74112601234725739</v>
      </c>
      <c r="T43" s="21">
        <v>0.12888053001323169</v>
      </c>
      <c r="U43" s="21">
        <v>0.74112601234725739</v>
      </c>
    </row>
    <row r="44" spans="1:21" ht="13.5" thickBot="1">
      <c r="A44">
        <v>23640.93</v>
      </c>
      <c r="B44">
        <v>96189.63</v>
      </c>
      <c r="C44">
        <v>148001.10999999999</v>
      </c>
      <c r="D44">
        <v>71498.490000000005</v>
      </c>
      <c r="F44">
        <f t="shared" si="0"/>
        <v>88187.528097281262</v>
      </c>
      <c r="G44">
        <f t="shared" si="1"/>
        <v>-16689.038097281256</v>
      </c>
      <c r="I44">
        <f t="shared" si="2"/>
        <v>45444.067819702039</v>
      </c>
      <c r="J44">
        <f t="shared" si="3"/>
        <v>-21803.137819702039</v>
      </c>
      <c r="M44" s="22" t="s">
        <v>58</v>
      </c>
      <c r="N44" s="34">
        <v>0.27505457719905663</v>
      </c>
      <c r="O44" s="22">
        <v>3.4863072294741983E-2</v>
      </c>
      <c r="P44" s="22">
        <v>7.8895679323287897</v>
      </c>
      <c r="Q44" s="22">
        <v>3.7248044296634095E-10</v>
      </c>
      <c r="R44" s="22">
        <v>0.20491912223063441</v>
      </c>
      <c r="S44" s="22">
        <v>0.34519003216747884</v>
      </c>
      <c r="T44" s="22">
        <v>0.20491912223063441</v>
      </c>
      <c r="U44" s="22">
        <v>0.34519003216747884</v>
      </c>
    </row>
    <row r="45" spans="1:21">
      <c r="A45">
        <v>15505.73</v>
      </c>
      <c r="B45">
        <v>127382.3</v>
      </c>
      <c r="C45">
        <v>35534.17</v>
      </c>
      <c r="D45">
        <v>69758.98</v>
      </c>
      <c r="F45">
        <f t="shared" si="0"/>
        <v>70297.057338928033</v>
      </c>
      <c r="G45">
        <f t="shared" si="1"/>
        <v>-538.07733892803662</v>
      </c>
      <c r="I45">
        <f t="shared" si="2"/>
        <v>28078.434675976256</v>
      </c>
      <c r="J45">
        <f t="shared" si="3"/>
        <v>-12572.704675976256</v>
      </c>
    </row>
    <row r="46" spans="1:21">
      <c r="A46">
        <v>22177.74</v>
      </c>
      <c r="B46">
        <v>154806.14000000001</v>
      </c>
      <c r="C46">
        <v>28334.720000000001</v>
      </c>
      <c r="D46">
        <v>65200.33</v>
      </c>
      <c r="F46">
        <f t="shared" si="0"/>
        <v>77381.868447065805</v>
      </c>
      <c r="G46">
        <f t="shared" si="1"/>
        <v>-12181.538447065803</v>
      </c>
      <c r="I46">
        <f t="shared" si="2"/>
        <v>38027.653108484148</v>
      </c>
      <c r="J46">
        <f t="shared" si="3"/>
        <v>-15849.913108484147</v>
      </c>
    </row>
    <row r="47" spans="1:21">
      <c r="A47">
        <v>1000.23</v>
      </c>
      <c r="B47">
        <v>124153.04</v>
      </c>
      <c r="C47">
        <v>1903.93</v>
      </c>
      <c r="D47">
        <v>64926.080000000002</v>
      </c>
      <c r="F47">
        <f t="shared" si="0"/>
        <v>60883.161403991122</v>
      </c>
      <c r="G47">
        <f t="shared" si="1"/>
        <v>4042.9185960088798</v>
      </c>
      <c r="I47">
        <f t="shared" si="2"/>
        <v>17423.544568181929</v>
      </c>
      <c r="J47">
        <f t="shared" si="3"/>
        <v>-16423.31456818193</v>
      </c>
    </row>
    <row r="48" spans="1:21">
      <c r="A48">
        <v>1315.46</v>
      </c>
      <c r="B48">
        <v>115816.21</v>
      </c>
      <c r="C48">
        <v>297114.46000000002</v>
      </c>
      <c r="D48">
        <v>49490.75</v>
      </c>
      <c r="F48">
        <f t="shared" si="0"/>
        <v>131646.03084494889</v>
      </c>
      <c r="G48">
        <f t="shared" si="1"/>
        <v>-82155.280844948895</v>
      </c>
      <c r="I48">
        <f t="shared" si="2"/>
        <v>94996.003760767751</v>
      </c>
      <c r="J48">
        <f t="shared" si="3"/>
        <v>-93680.543760767745</v>
      </c>
    </row>
    <row r="49" spans="1:10">
      <c r="A49">
        <v>0</v>
      </c>
      <c r="B49">
        <v>135426.92000000001</v>
      </c>
      <c r="C49">
        <v>0</v>
      </c>
      <c r="D49">
        <v>42559.73</v>
      </c>
      <c r="F49">
        <f t="shared" si="0"/>
        <v>64058.427798096956</v>
      </c>
      <c r="G49">
        <f t="shared" si="1"/>
        <v>-21498.697798096953</v>
      </c>
      <c r="I49">
        <f t="shared" si="2"/>
        <v>21804.03458590887</v>
      </c>
      <c r="J49">
        <f t="shared" si="3"/>
        <v>-21804.03458590887</v>
      </c>
    </row>
    <row r="50" spans="1:10">
      <c r="A50">
        <v>542.04999999999995</v>
      </c>
      <c r="B50">
        <v>51743.15</v>
      </c>
      <c r="C50">
        <v>0</v>
      </c>
      <c r="D50">
        <v>35673.410000000003</v>
      </c>
      <c r="F50">
        <f t="shared" si="0"/>
        <v>36972.274847980705</v>
      </c>
      <c r="G50">
        <f t="shared" si="1"/>
        <v>-1298.8648479807016</v>
      </c>
      <c r="I50">
        <f t="shared" si="2"/>
        <v>-14598.679108786342</v>
      </c>
      <c r="J50">
        <f t="shared" si="3"/>
        <v>15140.729108786341</v>
      </c>
    </row>
    <row r="51" spans="1:10">
      <c r="A51">
        <v>0</v>
      </c>
      <c r="B51">
        <v>116983.8</v>
      </c>
      <c r="C51">
        <v>45173.06</v>
      </c>
      <c r="D51">
        <v>14681.4</v>
      </c>
      <c r="F51">
        <f t="shared" si="0"/>
        <v>69329.923454548378</v>
      </c>
      <c r="G51">
        <f t="shared" si="1"/>
        <v>-54648.523454548376</v>
      </c>
      <c r="I51">
        <f t="shared" si="2"/>
        <v>26206.273974226697</v>
      </c>
      <c r="J51">
        <f t="shared" si="3"/>
        <v>-26206.273974226697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sqref="A1:J1"/>
    </sheetView>
  </sheetViews>
  <sheetFormatPr defaultRowHeight="12.75"/>
  <cols>
    <col min="1" max="1" width="24.140625" bestFit="1" customWidth="1"/>
    <col min="2" max="3" width="22.85546875" bestFit="1" customWidth="1"/>
    <col min="12" max="12" width="18.7109375" bestFit="1" customWidth="1"/>
    <col min="13" max="13" width="12" bestFit="1" customWidth="1"/>
  </cols>
  <sheetData>
    <row r="1" spans="1:17" ht="45">
      <c r="A1" s="31" t="s">
        <v>76</v>
      </c>
      <c r="B1" s="31" t="s">
        <v>74</v>
      </c>
      <c r="C1" s="31" t="s">
        <v>75</v>
      </c>
      <c r="D1" s="31" t="s">
        <v>77</v>
      </c>
      <c r="E1" s="31"/>
      <c r="F1" s="35" t="s">
        <v>73</v>
      </c>
      <c r="G1" s="36" t="s">
        <v>70</v>
      </c>
      <c r="H1" s="37"/>
      <c r="I1" s="36" t="s">
        <v>72</v>
      </c>
      <c r="J1" s="38" t="s">
        <v>71</v>
      </c>
    </row>
    <row r="2" spans="1:17">
      <c r="A2">
        <v>136897.79999999999</v>
      </c>
      <c r="B2">
        <v>165349.20000000001</v>
      </c>
      <c r="C2">
        <v>471784.1</v>
      </c>
      <c r="D2">
        <v>192261.83</v>
      </c>
      <c r="F2">
        <f>$M$18+(B2*$M$19)+(C2*$M$20)</f>
        <v>192800.45862501606</v>
      </c>
      <c r="G2">
        <f>D2-F2</f>
        <v>-538.62862501607742</v>
      </c>
      <c r="I2">
        <f>$M$39+(B2*$M$40)+(C2*$M$41)</f>
        <v>126485.87935528057</v>
      </c>
      <c r="J2">
        <f>A2-I2</f>
        <v>10411.920644719416</v>
      </c>
      <c r="L2" t="s">
        <v>33</v>
      </c>
    </row>
    <row r="3" spans="1:17" ht="13.5" thickBot="1">
      <c r="A3">
        <v>151377.59</v>
      </c>
      <c r="B3">
        <v>162597.70000000001</v>
      </c>
      <c r="C3">
        <v>443898.53</v>
      </c>
      <c r="D3">
        <v>191792.06</v>
      </c>
      <c r="F3">
        <f t="shared" ref="F3:F51" si="0">$M$18+(B3*$M$19)+(C3*$M$20)</f>
        <v>189774.65948019383</v>
      </c>
      <c r="G3">
        <f t="shared" ref="G3:G51" si="1">D3-F3</f>
        <v>2017.4005198061641</v>
      </c>
      <c r="I3">
        <f t="shared" ref="I3:I51" si="2">$M$39+(B3*$M$40)+(C3*$M$41)</f>
        <v>128335.675614028</v>
      </c>
      <c r="J3">
        <f t="shared" ref="J3:J51" si="3">A3-I3</f>
        <v>23041.914385971992</v>
      </c>
    </row>
    <row r="4" spans="1:17">
      <c r="A4">
        <v>101145.55</v>
      </c>
      <c r="B4">
        <v>153441.51</v>
      </c>
      <c r="C4">
        <v>407934.54</v>
      </c>
      <c r="D4">
        <v>191050.39</v>
      </c>
      <c r="F4">
        <f t="shared" si="0"/>
        <v>181405.37809702673</v>
      </c>
      <c r="G4">
        <f t="shared" si="1"/>
        <v>9645.0119029732887</v>
      </c>
      <c r="I4">
        <f t="shared" si="2"/>
        <v>128811.93848378779</v>
      </c>
      <c r="J4">
        <f t="shared" si="3"/>
        <v>-27666.388483787785</v>
      </c>
      <c r="L4" s="24" t="s">
        <v>34</v>
      </c>
      <c r="M4" s="24"/>
    </row>
    <row r="5" spans="1:17">
      <c r="A5">
        <v>118671.85</v>
      </c>
      <c r="B5">
        <v>144372.41</v>
      </c>
      <c r="C5">
        <v>383199.62</v>
      </c>
      <c r="D5">
        <v>182901.99</v>
      </c>
      <c r="F5">
        <f t="shared" si="0"/>
        <v>173441.30884249348</v>
      </c>
      <c r="G5">
        <f t="shared" si="1"/>
        <v>9460.6811575065076</v>
      </c>
      <c r="I5">
        <f t="shared" si="2"/>
        <v>128195.69710784948</v>
      </c>
      <c r="J5">
        <f t="shared" si="3"/>
        <v>-9523.8471078494767</v>
      </c>
      <c r="L5" s="21" t="s">
        <v>35</v>
      </c>
      <c r="M5" s="21">
        <v>0.97491040693797926</v>
      </c>
    </row>
    <row r="6" spans="1:17">
      <c r="A6">
        <v>91391.77</v>
      </c>
      <c r="B6">
        <v>142107.34</v>
      </c>
      <c r="C6">
        <v>366168.42</v>
      </c>
      <c r="D6">
        <v>166187.94</v>
      </c>
      <c r="F6">
        <f t="shared" si="0"/>
        <v>171127.62321761882</v>
      </c>
      <c r="G6">
        <f t="shared" si="1"/>
        <v>-4939.6832176188182</v>
      </c>
      <c r="I6">
        <f t="shared" si="2"/>
        <v>129126.41194010564</v>
      </c>
      <c r="J6">
        <f t="shared" si="3"/>
        <v>-37734.641940105634</v>
      </c>
      <c r="L6" s="21" t="s">
        <v>36</v>
      </c>
      <c r="M6" s="21">
        <v>0.95045030155597621</v>
      </c>
    </row>
    <row r="7" spans="1:17">
      <c r="A7">
        <v>99814.71</v>
      </c>
      <c r="B7">
        <v>131876.9</v>
      </c>
      <c r="C7">
        <v>362861.36</v>
      </c>
      <c r="D7">
        <v>156991.12</v>
      </c>
      <c r="F7">
        <f t="shared" si="0"/>
        <v>162879.31081216864</v>
      </c>
      <c r="G7">
        <f t="shared" si="1"/>
        <v>-5888.1908121686429</v>
      </c>
      <c r="I7">
        <f t="shared" si="2"/>
        <v>125973.36847938242</v>
      </c>
      <c r="J7">
        <f t="shared" si="3"/>
        <v>-26158.658479382415</v>
      </c>
      <c r="L7" s="21" t="s">
        <v>37</v>
      </c>
      <c r="M7" s="21">
        <v>0.94834180374984756</v>
      </c>
    </row>
    <row r="8" spans="1:17">
      <c r="A8">
        <v>147198.87</v>
      </c>
      <c r="B8">
        <v>134615.46</v>
      </c>
      <c r="C8">
        <v>127716.82</v>
      </c>
      <c r="D8">
        <v>156122.51</v>
      </c>
      <c r="F8">
        <f t="shared" si="0"/>
        <v>158028.13045421679</v>
      </c>
      <c r="G8">
        <f t="shared" si="1"/>
        <v>-1905.6204542167834</v>
      </c>
      <c r="I8">
        <f t="shared" si="2"/>
        <v>150404.65444772955</v>
      </c>
      <c r="J8">
        <f t="shared" si="3"/>
        <v>-3205.7844477295585</v>
      </c>
      <c r="L8" s="21" t="s">
        <v>38</v>
      </c>
      <c r="M8" s="21">
        <v>9160.9658163183176</v>
      </c>
    </row>
    <row r="9" spans="1:17" ht="13.5" thickBot="1">
      <c r="A9">
        <v>145530.06</v>
      </c>
      <c r="B9">
        <v>130298.13</v>
      </c>
      <c r="C9">
        <v>323876.68</v>
      </c>
      <c r="D9">
        <v>155752.6</v>
      </c>
      <c r="F9">
        <f t="shared" si="0"/>
        <v>160455.73887655686</v>
      </c>
      <c r="G9">
        <f t="shared" si="1"/>
        <v>-4703.1388765568554</v>
      </c>
      <c r="I9">
        <f t="shared" si="2"/>
        <v>129331.65827341074</v>
      </c>
      <c r="J9">
        <f t="shared" si="3"/>
        <v>16198.401726589262</v>
      </c>
      <c r="L9" s="22" t="s">
        <v>39</v>
      </c>
      <c r="M9" s="22">
        <v>50</v>
      </c>
    </row>
    <row r="10" spans="1:17">
      <c r="A10">
        <v>148718.95000000001</v>
      </c>
      <c r="B10">
        <v>120542.52</v>
      </c>
      <c r="C10">
        <v>311613.28999999998</v>
      </c>
      <c r="D10">
        <v>152211.76999999999</v>
      </c>
      <c r="F10">
        <f t="shared" si="0"/>
        <v>152317.80367280397</v>
      </c>
      <c r="G10">
        <f t="shared" si="1"/>
        <v>-106.03367280398379</v>
      </c>
      <c r="I10">
        <f t="shared" si="2"/>
        <v>127235.33375789058</v>
      </c>
      <c r="J10">
        <f t="shared" si="3"/>
        <v>21483.616242109434</v>
      </c>
    </row>
    <row r="11" spans="1:17" ht="13.5" thickBot="1">
      <c r="A11">
        <v>108679.17</v>
      </c>
      <c r="B11">
        <v>123334.88</v>
      </c>
      <c r="C11">
        <v>304981.62</v>
      </c>
      <c r="D11">
        <v>149759.96</v>
      </c>
      <c r="F11">
        <f t="shared" si="0"/>
        <v>154343.81393529821</v>
      </c>
      <c r="G11">
        <f t="shared" si="1"/>
        <v>-4583.8539352982189</v>
      </c>
      <c r="I11">
        <f t="shared" si="2"/>
        <v>128848.87510586293</v>
      </c>
      <c r="J11">
        <f t="shared" si="3"/>
        <v>-20169.705105862929</v>
      </c>
      <c r="L11" t="s">
        <v>40</v>
      </c>
    </row>
    <row r="12" spans="1:17">
      <c r="A12">
        <v>110594.11</v>
      </c>
      <c r="B12">
        <v>101913.08</v>
      </c>
      <c r="C12">
        <v>229160.95</v>
      </c>
      <c r="D12">
        <v>146121.95000000001</v>
      </c>
      <c r="F12">
        <f t="shared" si="0"/>
        <v>135011.9147239606</v>
      </c>
      <c r="G12">
        <f t="shared" si="1"/>
        <v>11110.035276039416</v>
      </c>
      <c r="I12">
        <f t="shared" si="2"/>
        <v>129131.63345862459</v>
      </c>
      <c r="J12">
        <f t="shared" si="3"/>
        <v>-18537.523458624593</v>
      </c>
      <c r="L12" s="23"/>
      <c r="M12" s="23" t="s">
        <v>45</v>
      </c>
      <c r="N12" s="23" t="s">
        <v>46</v>
      </c>
      <c r="O12" s="23" t="s">
        <v>47</v>
      </c>
      <c r="P12" s="23" t="s">
        <v>48</v>
      </c>
      <c r="Q12" s="23" t="s">
        <v>49</v>
      </c>
    </row>
    <row r="13" spans="1:17">
      <c r="A13">
        <v>91790.61</v>
      </c>
      <c r="B13">
        <v>100671.96</v>
      </c>
      <c r="C13">
        <v>249744.55</v>
      </c>
      <c r="D13">
        <v>144259.4</v>
      </c>
      <c r="F13">
        <f t="shared" si="0"/>
        <v>134638.87007528765</v>
      </c>
      <c r="G13">
        <f t="shared" si="1"/>
        <v>9620.5299247123476</v>
      </c>
      <c r="I13">
        <f t="shared" si="2"/>
        <v>126652.0355390007</v>
      </c>
      <c r="J13">
        <f t="shared" si="3"/>
        <v>-34861.425539000702</v>
      </c>
      <c r="L13" s="21" t="s">
        <v>41</v>
      </c>
      <c r="M13" s="21">
        <v>2</v>
      </c>
      <c r="N13" s="21">
        <v>75660425646.824799</v>
      </c>
      <c r="O13" s="21">
        <v>37830212823.412399</v>
      </c>
      <c r="P13" s="21">
        <v>450.77130210586341</v>
      </c>
      <c r="Q13" s="21">
        <v>2.1550823495218312E-31</v>
      </c>
    </row>
    <row r="14" spans="1:17">
      <c r="A14">
        <v>127320.38</v>
      </c>
      <c r="B14">
        <v>93863.75</v>
      </c>
      <c r="C14">
        <v>249839.44</v>
      </c>
      <c r="D14">
        <v>141585.51999999999</v>
      </c>
      <c r="F14">
        <f t="shared" si="0"/>
        <v>129218.39657898351</v>
      </c>
      <c r="G14">
        <f t="shared" si="1"/>
        <v>12367.123421016484</v>
      </c>
      <c r="I14">
        <f t="shared" si="2"/>
        <v>124324.31454474445</v>
      </c>
      <c r="J14">
        <f t="shared" si="3"/>
        <v>2996.0654552555498</v>
      </c>
      <c r="L14" s="21" t="s">
        <v>42</v>
      </c>
      <c r="M14" s="21">
        <v>47</v>
      </c>
      <c r="N14" s="21">
        <v>3944394850.3243794</v>
      </c>
      <c r="O14" s="21">
        <v>83923294.687752753</v>
      </c>
      <c r="P14" s="21"/>
      <c r="Q14" s="21"/>
    </row>
    <row r="15" spans="1:17" ht="13.5" thickBot="1">
      <c r="A15">
        <v>135495.07</v>
      </c>
      <c r="B15">
        <v>91992.39</v>
      </c>
      <c r="C15">
        <v>252664.93</v>
      </c>
      <c r="D15">
        <v>134307.35</v>
      </c>
      <c r="F15">
        <f t="shared" si="0"/>
        <v>127812.20546461409</v>
      </c>
      <c r="G15">
        <f t="shared" si="1"/>
        <v>6495.1445353859162</v>
      </c>
      <c r="I15">
        <f t="shared" si="2"/>
        <v>123404.74392682608</v>
      </c>
      <c r="J15">
        <f t="shared" si="3"/>
        <v>12090.326073173928</v>
      </c>
      <c r="L15" s="22" t="s">
        <v>43</v>
      </c>
      <c r="M15" s="22">
        <v>49</v>
      </c>
      <c r="N15" s="22">
        <v>79604820497.149185</v>
      </c>
      <c r="O15" s="22"/>
      <c r="P15" s="22"/>
      <c r="Q15" s="22"/>
    </row>
    <row r="16" spans="1:17" ht="13.5" thickBot="1">
      <c r="A16">
        <v>156547.42000000001</v>
      </c>
      <c r="B16">
        <v>119943.24</v>
      </c>
      <c r="C16">
        <v>256512.92</v>
      </c>
      <c r="D16">
        <v>132602.65</v>
      </c>
      <c r="F16">
        <f t="shared" si="0"/>
        <v>150192.49179712951</v>
      </c>
      <c r="G16">
        <f t="shared" si="1"/>
        <v>-17589.841797129513</v>
      </c>
      <c r="I16">
        <f t="shared" si="2"/>
        <v>132537.64145600429</v>
      </c>
      <c r="J16">
        <f t="shared" si="3"/>
        <v>24009.778543995722</v>
      </c>
    </row>
    <row r="17" spans="1:20">
      <c r="A17">
        <v>122616.84</v>
      </c>
      <c r="B17">
        <v>114523.61</v>
      </c>
      <c r="C17">
        <v>261776.23</v>
      </c>
      <c r="D17">
        <v>129917.04</v>
      </c>
      <c r="F17">
        <f t="shared" si="0"/>
        <v>146032.71543309171</v>
      </c>
      <c r="G17">
        <f t="shared" si="1"/>
        <v>-16115.675433091717</v>
      </c>
      <c r="I17">
        <f t="shared" si="2"/>
        <v>130166.24299467861</v>
      </c>
      <c r="J17">
        <f t="shared" si="3"/>
        <v>-7549.4029946786177</v>
      </c>
      <c r="L17" s="23"/>
      <c r="M17" s="23" t="s">
        <v>50</v>
      </c>
      <c r="N17" s="23" t="s">
        <v>38</v>
      </c>
      <c r="O17" s="23" t="s">
        <v>51</v>
      </c>
      <c r="P17" s="23" t="s">
        <v>52</v>
      </c>
      <c r="Q17" s="23" t="s">
        <v>53</v>
      </c>
      <c r="R17" s="23" t="s">
        <v>54</v>
      </c>
      <c r="S17" s="23" t="s">
        <v>55</v>
      </c>
      <c r="T17" s="23" t="s">
        <v>56</v>
      </c>
    </row>
    <row r="18" spans="1:20">
      <c r="A18">
        <v>121597.55</v>
      </c>
      <c r="B18">
        <v>78013.11</v>
      </c>
      <c r="C18">
        <v>264346.06</v>
      </c>
      <c r="D18">
        <v>126992.93</v>
      </c>
      <c r="F18">
        <f t="shared" si="0"/>
        <v>117025.89184752565</v>
      </c>
      <c r="G18">
        <f t="shared" si="1"/>
        <v>9967.0381524743425</v>
      </c>
      <c r="I18">
        <f t="shared" si="2"/>
        <v>117477.37636093792</v>
      </c>
      <c r="J18">
        <f t="shared" si="3"/>
        <v>4120.173639062079</v>
      </c>
      <c r="L18" s="21" t="s">
        <v>44</v>
      </c>
      <c r="M18" s="33">
        <v>46975.864220719988</v>
      </c>
      <c r="N18" s="21">
        <v>2689.9329245765339</v>
      </c>
      <c r="O18" s="21">
        <v>17.463582006646217</v>
      </c>
      <c r="P18" s="21">
        <v>3.5040621705415831E-22</v>
      </c>
      <c r="Q18" s="21">
        <v>41564.417177133779</v>
      </c>
      <c r="R18" s="21">
        <v>52387.311264306198</v>
      </c>
      <c r="S18" s="21">
        <v>41564.417177133779</v>
      </c>
      <c r="T18" s="21">
        <v>52387.311264306198</v>
      </c>
    </row>
    <row r="19" spans="1:20">
      <c r="A19">
        <v>145077.57999999999</v>
      </c>
      <c r="B19">
        <v>94657.16</v>
      </c>
      <c r="C19">
        <v>282574.31</v>
      </c>
      <c r="D19">
        <v>125370.37</v>
      </c>
      <c r="F19">
        <f t="shared" si="0"/>
        <v>130829.44473221558</v>
      </c>
      <c r="G19">
        <f t="shared" si="1"/>
        <v>-5459.0747322155803</v>
      </c>
      <c r="I19">
        <f t="shared" si="2"/>
        <v>121323.16938051514</v>
      </c>
      <c r="J19">
        <f t="shared" si="3"/>
        <v>23754.410619484843</v>
      </c>
      <c r="L19" s="21" t="s">
        <v>57</v>
      </c>
      <c r="M19" s="33">
        <v>0.79658404405598782</v>
      </c>
      <c r="N19" s="21">
        <v>4.134757792399596E-2</v>
      </c>
      <c r="O19" s="21">
        <v>19.265555180045801</v>
      </c>
      <c r="P19" s="21">
        <v>6.0404325885578862E-24</v>
      </c>
      <c r="Q19" s="21">
        <v>0.71340344640168663</v>
      </c>
      <c r="R19" s="21">
        <v>0.87976464171028901</v>
      </c>
      <c r="S19" s="21">
        <v>0.71340344640168663</v>
      </c>
      <c r="T19" s="21">
        <v>0.87976464171028901</v>
      </c>
    </row>
    <row r="20" spans="1:20" ht="13.5" thickBot="1">
      <c r="A20">
        <v>114175.79</v>
      </c>
      <c r="B20">
        <v>91749.16</v>
      </c>
      <c r="C20">
        <v>294919.57</v>
      </c>
      <c r="D20">
        <v>124266.9</v>
      </c>
      <c r="F20">
        <f t="shared" si="0"/>
        <v>128882.19882756374</v>
      </c>
      <c r="G20">
        <f t="shared" si="1"/>
        <v>-4615.2988275637472</v>
      </c>
      <c r="I20">
        <f t="shared" si="2"/>
        <v>119099.27351510021</v>
      </c>
      <c r="J20">
        <f t="shared" si="3"/>
        <v>-4923.4835151002189</v>
      </c>
      <c r="L20" s="22" t="s">
        <v>58</v>
      </c>
      <c r="M20" s="34">
        <v>2.990787520578532E-2</v>
      </c>
      <c r="N20" s="22">
        <v>1.5520012301255369E-2</v>
      </c>
      <c r="O20" s="22">
        <v>1.9270522874112772</v>
      </c>
      <c r="P20" s="22">
        <v>6.0030397191128959E-2</v>
      </c>
      <c r="Q20" s="22">
        <v>-1.3143623142344574E-3</v>
      </c>
      <c r="R20" s="22">
        <v>6.1130112725805097E-2</v>
      </c>
      <c r="S20" s="22">
        <v>-1.3143623142344574E-3</v>
      </c>
      <c r="T20" s="22">
        <v>6.1130112725805097E-2</v>
      </c>
    </row>
    <row r="21" spans="1:20">
      <c r="A21">
        <v>153514.10999999999</v>
      </c>
      <c r="B21">
        <v>86419.7</v>
      </c>
      <c r="C21">
        <v>0</v>
      </c>
      <c r="D21">
        <v>122776.86</v>
      </c>
      <c r="F21">
        <f t="shared" si="0"/>
        <v>115816.41833282524</v>
      </c>
      <c r="G21">
        <f t="shared" si="1"/>
        <v>6960.4416671747604</v>
      </c>
      <c r="I21">
        <f t="shared" si="2"/>
        <v>146756.86882946696</v>
      </c>
      <c r="J21">
        <f t="shared" si="3"/>
        <v>6757.2411705330305</v>
      </c>
    </row>
    <row r="22" spans="1:20">
      <c r="A22">
        <v>113867.3</v>
      </c>
      <c r="B22">
        <v>76253.86</v>
      </c>
      <c r="C22">
        <v>298664.46999999997</v>
      </c>
      <c r="D22">
        <v>118474.03</v>
      </c>
      <c r="F22">
        <f t="shared" si="0"/>
        <v>116650.89209156112</v>
      </c>
      <c r="G22">
        <f t="shared" si="1"/>
        <v>1823.1379084388755</v>
      </c>
      <c r="I22">
        <f t="shared" si="2"/>
        <v>113448.78590810078</v>
      </c>
      <c r="J22">
        <f t="shared" si="3"/>
        <v>418.5140918992256</v>
      </c>
    </row>
    <row r="23" spans="1:20">
      <c r="A23">
        <v>153773.43</v>
      </c>
      <c r="B23">
        <v>78389.47</v>
      </c>
      <c r="C23">
        <v>299737.28999999998</v>
      </c>
      <c r="D23">
        <v>111313.02</v>
      </c>
      <c r="F23">
        <f t="shared" si="0"/>
        <v>118384.17070856581</v>
      </c>
      <c r="G23">
        <f t="shared" si="1"/>
        <v>-7071.1507085658086</v>
      </c>
      <c r="I23">
        <f t="shared" si="2"/>
        <v>114068.76401147409</v>
      </c>
      <c r="J23">
        <f t="shared" si="3"/>
        <v>39704.6659885259</v>
      </c>
      <c r="L23" t="s">
        <v>33</v>
      </c>
    </row>
    <row r="24" spans="1:20" ht="13.5" thickBot="1">
      <c r="A24">
        <v>122782.75</v>
      </c>
      <c r="B24">
        <v>73994.559999999998</v>
      </c>
      <c r="C24">
        <v>303319.26</v>
      </c>
      <c r="D24">
        <v>110352.25</v>
      </c>
      <c r="F24">
        <f t="shared" si="0"/>
        <v>114990.38463925457</v>
      </c>
      <c r="G24">
        <f t="shared" si="1"/>
        <v>-4638.1346392545674</v>
      </c>
      <c r="I24">
        <f t="shared" si="2"/>
        <v>112214.31114565444</v>
      </c>
      <c r="J24">
        <f t="shared" si="3"/>
        <v>10568.438854345557</v>
      </c>
    </row>
    <row r="25" spans="1:20">
      <c r="A25">
        <v>105751.03</v>
      </c>
      <c r="B25">
        <v>67532.53</v>
      </c>
      <c r="C25">
        <v>304768.73</v>
      </c>
      <c r="D25">
        <v>108733.99</v>
      </c>
      <c r="F25">
        <f t="shared" si="0"/>
        <v>109886.18521691798</v>
      </c>
      <c r="G25">
        <f t="shared" si="1"/>
        <v>-1152.1952169179713</v>
      </c>
      <c r="I25">
        <f t="shared" si="2"/>
        <v>109869.09885804176</v>
      </c>
      <c r="J25">
        <f t="shared" si="3"/>
        <v>-4118.0688580417627</v>
      </c>
      <c r="L25" s="24" t="s">
        <v>34</v>
      </c>
      <c r="M25" s="24"/>
    </row>
    <row r="26" spans="1:20">
      <c r="A26">
        <v>99281.34</v>
      </c>
      <c r="B26">
        <v>77044.009999999995</v>
      </c>
      <c r="C26">
        <v>140574.81</v>
      </c>
      <c r="D26">
        <v>108552.04</v>
      </c>
      <c r="F26">
        <f t="shared" si="0"/>
        <v>112552.18715136693</v>
      </c>
      <c r="G26">
        <f t="shared" si="1"/>
        <v>-4000.1471513669385</v>
      </c>
      <c r="I26">
        <f t="shared" si="2"/>
        <v>129516.27128558273</v>
      </c>
      <c r="J26">
        <f t="shared" si="3"/>
        <v>-30234.93128558273</v>
      </c>
      <c r="L26" s="21" t="s">
        <v>35</v>
      </c>
      <c r="M26" s="21">
        <v>0.38600787866982178</v>
      </c>
    </row>
    <row r="27" spans="1:20">
      <c r="A27">
        <v>139553.16</v>
      </c>
      <c r="B27">
        <v>64664.71</v>
      </c>
      <c r="C27">
        <v>137962.62</v>
      </c>
      <c r="D27">
        <v>107404.34</v>
      </c>
      <c r="F27">
        <f t="shared" si="0"/>
        <v>102612.90924225085</v>
      </c>
      <c r="G27">
        <f t="shared" si="1"/>
        <v>4791.4307577491418</v>
      </c>
      <c r="I27">
        <f t="shared" si="2"/>
        <v>125562.08677369024</v>
      </c>
      <c r="J27">
        <f t="shared" si="3"/>
        <v>13991.07322630976</v>
      </c>
      <c r="L27" s="21" t="s">
        <v>36</v>
      </c>
      <c r="M27" s="21">
        <v>0.14900208239517584</v>
      </c>
    </row>
    <row r="28" spans="1:20">
      <c r="A28">
        <v>144135.98000000001</v>
      </c>
      <c r="B28">
        <v>75328.87</v>
      </c>
      <c r="C28">
        <v>134050.07</v>
      </c>
      <c r="D28">
        <v>105733.54</v>
      </c>
      <c r="F28">
        <f t="shared" si="0"/>
        <v>110990.79288437456</v>
      </c>
      <c r="G28">
        <f t="shared" si="1"/>
        <v>-5257.2528843745677</v>
      </c>
      <c r="I28">
        <f t="shared" si="2"/>
        <v>129584.29466346516</v>
      </c>
      <c r="J28">
        <f t="shared" si="3"/>
        <v>14551.685336534851</v>
      </c>
      <c r="L28" s="21" t="s">
        <v>37</v>
      </c>
      <c r="M28" s="21">
        <v>0.11278940505028971</v>
      </c>
    </row>
    <row r="29" spans="1:20">
      <c r="A29">
        <v>127864.55</v>
      </c>
      <c r="B29">
        <v>72107.600000000006</v>
      </c>
      <c r="C29">
        <v>353183.81</v>
      </c>
      <c r="D29">
        <v>105008.31</v>
      </c>
      <c r="F29">
        <f t="shared" si="0"/>
        <v>114978.60515007532</v>
      </c>
      <c r="G29">
        <f t="shared" si="1"/>
        <v>-9970.2951500753261</v>
      </c>
      <c r="I29">
        <f t="shared" si="2"/>
        <v>106588.65629234625</v>
      </c>
      <c r="J29">
        <f t="shared" si="3"/>
        <v>21275.893707653755</v>
      </c>
      <c r="L29" s="21" t="s">
        <v>38</v>
      </c>
      <c r="M29" s="21">
        <v>26390.488742264552</v>
      </c>
    </row>
    <row r="30" spans="1:20" ht="13.5" thickBot="1">
      <c r="A30">
        <v>182645.56</v>
      </c>
      <c r="B30">
        <v>66051.520000000004</v>
      </c>
      <c r="C30">
        <v>118148.2</v>
      </c>
      <c r="D30">
        <v>103282.38</v>
      </c>
      <c r="F30">
        <f t="shared" si="0"/>
        <v>103125.01275975311</v>
      </c>
      <c r="G30">
        <f t="shared" si="1"/>
        <v>157.36724024689465</v>
      </c>
      <c r="I30">
        <f t="shared" si="2"/>
        <v>128014.42629589872</v>
      </c>
      <c r="J30">
        <f t="shared" si="3"/>
        <v>54631.133704101274</v>
      </c>
      <c r="L30" s="22" t="s">
        <v>39</v>
      </c>
      <c r="M30" s="22">
        <v>50</v>
      </c>
    </row>
    <row r="31" spans="1:20">
      <c r="A31">
        <v>153032.06</v>
      </c>
      <c r="B31">
        <v>65605.48</v>
      </c>
      <c r="C31">
        <v>107138.38</v>
      </c>
      <c r="D31">
        <v>101004.64</v>
      </c>
      <c r="F31">
        <f t="shared" si="0"/>
        <v>102440.42409014422</v>
      </c>
      <c r="G31">
        <f t="shared" si="1"/>
        <v>-1435.784090144225</v>
      </c>
      <c r="I31">
        <f t="shared" si="2"/>
        <v>128962.7954155498</v>
      </c>
      <c r="J31">
        <f t="shared" si="3"/>
        <v>24069.264584450197</v>
      </c>
    </row>
    <row r="32" spans="1:20" ht="13.5" thickBot="1">
      <c r="A32">
        <v>115641.28</v>
      </c>
      <c r="B32">
        <v>61994.48</v>
      </c>
      <c r="C32">
        <v>91131.24</v>
      </c>
      <c r="D32">
        <v>99937.59</v>
      </c>
      <c r="F32">
        <f t="shared" si="0"/>
        <v>99085.21956153652</v>
      </c>
      <c r="G32">
        <f t="shared" si="1"/>
        <v>852.3704384634766</v>
      </c>
      <c r="I32">
        <f t="shared" si="2"/>
        <v>129332.87484061798</v>
      </c>
      <c r="J32">
        <f t="shared" si="3"/>
        <v>-13691.594840617981</v>
      </c>
      <c r="L32" t="s">
        <v>40</v>
      </c>
    </row>
    <row r="33" spans="1:20">
      <c r="A33">
        <v>152701.92000000001</v>
      </c>
      <c r="B33">
        <v>61136.38</v>
      </c>
      <c r="C33">
        <v>88218.23</v>
      </c>
      <c r="D33">
        <v>97483.56</v>
      </c>
      <c r="F33">
        <f t="shared" si="0"/>
        <v>98314.548853778862</v>
      </c>
      <c r="G33">
        <f t="shared" si="1"/>
        <v>-830.98885377886472</v>
      </c>
      <c r="I33">
        <f t="shared" si="2"/>
        <v>129331.79333499946</v>
      </c>
      <c r="J33">
        <f t="shared" si="3"/>
        <v>23370.126665000556</v>
      </c>
      <c r="L33" s="23"/>
      <c r="M33" s="23" t="s">
        <v>45</v>
      </c>
      <c r="N33" s="23" t="s">
        <v>46</v>
      </c>
      <c r="O33" s="23" t="s">
        <v>47</v>
      </c>
      <c r="P33" s="23" t="s">
        <v>48</v>
      </c>
      <c r="Q33" s="23" t="s">
        <v>49</v>
      </c>
    </row>
    <row r="34" spans="1:20">
      <c r="A34">
        <v>129219.61</v>
      </c>
      <c r="B34">
        <v>63408.86</v>
      </c>
      <c r="C34">
        <v>46085.25</v>
      </c>
      <c r="D34">
        <v>97427.839999999997</v>
      </c>
      <c r="F34">
        <f t="shared" si="0"/>
        <v>98864.66225432737</v>
      </c>
      <c r="G34">
        <f t="shared" si="1"/>
        <v>-1436.8222543273732</v>
      </c>
      <c r="I34">
        <f t="shared" si="2"/>
        <v>134316.07823662469</v>
      </c>
      <c r="J34">
        <f t="shared" si="3"/>
        <v>-5096.4682366246852</v>
      </c>
      <c r="L34" s="21" t="s">
        <v>41</v>
      </c>
      <c r="M34" s="21">
        <v>2</v>
      </c>
      <c r="N34" s="21">
        <v>5731345176.4151764</v>
      </c>
      <c r="O34" s="21">
        <v>2865672588.2075882</v>
      </c>
      <c r="P34" s="21">
        <v>4.1146386657935849</v>
      </c>
      <c r="Q34" s="21">
        <v>2.2558991888911601E-2</v>
      </c>
    </row>
    <row r="35" spans="1:20">
      <c r="A35">
        <v>103057.49</v>
      </c>
      <c r="B35">
        <v>55493.95</v>
      </c>
      <c r="C35">
        <v>214634.81</v>
      </c>
      <c r="D35">
        <v>96778.92</v>
      </c>
      <c r="F35">
        <f t="shared" si="0"/>
        <v>97600.730444658213</v>
      </c>
      <c r="G35">
        <f t="shared" si="1"/>
        <v>-821.81044465821469</v>
      </c>
      <c r="I35">
        <f t="shared" si="2"/>
        <v>114777.27409884463</v>
      </c>
      <c r="J35">
        <f t="shared" si="3"/>
        <v>-11719.784098844626</v>
      </c>
      <c r="L35" s="21" t="s">
        <v>42</v>
      </c>
      <c r="M35" s="21">
        <v>47</v>
      </c>
      <c r="N35" s="21">
        <v>32733521114.612823</v>
      </c>
      <c r="O35" s="21">
        <v>696457896.05559194</v>
      </c>
      <c r="P35" s="21"/>
      <c r="Q35" s="21"/>
    </row>
    <row r="36" spans="1:20" ht="13.5" thickBot="1">
      <c r="A36">
        <v>157693.92000000001</v>
      </c>
      <c r="B36">
        <v>46426.07</v>
      </c>
      <c r="C36">
        <v>210797.67</v>
      </c>
      <c r="D36">
        <v>96712.8</v>
      </c>
      <c r="F36">
        <f t="shared" si="0"/>
        <v>90262.641218976685</v>
      </c>
      <c r="G36">
        <f t="shared" si="1"/>
        <v>6450.1587810233177</v>
      </c>
      <c r="I36">
        <f t="shared" si="2"/>
        <v>112073.06231537453</v>
      </c>
      <c r="J36">
        <f t="shared" si="3"/>
        <v>45620.857684625487</v>
      </c>
      <c r="L36" s="22" t="s">
        <v>43</v>
      </c>
      <c r="M36" s="22">
        <v>49</v>
      </c>
      <c r="N36" s="22">
        <v>38464866291.028</v>
      </c>
      <c r="O36" s="22"/>
      <c r="P36" s="22"/>
      <c r="Q36" s="22"/>
    </row>
    <row r="37" spans="1:20" ht="13.5" thickBot="1">
      <c r="A37">
        <v>85047.44</v>
      </c>
      <c r="B37">
        <v>46014.02</v>
      </c>
      <c r="C37">
        <v>205517.64</v>
      </c>
      <c r="D37">
        <v>96479.51</v>
      </c>
      <c r="F37">
        <f t="shared" si="0"/>
        <v>89776.494285300607</v>
      </c>
      <c r="G37">
        <f t="shared" si="1"/>
        <v>6703.0157146993879</v>
      </c>
      <c r="I37">
        <f t="shared" si="2"/>
        <v>112460.40795268724</v>
      </c>
      <c r="J37">
        <f t="shared" si="3"/>
        <v>-27412.967952687235</v>
      </c>
    </row>
    <row r="38" spans="1:20">
      <c r="A38">
        <v>127056.21</v>
      </c>
      <c r="B38">
        <v>28663.759999999998</v>
      </c>
      <c r="C38">
        <v>201126.82</v>
      </c>
      <c r="D38">
        <v>90708.19</v>
      </c>
      <c r="F38">
        <f t="shared" si="0"/>
        <v>75824.233912466691</v>
      </c>
      <c r="G38">
        <f t="shared" si="1"/>
        <v>14883.956087533312</v>
      </c>
      <c r="I38">
        <f t="shared" si="2"/>
        <v>106991.324813603</v>
      </c>
      <c r="J38">
        <f t="shared" si="3"/>
        <v>20064.885186397005</v>
      </c>
      <c r="L38" s="23"/>
      <c r="M38" s="23" t="s">
        <v>50</v>
      </c>
      <c r="N38" s="23" t="s">
        <v>38</v>
      </c>
      <c r="O38" s="23" t="s">
        <v>51</v>
      </c>
      <c r="P38" s="23" t="s">
        <v>52</v>
      </c>
      <c r="Q38" s="23" t="s">
        <v>53</v>
      </c>
      <c r="R38" s="23" t="s">
        <v>54</v>
      </c>
      <c r="S38" s="23" t="s">
        <v>55</v>
      </c>
      <c r="T38" s="23" t="s">
        <v>56</v>
      </c>
    </row>
    <row r="39" spans="1:20">
      <c r="A39">
        <v>51283.14</v>
      </c>
      <c r="B39">
        <v>44069.95</v>
      </c>
      <c r="C39">
        <v>197029.42</v>
      </c>
      <c r="D39">
        <v>89949.14</v>
      </c>
      <c r="F39">
        <f t="shared" si="0"/>
        <v>87974.014518293436</v>
      </c>
      <c r="G39">
        <f t="shared" si="1"/>
        <v>1975.1254817065637</v>
      </c>
      <c r="I39">
        <f t="shared" si="2"/>
        <v>112646.69642231589</v>
      </c>
      <c r="J39">
        <f t="shared" si="3"/>
        <v>-61363.556422315887</v>
      </c>
      <c r="L39" s="21" t="s">
        <v>44</v>
      </c>
      <c r="M39" s="33">
        <v>117330.41756422837</v>
      </c>
      <c r="N39" s="21">
        <v>7749.0349802454821</v>
      </c>
      <c r="O39" s="21">
        <v>15.141294091888517</v>
      </c>
      <c r="P39" s="21">
        <v>1.0608362374372554E-19</v>
      </c>
      <c r="Q39" s="21">
        <v>101741.36995215938</v>
      </c>
      <c r="R39" s="21">
        <v>132919.46517629735</v>
      </c>
      <c r="S39" s="21">
        <v>101741.36995215938</v>
      </c>
      <c r="T39" s="21">
        <v>132919.46517629735</v>
      </c>
    </row>
    <row r="40" spans="1:20">
      <c r="A40">
        <v>65947.929999999993</v>
      </c>
      <c r="B40">
        <v>20229.59</v>
      </c>
      <c r="C40">
        <v>185265.1</v>
      </c>
      <c r="D40">
        <v>81229.06</v>
      </c>
      <c r="F40">
        <f t="shared" si="0"/>
        <v>68631.318323301894</v>
      </c>
      <c r="G40">
        <f t="shared" si="1"/>
        <v>12597.741676698104</v>
      </c>
      <c r="I40">
        <f t="shared" si="2"/>
        <v>105704.55221275723</v>
      </c>
      <c r="J40">
        <f t="shared" si="3"/>
        <v>-39756.62221275724</v>
      </c>
      <c r="L40" s="21" t="s">
        <v>57</v>
      </c>
      <c r="M40" s="33">
        <v>0.34050628809448058</v>
      </c>
      <c r="N40" s="21">
        <v>0.11911219969617297</v>
      </c>
      <c r="O40" s="21">
        <v>2.8587020386075612</v>
      </c>
      <c r="P40" s="21">
        <v>6.3226350206449962E-3</v>
      </c>
      <c r="Q40" s="21">
        <v>0.10088345028621901</v>
      </c>
      <c r="R40" s="21">
        <v>0.58012912590274213</v>
      </c>
      <c r="S40" s="21">
        <v>0.10088345028621901</v>
      </c>
      <c r="T40" s="21">
        <v>0.58012912590274213</v>
      </c>
    </row>
    <row r="41" spans="1:20" ht="13.5" thickBot="1">
      <c r="A41">
        <v>82982.09</v>
      </c>
      <c r="B41">
        <v>38558.51</v>
      </c>
      <c r="C41">
        <v>174999.3</v>
      </c>
      <c r="D41">
        <v>81005.759999999995</v>
      </c>
      <c r="F41">
        <f t="shared" si="0"/>
        <v>82924.815274793014</v>
      </c>
      <c r="G41">
        <f t="shared" si="1"/>
        <v>-1919.0552747930196</v>
      </c>
      <c r="I41">
        <f t="shared" si="2"/>
        <v>112971.56083648605</v>
      </c>
      <c r="J41">
        <f t="shared" si="3"/>
        <v>-29989.470836486056</v>
      </c>
      <c r="L41" s="22" t="s">
        <v>58</v>
      </c>
      <c r="M41" s="34">
        <v>-9.9933381689505191E-2</v>
      </c>
      <c r="N41" s="22">
        <v>4.4709337217098438E-2</v>
      </c>
      <c r="O41" s="22">
        <v>-2.2351792245152566</v>
      </c>
      <c r="P41" s="22">
        <v>3.0195765010449831E-2</v>
      </c>
      <c r="Q41" s="22">
        <v>-0.18987696671114818</v>
      </c>
      <c r="R41" s="22">
        <v>-9.9897966678621913E-3</v>
      </c>
      <c r="S41" s="22">
        <v>-0.18987696671114818</v>
      </c>
      <c r="T41" s="22">
        <v>-9.9897966678621913E-3</v>
      </c>
    </row>
    <row r="42" spans="1:20">
      <c r="A42">
        <v>118546.05</v>
      </c>
      <c r="B42">
        <v>28754.33</v>
      </c>
      <c r="C42">
        <v>172795.67</v>
      </c>
      <c r="D42">
        <v>78239.91</v>
      </c>
      <c r="F42">
        <f t="shared" si="0"/>
        <v>75049.056030700463</v>
      </c>
      <c r="G42">
        <f t="shared" si="1"/>
        <v>3190.85396929954</v>
      </c>
      <c r="I42">
        <f t="shared" si="2"/>
        <v>109853.39209476835</v>
      </c>
      <c r="J42">
        <f t="shared" si="3"/>
        <v>8692.657905231652</v>
      </c>
    </row>
    <row r="43" spans="1:20">
      <c r="A43">
        <v>84710.77</v>
      </c>
      <c r="B43">
        <v>27892.92</v>
      </c>
      <c r="C43">
        <v>164470.71</v>
      </c>
      <c r="D43">
        <v>77798.83</v>
      </c>
      <c r="F43">
        <f t="shared" si="0"/>
        <v>74113.888704537036</v>
      </c>
      <c r="G43">
        <f t="shared" si="1"/>
        <v>3684.9412954629661</v>
      </c>
      <c r="I43">
        <f t="shared" si="2"/>
        <v>110392.01797837076</v>
      </c>
      <c r="J43">
        <f t="shared" si="3"/>
        <v>-25681.247978370753</v>
      </c>
    </row>
    <row r="44" spans="1:20">
      <c r="A44">
        <v>96189.63</v>
      </c>
      <c r="B44">
        <v>23640.93</v>
      </c>
      <c r="C44">
        <v>148001.10999999999</v>
      </c>
      <c r="D44">
        <v>71498.490000000005</v>
      </c>
      <c r="F44">
        <f t="shared" si="0"/>
        <v>70234.250573562211</v>
      </c>
      <c r="G44">
        <f t="shared" si="1"/>
        <v>1264.2394264377945</v>
      </c>
      <c r="I44">
        <f t="shared" si="2"/>
        <v>110590.05146952938</v>
      </c>
      <c r="J44">
        <f t="shared" si="3"/>
        <v>-14400.421469529378</v>
      </c>
    </row>
    <row r="45" spans="1:20">
      <c r="A45">
        <v>127382.3</v>
      </c>
      <c r="B45">
        <v>15505.73</v>
      </c>
      <c r="C45">
        <v>35534.17</v>
      </c>
      <c r="D45">
        <v>69758.98</v>
      </c>
      <c r="F45">
        <f t="shared" si="0"/>
        <v>60390.232852061403</v>
      </c>
      <c r="G45">
        <f t="shared" si="1"/>
        <v>9368.7471479385931</v>
      </c>
      <c r="I45">
        <f t="shared" si="2"/>
        <v>119059.16635709383</v>
      </c>
      <c r="J45">
        <f t="shared" si="3"/>
        <v>8323.1336429061776</v>
      </c>
    </row>
    <row r="46" spans="1:20">
      <c r="A46">
        <v>154806.14000000001</v>
      </c>
      <c r="B46">
        <v>22177.74</v>
      </c>
      <c r="C46">
        <v>28334.720000000001</v>
      </c>
      <c r="D46">
        <v>65200.33</v>
      </c>
      <c r="F46">
        <f t="shared" si="0"/>
        <v>65489.729307693109</v>
      </c>
      <c r="G46">
        <f t="shared" si="1"/>
        <v>-289.3993076931074</v>
      </c>
      <c r="I46">
        <f t="shared" si="2"/>
        <v>122050.49310112759</v>
      </c>
      <c r="J46">
        <f t="shared" si="3"/>
        <v>32755.646898872423</v>
      </c>
    </row>
    <row r="47" spans="1:20">
      <c r="A47">
        <v>124153.04</v>
      </c>
      <c r="B47">
        <v>1000.23</v>
      </c>
      <c r="C47">
        <v>1903.93</v>
      </c>
      <c r="D47">
        <v>64926.080000000002</v>
      </c>
      <c r="F47">
        <f t="shared" si="0"/>
        <v>47829.573979946661</v>
      </c>
      <c r="G47">
        <f t="shared" si="1"/>
        <v>17096.506020053341</v>
      </c>
      <c r="I47">
        <f t="shared" si="2"/>
        <v>117480.73600536901</v>
      </c>
      <c r="J47">
        <f t="shared" si="3"/>
        <v>6672.3039946309873</v>
      </c>
    </row>
    <row r="48" spans="1:20">
      <c r="A48">
        <v>115816.21</v>
      </c>
      <c r="B48">
        <v>1315.46</v>
      </c>
      <c r="C48">
        <v>297114.46000000002</v>
      </c>
      <c r="D48">
        <v>49490.75</v>
      </c>
      <c r="F48">
        <f t="shared" si="0"/>
        <v>56909.800858828166</v>
      </c>
      <c r="G48">
        <f t="shared" si="1"/>
        <v>-7419.0508588281664</v>
      </c>
      <c r="I48">
        <f t="shared" si="2"/>
        <v>88086.687229313917</v>
      </c>
      <c r="J48">
        <f t="shared" si="3"/>
        <v>27729.52277068609</v>
      </c>
    </row>
    <row r="49" spans="1:10">
      <c r="A49">
        <v>135426.92000000001</v>
      </c>
      <c r="B49">
        <v>0</v>
      </c>
      <c r="C49">
        <v>0</v>
      </c>
      <c r="D49">
        <v>42559.73</v>
      </c>
      <c r="F49">
        <f t="shared" si="0"/>
        <v>46975.864220719988</v>
      </c>
      <c r="G49">
        <f t="shared" si="1"/>
        <v>-4416.134220719985</v>
      </c>
      <c r="I49">
        <f t="shared" si="2"/>
        <v>117330.41756422837</v>
      </c>
      <c r="J49">
        <f t="shared" si="3"/>
        <v>18096.502435771647</v>
      </c>
    </row>
    <row r="50" spans="1:10">
      <c r="A50">
        <v>51743.15</v>
      </c>
      <c r="B50">
        <v>542.04999999999995</v>
      </c>
      <c r="C50">
        <v>0</v>
      </c>
      <c r="D50">
        <v>35673.410000000003</v>
      </c>
      <c r="F50">
        <f t="shared" si="0"/>
        <v>47407.652601800539</v>
      </c>
      <c r="G50">
        <f t="shared" si="1"/>
        <v>-11734.242601800535</v>
      </c>
      <c r="I50">
        <f t="shared" si="2"/>
        <v>117514.98899768997</v>
      </c>
      <c r="J50">
        <f t="shared" si="3"/>
        <v>-65771.838997689978</v>
      </c>
    </row>
    <row r="51" spans="1:10">
      <c r="A51">
        <v>116983.8</v>
      </c>
      <c r="B51">
        <v>0</v>
      </c>
      <c r="C51">
        <v>45173.06</v>
      </c>
      <c r="D51">
        <v>14681.4</v>
      </c>
      <c r="F51">
        <f t="shared" si="0"/>
        <v>48326.894461863441</v>
      </c>
      <c r="G51">
        <f t="shared" si="1"/>
        <v>-33645.49446186344</v>
      </c>
      <c r="I51">
        <f t="shared" si="2"/>
        <v>112816.12091716545</v>
      </c>
      <c r="J51">
        <f t="shared" si="3"/>
        <v>4167.6790828345547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I12" sqref="I12"/>
    </sheetView>
  </sheetViews>
  <sheetFormatPr defaultRowHeight="12.75"/>
  <cols>
    <col min="1" max="2" width="22.85546875" bestFit="1" customWidth="1"/>
    <col min="3" max="3" width="24.140625" bestFit="1" customWidth="1"/>
  </cols>
  <sheetData>
    <row r="1" spans="1:18" ht="45">
      <c r="A1" s="31" t="s">
        <v>75</v>
      </c>
      <c r="B1" s="31" t="s">
        <v>74</v>
      </c>
      <c r="C1" s="31" t="s">
        <v>76</v>
      </c>
      <c r="D1" s="31" t="s">
        <v>77</v>
      </c>
      <c r="E1" s="31"/>
      <c r="F1" s="35" t="s">
        <v>78</v>
      </c>
      <c r="G1" s="36" t="s">
        <v>79</v>
      </c>
      <c r="H1" s="37"/>
      <c r="I1" s="36" t="s">
        <v>80</v>
      </c>
      <c r="J1" s="38" t="s">
        <v>81</v>
      </c>
    </row>
    <row r="2" spans="1:18">
      <c r="A2">
        <v>471784.1</v>
      </c>
      <c r="B2">
        <v>165349.20000000001</v>
      </c>
      <c r="C2">
        <v>136897.79999999999</v>
      </c>
      <c r="D2">
        <v>192261.83</v>
      </c>
      <c r="F2">
        <f>$N$19+(B2*$N$20)+(C2*$N$21)</f>
        <v>190182.18051422414</v>
      </c>
      <c r="G2">
        <f>D2-F2</f>
        <v>2079.6494857758516</v>
      </c>
      <c r="I2">
        <f>$N$40+(B2*$N$41)+(C2*$N$42)</f>
        <v>385877.43006346619</v>
      </c>
      <c r="J2">
        <f>A2-I2</f>
        <v>85906.669936533784</v>
      </c>
    </row>
    <row r="3" spans="1:18">
      <c r="A3">
        <v>443898.53</v>
      </c>
      <c r="B3">
        <v>162597.70000000001</v>
      </c>
      <c r="C3">
        <v>151377.59</v>
      </c>
      <c r="D3">
        <v>191792.06</v>
      </c>
      <c r="F3">
        <f t="shared" ref="F3:F51" si="0">$N$19+(B3*$N$20)+(C3*$N$21)</f>
        <v>187042.70017375422</v>
      </c>
      <c r="G3">
        <f t="shared" ref="G3:G51" si="1">D3-F3</f>
        <v>4749.3598262457817</v>
      </c>
      <c r="I3">
        <f t="shared" ref="I3:I51" si="2">$N$40+(B3*$N$41)+(C3*$N$42)</f>
        <v>366255.55118472694</v>
      </c>
      <c r="J3">
        <f t="shared" ref="J3:J51" si="3">A3-I3</f>
        <v>77642.978815273091</v>
      </c>
      <c r="M3" t="s">
        <v>33</v>
      </c>
    </row>
    <row r="4" spans="1:18" ht="13.5" thickBot="1">
      <c r="A4">
        <v>407934.54</v>
      </c>
      <c r="B4">
        <v>153441.51</v>
      </c>
      <c r="C4">
        <v>101145.55</v>
      </c>
      <c r="D4">
        <v>191050.39</v>
      </c>
      <c r="F4">
        <f t="shared" si="0"/>
        <v>181811.05282188777</v>
      </c>
      <c r="G4">
        <f t="shared" si="1"/>
        <v>9239.3371781122405</v>
      </c>
      <c r="I4">
        <f t="shared" si="2"/>
        <v>395586.02104440378</v>
      </c>
      <c r="J4">
        <f t="shared" si="3"/>
        <v>12348.518955596199</v>
      </c>
    </row>
    <row r="5" spans="1:18">
      <c r="A5">
        <v>383199.62</v>
      </c>
      <c r="B5">
        <v>144372.41</v>
      </c>
      <c r="C5">
        <v>118671.85</v>
      </c>
      <c r="D5">
        <v>182901.99</v>
      </c>
      <c r="F5">
        <f t="shared" si="0"/>
        <v>173063.60483211867</v>
      </c>
      <c r="G5">
        <f t="shared" si="1"/>
        <v>9838.3851678813226</v>
      </c>
      <c r="I5">
        <f t="shared" si="2"/>
        <v>359948.05225008365</v>
      </c>
      <c r="J5">
        <f t="shared" si="3"/>
        <v>23251.567749916343</v>
      </c>
      <c r="M5" s="24" t="s">
        <v>34</v>
      </c>
      <c r="N5" s="24"/>
    </row>
    <row r="6" spans="1:18">
      <c r="A6">
        <v>366168.42</v>
      </c>
      <c r="B6">
        <v>142107.34</v>
      </c>
      <c r="C6">
        <v>91391.77</v>
      </c>
      <c r="D6">
        <v>166187.94</v>
      </c>
      <c r="F6">
        <f t="shared" si="0"/>
        <v>172556.5668859568</v>
      </c>
      <c r="G6">
        <f t="shared" si="1"/>
        <v>-6368.6268859567936</v>
      </c>
      <c r="I6">
        <f t="shared" si="2"/>
        <v>381485.43594423728</v>
      </c>
      <c r="J6">
        <f t="shared" si="3"/>
        <v>-15317.015944237297</v>
      </c>
      <c r="M6" s="21" t="s">
        <v>35</v>
      </c>
      <c r="N6" s="21">
        <v>0.97355684913666818</v>
      </c>
    </row>
    <row r="7" spans="1:18">
      <c r="A7">
        <v>362861.36</v>
      </c>
      <c r="B7">
        <v>131876.9</v>
      </c>
      <c r="C7">
        <v>99814.71</v>
      </c>
      <c r="D7">
        <v>156991.12</v>
      </c>
      <c r="F7">
        <f t="shared" si="0"/>
        <v>163290.34329880268</v>
      </c>
      <c r="G7">
        <f t="shared" si="1"/>
        <v>-6299.2232988026808</v>
      </c>
      <c r="I7">
        <f t="shared" si="2"/>
        <v>352194.52508085419</v>
      </c>
      <c r="J7">
        <f t="shared" si="3"/>
        <v>10666.834919145796</v>
      </c>
      <c r="M7" s="21" t="s">
        <v>36</v>
      </c>
      <c r="N7" s="21">
        <v>0.94781293850091719</v>
      </c>
    </row>
    <row r="8" spans="1:18">
      <c r="A8">
        <v>127716.82</v>
      </c>
      <c r="B8">
        <v>134615.46</v>
      </c>
      <c r="C8">
        <v>147198.87</v>
      </c>
      <c r="D8">
        <v>156122.51</v>
      </c>
      <c r="F8">
        <f t="shared" si="0"/>
        <v>163140.16108384766</v>
      </c>
      <c r="G8">
        <f t="shared" si="1"/>
        <v>-7017.6510838476534</v>
      </c>
      <c r="I8">
        <f t="shared" si="2"/>
        <v>312308.13972717233</v>
      </c>
      <c r="J8">
        <f t="shared" si="3"/>
        <v>-184591.31972717232</v>
      </c>
      <c r="M8" s="21" t="s">
        <v>37</v>
      </c>
      <c r="N8" s="21">
        <v>0.94559221247967962</v>
      </c>
    </row>
    <row r="9" spans="1:18">
      <c r="A9">
        <v>323876.68</v>
      </c>
      <c r="B9">
        <v>130298.13</v>
      </c>
      <c r="C9">
        <v>145530.06</v>
      </c>
      <c r="D9">
        <v>155752.6</v>
      </c>
      <c r="F9">
        <f t="shared" si="0"/>
        <v>159506.55258176464</v>
      </c>
      <c r="G9">
        <f t="shared" si="1"/>
        <v>-3753.9525817646354</v>
      </c>
      <c r="I9">
        <f t="shared" si="2"/>
        <v>304969.33312050102</v>
      </c>
      <c r="J9">
        <f t="shared" si="3"/>
        <v>18907.346879498975</v>
      </c>
      <c r="M9" s="21" t="s">
        <v>38</v>
      </c>
      <c r="N9" s="21">
        <v>9401.6088063151346</v>
      </c>
    </row>
    <row r="10" spans="1:18" ht="13.5" thickBot="1">
      <c r="A10">
        <v>311613.28999999998</v>
      </c>
      <c r="B10">
        <v>120542.52</v>
      </c>
      <c r="C10">
        <v>148718.95000000001</v>
      </c>
      <c r="D10">
        <v>152211.76999999999</v>
      </c>
      <c r="F10">
        <f t="shared" si="0"/>
        <v>150927.06921426865</v>
      </c>
      <c r="G10">
        <f t="shared" si="1"/>
        <v>1284.7007857313438</v>
      </c>
      <c r="I10">
        <f t="shared" si="2"/>
        <v>281694.50986115314</v>
      </c>
      <c r="J10">
        <f t="shared" si="3"/>
        <v>29918.780138846836</v>
      </c>
      <c r="M10" s="22" t="s">
        <v>39</v>
      </c>
      <c r="N10" s="22">
        <v>50</v>
      </c>
    </row>
    <row r="11" spans="1:18">
      <c r="A11">
        <v>304981.62</v>
      </c>
      <c r="B11">
        <v>123334.88</v>
      </c>
      <c r="C11">
        <v>108679.17</v>
      </c>
      <c r="D11">
        <v>149759.96</v>
      </c>
      <c r="F11">
        <f t="shared" si="0"/>
        <v>155456.33840451291</v>
      </c>
      <c r="G11">
        <f t="shared" si="1"/>
        <v>-5696.3784045129141</v>
      </c>
      <c r="I11">
        <f t="shared" si="2"/>
        <v>325976.65944721148</v>
      </c>
      <c r="J11">
        <f t="shared" si="3"/>
        <v>-20995.039447211486</v>
      </c>
    </row>
    <row r="12" spans="1:18" ht="13.5" thickBot="1">
      <c r="A12">
        <v>229160.95</v>
      </c>
      <c r="B12">
        <v>101913.08</v>
      </c>
      <c r="C12">
        <v>110594.11</v>
      </c>
      <c r="D12">
        <v>146121.95000000001</v>
      </c>
      <c r="F12">
        <f t="shared" si="0"/>
        <v>136886.73643690065</v>
      </c>
      <c r="G12">
        <f t="shared" si="1"/>
        <v>9235.213563099358</v>
      </c>
      <c r="I12">
        <f t="shared" si="2"/>
        <v>279760.21512717754</v>
      </c>
      <c r="J12">
        <f t="shared" si="3"/>
        <v>-50599.265127177525</v>
      </c>
      <c r="M12" t="s">
        <v>40</v>
      </c>
    </row>
    <row r="13" spans="1:18">
      <c r="A13">
        <v>249744.55</v>
      </c>
      <c r="B13">
        <v>100671.96</v>
      </c>
      <c r="C13">
        <v>91790.61</v>
      </c>
      <c r="D13">
        <v>144259.4</v>
      </c>
      <c r="F13">
        <f t="shared" si="0"/>
        <v>136813.24417596517</v>
      </c>
      <c r="G13">
        <f t="shared" si="1"/>
        <v>7446.155824034824</v>
      </c>
      <c r="I13">
        <f t="shared" si="2"/>
        <v>295268.57913300133</v>
      </c>
      <c r="J13">
        <f t="shared" si="3"/>
        <v>-45524.029133001342</v>
      </c>
      <c r="M13" s="23"/>
      <c r="N13" s="23" t="s">
        <v>45</v>
      </c>
      <c r="O13" s="23" t="s">
        <v>46</v>
      </c>
      <c r="P13" s="23" t="s">
        <v>47</v>
      </c>
      <c r="Q13" s="23" t="s">
        <v>48</v>
      </c>
      <c r="R13" s="23" t="s">
        <v>49</v>
      </c>
    </row>
    <row r="14" spans="1:18">
      <c r="A14">
        <v>249839.44</v>
      </c>
      <c r="B14">
        <v>93863.75</v>
      </c>
      <c r="C14">
        <v>127320.38</v>
      </c>
      <c r="D14">
        <v>141585.51999999999</v>
      </c>
      <c r="F14">
        <f t="shared" si="0"/>
        <v>129060.8484326544</v>
      </c>
      <c r="G14">
        <f t="shared" si="1"/>
        <v>12524.671567345591</v>
      </c>
      <c r="I14">
        <f t="shared" si="2"/>
        <v>247003.91899117507</v>
      </c>
      <c r="J14">
        <f t="shared" si="3"/>
        <v>2835.5210088249296</v>
      </c>
      <c r="M14" s="21" t="s">
        <v>41</v>
      </c>
      <c r="N14" s="21">
        <v>2</v>
      </c>
      <c r="O14" s="21">
        <v>75450478834.241013</v>
      </c>
      <c r="P14" s="21">
        <v>37725239417.120506</v>
      </c>
      <c r="Q14" s="21">
        <v>426.80318483084244</v>
      </c>
      <c r="R14" s="21">
        <v>7.2899882233414041E-31</v>
      </c>
    </row>
    <row r="15" spans="1:18">
      <c r="A15">
        <v>252664.93</v>
      </c>
      <c r="B15">
        <v>91992.39</v>
      </c>
      <c r="C15">
        <v>135495.07</v>
      </c>
      <c r="D15">
        <v>134307.35</v>
      </c>
      <c r="F15">
        <f t="shared" si="0"/>
        <v>127014.29410672288</v>
      </c>
      <c r="G15">
        <f t="shared" si="1"/>
        <v>7293.0558932771237</v>
      </c>
      <c r="I15">
        <f t="shared" si="2"/>
        <v>235267.52921165948</v>
      </c>
      <c r="J15">
        <f t="shared" si="3"/>
        <v>17397.400788340514</v>
      </c>
      <c r="M15" s="21" t="s">
        <v>42</v>
      </c>
      <c r="N15" s="21">
        <v>47</v>
      </c>
      <c r="O15" s="21">
        <v>4154341662.9081674</v>
      </c>
      <c r="P15" s="21">
        <v>88390248.146982282</v>
      </c>
      <c r="Q15" s="21"/>
      <c r="R15" s="21"/>
    </row>
    <row r="16" spans="1:18" ht="13.5" thickBot="1">
      <c r="A16">
        <v>256512.92</v>
      </c>
      <c r="B16">
        <v>119943.24</v>
      </c>
      <c r="C16">
        <v>156547.42000000001</v>
      </c>
      <c r="D16">
        <v>132602.65</v>
      </c>
      <c r="F16">
        <f t="shared" si="0"/>
        <v>149995.54600387326</v>
      </c>
      <c r="G16">
        <f t="shared" si="1"/>
        <v>-17392.896003873262</v>
      </c>
      <c r="I16">
        <f t="shared" si="2"/>
        <v>272926.11985881208</v>
      </c>
      <c r="J16">
        <f t="shared" si="3"/>
        <v>-16413.199858812062</v>
      </c>
      <c r="M16" s="22" t="s">
        <v>43</v>
      </c>
      <c r="N16" s="22">
        <v>49</v>
      </c>
      <c r="O16" s="22">
        <v>79604820497.149185</v>
      </c>
      <c r="P16" s="22"/>
      <c r="Q16" s="22"/>
      <c r="R16" s="22"/>
    </row>
    <row r="17" spans="1:21" ht="13.5" thickBot="1">
      <c r="A17">
        <v>261776.23</v>
      </c>
      <c r="B17">
        <v>114523.61</v>
      </c>
      <c r="C17">
        <v>122616.84</v>
      </c>
      <c r="D17">
        <v>129917.04</v>
      </c>
      <c r="F17">
        <f t="shared" si="0"/>
        <v>147121.35128969155</v>
      </c>
      <c r="G17">
        <f t="shared" si="1"/>
        <v>-17204.311289691555</v>
      </c>
      <c r="I17">
        <f t="shared" si="2"/>
        <v>294323.21088086773</v>
      </c>
      <c r="J17">
        <f t="shared" si="3"/>
        <v>-32546.980880867719</v>
      </c>
    </row>
    <row r="18" spans="1:21">
      <c r="A18">
        <v>264346.06</v>
      </c>
      <c r="B18">
        <v>78013.11</v>
      </c>
      <c r="C18">
        <v>121597.55</v>
      </c>
      <c r="D18">
        <v>126992.93</v>
      </c>
      <c r="F18">
        <f t="shared" si="0"/>
        <v>115699.01057767536</v>
      </c>
      <c r="G18">
        <f t="shared" si="1"/>
        <v>11293.91942232463</v>
      </c>
      <c r="I18">
        <f t="shared" si="2"/>
        <v>219671.75675213456</v>
      </c>
      <c r="J18">
        <f t="shared" si="3"/>
        <v>44674.303247865435</v>
      </c>
      <c r="M18" s="23"/>
      <c r="N18" s="23" t="s">
        <v>50</v>
      </c>
      <c r="O18" s="23" t="s">
        <v>38</v>
      </c>
      <c r="P18" s="23" t="s">
        <v>51</v>
      </c>
      <c r="Q18" s="23" t="s">
        <v>52</v>
      </c>
      <c r="R18" s="23" t="s">
        <v>53</v>
      </c>
      <c r="S18" s="23" t="s">
        <v>54</v>
      </c>
      <c r="T18" s="23" t="s">
        <v>55</v>
      </c>
      <c r="U18" s="23" t="s">
        <v>56</v>
      </c>
    </row>
    <row r="19" spans="1:21">
      <c r="A19">
        <v>282574.31</v>
      </c>
      <c r="B19">
        <v>94657.16</v>
      </c>
      <c r="C19">
        <v>145077.57999999999</v>
      </c>
      <c r="D19">
        <v>125370.37</v>
      </c>
      <c r="F19">
        <f t="shared" si="0"/>
        <v>128803.81097417044</v>
      </c>
      <c r="G19">
        <f t="shared" si="1"/>
        <v>-3433.440974170444</v>
      </c>
      <c r="I19">
        <f t="shared" si="2"/>
        <v>231574.12898106355</v>
      </c>
      <c r="J19">
        <f t="shared" si="3"/>
        <v>51000.181018936448</v>
      </c>
      <c r="M19" s="21" t="s">
        <v>44</v>
      </c>
      <c r="N19" s="33">
        <v>54886.620627562952</v>
      </c>
      <c r="O19" s="21">
        <v>6016.7183666052597</v>
      </c>
      <c r="P19" s="21">
        <v>9.1223516347717908</v>
      </c>
      <c r="Q19" s="21">
        <v>5.695335765929985E-12</v>
      </c>
      <c r="R19" s="21">
        <v>42782.544529761166</v>
      </c>
      <c r="S19" s="21">
        <v>66990.696725364745</v>
      </c>
      <c r="T19" s="21">
        <v>42782.544529761166</v>
      </c>
      <c r="U19" s="21">
        <v>66990.696725364745</v>
      </c>
    </row>
    <row r="20" spans="1:21">
      <c r="A20">
        <v>294919.57</v>
      </c>
      <c r="B20">
        <v>91749.16</v>
      </c>
      <c r="C20">
        <v>114175.79</v>
      </c>
      <c r="D20">
        <v>124266.9</v>
      </c>
      <c r="F20">
        <f t="shared" si="0"/>
        <v>127934.42560222626</v>
      </c>
      <c r="G20">
        <f t="shared" si="1"/>
        <v>-3667.525602226262</v>
      </c>
      <c r="I20">
        <f t="shared" si="2"/>
        <v>255261.91487211795</v>
      </c>
      <c r="J20">
        <f t="shared" si="3"/>
        <v>39657.655127882055</v>
      </c>
      <c r="M20" s="21" t="s">
        <v>57</v>
      </c>
      <c r="N20" s="33">
        <v>0.86211797772666343</v>
      </c>
      <c r="O20" s="21">
        <v>3.0155720177698093E-2</v>
      </c>
      <c r="P20" s="21">
        <v>28.588870457958745</v>
      </c>
      <c r="Q20" s="21">
        <v>2.2783481546436944E-31</v>
      </c>
      <c r="R20" s="21">
        <v>0.80145249372449001</v>
      </c>
      <c r="S20" s="21">
        <v>0.92278346172883685</v>
      </c>
      <c r="T20" s="21">
        <v>0.80145249372449001</v>
      </c>
      <c r="U20" s="21">
        <v>0.92278346172883685</v>
      </c>
    </row>
    <row r="21" spans="1:21" ht="13.5" thickBot="1">
      <c r="A21">
        <v>0</v>
      </c>
      <c r="B21">
        <v>86419.7</v>
      </c>
      <c r="C21">
        <v>153514.10999999999</v>
      </c>
      <c r="D21">
        <v>122776.86</v>
      </c>
      <c r="F21">
        <f t="shared" si="0"/>
        <v>121255.0510663466</v>
      </c>
      <c r="G21">
        <f t="shared" si="1"/>
        <v>1521.8089336534031</v>
      </c>
      <c r="I21">
        <f t="shared" si="2"/>
        <v>206398.60894620197</v>
      </c>
      <c r="J21">
        <f t="shared" si="3"/>
        <v>-206398.60894620197</v>
      </c>
      <c r="M21" s="22" t="s">
        <v>58</v>
      </c>
      <c r="N21" s="34">
        <v>-5.2995431891969348E-2</v>
      </c>
      <c r="O21" s="22">
        <v>4.9404859263427664E-2</v>
      </c>
      <c r="P21" s="22">
        <v>-1.0726765075758375</v>
      </c>
      <c r="Q21" s="22">
        <v>0.28889324538038152</v>
      </c>
      <c r="R21" s="22">
        <v>-0.15238518884732413</v>
      </c>
      <c r="S21" s="22">
        <v>4.6394325063385443E-2</v>
      </c>
      <c r="T21" s="22">
        <v>-0.15238518884732413</v>
      </c>
      <c r="U21" s="22">
        <v>4.6394325063385443E-2</v>
      </c>
    </row>
    <row r="22" spans="1:21">
      <c r="A22">
        <v>298664.46999999997</v>
      </c>
      <c r="B22">
        <v>76253.86</v>
      </c>
      <c r="C22">
        <v>113867.3</v>
      </c>
      <c r="D22">
        <v>118474.03</v>
      </c>
      <c r="F22">
        <f t="shared" si="0"/>
        <v>114591.99746274263</v>
      </c>
      <c r="G22">
        <f t="shared" si="1"/>
        <v>3882.0325372573716</v>
      </c>
      <c r="I22">
        <f t="shared" si="2"/>
        <v>223460.01521642721</v>
      </c>
      <c r="J22">
        <f t="shared" si="3"/>
        <v>75204.454783572757</v>
      </c>
    </row>
    <row r="23" spans="1:21">
      <c r="A23">
        <v>299737.28999999998</v>
      </c>
      <c r="B23">
        <v>78389.47</v>
      </c>
      <c r="C23">
        <v>153773.43</v>
      </c>
      <c r="D23">
        <v>111313.02</v>
      </c>
      <c r="F23">
        <f t="shared" si="0"/>
        <v>114318.30264266838</v>
      </c>
      <c r="G23">
        <f t="shared" si="1"/>
        <v>-3005.282642668375</v>
      </c>
      <c r="I23">
        <f t="shared" si="2"/>
        <v>189514.65686102276</v>
      </c>
      <c r="J23">
        <f t="shared" si="3"/>
        <v>110222.63313897722</v>
      </c>
    </row>
    <row r="24" spans="1:21">
      <c r="A24">
        <v>303319.26</v>
      </c>
      <c r="B24">
        <v>73994.559999999998</v>
      </c>
      <c r="C24">
        <v>122782.75</v>
      </c>
      <c r="D24">
        <v>110352.25</v>
      </c>
      <c r="F24">
        <f t="shared" si="0"/>
        <v>112171.73619240352</v>
      </c>
      <c r="G24">
        <f t="shared" si="1"/>
        <v>-1819.4861924035213</v>
      </c>
      <c r="I24">
        <f t="shared" si="2"/>
        <v>210207.77583477882</v>
      </c>
      <c r="J24">
        <f t="shared" si="3"/>
        <v>93111.484165221191</v>
      </c>
      <c r="M24" t="s">
        <v>33</v>
      </c>
    </row>
    <row r="25" spans="1:21" ht="13.5" thickBot="1">
      <c r="A25">
        <v>304768.73</v>
      </c>
      <c r="B25">
        <v>67532.53</v>
      </c>
      <c r="C25">
        <v>105751.03</v>
      </c>
      <c r="D25">
        <v>108733.99</v>
      </c>
      <c r="F25">
        <f t="shared" si="0"/>
        <v>107503.30731405756</v>
      </c>
      <c r="G25">
        <f t="shared" si="1"/>
        <v>1230.6826859424473</v>
      </c>
      <c r="I25">
        <f t="shared" si="2"/>
        <v>213197.48079649161</v>
      </c>
      <c r="J25">
        <f t="shared" si="3"/>
        <v>91571.249203508371</v>
      </c>
    </row>
    <row r="26" spans="1:21">
      <c r="A26">
        <v>140574.81</v>
      </c>
      <c r="B26">
        <v>77044.009999999995</v>
      </c>
      <c r="C26">
        <v>99281.34</v>
      </c>
      <c r="D26">
        <v>108552.04</v>
      </c>
      <c r="F26">
        <f t="shared" si="0"/>
        <v>116046.18923260234</v>
      </c>
      <c r="G26">
        <f t="shared" si="1"/>
        <v>-7494.1492326023435</v>
      </c>
      <c r="I26">
        <f t="shared" si="2"/>
        <v>239121.03938105534</v>
      </c>
      <c r="J26">
        <f t="shared" si="3"/>
        <v>-98546.229381055338</v>
      </c>
      <c r="M26" s="24" t="s">
        <v>34</v>
      </c>
      <c r="N26" s="24"/>
    </row>
    <row r="27" spans="1:21">
      <c r="A27">
        <v>137962.62</v>
      </c>
      <c r="B27">
        <v>64664.71</v>
      </c>
      <c r="C27">
        <v>139553.16</v>
      </c>
      <c r="D27">
        <v>107404.34</v>
      </c>
      <c r="F27">
        <f t="shared" si="0"/>
        <v>103239.54965695499</v>
      </c>
      <c r="G27">
        <f t="shared" si="1"/>
        <v>4164.7903430450096</v>
      </c>
      <c r="I27">
        <f t="shared" si="2"/>
        <v>174756.44282502102</v>
      </c>
      <c r="J27">
        <f t="shared" si="3"/>
        <v>-36793.822825021023</v>
      </c>
      <c r="M27" s="21" t="s">
        <v>35</v>
      </c>
      <c r="N27" s="21">
        <v>0.75512930583327942</v>
      </c>
    </row>
    <row r="28" spans="1:21">
      <c r="A28">
        <v>134050.07</v>
      </c>
      <c r="B28">
        <v>75328.87</v>
      </c>
      <c r="C28">
        <v>144135.98000000001</v>
      </c>
      <c r="D28">
        <v>105733.54</v>
      </c>
      <c r="F28">
        <f t="shared" si="0"/>
        <v>112190.44518512541</v>
      </c>
      <c r="G28">
        <f t="shared" si="1"/>
        <v>-6456.9051851254189</v>
      </c>
      <c r="I28">
        <f t="shared" si="2"/>
        <v>192440.9195317642</v>
      </c>
      <c r="J28">
        <f t="shared" si="3"/>
        <v>-58390.849531764194</v>
      </c>
      <c r="M28" s="21" t="s">
        <v>36</v>
      </c>
      <c r="N28" s="21">
        <v>0.57022026852825047</v>
      </c>
    </row>
    <row r="29" spans="1:21">
      <c r="A29">
        <v>353183.81</v>
      </c>
      <c r="B29">
        <v>72107.600000000006</v>
      </c>
      <c r="C29">
        <v>127864.55</v>
      </c>
      <c r="D29">
        <v>105008.31</v>
      </c>
      <c r="F29">
        <f t="shared" si="0"/>
        <v>110275.64186736381</v>
      </c>
      <c r="G29">
        <f t="shared" si="1"/>
        <v>-5267.3318673638132</v>
      </c>
      <c r="I29">
        <f t="shared" si="2"/>
        <v>201412.84795378396</v>
      </c>
      <c r="J29">
        <f t="shared" si="3"/>
        <v>151770.96204621604</v>
      </c>
      <c r="M29" s="21" t="s">
        <v>37</v>
      </c>
      <c r="N29" s="21">
        <v>0.55193176931668664</v>
      </c>
    </row>
    <row r="30" spans="1:21">
      <c r="A30">
        <v>118148.2</v>
      </c>
      <c r="B30">
        <v>66051.520000000004</v>
      </c>
      <c r="C30">
        <v>182645.56</v>
      </c>
      <c r="D30">
        <v>103282.38</v>
      </c>
      <c r="F30">
        <f t="shared" si="0"/>
        <v>102151.44314038462</v>
      </c>
      <c r="G30">
        <f t="shared" si="1"/>
        <v>1130.9368596153799</v>
      </c>
      <c r="I30">
        <f t="shared" si="2"/>
        <v>136196.38443781997</v>
      </c>
      <c r="J30">
        <f t="shared" si="3"/>
        <v>-18048.184437819975</v>
      </c>
      <c r="M30" s="21" t="s">
        <v>38</v>
      </c>
      <c r="N30" s="21">
        <v>81858.564537029364</v>
      </c>
    </row>
    <row r="31" spans="1:21" ht="13.5" thickBot="1">
      <c r="A31">
        <v>107138.38</v>
      </c>
      <c r="B31">
        <v>65605.48</v>
      </c>
      <c r="C31">
        <v>153032.06</v>
      </c>
      <c r="D31">
        <v>101004.64</v>
      </c>
      <c r="F31">
        <f t="shared" si="0"/>
        <v>103336.28425993223</v>
      </c>
      <c r="G31">
        <f t="shared" si="1"/>
        <v>-2331.6442599322327</v>
      </c>
      <c r="I31">
        <f t="shared" si="2"/>
        <v>163745.44405117646</v>
      </c>
      <c r="J31">
        <f t="shared" si="3"/>
        <v>-56607.06405117645</v>
      </c>
      <c r="M31" s="22" t="s">
        <v>39</v>
      </c>
      <c r="N31" s="22">
        <v>50</v>
      </c>
    </row>
    <row r="32" spans="1:21">
      <c r="A32">
        <v>91131.24</v>
      </c>
      <c r="B32">
        <v>61994.48</v>
      </c>
      <c r="C32">
        <v>115641.28</v>
      </c>
      <c r="D32">
        <v>99937.59</v>
      </c>
      <c r="F32">
        <f t="shared" si="0"/>
        <v>102204.71677723888</v>
      </c>
      <c r="G32">
        <f t="shared" si="1"/>
        <v>-2267.1267772388819</v>
      </c>
      <c r="I32">
        <f t="shared" si="2"/>
        <v>192216.05308961158</v>
      </c>
      <c r="J32">
        <f t="shared" si="3"/>
        <v>-101084.81308961158</v>
      </c>
    </row>
    <row r="33" spans="1:21" ht="13.5" thickBot="1">
      <c r="A33">
        <v>88218.23</v>
      </c>
      <c r="B33">
        <v>61136.38</v>
      </c>
      <c r="C33">
        <v>152701.92000000001</v>
      </c>
      <c r="D33">
        <v>97483.56</v>
      </c>
      <c r="F33">
        <f t="shared" si="0"/>
        <v>99500.888717558832</v>
      </c>
      <c r="G33">
        <f t="shared" si="1"/>
        <v>-2017.3287175588339</v>
      </c>
      <c r="I33">
        <f t="shared" si="2"/>
        <v>154805.13050404956</v>
      </c>
      <c r="J33">
        <f t="shared" si="3"/>
        <v>-66586.900504049569</v>
      </c>
      <c r="M33" t="s">
        <v>40</v>
      </c>
    </row>
    <row r="34" spans="1:21">
      <c r="A34">
        <v>46085.25</v>
      </c>
      <c r="B34">
        <v>63408.86</v>
      </c>
      <c r="C34">
        <v>129219.61</v>
      </c>
      <c r="D34">
        <v>97427.839999999997</v>
      </c>
      <c r="F34">
        <f t="shared" si="0"/>
        <v>102704.48973985424</v>
      </c>
      <c r="G34">
        <f t="shared" si="1"/>
        <v>-5276.6497398542415</v>
      </c>
      <c r="I34">
        <f t="shared" si="2"/>
        <v>182090.53651075118</v>
      </c>
      <c r="J34">
        <f t="shared" si="3"/>
        <v>-136005.28651075118</v>
      </c>
      <c r="M34" s="23"/>
      <c r="N34" s="23" t="s">
        <v>45</v>
      </c>
      <c r="O34" s="23" t="s">
        <v>46</v>
      </c>
      <c r="P34" s="23" t="s">
        <v>47</v>
      </c>
      <c r="Q34" s="23" t="s">
        <v>48</v>
      </c>
      <c r="R34" s="23" t="s">
        <v>49</v>
      </c>
    </row>
    <row r="35" spans="1:21">
      <c r="A35">
        <v>214634.81</v>
      </c>
      <c r="B35">
        <v>55493.95</v>
      </c>
      <c r="C35">
        <v>103057.49</v>
      </c>
      <c r="D35">
        <v>96778.92</v>
      </c>
      <c r="F35">
        <f t="shared" si="0"/>
        <v>97267.376385375217</v>
      </c>
      <c r="G35">
        <f t="shared" si="1"/>
        <v>-488.45638537521882</v>
      </c>
      <c r="I35">
        <f t="shared" si="2"/>
        <v>190849.37302500638</v>
      </c>
      <c r="J35">
        <f t="shared" si="3"/>
        <v>23785.436974993616</v>
      </c>
      <c r="M35" s="21" t="s">
        <v>41</v>
      </c>
      <c r="N35" s="21">
        <v>2</v>
      </c>
      <c r="O35" s="21">
        <v>417852329134.80469</v>
      </c>
      <c r="P35" s="21">
        <v>208926164567.40234</v>
      </c>
      <c r="Q35" s="21">
        <v>31.179172327475648</v>
      </c>
      <c r="R35" s="21">
        <v>2.4059099017859061E-9</v>
      </c>
    </row>
    <row r="36" spans="1:21">
      <c r="A36">
        <v>210797.67</v>
      </c>
      <c r="B36">
        <v>46426.07</v>
      </c>
      <c r="C36">
        <v>157693.92000000001</v>
      </c>
      <c r="D36">
        <v>96712.8</v>
      </c>
      <c r="F36">
        <f t="shared" si="0"/>
        <v>86554.312812621822</v>
      </c>
      <c r="G36">
        <f t="shared" si="1"/>
        <v>10158.487187378181</v>
      </c>
      <c r="I36">
        <f t="shared" si="2"/>
        <v>119532.97870736805</v>
      </c>
      <c r="J36">
        <f t="shared" si="3"/>
        <v>91264.691292631964</v>
      </c>
      <c r="M36" s="21" t="s">
        <v>42</v>
      </c>
      <c r="N36" s="21">
        <v>47</v>
      </c>
      <c r="O36" s="21">
        <v>314938755638.96106</v>
      </c>
      <c r="P36" s="21">
        <v>6700824588.0630016</v>
      </c>
      <c r="Q36" s="21"/>
      <c r="R36" s="21"/>
    </row>
    <row r="37" spans="1:21" ht="13.5" thickBot="1">
      <c r="A37">
        <v>205517.64</v>
      </c>
      <c r="B37">
        <v>46014.02</v>
      </c>
      <c r="C37">
        <v>85047.44</v>
      </c>
      <c r="D37">
        <v>96479.51</v>
      </c>
      <c r="F37">
        <f t="shared" si="0"/>
        <v>90049.008682930842</v>
      </c>
      <c r="G37">
        <f t="shared" si="1"/>
        <v>6430.5013170691527</v>
      </c>
      <c r="I37">
        <f t="shared" si="2"/>
        <v>188528.15183845352</v>
      </c>
      <c r="J37">
        <f t="shared" si="3"/>
        <v>16989.488161546498</v>
      </c>
      <c r="M37" s="22" t="s">
        <v>43</v>
      </c>
      <c r="N37" s="22">
        <v>49</v>
      </c>
      <c r="O37" s="22">
        <v>732791084773.76575</v>
      </c>
      <c r="P37" s="22"/>
      <c r="Q37" s="22"/>
      <c r="R37" s="22"/>
    </row>
    <row r="38" spans="1:21" ht="13.5" thickBot="1">
      <c r="A38">
        <v>201126.82</v>
      </c>
      <c r="B38">
        <v>28663.759999999998</v>
      </c>
      <c r="C38">
        <v>127056.21</v>
      </c>
      <c r="D38">
        <v>90708.19</v>
      </c>
      <c r="F38">
        <f t="shared" si="0"/>
        <v>72864.764709298615</v>
      </c>
      <c r="G38">
        <f t="shared" si="1"/>
        <v>17843.425290701387</v>
      </c>
      <c r="I38">
        <f t="shared" si="2"/>
        <v>112196.15622060037</v>
      </c>
      <c r="J38">
        <f t="shared" si="3"/>
        <v>88930.663779399634</v>
      </c>
    </row>
    <row r="39" spans="1:21">
      <c r="A39">
        <v>197029.42</v>
      </c>
      <c r="B39">
        <v>44069.95</v>
      </c>
      <c r="C39">
        <v>51283.14</v>
      </c>
      <c r="D39">
        <v>89949.14</v>
      </c>
      <c r="F39">
        <f t="shared" si="0"/>
        <v>90162.344647001795</v>
      </c>
      <c r="G39">
        <f t="shared" si="1"/>
        <v>-213.20464700179582</v>
      </c>
      <c r="I39">
        <f t="shared" si="2"/>
        <v>216964.98806437833</v>
      </c>
      <c r="J39">
        <f t="shared" si="3"/>
        <v>-19935.568064378313</v>
      </c>
      <c r="M39" s="23"/>
      <c r="N39" s="23" t="s">
        <v>50</v>
      </c>
      <c r="O39" s="23" t="s">
        <v>38</v>
      </c>
      <c r="P39" s="23" t="s">
        <v>51</v>
      </c>
      <c r="Q39" s="23" t="s">
        <v>52</v>
      </c>
      <c r="R39" s="23" t="s">
        <v>53</v>
      </c>
      <c r="S39" s="23" t="s">
        <v>54</v>
      </c>
      <c r="T39" s="23" t="s">
        <v>55</v>
      </c>
      <c r="U39" s="23" t="s">
        <v>56</v>
      </c>
    </row>
    <row r="40" spans="1:21">
      <c r="A40">
        <v>185265.1</v>
      </c>
      <c r="B40">
        <v>20229.59</v>
      </c>
      <c r="C40">
        <v>65947.929999999993</v>
      </c>
      <c r="D40">
        <v>81229.06</v>
      </c>
      <c r="F40">
        <f t="shared" si="0"/>
        <v>68831.97481587113</v>
      </c>
      <c r="G40">
        <f t="shared" si="1"/>
        <v>12397.085184128868</v>
      </c>
      <c r="I40">
        <f t="shared" si="2"/>
        <v>153479.66689995525</v>
      </c>
      <c r="J40">
        <f t="shared" si="3"/>
        <v>31785.433100044756</v>
      </c>
      <c r="M40" s="21" t="s">
        <v>44</v>
      </c>
      <c r="N40" s="33">
        <v>174982.23515151895</v>
      </c>
      <c r="O40" s="21">
        <v>52386.771121880432</v>
      </c>
      <c r="P40" s="21">
        <v>3.3401988976265415</v>
      </c>
      <c r="Q40" s="21">
        <v>1.6466549826181108E-3</v>
      </c>
      <c r="R40" s="21">
        <v>69593.645302143501</v>
      </c>
      <c r="S40" s="21">
        <v>280370.82500089437</v>
      </c>
      <c r="T40" s="21">
        <v>69593.645302143501</v>
      </c>
      <c r="U40" s="21">
        <v>280370.82500089437</v>
      </c>
    </row>
    <row r="41" spans="1:21">
      <c r="A41">
        <v>174999.3</v>
      </c>
      <c r="B41">
        <v>38558.51</v>
      </c>
      <c r="C41">
        <v>82982.09</v>
      </c>
      <c r="D41">
        <v>81005.759999999995</v>
      </c>
      <c r="F41">
        <f t="shared" si="0"/>
        <v>83730.933594068018</v>
      </c>
      <c r="G41">
        <f t="shared" si="1"/>
        <v>-2725.1735940680228</v>
      </c>
      <c r="I41">
        <f t="shared" si="2"/>
        <v>175069.87487054395</v>
      </c>
      <c r="J41">
        <f t="shared" si="3"/>
        <v>-70.574870543961879</v>
      </c>
      <c r="M41" s="21" t="s">
        <v>57</v>
      </c>
      <c r="N41" s="33">
        <v>2.0714996906142003</v>
      </c>
      <c r="O41" s="21">
        <v>0.26256186756766403</v>
      </c>
      <c r="P41" s="21">
        <v>7.8895679323287879</v>
      </c>
      <c r="Q41" s="21">
        <v>3.7248044296634359E-10</v>
      </c>
      <c r="R41" s="21">
        <v>1.5432933442677808</v>
      </c>
      <c r="S41" s="21">
        <v>2.5997060369606197</v>
      </c>
      <c r="T41" s="21">
        <v>1.5432933442677808</v>
      </c>
      <c r="U41" s="21">
        <v>2.5997060369606197</v>
      </c>
    </row>
    <row r="42" spans="1:21" ht="13.5" thickBot="1">
      <c r="A42">
        <v>172795.67</v>
      </c>
      <c r="B42">
        <v>28754.33</v>
      </c>
      <c r="C42">
        <v>118546.05</v>
      </c>
      <c r="D42">
        <v>78239.91</v>
      </c>
      <c r="F42">
        <f t="shared" si="0"/>
        <v>73393.846339211086</v>
      </c>
      <c r="G42">
        <f t="shared" si="1"/>
        <v>4846.0636607889173</v>
      </c>
      <c r="I42">
        <f t="shared" si="2"/>
        <v>120566.19051846456</v>
      </c>
      <c r="J42">
        <f t="shared" si="3"/>
        <v>52229.479481535454</v>
      </c>
      <c r="M42" s="22" t="s">
        <v>58</v>
      </c>
      <c r="N42" s="34">
        <v>-0.96148821771685355</v>
      </c>
      <c r="O42" s="22">
        <v>0.43016157593598425</v>
      </c>
      <c r="P42" s="22">
        <v>-2.2351792245152557</v>
      </c>
      <c r="Q42" s="22">
        <v>3.0195765010449831E-2</v>
      </c>
      <c r="R42" s="22">
        <v>-1.8268616874771166</v>
      </c>
      <c r="S42" s="22">
        <v>-9.6114747956590474E-2</v>
      </c>
      <c r="T42" s="22">
        <v>-1.8268616874771166</v>
      </c>
      <c r="U42" s="22">
        <v>-9.6114747956590474E-2</v>
      </c>
    </row>
    <row r="43" spans="1:21">
      <c r="A43">
        <v>164470.71</v>
      </c>
      <c r="B43">
        <v>27892.92</v>
      </c>
      <c r="C43">
        <v>84710.77</v>
      </c>
      <c r="D43">
        <v>77798.83</v>
      </c>
      <c r="F43">
        <f t="shared" si="0"/>
        <v>74444.324568803277</v>
      </c>
      <c r="G43">
        <f t="shared" si="1"/>
        <v>3354.5054311967251</v>
      </c>
      <c r="I43">
        <f t="shared" si="2"/>
        <v>151314.00303312327</v>
      </c>
      <c r="J43">
        <f t="shared" si="3"/>
        <v>13156.706966876722</v>
      </c>
    </row>
    <row r="44" spans="1:21">
      <c r="A44">
        <v>148001.10999999999</v>
      </c>
      <c r="B44">
        <v>23640.93</v>
      </c>
      <c r="C44">
        <v>96189.63</v>
      </c>
      <c r="D44">
        <v>71498.490000000005</v>
      </c>
      <c r="F44">
        <f t="shared" si="0"/>
        <v>70170.280405361831</v>
      </c>
      <c r="G44">
        <f t="shared" si="1"/>
        <v>1328.2095946381742</v>
      </c>
      <c r="I44">
        <f t="shared" si="2"/>
        <v>131469.21842080733</v>
      </c>
      <c r="J44">
        <f t="shared" si="3"/>
        <v>16531.891579192656</v>
      </c>
    </row>
    <row r="45" spans="1:21">
      <c r="A45">
        <v>35534.17</v>
      </c>
      <c r="B45">
        <v>15505.73</v>
      </c>
      <c r="C45">
        <v>127382.3</v>
      </c>
      <c r="D45">
        <v>69758.98</v>
      </c>
      <c r="F45">
        <f t="shared" si="0"/>
        <v>61503.7092144462</v>
      </c>
      <c r="G45">
        <f t="shared" si="1"/>
        <v>8255.2707855537956</v>
      </c>
      <c r="I45">
        <f t="shared" si="2"/>
        <v>84625.769453592715</v>
      </c>
      <c r="J45">
        <f t="shared" si="3"/>
        <v>-49091.599453592717</v>
      </c>
    </row>
    <row r="46" spans="1:21">
      <c r="A46">
        <v>28334.720000000001</v>
      </c>
      <c r="B46">
        <v>22177.74</v>
      </c>
      <c r="C46">
        <v>154806.14000000001</v>
      </c>
      <c r="D46">
        <v>65200.33</v>
      </c>
      <c r="F46">
        <f t="shared" si="0"/>
        <v>65802.430738082025</v>
      </c>
      <c r="G46">
        <f t="shared" si="1"/>
        <v>-602.10073808202287</v>
      </c>
      <c r="I46">
        <f t="shared" si="2"/>
        <v>72079.137059815403</v>
      </c>
      <c r="J46">
        <f t="shared" si="3"/>
        <v>-43744.417059815401</v>
      </c>
    </row>
    <row r="47" spans="1:21">
      <c r="A47">
        <v>1903.93</v>
      </c>
      <c r="B47">
        <v>1000.23</v>
      </c>
      <c r="C47">
        <v>124153.04</v>
      </c>
      <c r="D47">
        <v>64926.080000000002</v>
      </c>
      <c r="F47">
        <f t="shared" si="0"/>
        <v>49169.392916923549</v>
      </c>
      <c r="G47">
        <f t="shared" si="1"/>
        <v>15756.687083076453</v>
      </c>
      <c r="I47">
        <f t="shared" si="2"/>
        <v>57682.52613333278</v>
      </c>
      <c r="J47">
        <f t="shared" si="3"/>
        <v>-55778.59613333278</v>
      </c>
    </row>
    <row r="48" spans="1:21">
      <c r="A48">
        <v>297114.46000000002</v>
      </c>
      <c r="B48">
        <v>1315.46</v>
      </c>
      <c r="C48">
        <v>115816.21</v>
      </c>
      <c r="D48">
        <v>49490.75</v>
      </c>
      <c r="F48">
        <f t="shared" si="0"/>
        <v>49882.972273502251</v>
      </c>
      <c r="G48">
        <f t="shared" si="1"/>
        <v>-392.22227350225148</v>
      </c>
      <c r="I48">
        <f t="shared" si="2"/>
        <v>66351.288798913476</v>
      </c>
      <c r="J48">
        <f t="shared" si="3"/>
        <v>230763.17120108654</v>
      </c>
    </row>
    <row r="49" spans="1:10">
      <c r="A49">
        <v>0</v>
      </c>
      <c r="B49">
        <v>0</v>
      </c>
      <c r="C49">
        <v>135426.92000000001</v>
      </c>
      <c r="D49">
        <v>42559.73</v>
      </c>
      <c r="F49">
        <f t="shared" si="0"/>
        <v>47709.612512363768</v>
      </c>
      <c r="G49">
        <f t="shared" si="1"/>
        <v>-5149.8825123637653</v>
      </c>
      <c r="I49">
        <f t="shared" si="2"/>
        <v>44770.847209836036</v>
      </c>
      <c r="J49">
        <f t="shared" si="3"/>
        <v>-44770.847209836036</v>
      </c>
    </row>
    <row r="50" spans="1:10">
      <c r="A50">
        <v>0</v>
      </c>
      <c r="B50">
        <v>542.04999999999995</v>
      </c>
      <c r="C50">
        <v>51743.15</v>
      </c>
      <c r="D50">
        <v>35673.410000000003</v>
      </c>
      <c r="F50">
        <f t="shared" si="0"/>
        <v>52611.781095688733</v>
      </c>
      <c r="G50">
        <f t="shared" si="1"/>
        <v>-16938.37109568873</v>
      </c>
      <c r="I50">
        <f t="shared" si="2"/>
        <v>126354.66248626057</v>
      </c>
      <c r="J50">
        <f t="shared" si="3"/>
        <v>-126354.66248626057</v>
      </c>
    </row>
    <row r="51" spans="1:10">
      <c r="A51">
        <v>45173.06</v>
      </c>
      <c r="B51">
        <v>0</v>
      </c>
      <c r="C51">
        <v>116983.8</v>
      </c>
      <c r="D51">
        <v>14681.4</v>
      </c>
      <c r="F51">
        <f t="shared" si="0"/>
        <v>48687.013622199185</v>
      </c>
      <c r="G51">
        <f t="shared" si="1"/>
        <v>-34005.613622199184</v>
      </c>
      <c r="I51">
        <f t="shared" si="2"/>
        <v>62503.689787774099</v>
      </c>
      <c r="J51">
        <f t="shared" si="3"/>
        <v>-17330.629787774102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Data</vt:lpstr>
      <vt:lpstr>Sheet2</vt:lpstr>
      <vt:lpstr>Estimation of beta,sigma and CI</vt:lpstr>
      <vt:lpstr>Residuals</vt:lpstr>
      <vt:lpstr>Normal Probability Plot</vt:lpstr>
      <vt:lpstr>Plot ei against yi_hat</vt:lpstr>
      <vt:lpstr>Partial Residual Plot of X1</vt:lpstr>
      <vt:lpstr>Partial Residual Plot of X2</vt:lpstr>
      <vt:lpstr>Partial Residual Plot of X3</vt:lpstr>
      <vt:lpstr>X</vt:lpstr>
      <vt:lpstr>X_t</vt:lpstr>
      <vt:lpstr>Y</vt:lpstr>
      <vt:lpstr>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Msc 1</cp:lastModifiedBy>
  <dcterms:modified xsi:type="dcterms:W3CDTF">2024-04-05T03:47:53Z</dcterms:modified>
</cp:coreProperties>
</file>