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ttps://d.docs.live.net/f29b6f41ba673fab/Documents/"/>
    </mc:Choice>
  </mc:AlternateContent>
  <xr:revisionPtr revIDLastSave="0" documentId="8_{2D3D9A2E-0EAA-498E-8D21-89494B53EB70}" xr6:coauthVersionLast="47" xr6:coauthVersionMax="47" xr10:uidLastSave="{00000000-0000-0000-0000-000000000000}"/>
  <bookViews>
    <workbookView xWindow="-108" yWindow="-108" windowWidth="23256" windowHeight="12456" activeTab="2" xr2:uid="{26D4546B-D2A1-4444-8EAF-A6228F96F0C1}"/>
  </bookViews>
  <sheets>
    <sheet name="pivots" sheetId="9" r:id="rId1"/>
    <sheet name="Data" sheetId="2" r:id="rId2"/>
    <sheet name="Sheet1" sheetId="8" r:id="rId3"/>
    <sheet name="Assets" sheetId="4" r:id="rId4"/>
  </sheets>
  <definedNames>
    <definedName name="_xlnm._FilterDatabase" localSheetId="1" hidden="1">Data!$B$3:$H$1003</definedName>
    <definedName name="_xlcn.WorksheetConnection_07.sampledataexcelportfolioproject.xlsxcustomers1" hidden="1">customers[]</definedName>
    <definedName name="_xlcn.WorksheetConnection_Copyof07.sampledataexcelportfolioproject.xlsxcalls1" hidden="1">calls[]</definedName>
    <definedName name="Slicer_Representative">#N/A</definedName>
  </definedNames>
  <calcPr calcId="191029"/>
  <pivotCaches>
    <pivotCache cacheId="0" r:id="rId5"/>
    <pivotCache cacheId="1" r:id="rId6"/>
    <pivotCache cacheId="2" r:id="rId7"/>
    <pivotCache cacheId="3" r:id="rId8"/>
    <pivotCache cacheId="72" r:id="rId9"/>
    <pivotCache cacheId="75" r:id="rId10"/>
    <pivotCache cacheId="78" r:id="rId11"/>
    <pivotCache cacheId="81" r:id="rId12"/>
    <pivotCache cacheId="8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Copy of 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3" i="9" l="1"/>
  <c r="M29" i="8" s="1"/>
  <c r="L50" i="9"/>
  <c r="M59" i="9" s="1"/>
  <c r="N36" i="8" s="1"/>
  <c r="R19" i="8" a="1"/>
  <c r="R19" i="8" s="1"/>
  <c r="Q20" i="8" a="1"/>
  <c r="Q20" i="8" s="1"/>
  <c r="H27" i="9"/>
  <c r="F32" i="9" a="1"/>
  <c r="F32" i="9" s="1"/>
  <c r="L52" i="9" s="1"/>
  <c r="L55" i="9" s="1"/>
  <c r="M61" i="9" s="1"/>
  <c r="N38" i="8"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3" i="9" l="1"/>
  <c r="L51" i="9"/>
  <c r="L54" i="9" s="1"/>
  <c r="M60" i="9" s="1"/>
  <c r="N37" i="8" s="1"/>
  <c r="I32" i="9"/>
  <c r="I36" i="9"/>
  <c r="I35" i="9"/>
  <c r="J34" i="9"/>
  <c r="I34" i="9"/>
  <c r="I33" i="9"/>
  <c r="J32" i="9"/>
  <c r="J36" i="9"/>
  <c r="J3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C06E99-179B-4F56-9CC3-39EE7B48E9B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30CFA01-7A7D-446F-9897-EB4D070CD9B3}"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 id="3" xr16:uid="{15EBBC6A-7AEE-4FB0-8A7F-2FAE879EB989}" name="WorksheetConnection_Copy of 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Copyof07.sampledataexcelportfolioproject.xlsxcall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<sst xmlns="http://schemas.openxmlformats.org/spreadsheetml/2006/main" count="3171" uniqueCount="1085">
  <si>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</si>
  <si>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</si>
  <si>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</si>
  <si>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</si>
  <si>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</si>
  <si>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</si>
  <si>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</si>
  <si>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</si>
  <si>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</si>
  <si>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</si>
  <si>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</si>
  <si>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</si>
  <si>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</si>
  <si>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</si>
  <si>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</si>
  <si>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</si>
  <si>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</si>
  <si>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</si>
  <si>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</si>
  <si>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</si>
  <si>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</si>
  <si>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</si>
  <si>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</si>
  <si>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</si>
  <si>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</si>
  <si>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</si>
  <si>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</si>
  <si>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</si>
  <si>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</si>
  <si>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</si>
  <si>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</si>
  <si>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</si>
  <si>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</si>
  <si>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</si>
  <si>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</si>
  <si>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</si>
  <si>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</si>
  <si>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</si>
  <si>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</si>
  <si>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</si>
  <si>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</si>
  <si>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</si>
  <si>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</si>
  <si>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</si>
  <si>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</si>
  <si>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</si>
  <si>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</si>
  <si>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</si>
  <si>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</si>
  <si>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</si>
  <si>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</si>
  <si>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</si>
  <si>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</si>
  <si>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</si>
  <si>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</si>
  <si>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</si>
  <si>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</si>
  <si>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</si>
  <si>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</si>
  <si>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</si>
  <si>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</si>
  <si>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</si>
  <si>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</si>
  <si>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</si>
  <si>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</si>
  <si>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</si>
  <si>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</si>
  <si>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</si>
  <si>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</si>
  <si>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</si>
  <si>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</si>
  <si>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</si>
  <si>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</si>
  <si>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</si>
  <si>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</si>
  <si>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</si>
  <si>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</si>
  <si>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</si>
  <si>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</si>
  <si>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</si>
  <si>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</si>
  <si>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</si>
  <si>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</si>
  <si>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</si>
  <si>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</si>
  <si>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</si>
  <si>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</si>
  <si>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</si>
  <si>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</si>
  <si>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</si>
  <si>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</si>
  <si>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</si>
  <si>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</si>
  <si>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</si>
  <si>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</si>
  <si>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</si>
  <si>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</si>
  <si>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</si>
  <si>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</si>
  <si>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</si>
  <si>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</si>
  <si>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</si>
  <si>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</si>
  <si>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</si>
  <si>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</si>
  <si>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</si>
  <si>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</si>
  <si>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</si>
  <si>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</si>
  <si>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</si>
  <si>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</si>
  <si>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</si>
  <si>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</si>
  <si>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</si>
  <si>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</si>
  <si>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</si>
  <si>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</si>
  <si>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</si>
  <si>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</si>
  <si>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</si>
  <si>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</si>
  <si>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</si>
  <si>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</si>
  <si>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</si>
  <si>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</si>
  <si>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</si>
  <si>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</si>
  <si>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</si>
  <si>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</si>
  <si>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</si>
  <si>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</si>
  <si>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</si>
  <si>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</si>
  <si>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</si>
  <si>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</si>
  <si>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</si>
  <si>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</si>
  <si>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</si>
  <si>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</si>
  <si>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</si>
  <si>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</si>
  <si>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</si>
  <si>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</si>
  <si>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</si>
  <si>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</si>
  <si>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</si>
  <si>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</si>
  <si>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</si>
  <si>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</si>
  <si>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</si>
  <si>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</si>
  <si>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</si>
  <si>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</si>
  <si>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</si>
  <si>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</si>
  <si>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</si>
  <si>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</si>
  <si>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</si>
  <si>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</si>
  <si>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</si>
  <si>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</si>
  <si>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</si>
  <si>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</si>
  <si>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</si>
  <si>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</si>
  <si>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</si>
  <si>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</si>
  <si>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</si>
  <si>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</si>
  <si>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</si>
  <si>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</si>
  <si>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</si>
  <si>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</si>
  <si>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</si>
  <si>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</si>
  <si>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</si>
  <si>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</si>
  <si>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</si>
  <si>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</si>
  <si>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</si>
  <si>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</si>
  <si>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</si>
  <si>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</si>
  <si>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</si>
  <si>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</si>
  <si>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</si>
  <si>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</si>
  <si>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</si>
  <si>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</si>
  <si>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</si>
  <si>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</si>
  <si>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</si>
  <si>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</si>
  <si>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</si>
  <si>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</si>
  <si>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</si>
  <si>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</si>
  <si>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</si>
  <si>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</si>
  <si>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</si>
  <si>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</si>
  <si>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</si>
  <si>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</si>
  <si>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</si>
  <si>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</si>
  <si>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</si>
  <si>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</si>
  <si>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</si>
  <si>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</si>
  <si>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</si>
  <si>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</si>
  <si>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</si>
  <si>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</si>
  <si>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</si>
  <si>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</si>
  <si>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</si>
  <si>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</si>
  <si>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</si>
  <si>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</si>
  <si>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</si>
  <si>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</si>
  <si>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</si>
  <si>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</si>
  <si>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</si>
  <si>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</si>
  <si>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</si>
  <si>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</si>
  <si>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</si>
  <si>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</si>
  <si>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</si>
  <si>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</si>
  <si>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</si>
  <si>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</si>
  <si>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</si>
  <si>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</si>
  <si>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</si>
  <si>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</si>
  <si>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</si>
  <si>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</si>
  <si>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</si>
  <si>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</si>
  <si>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</si>
  <si>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</si>
  <si>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</si>
  <si>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</si>
  <si>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</si>
  <si>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</si>
  <si>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</si>
  <si>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</si>
  <si>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</si>
  <si>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</si>
  <si>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</si>
  <si>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</si>
  <si>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</si>
  <si>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</si>
  <si>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</si>
  <si>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</si>
  <si>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</si>
  <si>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</si>
  <si>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</si>
  <si>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</si>
  <si>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</si>
  <si>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</si>
  <si>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</si>
  <si>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</si>
  <si>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</si>
  <si>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</si>
  <si>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</si>
  <si>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</si>
  <si>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</si>
  <si>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</si>
  <si>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</si>
  <si>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</si>
  <si>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</si>
  <si>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</si>
  <si>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</si>
  <si>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</si>
  <si>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</si>
  <si>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</si>
  <si>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</si>
  <si>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</si>
  <si>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</si>
  <si>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</si>
  <si>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</si>
  <si>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</si>
  <si>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</si>
  <si>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</si>
  <si>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</si>
  <si>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</si>
  <si>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</si>
  <si>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</si>
  <si>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</si>
  <si>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</si>
  <si>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</si>
  <si>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</si>
  <si>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</si>
  <si>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</si>
  <si>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</si>
  <si>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</si>
  <si>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</si>
  <si>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</si>
  <si>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</si>
  <si>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</si>
  <si>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</si>
  <si>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</si>
  <si>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</si>
  <si>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</si>
  <si>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</si>
  <si>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</si>
  <si>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</si>
  <si>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</si>
  <si>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</si>
  <si>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</si>
  <si>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</si>
  <si>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</si>
  <si>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</si>
  <si>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</si>
  <si>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</si>
  <si>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</si>
  <si>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</si>
  <si>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</si>
  <si>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</si>
  <si>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</si>
  <si>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</si>
  <si>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</si>
  <si>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</si>
  <si>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</si>
  <si>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</si>
  <si>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</si>
  <si>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</si>
  <si>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</si>
  <si>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</si>
  <si>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</si>
  <si>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</si>
  <si>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</si>
  <si>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</si>
  <si>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</si>
  <si>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</si>
  <si>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</si>
  <si>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</si>
  <si>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</si>
  <si>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</si>
  <si>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</si>
  <si>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</si>
  <si>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</si>
  <si>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</si>
  <si>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</si>
  <si>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</si>
  <si>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</si>
  <si>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</si>
  <si>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</si>
  <si>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</si>
  <si>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</si>
  <si>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</si>
  <si>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</si>
  <si>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</si>
  <si>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</si>
  <si>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</si>
  <si>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</si>
  <si>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</si>
  <si>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</si>
  <si>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</si>
  <si>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</si>
  <si>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</si>
  <si>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</si>
  <si>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</si>
  <si>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</si>
  <si>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</si>
  <si>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</si>
  <si>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</si>
  <si>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</si>
  <si>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</si>
  <si>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</si>
  <si>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</si>
  <si>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</si>
  <si>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</si>
  <si>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</si>
  <si>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</si>
  <si>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</si>
  <si>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</si>
  <si>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</si>
  <si>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</si>
  <si>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</si>
  <si>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</si>
  <si>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</si>
  <si>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</si>
  <si>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</si>
  <si>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</si>
  <si>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</si>
  <si>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</si>
  <si>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</si>
  <si>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</si>
  <si>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</si>
  <si>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</si>
  <si>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</si>
  <si>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</si>
  <si>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</si>
  <si>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</si>
  <si>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</si>
  <si>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</si>
  <si>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</si>
  <si>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</si>
  <si>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</si>
  <si>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</si>
  <si>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</si>
  <si>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</si>
  <si>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</si>
  <si>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</si>
  <si>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</si>
  <si>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</si>
  <si>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</si>
  <si>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</si>
  <si>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</si>
  <si>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</si>
  <si>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</si>
  <si>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</si>
  <si>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</si>
  <si>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</si>
  <si>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</si>
  <si>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</si>
  <si>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</si>
  <si>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</si>
  <si>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</si>
  <si>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</si>
  <si>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</si>
  <si>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</si>
  <si>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</si>
  <si>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</si>
  <si>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</si>
  <si>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</si>
  <si>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</si>
  <si>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</si>
  <si>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</si>
  <si>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</si>
  <si>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</si>
  <si>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</si>
  <si>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</si>
  <si>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</si>
  <si>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</si>
  <si>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</si>
  <si>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</si>
  <si>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</si>
  <si>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</si>
  <si>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</si>
  <si>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</si>
  <si>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</si>
  <si>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</si>
  <si>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</si>
  <si>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</si>
  <si>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</si>
  <si>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</si>
  <si>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</si>
  <si>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</si>
  <si>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</si>
  <si>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</si>
  <si>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</si>
  <si>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</si>
  <si>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</si>
  <si>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</si>
  <si>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</si>
  <si>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</si>
  <si>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</si>
  <si>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</si>
  <si>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</si>
  <si>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</si>
  <si>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</si>
  <si>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</si>
  <si>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</si>
  <si>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</si>
  <si>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</si>
  <si>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</si>
  <si>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</si>
  <si>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</si>
  <si>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</si>
  <si>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</si>
  <si>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</si>
  <si>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</si>
  <si>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</si>
  <si>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</si>
  <si>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</si>
  <si>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</si>
  <si>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</si>
  <si>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</si>
  <si>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</si>
  <si>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</si>
  <si>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</si>
  <si>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</si>
  <si>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</si>
  <si>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</si>
  <si>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</si>
  <si>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</si>
  <si>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</si>
  <si>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</si>
  <si>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</si>
  <si>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</si>
  <si>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</si>
  <si>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</si>
  <si>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</si>
  <si>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</si>
  <si>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</si>
  <si>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</si>
  <si>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</si>
  <si>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</si>
  <si>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</si>
  <si>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</si>
  <si>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</si>
  <si>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</si>
  <si>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</si>
  <si>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</si>
  <si>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</si>
  <si>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</si>
  <si>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</si>
  <si>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</si>
  <si>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</si>
  <si>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</si>
  <si>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</si>
  <si>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</si>
  <si>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</si>
  <si>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</si>
  <si>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</si>
  <si>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</si>
  <si>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</si>
  <si>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</si>
  <si>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</si>
  <si>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</si>
  <si>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</si>
  <si>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</si>
  <si>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</si>
  <si>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</si>
  <si>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</si>
  <si>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</si>
  <si>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</si>
  <si>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</si>
  <si>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</si>
  <si>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</si>
  <si>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</si>
  <si>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</si>
  <si>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</si>
  <si>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</si>
  <si>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</si>
  <si>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</si>
  <si>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</si>
  <si>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</si>
  <si>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</si>
  <si>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</si>
  <si>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</si>
  <si>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</si>
  <si>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</si>
  <si>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</si>
  <si>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</si>
  <si>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</si>
  <si>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</si>
  <si>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</si>
  <si>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</si>
  <si>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</si>
  <si>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</si>
  <si>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</si>
  <si>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</si>
  <si>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</si>
  <si>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</si>
  <si>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</si>
  <si>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</si>
  <si>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</si>
  <si>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</si>
  <si>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</si>
  <si>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</si>
  <si>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</si>
  <si>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</si>
  <si>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</si>
  <si>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</si>
  <si>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</si>
  <si>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</si>
  <si>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</si>
  <si>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</si>
  <si>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</si>
  <si>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</si>
  <si>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</si>
  <si>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</si>
  <si>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</si>
  <si>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</si>
  <si>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</si>
  <si>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</si>
  <si>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</si>
  <si>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</si>
  <si>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</si>
  <si>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</si>
  <si>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</si>
  <si>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</si>
  <si>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</si>
  <si>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</si>
  <si>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</si>
  <si>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</si>
  <si>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</si>
  <si>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</si>
  <si>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</si>
  <si>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</si>
  <si>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</si>
  <si>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</si>
  <si>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</si>
  <si>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</si>
  <si>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</si>
  <si>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</si>
  <si>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</si>
  <si>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</si>
  <si>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</si>
  <si>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</si>
  <si>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</si>
  <si>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</si>
  <si>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</si>
  <si>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</si>
  <si>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</si>
  <si>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</si>
  <si>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</si>
  <si>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</si>
  <si>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</si>
  <si>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</si>
  <si>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</si>
  <si>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</si>
  <si>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</si>
  <si>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</si>
  <si>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</si>
  <si>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</si>
  <si>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</si>
  <si>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</si>
  <si>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</si>
  <si>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</si>
  <si>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</si>
  <si>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</si>
  <si>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</si>
  <si>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</si>
  <si>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</si>
  <si>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</si>
  <si>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</si>
  <si>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</si>
  <si>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</si>
  <si>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</si>
  <si>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</si>
  <si>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</si>
  <si>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</si>
  <si>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</si>
  <si>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</si>
  <si>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</si>
  <si>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</si>
  <si>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</si>
  <si>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</si>
  <si>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</si>
  <si>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</si>
  <si>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</si>
  <si>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</si>
  <si>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</si>
  <si>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</si>
  <si>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</si>
  <si>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</si>
  <si>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</si>
  <si>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</si>
  <si>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</si>
  <si>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</si>
  <si>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</si>
  <si>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</si>
  <si>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</si>
  <si>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</si>
  <si>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</si>
  <si>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</si>
  <si>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</si>
  <si>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</si>
  <si>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</si>
  <si>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</si>
  <si>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</si>
  <si>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</si>
  <si>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</si>
  <si>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</si>
  <si>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</si>
  <si>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</si>
  <si>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</si>
  <si>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</si>
  <si>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</si>
  <si>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</si>
  <si>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</si>
  <si>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</si>
  <si>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</si>
  <si>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</si>
  <si>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</si>
  <si>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</si>
  <si>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</si>
  <si>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</si>
  <si>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</si>
  <si>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</si>
  <si>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</si>
  <si>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</si>
  <si>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</si>
  <si>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</si>
  <si>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</si>
  <si>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</si>
  <si>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</si>
  <si>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</si>
  <si>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</si>
  <si>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</si>
  <si>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</si>
  <si>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</si>
  <si>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</si>
  <si>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</si>
  <si>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</si>
  <si>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</si>
  <si>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</si>
  <si>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</si>
  <si>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</si>
  <si>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</si>
  <si>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</si>
  <si>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</si>
  <si>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</si>
  <si>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</si>
  <si>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</si>
  <si>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</si>
  <si>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</si>
  <si>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</si>
  <si>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</si>
  <si>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</si>
  <si>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</si>
  <si>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</si>
  <si>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</si>
  <si>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</si>
  <si>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</si>
  <si>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</si>
  <si>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</si>
  <si>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</si>
  <si>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</si>
  <si>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</si>
  <si>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</si>
  <si>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</si>
  <si>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</si>
  <si>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</si>
  <si>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</si>
  <si>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</si>
  <si>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</si>
  <si>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</si>
  <si>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</si>
  <si>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</si>
  <si>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</si>
  <si>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</si>
  <si>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</si>
  <si>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</si>
  <si>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</si>
  <si>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</si>
  <si>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</si>
  <si>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</si>
  <si>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</si>
  <si>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</si>
  <si>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</si>
  <si>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</si>
  <si>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</si>
  <si>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</si>
  <si>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</si>
  <si>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</si>
  <si>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</si>
  <si>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</si>
  <si>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</si>
  <si>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</si>
  <si>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</si>
  <si>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</si>
  <si>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</si>
  <si>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</si>
  <si>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</si>
  <si>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</si>
  <si>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</si>
  <si>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</si>
  <si>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</si>
  <si>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</si>
  <si>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</si>
  <si>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</si>
  <si>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</si>
  <si>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</si>
  <si>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</si>
  <si>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</si>
  <si>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</si>
  <si>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</si>
  <si>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</si>
  <si>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</si>
  <si>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</si>
  <si>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</si>
  <si>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</si>
  <si>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</si>
  <si>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</si>
  <si>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</si>
  <si>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</si>
  <si>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</si>
  <si>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</si>
  <si>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</si>
  <si>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</si>
  <si>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</si>
  <si>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</si>
  <si>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</si>
  <si>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</si>
  <si>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</si>
  <si>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</si>
  <si>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</si>
  <si>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</si>
  <si>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</si>
  <si>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</si>
  <si>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</si>
  <si>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</si>
  <si>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</si>
  <si>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</si>
  <si>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</si>
  <si>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</si>
  <si>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</si>
  <si>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</si>
  <si>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</si>
  <si>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</si>
  <si>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</si>
  <si>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</si>
  <si>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</si>
  <si>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</si>
  <si>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</si>
  <si>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</si>
  <si>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</si>
  <si>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</si>
  <si>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</si>
  <si>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</si>
  <si>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</si>
  <si>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</si>
  <si>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</si>
  <si>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</si>
  <si>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</si>
  <si>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</si>
  <si>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</si>
  <si>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</si>
  <si>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</si>
  <si>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</si>
  <si>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</si>
  <si>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</si>
  <si>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</si>
  <si>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</si>
  <si>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</si>
  <si>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</si>
  <si>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</si>
  <si>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</si>
  <si>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</si>
  <si>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</si>
  <si>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</si>
  <si>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</si>
  <si>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</si>
  <si>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</si>
  <si>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</si>
  <si>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</si>
  <si>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</si>
  <si>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</si>
  <si>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</si>
  <si>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</si>
  <si>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</si>
  <si>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</si>
  <si>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</si>
  <si>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</si>
  <si>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</si>
  <si>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</si>
  <si>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</si>
  <si>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</si>
  <si>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</si>
  <si>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</si>
  <si>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</si>
  <si>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</si>
  <si>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</si>
  <si>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</si>
  <si>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</si>
  <si>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</si>
  <si>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</si>
  <si>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</si>
  <si>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</si>
  <si>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</si>
  <si>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</si>
  <si>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</si>
  <si>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</si>
  <si>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</si>
  <si>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</si>
  <si>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</si>
  <si>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</si>
  <si>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</si>
  <si>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</si>
  <si>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</si>
  <si>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</si>
  <si>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</si>
  <si>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</si>
  <si>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</si>
  <si>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</si>
  <si>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</si>
  <si>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</si>
  <si>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</si>
  <si>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</si>
  <si>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</si>
  <si>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</si>
  <si>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</si>
  <si>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</si>
  <si>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</si>
  <si>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</si>
  <si>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</si>
  <si>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</si>
  <si>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</si>
  <si>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</si>
  <si>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</si>
  <si>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</si>
  <si>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</si>
  <si>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</si>
  <si>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</si>
  <si>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</si>
  <si>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</si>
  <si>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</si>
  <si>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</si>
  <si>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</si>
  <si>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</si>
  <si>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</si>
  <si>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</si>
  <si>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</si>
  <si>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</si>
  <si>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</si>
  <si>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</si>
  <si>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</si>
  <si>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</si>
  <si>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</si>
  <si>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</si>
  <si>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</si>
  <si>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</si>
  <si>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</si>
  <si>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</si>
  <si>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</si>
  <si>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</si>
  <si>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</si>
  <si>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</si>
  <si>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</si>
  <si>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</si>
  <si>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</si>
  <si>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</si>
  <si>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</si>
  <si>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</si>
  <si>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</si>
  <si>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</si>
  <si>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</si>
  <si>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</si>
  <si>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</si>
  <si>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</si>
  <si>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</si>
  <si>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</si>
  <si>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</si>
  <si>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</si>
  <si>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</si>
  <si>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</si>
  <si>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</si>
  <si>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</si>
  <si>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</si>
  <si>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</si>
  <si>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</si>
  <si>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</si>
  <si>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</si>
  <si>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</si>
  <si>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</si>
  <si>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</si>
  <si>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</si>
  <si>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</si>
  <si>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</si>
  <si>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</si>
  <si>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</si>
  <si>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</si>
  <si>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</si>
  <si>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</si>
  <si>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</si>
  <si>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</si>
  <si>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</si>
  <si>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</si>
  <si>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</si>
  <si>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</si>
  <si>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</si>
  <si>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</si>
  <si>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</si>
  <si>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</si>
  <si>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</si>
  <si>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</si>
  <si>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</si>
  <si>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</si>
  <si>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</si>
  <si>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</si>
  <si>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</si>
  <si>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</si>
  <si>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</si>
  <si>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</si>
  <si>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</si>
  <si>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</si>
  <si>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</si>
  <si>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</si>
  <si>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</si>
  <si>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</si>
  <si>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</si>
  <si>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</si>
  <si>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</si>
  <si>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</si>
  <si>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</si>
  <si>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</si>
  <si>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</si>
  <si>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</si>
  <si>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</si>
  <si>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</si>
  <si>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</si>
  <si>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</si>
  <si>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</si>
  <si>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</si>
  <si>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</si>
  <si>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</si>
  <si>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</si>
  <si>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</si>
  <si>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</si>
  <si>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</si>
  <si>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</si>
  <si>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</si>
  <si>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</si>
  <si>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</si>
  <si>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</si>
  <si>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</si>
  <si>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</si>
  <si>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</si>
  <si>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</si>
  <si>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</si>
  <si>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</si>
  <si>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</si>
  <si>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</si>
  <si>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</si>
  <si>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</si>
  <si>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</si>
  <si>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</si>
  <si>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</si>
  <si>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</si>
  <si>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</si>
  <si>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</si>
  <si>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</si>
  <si>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</si>
  <si>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</si>
  <si>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</si>
  <si>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</si>
  <si>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</si>
  <si>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</si>
  <si>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</si>
  <si>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</si>
  <si>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</si>
  <si>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</si>
  <si>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</si>
  <si>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</si>
  <si>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</si>
  <si>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</si>
  <si>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Jan</t>
  </si>
  <si>
    <t>Feb</t>
  </si>
  <si>
    <t>Mar</t>
  </si>
  <si>
    <t>Apr</t>
  </si>
  <si>
    <t>May</t>
  </si>
  <si>
    <t>Jun</t>
  </si>
  <si>
    <t>Jul</t>
  </si>
  <si>
    <t>Aug</t>
  </si>
  <si>
    <t>Sep</t>
  </si>
  <si>
    <t>Oct</t>
  </si>
  <si>
    <t>Nov</t>
  </si>
  <si>
    <t>Dec</t>
  </si>
  <si>
    <t>Callcount</t>
  </si>
  <si>
    <t>Total amount</t>
  </si>
  <si>
    <t>Total Duration</t>
  </si>
  <si>
    <t>Avg.Rating</t>
  </si>
  <si>
    <t>5*calls</t>
  </si>
  <si>
    <t>Column Labels</t>
  </si>
  <si>
    <t>Callcount2</t>
  </si>
  <si>
    <t>Friday</t>
  </si>
  <si>
    <t>Monday</t>
  </si>
  <si>
    <t>Saturday</t>
  </si>
  <si>
    <t>Sunday</t>
  </si>
  <si>
    <t>Thursday</t>
  </si>
  <si>
    <t>Tuesday</t>
  </si>
  <si>
    <t>Wednesday</t>
  </si>
  <si>
    <t>For graph</t>
  </si>
  <si>
    <t>Rep</t>
  </si>
  <si>
    <t>calls</t>
  </si>
  <si>
    <t>amount</t>
  </si>
  <si>
    <t>sellcalls</t>
  </si>
  <si>
    <t>sellamount</t>
  </si>
  <si>
    <t>selectedrep</t>
  </si>
  <si>
    <t>Rep summary</t>
  </si>
  <si>
    <t>%of calls</t>
  </si>
  <si>
    <t>Calls</t>
  </si>
  <si>
    <t>call rank</t>
  </si>
  <si>
    <t>amount rank</t>
  </si>
  <si>
    <t>Labels:</t>
  </si>
  <si>
    <t>image</t>
  </si>
  <si>
    <t>CallCentre Report-2025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</si>
</sst>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409]d\-mmm\-yy;@"/>
    <numFmt numFmtId="165" formatCode="\$#,##0;\(\$#,##0\);\$#,##0"/>
    <numFmt numFmtId="166" formatCode="0.0"/>
    <numFmt numFmtId="167" formatCode="&quot;$&quot;#,##0"/>
    <numFmt numFmtId="168" formatCode="&quot;$&quot;#,###.0,&quot;k&quot;"/>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color theme="0" tint="-0.14999847407452621"/>
      <name val="Aptos"/>
      <family val="2"/>
      <scheme val="minor"/>
    </font>
    <font>
      <b/>
      <i/>
      <sz val="28"/>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4" tint="0.599963377788628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4" tint="0.39994506668294322"/>
      </left>
      <right/>
      <top/>
      <bottom/>
      <diagonal/>
    </border>
    <border>
      <left/>
      <right style="thin">
        <color theme="4" tint="0.39994506668294322"/>
      </right>
      <top/>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0" fillId="0" borderId="0" xfId="0" applyAlignment="1">
      <alignment horizontal="left" indent="1"/>
    </xf>
    <xf numFmtId="0" fontId="0" fillId="4" borderId="10" xfId="0" applyFill="1" applyBorder="1"/>
    <xf numFmtId="0" fontId="1" fillId="4" borderId="0" xfId="0" applyFont="1" applyFill="1"/>
    <xf numFmtId="0" fontId="1" fillId="4" borderId="11" xfId="0" applyFont="1" applyFill="1" applyBorder="1"/>
    <xf numFmtId="0" fontId="1" fillId="4" borderId="10" xfId="0" applyFont="1" applyFill="1" applyBorder="1"/>
    <xf numFmtId="0" fontId="0" fillId="4" borderId="0" xfId="0" applyFill="1"/>
    <xf numFmtId="0" fontId="0" fillId="4" borderId="11" xfId="0" applyFill="1" applyBorder="1"/>
    <xf numFmtId="0" fontId="0" fillId="4" borderId="10" xfId="0" applyFill="1" applyBorder="1" applyAlignment="1">
      <alignment horizontal="left"/>
    </xf>
    <xf numFmtId="167" fontId="0" fillId="4" borderId="0" xfId="1" applyNumberFormat="1" applyFont="1" applyFill="1" applyBorder="1" applyAlignment="1">
      <alignment horizontal="left" indent="5"/>
    </xf>
    <xf numFmtId="167" fontId="0" fillId="4" borderId="11" xfId="1" applyNumberFormat="1" applyFont="1" applyFill="1" applyBorder="1"/>
    <xf numFmtId="0" fontId="1" fillId="4" borderId="10" xfId="0" applyFont="1" applyFill="1" applyBorder="1" applyAlignment="1">
      <alignment horizontal="left"/>
    </xf>
    <xf numFmtId="9" fontId="0" fillId="0" borderId="0" xfId="2" applyFont="1"/>
    <xf numFmtId="0" fontId="0" fillId="3" borderId="0" xfId="0" applyFill="1" applyAlignment="1">
      <alignment horizontal="center"/>
    </xf>
    <xf numFmtId="0" fontId="5" fillId="3" borderId="0" xfId="0" applyFont="1" applyFill="1"/>
    <xf numFmtId="0" fontId="0" fillId="5" borderId="0" xfId="0" applyFill="1"/>
    <xf numFmtId="0" fontId="6" fillId="3" borderId="0" xfId="0" applyFont="1" applyFill="1"/>
    <xf numFmtId="0" fontId="0" fillId="0" borderId="0" xfId="0" applyAlignment="1">
      <alignment horizontal="center"/>
    </xf>
  </cellXfs>
  <cellStyles count="3">
    <cellStyle name="Currency" xfId="1" builtinId="4"/>
    <cellStyle name="Normal" xfId="0" builtinId="0"/>
    <cellStyle name="Percent" xfId="2" builtinId="5"/>
  </cellStyles>
  <dxfs count="24">
    <dxf>
      <fill>
        <patternFill>
          <bgColor theme="7" tint="0.39994506668294322"/>
        </patternFill>
      </fill>
      <border>
        <left style="thin">
          <color theme="3" tint="-0.24994659260841701"/>
        </left>
        <right style="thin">
          <color theme="3"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5" defaultTableStyle="TableStyleMedium2" defaultPivotStyle="PivotStyleLight16">
    <tableStyle name="Slicer Style 1" pivot="0" table="0" count="1" xr9:uid="{25BABDA2-DB3D-41F6-98D0-3EE7CBB0176F}">
      <tableStyleElement type="wholeTable" dxfId="23"/>
    </tableStyle>
    <tableStyle name="SlicerStyleLight1 2" pivot="0" table="0" count="10" xr9:uid="{D33886CD-CFE3-4869-A166-1CF3EE267CE1}">
      <tableStyleElement type="wholeTable" dxfId="22"/>
      <tableStyleElement type="headerRow" dxfId="21"/>
    </tableStyle>
    <tableStyle name="SlicerStyleLight1 2 2" pivot="0" table="0" count="10" xr9:uid="{9EE2E294-374A-4854-BB04-EB8C47B09F45}">
      <tableStyleElement type="wholeTable" dxfId="20"/>
      <tableStyleElement type="headerRow" dxfId="19"/>
    </tableStyle>
    <tableStyle name="SlicerStyleLight1 2 3" pivot="0" table="0" count="10" xr9:uid="{D157CEC8-04D5-4D8D-AF88-46449F881EB2}">
      <tableStyleElement type="wholeTable" dxfId="18"/>
      <tableStyleElement type="headerRow" dxfId="17"/>
    </tableStyle>
    <tableStyle name="SlicerStyleLight1 2 3 2" pivot="0" table="0" count="10" xr9:uid="{21120117-D460-4FCA-A506-B955479F5CE6}">
      <tableStyleElement type="wholeTable" dxfId="16"/>
      <tableStyleElement type="headerRow" dxfId="15"/>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1"/>
            <color rgb="FF000000"/>
          </font>
          <fill>
            <patternFill patternType="solid">
              <fgColor theme="4" tint="0.59999389629810485"/>
              <bgColor rgb="FFFFC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4" tint="0.3999450666829432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9"/>
            <color rgb="FF000000"/>
          </font>
          <fill>
            <patternFill patternType="solid">
              <fgColor theme="4" tint="0.59999389629810485"/>
              <bgColor rgb="FFFFC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4" tint="0.3999450666829432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FFC000"/>
              <bgColor rgb="FFFFC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4" tint="0.3999450666829432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FFC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4" tint="0.3999450666829432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1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10/relationships/person" Target="persons/perso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[Call-centre-Excel-excel-portfolio-project.xlsx]pivots!Monthly Trend pivot</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2">
                    <a:lumMod val="75000"/>
                  </a:schemeClr>
                </a:solidFill>
              </a:rPr>
              <a:t>Call Trend</a:t>
            </a:r>
          </a:p>
        </c:rich>
      </c:tx>
      <c:layout>
        <c:manualLayout>
          <c:xMode val="edge"/>
          <c:yMode val="edge"/>
          <c:x val="0.39669994453688301"/>
          <c:y val="4.1899441340782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circle"/>
          <c:size val="6"/>
          <c:spPr>
            <a:solidFill>
              <a:schemeClr val="tx2">
                <a:lumMod val="75000"/>
              </a:schemeClr>
            </a:solidFill>
            <a:ln w="9525">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c:spPr>
        <c:marker>
          <c:symbol val="circle"/>
          <c:size val="6"/>
          <c:spPr>
            <a:solidFill>
              <a:schemeClr val="tx2">
                <a:lumMod val="75000"/>
              </a:schemeClr>
            </a:solidFill>
            <a:ln w="9525">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c:spPr>
        <c:marker>
          <c:symbol val="circle"/>
          <c:size val="7"/>
          <c:spPr>
            <a:solidFill>
              <a:schemeClr val="tx2">
                <a:lumMod val="75000"/>
                <a:alpha val="60000"/>
              </a:schemeClr>
            </a:solidFill>
            <a:ln w="9525">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5828677839851024"/>
          <c:w val="1"/>
          <c:h val="0.80249768411301525"/>
        </c:manualLayout>
      </c:layout>
      <c:areaChart>
        <c:grouping val="standard"/>
        <c:varyColors val="0"/>
        <c:ser>
          <c:idx val="1"/>
          <c:order val="1"/>
          <c:tx>
            <c:strRef>
              <c:f>pivots!$C$12</c:f>
              <c:strCache>
                <c:ptCount val="1"/>
                <c:pt idx="0">
                  <c:v>Callcount2</c:v>
                </c:pt>
              </c:strCache>
            </c:strRef>
          </c:tx>
          <c:spPr>
            <a:solidFill>
              <a:schemeClr val="accent1">
                <a:lumMod val="60000"/>
                <a:lumOff val="40000"/>
              </a:schemeClr>
            </a:solidFill>
            <a:ln>
              <a:noFill/>
            </a:ln>
            <a:effectLst/>
          </c:spP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pivots!$C$13:$C$25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1-7326-4B05-B405-A7804334DDAE}"/>
            </c:ext>
          </c:extLst>
        </c:ser>
        <c:dLbls>
          <c:showLegendKey val="0"/>
          <c:showVal val="0"/>
          <c:showCatName val="0"/>
          <c:showSerName val="0"/>
          <c:showPercent val="0"/>
          <c:showBubbleSize val="0"/>
        </c:dLbls>
        <c:axId val="686411104"/>
        <c:axId val="686408224"/>
      </c:areaChart>
      <c:lineChart>
        <c:grouping val="standard"/>
        <c:varyColors val="0"/>
        <c:ser>
          <c:idx val="0"/>
          <c:order val="0"/>
          <c:tx>
            <c:strRef>
              <c:f>pivots!$B$12</c:f>
              <c:strCache>
                <c:ptCount val="1"/>
                <c:pt idx="0">
                  <c:v>Callcount</c:v>
                </c:pt>
              </c:strCache>
            </c:strRef>
          </c:tx>
          <c:spPr>
            <a:ln w="28575" cap="rnd">
              <a:solidFill>
                <a:schemeClr val="accent1">
                  <a:lumMod val="75000"/>
                </a:schemeClr>
              </a:solidFill>
              <a:round/>
            </a:ln>
            <a:effectLst/>
          </c:spPr>
          <c:marker>
            <c:symbol val="circle"/>
            <c:size val="7"/>
            <c:spPr>
              <a:solidFill>
                <a:schemeClr val="tx2">
                  <a:lumMod val="75000"/>
                  <a:alpha val="60000"/>
                </a:schemeClr>
              </a:solidFill>
              <a:ln w="9525">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pivots!$B$13:$B$25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0-7326-4B05-B405-A7804334DDAE}"/>
            </c:ext>
          </c:extLst>
        </c:ser>
        <c:dLbls>
          <c:showLegendKey val="0"/>
          <c:showVal val="0"/>
          <c:showCatName val="0"/>
          <c:showSerName val="0"/>
          <c:showPercent val="0"/>
          <c:showBubbleSize val="0"/>
        </c:dLbls>
        <c:marker val="1"/>
        <c:smooth val="0"/>
        <c:axId val="686411104"/>
        <c:axId val="686408224"/>
      </c:lineChart>
      <c:catAx>
        <c:axId val="686411104"/>
        <c:scaling>
          <c:orientation val="minMax"/>
        </c:scaling>
        <c:delete val="1"/>
        <c:axPos val="b"/>
        <c:numFmt formatCode="General" sourceLinked="1"/>
        <c:majorTickMark val="none"/>
        <c:minorTickMark val="none"/>
        <c:tickLblPos val="nextTo"/>
        <c:crossAx val="686408224"/>
        <c:crosses val="autoZero"/>
        <c:auto val="1"/>
        <c:lblAlgn val="ctr"/>
        <c:lblOffset val="100"/>
        <c:noMultiLvlLbl val="0"/>
      </c:catAx>
      <c:valAx>
        <c:axId val="68640822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8641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[Call-centre-Excel-excel-portfolio-project.xlsx]pivots!Weekly trend pivot</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pivots!$G$14:$G$21</c:f>
              <c:strCache>
                <c:ptCount val="7"/>
                <c:pt idx="0">
                  <c:v>Sunday</c:v>
                </c:pt>
                <c:pt idx="1">
                  <c:v>Monday</c:v>
                </c:pt>
                <c:pt idx="2">
                  <c:v>Tuesday</c:v>
                </c:pt>
                <c:pt idx="3">
                  <c:v>Wednesday</c:v>
                </c:pt>
                <c:pt idx="4">
                  <c:v>Thursday</c:v>
                </c:pt>
                <c:pt idx="5">
                  <c:v>Friday</c:v>
                </c:pt>
                <c:pt idx="6">
                  <c:v>Saturday</c:v>
                </c:pt>
              </c:strCache>
            </c:strRef>
          </c:cat>
          <c:val>
            <c:numRef>
              <c:f>pivots!$H$14:$H$21</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B570-4E2B-8EC0-A9EB00304CD0}"/>
            </c:ext>
          </c:extLst>
        </c:ser>
        <c:dLbls>
          <c:dLblPos val="outEnd"/>
          <c:showLegendKey val="0"/>
          <c:showVal val="1"/>
          <c:showCatName val="0"/>
          <c:showSerName val="0"/>
          <c:showPercent val="0"/>
          <c:showBubbleSize val="0"/>
        </c:dLbls>
        <c:gapWidth val="182"/>
        <c:axId val="1928826288"/>
        <c:axId val="1928825328"/>
      </c:barChart>
      <c:catAx>
        <c:axId val="1928826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825328"/>
        <c:crosses val="autoZero"/>
        <c:auto val="1"/>
        <c:lblAlgn val="ctr"/>
        <c:lblOffset val="100"/>
        <c:noMultiLvlLbl val="0"/>
      </c:catAx>
      <c:valAx>
        <c:axId val="1928825328"/>
        <c:scaling>
          <c:orientation val="minMax"/>
        </c:scaling>
        <c:delete val="1"/>
        <c:axPos val="b"/>
        <c:numFmt formatCode="#,##0" sourceLinked="1"/>
        <c:majorTickMark val="none"/>
        <c:minorTickMark val="none"/>
        <c:tickLblPos val="nextTo"/>
        <c:crossAx val="1928826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46000"/>
      </a:schemeClr>
    </a:solidFill>
    <a:ln w="82550" cap="flat" cmpd="sng" algn="ctr">
      <a:noFill/>
      <a:round/>
    </a:ln>
    <a:effectLst>
      <a:outerShdw blurRad="50800" dist="50800" dir="5400000" algn="ctr" rotWithShape="0">
        <a:schemeClr val="accent1">
          <a:lumMod val="60000"/>
          <a:lumOff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bg2">
                    <a:lumMod val="25000"/>
                  </a:schemeClr>
                </a:solidFill>
              </a:rPr>
              <a:t>Calls</a:t>
            </a:r>
          </a:p>
        </c:rich>
      </c:tx>
      <c:layout>
        <c:manualLayout>
          <c:xMode val="edge"/>
          <c:yMode val="edge"/>
          <c:x val="0.40786234514994596"/>
          <c:y val="1.51197964089650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844698069102837"/>
          <c:y val="6.0185185185185182E-2"/>
          <c:w val="0.83795412909890421"/>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pivots!$F$32:$F$36</c:f>
              <c:strCache>
                <c:ptCount val="5"/>
                <c:pt idx="0">
                  <c:v>R01</c:v>
                </c:pt>
                <c:pt idx="1">
                  <c:v>R02</c:v>
                </c:pt>
                <c:pt idx="2">
                  <c:v>R03</c:v>
                </c:pt>
                <c:pt idx="3">
                  <c:v>R04</c:v>
                </c:pt>
                <c:pt idx="4">
                  <c:v>R05</c:v>
                </c:pt>
              </c:strCache>
            </c:strRef>
          </c:cat>
          <c:val>
            <c:numRef>
              <c:f>pivots!$G$32:$G$36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782-4A8A-8018-31C6735574DA}"/>
            </c:ext>
          </c:extLst>
        </c:ser>
        <c:ser>
          <c:idx val="1"/>
          <c:order val="1"/>
          <c:tx>
            <c:strRef>
              <c:f>pivots!$I$32</c:f>
              <c:strCache>
                <c:ptCount val="1"/>
                <c:pt idx="0">
                  <c:v>#N/A</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pivots!$I$32:$I$36</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F782-4A8A-8018-31C6735574DA}"/>
            </c:ext>
          </c:extLst>
        </c:ser>
        <c:dLbls>
          <c:dLblPos val="outEnd"/>
          <c:showLegendKey val="0"/>
          <c:showVal val="1"/>
          <c:showCatName val="0"/>
          <c:showSerName val="0"/>
          <c:showPercent val="0"/>
          <c:showBubbleSize val="0"/>
        </c:dLbls>
        <c:gapWidth val="72"/>
        <c:overlap val="100"/>
        <c:axId val="1010337328"/>
        <c:axId val="1010338768"/>
      </c:barChart>
      <c:catAx>
        <c:axId val="10103373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338768"/>
        <c:crosses val="autoZero"/>
        <c:auto val="1"/>
        <c:lblAlgn val="ctr"/>
        <c:lblOffset val="100"/>
        <c:noMultiLvlLbl val="0"/>
      </c:catAx>
      <c:valAx>
        <c:axId val="1010338768"/>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1033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bg2">
                    <a:lumMod val="25000"/>
                  </a:schemeClr>
                </a:solidFill>
              </a:rPr>
              <a:t>Amount</a:t>
            </a:r>
            <a:endParaRPr lang="en-US" b="1">
              <a:solidFill>
                <a:schemeClr val="bg2">
                  <a:lumMod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pivots!$F$32:$F$36</c:f>
              <c:strCache>
                <c:ptCount val="5"/>
                <c:pt idx="0">
                  <c:v>R01</c:v>
                </c:pt>
                <c:pt idx="1">
                  <c:v>R02</c:v>
                </c:pt>
                <c:pt idx="2">
                  <c:v>R03</c:v>
                </c:pt>
                <c:pt idx="3">
                  <c:v>R04</c:v>
                </c:pt>
                <c:pt idx="4">
                  <c:v>R05</c:v>
                </c:pt>
              </c:strCache>
            </c:strRef>
          </c:cat>
          <c:val>
            <c:numRef>
              <c:f>pivots!$H$32:$H$36</c:f>
              <c:numCache>
                <c:formatCode>"$"#,###.0,"k"</c:formatCode>
                <c:ptCount val="5"/>
                <c:pt idx="0">
                  <c:v>18415</c:v>
                </c:pt>
                <c:pt idx="1">
                  <c:v>20581</c:v>
                </c:pt>
                <c:pt idx="2">
                  <c:v>20872</c:v>
                </c:pt>
                <c:pt idx="3">
                  <c:v>16651</c:v>
                </c:pt>
                <c:pt idx="4">
                  <c:v>20169</c:v>
                </c:pt>
              </c:numCache>
            </c:numRef>
          </c:val>
          <c:extLst>
            <c:ext xmlns:c16="http://schemas.microsoft.com/office/drawing/2014/chart" uri="{C3380CC4-5D6E-409C-BE32-E72D297353CC}">
              <c16:uniqueId val="{00000000-3CB8-4E14-8DB5-E6668B47C6B8}"/>
            </c:ext>
          </c:extLst>
        </c:ser>
        <c:ser>
          <c:idx val="1"/>
          <c:order val="1"/>
          <c:tx>
            <c:strRef>
              <c:f>pivots!$J$31</c:f>
              <c:strCache>
                <c:ptCount val="1"/>
                <c:pt idx="0">
                  <c:v>sellamount</c:v>
                </c:pt>
              </c:strCache>
            </c:strRef>
          </c:tx>
          <c:spPr>
            <a:solidFill>
              <a:srgbClr val="FFC000"/>
            </a:solidFill>
            <a:ln>
              <a:noFill/>
            </a:ln>
            <a:effectLst/>
          </c:spPr>
          <c:invertIfNegative val="0"/>
          <c:dLbls>
            <c:delete val="1"/>
          </c:dLbls>
          <c:val>
            <c:numRef>
              <c:f>pivots!$J$32:$J$36</c:f>
              <c:numCache>
                <c:formatCode>General</c:formatCode>
                <c:ptCount val="5"/>
                <c:pt idx="0">
                  <c:v>#N/A</c:v>
                </c:pt>
                <c:pt idx="1">
                  <c:v>#N/A</c:v>
                </c:pt>
                <c:pt idx="2">
                  <c:v>#N/A</c:v>
                </c:pt>
                <c:pt idx="3">
                  <c:v>#N/A</c:v>
                </c:pt>
                <c:pt idx="4">
                  <c:v>20169</c:v>
                </c:pt>
              </c:numCache>
            </c:numRef>
          </c:val>
          <c:extLst>
            <c:ext xmlns:c16="http://schemas.microsoft.com/office/drawing/2014/chart" uri="{C3380CC4-5D6E-409C-BE32-E72D297353CC}">
              <c16:uniqueId val="{00000002-3CB8-4E14-8DB5-E6668B47C6B8}"/>
            </c:ext>
          </c:extLst>
        </c:ser>
        <c:dLbls>
          <c:dLblPos val="outEnd"/>
          <c:showLegendKey val="0"/>
          <c:showVal val="1"/>
          <c:showCatName val="0"/>
          <c:showSerName val="0"/>
          <c:showPercent val="0"/>
          <c:showBubbleSize val="0"/>
        </c:dLbls>
        <c:gapWidth val="88"/>
        <c:overlap val="100"/>
        <c:axId val="1983550896"/>
        <c:axId val="1983548016"/>
      </c:barChart>
      <c:catAx>
        <c:axId val="1983550896"/>
        <c:scaling>
          <c:orientation val="maxMin"/>
        </c:scaling>
        <c:delete val="1"/>
        <c:axPos val="l"/>
        <c:numFmt formatCode="General" sourceLinked="1"/>
        <c:majorTickMark val="none"/>
        <c:minorTickMark val="none"/>
        <c:tickLblPos val="nextTo"/>
        <c:crossAx val="1983548016"/>
        <c:crosses val="autoZero"/>
        <c:auto val="1"/>
        <c:lblAlgn val="ctr"/>
        <c:lblOffset val="100"/>
        <c:noMultiLvlLbl val="0"/>
      </c:catAx>
      <c:valAx>
        <c:axId val="1983548016"/>
        <c:scaling>
          <c:orientation val="minMax"/>
        </c:scaling>
        <c:delete val="1"/>
        <c:axPos val="t"/>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crossAx val="1983550896"/>
        <c:crosses val="autoZero"/>
        <c:crossBetween val="between"/>
      </c:valAx>
      <c:spPr>
        <a:solidFill>
          <a:schemeClr val="accent1">
            <a:lumMod val="20000"/>
            <a:lumOff val="80000"/>
          </a:schemeClr>
        </a:solidFill>
        <a:ln>
          <a:solidFill>
            <a:schemeClr val="bg1">
              <a:lumMod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31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[Call-centre-Excel-excel-portfolio-project.xlsx]pivots!Genderpivot</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sz="1600" b="1">
                <a:solidFill>
                  <a:schemeClr val="accent1"/>
                </a:solidFill>
              </a:rPr>
              <a:t>Female</a:t>
            </a:r>
            <a:r>
              <a:rPr lang="en-US" sz="1600" b="1"/>
              <a:t> Vs </a:t>
            </a:r>
            <a:r>
              <a:rPr lang="en-US" sz="1600" b="1">
                <a:solidFill>
                  <a:schemeClr val="accent4"/>
                </a:solidFill>
              </a:rPr>
              <a:t>Male</a:t>
            </a:r>
            <a:r>
              <a:rPr lang="en-US" sz="1600" b="1"/>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pivots!$H$39:$H$40</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pivots!$G$41:$G$44</c:f>
              <c:strCache>
                <c:ptCount val="3"/>
                <c:pt idx="0">
                  <c:v>Cincinnati</c:v>
                </c:pt>
                <c:pt idx="1">
                  <c:v>Cleveland</c:v>
                </c:pt>
                <c:pt idx="2">
                  <c:v>Columbus</c:v>
                </c:pt>
              </c:strCache>
            </c:strRef>
          </c:cat>
          <c:val>
            <c:numRef>
              <c:f>pivots!$H$41:$H$44</c:f>
              <c:numCache>
                <c:formatCode>#,##0</c:formatCode>
                <c:ptCount val="3"/>
                <c:pt idx="0">
                  <c:v>144</c:v>
                </c:pt>
                <c:pt idx="1">
                  <c:v>326</c:v>
                </c:pt>
                <c:pt idx="2">
                  <c:v>129</c:v>
                </c:pt>
              </c:numCache>
            </c:numRef>
          </c:val>
          <c:extLst>
            <c:ext xmlns:c16="http://schemas.microsoft.com/office/drawing/2014/chart" uri="{C3380CC4-5D6E-409C-BE32-E72D297353CC}">
              <c16:uniqueId val="{00000000-F501-476E-92B7-7FDC46A1BFA4}"/>
            </c:ext>
          </c:extLst>
        </c:ser>
        <c:ser>
          <c:idx val="1"/>
          <c:order val="1"/>
          <c:tx>
            <c:strRef>
              <c:f>pivots!$I$39:$I$40</c:f>
              <c:strCache>
                <c:ptCount val="1"/>
                <c:pt idx="0">
                  <c:v>Male</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pivots!$G$41:$G$44</c:f>
              <c:strCache>
                <c:ptCount val="3"/>
                <c:pt idx="0">
                  <c:v>Cincinnati</c:v>
                </c:pt>
                <c:pt idx="1">
                  <c:v>Cleveland</c:v>
                </c:pt>
                <c:pt idx="2">
                  <c:v>Columbus</c:v>
                </c:pt>
              </c:strCache>
            </c:strRef>
          </c:cat>
          <c:val>
            <c:numRef>
              <c:f>pivots!$I$41:$I$44</c:f>
              <c:numCache>
                <c:formatCode>#,##0</c:formatCode>
                <c:ptCount val="3"/>
                <c:pt idx="0">
                  <c:v>132</c:v>
                </c:pt>
                <c:pt idx="1">
                  <c:v>63</c:v>
                </c:pt>
                <c:pt idx="2">
                  <c:v>206</c:v>
                </c:pt>
              </c:numCache>
            </c:numRef>
          </c:val>
          <c:extLst>
            <c:ext xmlns:c16="http://schemas.microsoft.com/office/drawing/2014/chart" uri="{C3380CC4-5D6E-409C-BE32-E72D297353CC}">
              <c16:uniqueId val="{00000001-F501-476E-92B7-7FDC46A1BFA4}"/>
            </c:ext>
          </c:extLst>
        </c:ser>
        <c:dLbls>
          <c:dLblPos val="ctr"/>
          <c:showLegendKey val="0"/>
          <c:showVal val="1"/>
          <c:showCatName val="0"/>
          <c:showSerName val="0"/>
          <c:showPercent val="0"/>
          <c:showBubbleSize val="0"/>
        </c:dLbls>
        <c:gapWidth val="150"/>
        <c:overlap val="100"/>
        <c:axId val="1958936704"/>
        <c:axId val="1958935264"/>
      </c:barChart>
      <c:catAx>
        <c:axId val="195893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958935264"/>
        <c:crosses val="autoZero"/>
        <c:auto val="1"/>
        <c:lblAlgn val="ctr"/>
        <c:lblOffset val="100"/>
        <c:noMultiLvlLbl val="0"/>
      </c:catAx>
      <c:valAx>
        <c:axId val="195893526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5893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50800" cap="flat" cmpd="sng" algn="ctr">
      <a:solidFill>
        <a:schemeClr val="accent1">
          <a:lumMod val="40000"/>
          <a:lumOff val="60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[Call-centre-Excel-excel-portfolio-project.xlsx]pivots!RatingSatisfactorypivot</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pivots!$E$47</c:f>
              <c:strCache>
                <c:ptCount val="1"/>
                <c:pt idx="0">
                  <c:v>Total</c:v>
                </c:pt>
              </c:strCache>
            </c:strRef>
          </c:tx>
          <c:spPr>
            <a:solidFill>
              <a:schemeClr val="accent2">
                <a:lumMod val="75000"/>
              </a:schemeClr>
            </a:solidFill>
            <a:ln>
              <a:noFill/>
            </a:ln>
            <a:effectLst/>
          </c:spPr>
          <c:invertIfNegative val="0"/>
          <c:cat>
            <c:strRef>
              <c:f>pivots!$D$48:$D$52</c:f>
              <c:strCache>
                <c:ptCount val="4"/>
                <c:pt idx="0">
                  <c:v>2</c:v>
                </c:pt>
                <c:pt idx="1">
                  <c:v>3</c:v>
                </c:pt>
                <c:pt idx="2">
                  <c:v>4</c:v>
                </c:pt>
                <c:pt idx="3">
                  <c:v>5</c:v>
                </c:pt>
              </c:strCache>
            </c:strRef>
          </c:cat>
          <c:val>
            <c:numRef>
              <c:f>pivots!$E$48:$E$52</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A9C3-4CD9-84CA-E1A519D5752F}"/>
            </c:ext>
          </c:extLst>
        </c:ser>
        <c:dLbls>
          <c:showLegendKey val="0"/>
          <c:showVal val="0"/>
          <c:showCatName val="0"/>
          <c:showSerName val="0"/>
          <c:showPercent val="0"/>
          <c:showBubbleSize val="0"/>
        </c:dLbls>
        <c:gapWidth val="21"/>
        <c:overlap val="-27"/>
        <c:axId val="1997240416"/>
        <c:axId val="1997241376"/>
      </c:barChart>
      <c:catAx>
        <c:axId val="199724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241376"/>
        <c:crosses val="autoZero"/>
        <c:auto val="0"/>
        <c:lblAlgn val="ctr"/>
        <c:lblOffset val="100"/>
        <c:noMultiLvlLbl val="0"/>
      </c:catAx>
      <c:valAx>
        <c:axId val="199724137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9724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5.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4.xml"/><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3.xml"/><Relationship Id="rId5" Type="http://schemas.openxmlformats.org/officeDocument/2006/relationships/image" Target="../media/image10.png"/><Relationship Id="rId10" Type="http://schemas.openxmlformats.org/officeDocument/2006/relationships/chart" Target="../charts/chart2.xml"/><Relationship Id="rId4" Type="http://schemas.openxmlformats.org/officeDocument/2006/relationships/image" Target="../media/image9.svg"/><Relationship Id="rId9" Type="http://schemas.openxmlformats.org/officeDocument/2006/relationships/chart" Target="../charts/chart1.xml"/><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10.png"/><Relationship Id="rId7" Type="http://schemas.openxmlformats.org/officeDocument/2006/relationships/image" Target="../media/image16.png"/><Relationship Id="rId12" Type="http://schemas.openxmlformats.org/officeDocument/2006/relationships/image" Target="../media/image13.svg"/><Relationship Id="rId2" Type="http://schemas.openxmlformats.org/officeDocument/2006/relationships/image" Target="../media/image15.svg"/><Relationship Id="rId1" Type="http://schemas.openxmlformats.org/officeDocument/2006/relationships/image" Target="../media/image14.png"/><Relationship Id="rId6" Type="http://schemas.openxmlformats.org/officeDocument/2006/relationships/image" Target="../media/image9.sv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7.svg"/><Relationship Id="rId4" Type="http://schemas.openxmlformats.org/officeDocument/2006/relationships/image" Target="../media/image11.sv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15240</xdr:colOff>
      <xdr:row>2</xdr:row>
      <xdr:rowOff>99060</xdr:rowOff>
    </xdr:from>
    <xdr:to>
      <xdr:col>4</xdr:col>
      <xdr:colOff>419100</xdr:colOff>
      <xdr:row>8</xdr:row>
      <xdr:rowOff>60960</xdr:rowOff>
    </xdr:to>
    <xdr:sp macro="" textlink="">
      <xdr:nvSpPr>
        <xdr:cNvPr id="2" name="Rectangle 1">
          <a:extLst>
            <a:ext uri="{FF2B5EF4-FFF2-40B4-BE49-F238E27FC236}">
              <a16:creationId xmlns:a16="http://schemas.microsoft.com/office/drawing/2014/main" id="{98BD5E3A-643E-0434-D3EB-09A682A6B308}"/>
            </a:ext>
          </a:extLst>
        </xdr:cNvPr>
        <xdr:cNvSpPr/>
      </xdr:nvSpPr>
      <xdr:spPr>
        <a:xfrm>
          <a:off x="350520" y="464820"/>
          <a:ext cx="1744980" cy="1059180"/>
        </a:xfrm>
        <a:prstGeom prst="rect">
          <a:avLst/>
        </a:prstGeom>
        <a:gradFill>
          <a:gsLst>
            <a:gs pos="0">
              <a:schemeClr val="accent1">
                <a:lumMod val="75000"/>
              </a:schemeClr>
            </a:gs>
            <a:gs pos="100000">
              <a:schemeClr val="accent1">
                <a:lumMod val="60000"/>
                <a:lumOff val="40000"/>
              </a:schemeClr>
            </a:gs>
          </a:gsLst>
          <a:lin ang="5400000" scaled="1"/>
        </a:gra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tx1"/>
              </a:solidFill>
            </a:rPr>
            <a:t>1,000</a:t>
          </a:r>
        </a:p>
      </xdr:txBody>
    </xdr:sp>
    <xdr:clientData/>
  </xdr:twoCellAnchor>
  <xdr:twoCellAnchor>
    <xdr:from>
      <xdr:col>2</xdr:col>
      <xdr:colOff>464820</xdr:colOff>
      <xdr:row>3</xdr:row>
      <xdr:rowOff>0</xdr:rowOff>
    </xdr:from>
    <xdr:to>
      <xdr:col>3</xdr:col>
      <xdr:colOff>609600</xdr:colOff>
      <xdr:row>4</xdr:row>
      <xdr:rowOff>60960</xdr:rowOff>
    </xdr:to>
    <xdr:sp macro="" textlink="">
      <xdr:nvSpPr>
        <xdr:cNvPr id="3" name="TextBox 2">
          <a:extLst>
            <a:ext uri="{FF2B5EF4-FFF2-40B4-BE49-F238E27FC236}">
              <a16:creationId xmlns:a16="http://schemas.microsoft.com/office/drawing/2014/main" id="{47ECA3BE-E855-E39D-F2CF-89427E4D7C9D}"/>
            </a:ext>
          </a:extLst>
        </xdr:cNvPr>
        <xdr:cNvSpPr txBox="1"/>
      </xdr:nvSpPr>
      <xdr:spPr>
        <a:xfrm>
          <a:off x="800100" y="548640"/>
          <a:ext cx="8153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Calls</a:t>
          </a:r>
          <a:endParaRPr lang="en-US" sz="1100" b="1"/>
        </a:p>
      </xdr:txBody>
    </xdr:sp>
    <xdr:clientData/>
  </xdr:twoCellAnchor>
  <xdr:twoCellAnchor>
    <xdr:from>
      <xdr:col>2</xdr:col>
      <xdr:colOff>640080</xdr:colOff>
      <xdr:row>6</xdr:row>
      <xdr:rowOff>53340</xdr:rowOff>
    </xdr:from>
    <xdr:to>
      <xdr:col>3</xdr:col>
      <xdr:colOff>388620</xdr:colOff>
      <xdr:row>7</xdr:row>
      <xdr:rowOff>114300</xdr:rowOff>
    </xdr:to>
    <xdr:sp macro="" textlink="pivots!A8">
      <xdr:nvSpPr>
        <xdr:cNvPr id="4" name="TextBox 3">
          <a:extLst>
            <a:ext uri="{FF2B5EF4-FFF2-40B4-BE49-F238E27FC236}">
              <a16:creationId xmlns:a16="http://schemas.microsoft.com/office/drawing/2014/main" id="{471DEF50-C5F7-2D9B-5EB2-C4633278BF6E}"/>
            </a:ext>
          </a:extLst>
        </xdr:cNvPr>
        <xdr:cNvSpPr txBox="1"/>
      </xdr:nvSpPr>
      <xdr:spPr>
        <a:xfrm>
          <a:off x="975360" y="1150620"/>
          <a:ext cx="41910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3DF977-BE15-419C-A2A9-9F235052A1F4}" type="TxLink">
            <a:rPr lang="en-US" sz="1100" b="0" i="0" u="none" strike="noStrike">
              <a:solidFill>
                <a:srgbClr val="000000"/>
              </a:solidFill>
              <a:latin typeface="Aptos"/>
            </a:rPr>
            <a:pPr algn="ctr"/>
            <a:t>200</a:t>
          </a:fld>
          <a:endParaRPr lang="en-US" sz="1100"/>
        </a:p>
      </xdr:txBody>
    </xdr:sp>
    <xdr:clientData/>
  </xdr:twoCellAnchor>
  <xdr:twoCellAnchor editAs="oneCell">
    <xdr:from>
      <xdr:col>2</xdr:col>
      <xdr:colOff>45720</xdr:colOff>
      <xdr:row>2</xdr:row>
      <xdr:rowOff>137160</xdr:rowOff>
    </xdr:from>
    <xdr:to>
      <xdr:col>2</xdr:col>
      <xdr:colOff>327660</xdr:colOff>
      <xdr:row>4</xdr:row>
      <xdr:rowOff>46499</xdr:rowOff>
    </xdr:to>
    <xdr:pic>
      <xdr:nvPicPr>
        <xdr:cNvPr id="5" name="Graphic 4" descr="Receiver with solid fill">
          <a:extLst>
            <a:ext uri="{FF2B5EF4-FFF2-40B4-BE49-F238E27FC236}">
              <a16:creationId xmlns:a16="http://schemas.microsoft.com/office/drawing/2014/main" id="{87895F18-B224-4EB6-AEE7-348A9DD6266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0" y="502920"/>
          <a:ext cx="281940" cy="275099"/>
        </a:xfrm>
        <a:prstGeom prst="rect">
          <a:avLst/>
        </a:prstGeom>
      </xdr:spPr>
    </xdr:pic>
    <xdr:clientData/>
  </xdr:twoCellAnchor>
  <xdr:twoCellAnchor>
    <xdr:from>
      <xdr:col>2</xdr:col>
      <xdr:colOff>22860</xdr:colOff>
      <xdr:row>10</xdr:row>
      <xdr:rowOff>175260</xdr:rowOff>
    </xdr:from>
    <xdr:to>
      <xdr:col>4</xdr:col>
      <xdr:colOff>426720</xdr:colOff>
      <xdr:row>16</xdr:row>
      <xdr:rowOff>137160</xdr:rowOff>
    </xdr:to>
    <xdr:sp macro="" textlink="pivots!B4">
      <xdr:nvSpPr>
        <xdr:cNvPr id="6" name="Rectangle 5">
          <a:extLst>
            <a:ext uri="{FF2B5EF4-FFF2-40B4-BE49-F238E27FC236}">
              <a16:creationId xmlns:a16="http://schemas.microsoft.com/office/drawing/2014/main" id="{E363C3EF-3086-419F-92E8-1CFAC5B133DA}"/>
            </a:ext>
          </a:extLst>
        </xdr:cNvPr>
        <xdr:cNvSpPr/>
      </xdr:nvSpPr>
      <xdr:spPr>
        <a:xfrm>
          <a:off x="358140" y="2004060"/>
          <a:ext cx="1744980" cy="1059180"/>
        </a:xfrm>
        <a:prstGeom prst="rect">
          <a:avLst/>
        </a:prstGeom>
        <a:gradFill>
          <a:gsLst>
            <a:gs pos="0">
              <a:schemeClr val="accent1">
                <a:lumMod val="75000"/>
              </a:schemeClr>
            </a:gs>
            <a:gs pos="100000">
              <a:schemeClr val="accent1">
                <a:lumMod val="60000"/>
                <a:lumOff val="40000"/>
              </a:schemeClr>
            </a:gs>
          </a:gsLst>
          <a:lin ang="5400000" scaled="1"/>
        </a:gra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BBC25E3-C6F6-444F-8C4D-C42F7F2440B7}" type="TxLink">
            <a:rPr lang="en-US" sz="1600" b="1" i="0" u="none" strike="noStrike">
              <a:solidFill>
                <a:srgbClr val="000000"/>
              </a:solidFill>
              <a:latin typeface="Aptos"/>
            </a:rPr>
            <a:pPr algn="ctr"/>
            <a:t>$96,688</a:t>
          </a:fld>
          <a:endParaRPr lang="en-US" sz="3600" b="1">
            <a:solidFill>
              <a:schemeClr val="tx1"/>
            </a:solidFill>
          </a:endParaRPr>
        </a:p>
      </xdr:txBody>
    </xdr:sp>
    <xdr:clientData/>
  </xdr:twoCellAnchor>
  <xdr:twoCellAnchor>
    <xdr:from>
      <xdr:col>2</xdr:col>
      <xdr:colOff>251460</xdr:colOff>
      <xdr:row>11</xdr:row>
      <xdr:rowOff>83820</xdr:rowOff>
    </xdr:from>
    <xdr:to>
      <xdr:col>4</xdr:col>
      <xdr:colOff>243840</xdr:colOff>
      <xdr:row>13</xdr:row>
      <xdr:rowOff>0</xdr:rowOff>
    </xdr:to>
    <xdr:sp macro="" textlink="">
      <xdr:nvSpPr>
        <xdr:cNvPr id="7" name="TextBox 6">
          <a:extLst>
            <a:ext uri="{FF2B5EF4-FFF2-40B4-BE49-F238E27FC236}">
              <a16:creationId xmlns:a16="http://schemas.microsoft.com/office/drawing/2014/main" id="{E217251C-7FBF-4F6B-A37B-ABC9EE68EC26}"/>
            </a:ext>
          </a:extLst>
        </xdr:cNvPr>
        <xdr:cNvSpPr txBox="1"/>
      </xdr:nvSpPr>
      <xdr:spPr>
        <a:xfrm>
          <a:off x="586740" y="2095500"/>
          <a:ext cx="1333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Total</a:t>
          </a:r>
          <a:r>
            <a:rPr lang="en-US" sz="1400" b="1" baseline="0"/>
            <a:t> amount</a:t>
          </a:r>
          <a:endParaRPr lang="en-US" sz="1100" b="1"/>
        </a:p>
      </xdr:txBody>
    </xdr:sp>
    <xdr:clientData/>
  </xdr:twoCellAnchor>
  <xdr:twoCellAnchor>
    <xdr:from>
      <xdr:col>2</xdr:col>
      <xdr:colOff>624840</xdr:colOff>
      <xdr:row>14</xdr:row>
      <xdr:rowOff>137160</xdr:rowOff>
    </xdr:from>
    <xdr:to>
      <xdr:col>3</xdr:col>
      <xdr:colOff>373380</xdr:colOff>
      <xdr:row>16</xdr:row>
      <xdr:rowOff>15240</xdr:rowOff>
    </xdr:to>
    <xdr:sp macro="" textlink="pivots!B8">
      <xdr:nvSpPr>
        <xdr:cNvPr id="8" name="TextBox 7">
          <a:extLst>
            <a:ext uri="{FF2B5EF4-FFF2-40B4-BE49-F238E27FC236}">
              <a16:creationId xmlns:a16="http://schemas.microsoft.com/office/drawing/2014/main" id="{F43DC83E-1510-44AA-9EA7-20B4274855B3}"/>
            </a:ext>
          </a:extLst>
        </xdr:cNvPr>
        <xdr:cNvSpPr txBox="1"/>
      </xdr:nvSpPr>
      <xdr:spPr>
        <a:xfrm>
          <a:off x="960120" y="2697480"/>
          <a:ext cx="41910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9E044FE-16E7-4C92-AF65-2C9645B6C793}" type="TxLink">
            <a:rPr lang="en-US" sz="1100" b="0" i="0" u="none" strike="noStrike">
              <a:solidFill>
                <a:srgbClr val="000000"/>
              </a:solidFill>
              <a:latin typeface="Aptos"/>
            </a:rPr>
            <a:pPr algn="ctr"/>
            <a:t>$20,169</a:t>
          </a:fld>
          <a:endParaRPr lang="en-US" sz="1100"/>
        </a:p>
      </xdr:txBody>
    </xdr:sp>
    <xdr:clientData/>
  </xdr:twoCellAnchor>
  <xdr:twoCellAnchor editAs="oneCell">
    <xdr:from>
      <xdr:col>2</xdr:col>
      <xdr:colOff>33900</xdr:colOff>
      <xdr:row>11</xdr:row>
      <xdr:rowOff>38100</xdr:rowOff>
    </xdr:from>
    <xdr:to>
      <xdr:col>2</xdr:col>
      <xdr:colOff>308999</xdr:colOff>
      <xdr:row>12</xdr:row>
      <xdr:rowOff>130319</xdr:rowOff>
    </xdr:to>
    <xdr:pic>
      <xdr:nvPicPr>
        <xdr:cNvPr id="9" name="Graphic 8">
          <a:extLst>
            <a:ext uri="{FF2B5EF4-FFF2-40B4-BE49-F238E27FC236}">
              <a16:creationId xmlns:a16="http://schemas.microsoft.com/office/drawing/2014/main" id="{C263108E-80B7-4719-B53D-C2F2911A585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69180" y="2049780"/>
          <a:ext cx="275099" cy="275099"/>
        </a:xfrm>
        <a:prstGeom prst="rect">
          <a:avLst/>
        </a:prstGeom>
      </xdr:spPr>
    </xdr:pic>
    <xdr:clientData/>
  </xdr:twoCellAnchor>
  <xdr:twoCellAnchor>
    <xdr:from>
      <xdr:col>2</xdr:col>
      <xdr:colOff>0</xdr:colOff>
      <xdr:row>19</xdr:row>
      <xdr:rowOff>0</xdr:rowOff>
    </xdr:from>
    <xdr:to>
      <xdr:col>4</xdr:col>
      <xdr:colOff>403860</xdr:colOff>
      <xdr:row>24</xdr:row>
      <xdr:rowOff>144780</xdr:rowOff>
    </xdr:to>
    <xdr:sp macro="" textlink="pivots!C4">
      <xdr:nvSpPr>
        <xdr:cNvPr id="10" name="Rectangle 9">
          <a:extLst>
            <a:ext uri="{FF2B5EF4-FFF2-40B4-BE49-F238E27FC236}">
              <a16:creationId xmlns:a16="http://schemas.microsoft.com/office/drawing/2014/main" id="{B228CDD4-A0B5-4564-A1FF-A5CAEE36EFCB}"/>
            </a:ext>
          </a:extLst>
        </xdr:cNvPr>
        <xdr:cNvSpPr/>
      </xdr:nvSpPr>
      <xdr:spPr>
        <a:xfrm>
          <a:off x="335280" y="3474720"/>
          <a:ext cx="1744980" cy="1059180"/>
        </a:xfrm>
        <a:prstGeom prst="rect">
          <a:avLst/>
        </a:prstGeom>
        <a:gradFill>
          <a:gsLst>
            <a:gs pos="0">
              <a:schemeClr val="accent1">
                <a:lumMod val="75000"/>
              </a:schemeClr>
            </a:gs>
            <a:gs pos="100000">
              <a:schemeClr val="accent1">
                <a:lumMod val="60000"/>
                <a:lumOff val="40000"/>
              </a:schemeClr>
            </a:gs>
          </a:gsLst>
          <a:lin ang="5400000" scaled="1"/>
        </a:gra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B1BE7F0-A948-494A-B8A1-EC1C24C65826}" type="TxLink">
            <a:rPr lang="en-US" sz="1600" b="1" i="0" u="none" strike="noStrike">
              <a:solidFill>
                <a:srgbClr val="000000"/>
              </a:solidFill>
              <a:latin typeface="Aptos"/>
            </a:rPr>
            <a:pPr algn="ctr"/>
            <a:t>89,850</a:t>
          </a:fld>
          <a:endParaRPr lang="en-US" sz="3600" b="1">
            <a:solidFill>
              <a:schemeClr val="tx1"/>
            </a:solidFill>
          </a:endParaRPr>
        </a:p>
      </xdr:txBody>
    </xdr:sp>
    <xdr:clientData/>
  </xdr:twoCellAnchor>
  <xdr:twoCellAnchor>
    <xdr:from>
      <xdr:col>2</xdr:col>
      <xdr:colOff>274320</xdr:colOff>
      <xdr:row>19</xdr:row>
      <xdr:rowOff>83820</xdr:rowOff>
    </xdr:from>
    <xdr:to>
      <xdr:col>4</xdr:col>
      <xdr:colOff>365760</xdr:colOff>
      <xdr:row>20</xdr:row>
      <xdr:rowOff>160020</xdr:rowOff>
    </xdr:to>
    <xdr:sp macro="" textlink="">
      <xdr:nvSpPr>
        <xdr:cNvPr id="11" name="TextBox 10">
          <a:extLst>
            <a:ext uri="{FF2B5EF4-FFF2-40B4-BE49-F238E27FC236}">
              <a16:creationId xmlns:a16="http://schemas.microsoft.com/office/drawing/2014/main" id="{011339BF-901B-4921-9194-A92D0B9EE936}"/>
            </a:ext>
          </a:extLst>
        </xdr:cNvPr>
        <xdr:cNvSpPr txBox="1"/>
      </xdr:nvSpPr>
      <xdr:spPr>
        <a:xfrm>
          <a:off x="609600" y="3558540"/>
          <a:ext cx="14325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Total Duration</a:t>
          </a:r>
          <a:endParaRPr lang="en-US" sz="1100" b="1"/>
        </a:p>
      </xdr:txBody>
    </xdr:sp>
    <xdr:clientData/>
  </xdr:twoCellAnchor>
  <xdr:twoCellAnchor>
    <xdr:from>
      <xdr:col>2</xdr:col>
      <xdr:colOff>480060</xdr:colOff>
      <xdr:row>22</xdr:row>
      <xdr:rowOff>137160</xdr:rowOff>
    </xdr:from>
    <xdr:to>
      <xdr:col>3</xdr:col>
      <xdr:colOff>609600</xdr:colOff>
      <xdr:row>24</xdr:row>
      <xdr:rowOff>30480</xdr:rowOff>
    </xdr:to>
    <xdr:sp macro="" textlink="pivots!C8">
      <xdr:nvSpPr>
        <xdr:cNvPr id="12" name="TextBox 11">
          <a:extLst>
            <a:ext uri="{FF2B5EF4-FFF2-40B4-BE49-F238E27FC236}">
              <a16:creationId xmlns:a16="http://schemas.microsoft.com/office/drawing/2014/main" id="{F1387C21-AAD7-4A9E-93FA-DB2DF73B4F2C}"/>
            </a:ext>
          </a:extLst>
        </xdr:cNvPr>
        <xdr:cNvSpPr txBox="1"/>
      </xdr:nvSpPr>
      <xdr:spPr>
        <a:xfrm>
          <a:off x="815340" y="4160520"/>
          <a:ext cx="8001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CAF7D25-7FED-4870-A865-E673C060DF21}" type="TxLink">
            <a:rPr lang="en-US" sz="1100" b="0" i="0" u="none" strike="noStrike">
              <a:solidFill>
                <a:srgbClr val="000000"/>
              </a:solidFill>
              <a:latin typeface="Aptos"/>
            </a:rPr>
            <a:pPr algn="ctr"/>
            <a:t>18,209</a:t>
          </a:fld>
          <a:endParaRPr lang="en-US" sz="1100"/>
        </a:p>
      </xdr:txBody>
    </xdr:sp>
    <xdr:clientData/>
  </xdr:twoCellAnchor>
  <xdr:twoCellAnchor editAs="oneCell">
    <xdr:from>
      <xdr:col>2</xdr:col>
      <xdr:colOff>33900</xdr:colOff>
      <xdr:row>19</xdr:row>
      <xdr:rowOff>38100</xdr:rowOff>
    </xdr:from>
    <xdr:to>
      <xdr:col>2</xdr:col>
      <xdr:colOff>308999</xdr:colOff>
      <xdr:row>20</xdr:row>
      <xdr:rowOff>130319</xdr:rowOff>
    </xdr:to>
    <xdr:pic>
      <xdr:nvPicPr>
        <xdr:cNvPr id="13" name="Graphic 12">
          <a:extLst>
            <a:ext uri="{FF2B5EF4-FFF2-40B4-BE49-F238E27FC236}">
              <a16:creationId xmlns:a16="http://schemas.microsoft.com/office/drawing/2014/main" id="{EFC88EE0-6B9B-4E47-948A-358F8474859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69180" y="3512820"/>
          <a:ext cx="275099" cy="275099"/>
        </a:xfrm>
        <a:prstGeom prst="rect">
          <a:avLst/>
        </a:prstGeom>
      </xdr:spPr>
    </xdr:pic>
    <xdr:clientData/>
  </xdr:twoCellAnchor>
  <xdr:twoCellAnchor>
    <xdr:from>
      <xdr:col>2</xdr:col>
      <xdr:colOff>0</xdr:colOff>
      <xdr:row>27</xdr:row>
      <xdr:rowOff>0</xdr:rowOff>
    </xdr:from>
    <xdr:to>
      <xdr:col>4</xdr:col>
      <xdr:colOff>403860</xdr:colOff>
      <xdr:row>32</xdr:row>
      <xdr:rowOff>144780</xdr:rowOff>
    </xdr:to>
    <xdr:sp macro="" textlink="pivots!D4">
      <xdr:nvSpPr>
        <xdr:cNvPr id="14" name="Rectangle 13">
          <a:extLst>
            <a:ext uri="{FF2B5EF4-FFF2-40B4-BE49-F238E27FC236}">
              <a16:creationId xmlns:a16="http://schemas.microsoft.com/office/drawing/2014/main" id="{42E91425-7B60-4517-9CE8-00DE8E1F757D}"/>
            </a:ext>
          </a:extLst>
        </xdr:cNvPr>
        <xdr:cNvSpPr/>
      </xdr:nvSpPr>
      <xdr:spPr>
        <a:xfrm>
          <a:off x="335280" y="4937760"/>
          <a:ext cx="1744980" cy="1059180"/>
        </a:xfrm>
        <a:prstGeom prst="rect">
          <a:avLst/>
        </a:prstGeom>
        <a:gradFill>
          <a:gsLst>
            <a:gs pos="0">
              <a:schemeClr val="accent1">
                <a:lumMod val="75000"/>
              </a:schemeClr>
            </a:gs>
            <a:gs pos="100000">
              <a:schemeClr val="accent1">
                <a:lumMod val="60000"/>
                <a:lumOff val="40000"/>
              </a:schemeClr>
            </a:gs>
          </a:gsLst>
          <a:lin ang="5400000" scaled="1"/>
        </a:gra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2794477-420C-481F-A3A8-F83CFF7441A9}" type="TxLink">
            <a:rPr lang="en-US" sz="1400" b="1" i="0" u="none" strike="noStrike">
              <a:solidFill>
                <a:srgbClr val="000000"/>
              </a:solidFill>
              <a:latin typeface="Aptos"/>
            </a:rPr>
            <a:pPr algn="ctr"/>
            <a:t>4.0</a:t>
          </a:fld>
          <a:endParaRPr lang="en-US" sz="3200" b="1">
            <a:solidFill>
              <a:schemeClr val="tx1"/>
            </a:solidFill>
          </a:endParaRPr>
        </a:p>
      </xdr:txBody>
    </xdr:sp>
    <xdr:clientData/>
  </xdr:twoCellAnchor>
  <xdr:twoCellAnchor>
    <xdr:from>
      <xdr:col>2</xdr:col>
      <xdr:colOff>449580</xdr:colOff>
      <xdr:row>27</xdr:row>
      <xdr:rowOff>83820</xdr:rowOff>
    </xdr:from>
    <xdr:to>
      <xdr:col>4</xdr:col>
      <xdr:colOff>121920</xdr:colOff>
      <xdr:row>28</xdr:row>
      <xdr:rowOff>167640</xdr:rowOff>
    </xdr:to>
    <xdr:sp macro="" textlink="">
      <xdr:nvSpPr>
        <xdr:cNvPr id="15" name="TextBox 14">
          <a:extLst>
            <a:ext uri="{FF2B5EF4-FFF2-40B4-BE49-F238E27FC236}">
              <a16:creationId xmlns:a16="http://schemas.microsoft.com/office/drawing/2014/main" id="{E0095342-AEFF-4AEB-857C-336D6AD49BCA}"/>
            </a:ext>
          </a:extLst>
        </xdr:cNvPr>
        <xdr:cNvSpPr txBox="1"/>
      </xdr:nvSpPr>
      <xdr:spPr>
        <a:xfrm>
          <a:off x="784860" y="5021580"/>
          <a:ext cx="10134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t>Avg.Rating</a:t>
          </a:r>
          <a:endParaRPr lang="en-US" sz="1100" b="1"/>
        </a:p>
      </xdr:txBody>
    </xdr:sp>
    <xdr:clientData/>
  </xdr:twoCellAnchor>
  <xdr:twoCellAnchor>
    <xdr:from>
      <xdr:col>2</xdr:col>
      <xdr:colOff>624840</xdr:colOff>
      <xdr:row>30</xdr:row>
      <xdr:rowOff>137160</xdr:rowOff>
    </xdr:from>
    <xdr:to>
      <xdr:col>3</xdr:col>
      <xdr:colOff>373380</xdr:colOff>
      <xdr:row>32</xdr:row>
      <xdr:rowOff>15240</xdr:rowOff>
    </xdr:to>
    <xdr:sp macro="" textlink="pivots!D8">
      <xdr:nvSpPr>
        <xdr:cNvPr id="16" name="TextBox 15">
          <a:extLst>
            <a:ext uri="{FF2B5EF4-FFF2-40B4-BE49-F238E27FC236}">
              <a16:creationId xmlns:a16="http://schemas.microsoft.com/office/drawing/2014/main" id="{7FC9DFFC-E6E4-4892-A250-3FE02C8C4D03}"/>
            </a:ext>
          </a:extLst>
        </xdr:cNvPr>
        <xdr:cNvSpPr txBox="1"/>
      </xdr:nvSpPr>
      <xdr:spPr>
        <a:xfrm>
          <a:off x="960120" y="5623560"/>
          <a:ext cx="41910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411E228-4FF6-4103-9E71-802F67C7722D}" type="TxLink">
            <a:rPr lang="en-US" sz="1100" b="0" i="0" u="none" strike="noStrike">
              <a:solidFill>
                <a:srgbClr val="000000"/>
              </a:solidFill>
              <a:latin typeface="Aptos"/>
            </a:rPr>
            <a:pPr algn="ctr"/>
            <a:t>3.9</a:t>
          </a:fld>
          <a:endParaRPr lang="en-US" sz="1100"/>
        </a:p>
      </xdr:txBody>
    </xdr:sp>
    <xdr:clientData/>
  </xdr:twoCellAnchor>
  <xdr:twoCellAnchor editAs="oneCell">
    <xdr:from>
      <xdr:col>2</xdr:col>
      <xdr:colOff>33900</xdr:colOff>
      <xdr:row>27</xdr:row>
      <xdr:rowOff>38100</xdr:rowOff>
    </xdr:from>
    <xdr:to>
      <xdr:col>2</xdr:col>
      <xdr:colOff>308999</xdr:colOff>
      <xdr:row>28</xdr:row>
      <xdr:rowOff>130319</xdr:rowOff>
    </xdr:to>
    <xdr:pic>
      <xdr:nvPicPr>
        <xdr:cNvPr id="17" name="Graphic 16">
          <a:extLst>
            <a:ext uri="{FF2B5EF4-FFF2-40B4-BE49-F238E27FC236}">
              <a16:creationId xmlns:a16="http://schemas.microsoft.com/office/drawing/2014/main" id="{8E3DA4C9-8468-4535-A55A-37DD36DC627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69180" y="4975860"/>
          <a:ext cx="275099" cy="275099"/>
        </a:xfrm>
        <a:prstGeom prst="rect">
          <a:avLst/>
        </a:prstGeom>
      </xdr:spPr>
    </xdr:pic>
    <xdr:clientData/>
  </xdr:twoCellAnchor>
  <xdr:twoCellAnchor>
    <xdr:from>
      <xdr:col>2</xdr:col>
      <xdr:colOff>0</xdr:colOff>
      <xdr:row>35</xdr:row>
      <xdr:rowOff>0</xdr:rowOff>
    </xdr:from>
    <xdr:to>
      <xdr:col>4</xdr:col>
      <xdr:colOff>403860</xdr:colOff>
      <xdr:row>40</xdr:row>
      <xdr:rowOff>144780</xdr:rowOff>
    </xdr:to>
    <xdr:sp macro="" textlink="pivots!E4">
      <xdr:nvSpPr>
        <xdr:cNvPr id="18" name="Rectangle 17">
          <a:extLst>
            <a:ext uri="{FF2B5EF4-FFF2-40B4-BE49-F238E27FC236}">
              <a16:creationId xmlns:a16="http://schemas.microsoft.com/office/drawing/2014/main" id="{163326E8-E54A-4CE2-983B-43C77AA4B51B}"/>
            </a:ext>
          </a:extLst>
        </xdr:cNvPr>
        <xdr:cNvSpPr/>
      </xdr:nvSpPr>
      <xdr:spPr>
        <a:xfrm>
          <a:off x="335280" y="6400800"/>
          <a:ext cx="1744980" cy="1059180"/>
        </a:xfrm>
        <a:prstGeom prst="rect">
          <a:avLst/>
        </a:prstGeom>
        <a:gradFill>
          <a:gsLst>
            <a:gs pos="0">
              <a:schemeClr val="accent1">
                <a:lumMod val="75000"/>
              </a:schemeClr>
            </a:gs>
            <a:gs pos="100000">
              <a:schemeClr val="accent1">
                <a:lumMod val="60000"/>
                <a:lumOff val="40000"/>
              </a:schemeClr>
            </a:gs>
          </a:gsLst>
          <a:lin ang="5400000" scaled="1"/>
        </a:gra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D002D8E-6EB4-47EB-952C-21A85CCB9B70}" type="TxLink">
            <a:rPr lang="en-US" sz="1600" b="1" i="0" u="none" strike="noStrike">
              <a:solidFill>
                <a:srgbClr val="000000"/>
              </a:solidFill>
              <a:latin typeface="Aptos"/>
            </a:rPr>
            <a:pPr algn="ctr"/>
            <a:t>307</a:t>
          </a:fld>
          <a:endParaRPr lang="en-US" sz="3600" b="1">
            <a:solidFill>
              <a:schemeClr val="tx1"/>
            </a:solidFill>
          </a:endParaRPr>
        </a:p>
      </xdr:txBody>
    </xdr:sp>
    <xdr:clientData/>
  </xdr:twoCellAnchor>
  <xdr:twoCellAnchor>
    <xdr:from>
      <xdr:col>2</xdr:col>
      <xdr:colOff>358140</xdr:colOff>
      <xdr:row>35</xdr:row>
      <xdr:rowOff>83820</xdr:rowOff>
    </xdr:from>
    <xdr:to>
      <xdr:col>4</xdr:col>
      <xdr:colOff>220980</xdr:colOff>
      <xdr:row>36</xdr:row>
      <xdr:rowOff>137160</xdr:rowOff>
    </xdr:to>
    <xdr:sp macro="" textlink="">
      <xdr:nvSpPr>
        <xdr:cNvPr id="19" name="TextBox 18">
          <a:extLst>
            <a:ext uri="{FF2B5EF4-FFF2-40B4-BE49-F238E27FC236}">
              <a16:creationId xmlns:a16="http://schemas.microsoft.com/office/drawing/2014/main" id="{ED36EE2A-F9A2-42F3-876A-3ECAAB21EBD5}"/>
            </a:ext>
          </a:extLst>
        </xdr:cNvPr>
        <xdr:cNvSpPr txBox="1"/>
      </xdr:nvSpPr>
      <xdr:spPr>
        <a:xfrm>
          <a:off x="693420" y="6484620"/>
          <a:ext cx="1203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t>Happy</a:t>
          </a:r>
          <a:r>
            <a:rPr lang="en-US" sz="1200" b="1" baseline="0"/>
            <a:t> Callers</a:t>
          </a:r>
          <a:endParaRPr lang="en-US" sz="1200" b="1"/>
        </a:p>
      </xdr:txBody>
    </xdr:sp>
    <xdr:clientData/>
  </xdr:twoCellAnchor>
  <xdr:twoCellAnchor>
    <xdr:from>
      <xdr:col>2</xdr:col>
      <xdr:colOff>624840</xdr:colOff>
      <xdr:row>38</xdr:row>
      <xdr:rowOff>137160</xdr:rowOff>
    </xdr:from>
    <xdr:to>
      <xdr:col>3</xdr:col>
      <xdr:colOff>373380</xdr:colOff>
      <xdr:row>40</xdr:row>
      <xdr:rowOff>15240</xdr:rowOff>
    </xdr:to>
    <xdr:sp macro="" textlink="pivots!E8">
      <xdr:nvSpPr>
        <xdr:cNvPr id="20" name="TextBox 19">
          <a:extLst>
            <a:ext uri="{FF2B5EF4-FFF2-40B4-BE49-F238E27FC236}">
              <a16:creationId xmlns:a16="http://schemas.microsoft.com/office/drawing/2014/main" id="{204E9F09-3528-4A31-8C50-E370412DA673}"/>
            </a:ext>
          </a:extLst>
        </xdr:cNvPr>
        <xdr:cNvSpPr txBox="1"/>
      </xdr:nvSpPr>
      <xdr:spPr>
        <a:xfrm>
          <a:off x="960120" y="7086600"/>
          <a:ext cx="41910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0EC069-A22E-4590-B42E-DC38E174D5B8}" type="TxLink">
            <a:rPr lang="en-US" sz="1100" b="0" i="0" u="none" strike="noStrike">
              <a:solidFill>
                <a:srgbClr val="000000"/>
              </a:solidFill>
              <a:latin typeface="Aptos"/>
            </a:rPr>
            <a:pPr algn="ctr"/>
            <a:t>51</a:t>
          </a:fld>
          <a:endParaRPr lang="en-US" sz="1100"/>
        </a:p>
      </xdr:txBody>
    </xdr:sp>
    <xdr:clientData/>
  </xdr:twoCellAnchor>
  <xdr:twoCellAnchor>
    <xdr:from>
      <xdr:col>4</xdr:col>
      <xdr:colOff>579120</xdr:colOff>
      <xdr:row>2</xdr:row>
      <xdr:rowOff>91440</xdr:rowOff>
    </xdr:from>
    <xdr:to>
      <xdr:col>14</xdr:col>
      <xdr:colOff>647700</xdr:colOff>
      <xdr:row>16</xdr:row>
      <xdr:rowOff>175260</xdr:rowOff>
    </xdr:to>
    <xdr:sp macro="" textlink="">
      <xdr:nvSpPr>
        <xdr:cNvPr id="31" name="Rectangle 30">
          <a:extLst>
            <a:ext uri="{FF2B5EF4-FFF2-40B4-BE49-F238E27FC236}">
              <a16:creationId xmlns:a16="http://schemas.microsoft.com/office/drawing/2014/main" id="{14FD548C-C34B-7EEC-0CC6-16AD7DEE5973}"/>
            </a:ext>
          </a:extLst>
        </xdr:cNvPr>
        <xdr:cNvSpPr/>
      </xdr:nvSpPr>
      <xdr:spPr>
        <a:xfrm>
          <a:off x="2255520" y="457200"/>
          <a:ext cx="6774180" cy="2644140"/>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0</xdr:colOff>
      <xdr:row>2</xdr:row>
      <xdr:rowOff>137160</xdr:rowOff>
    </xdr:from>
    <xdr:to>
      <xdr:col>11</xdr:col>
      <xdr:colOff>556260</xdr:colOff>
      <xdr:row>16</xdr:row>
      <xdr:rowOff>167640</xdr:rowOff>
    </xdr:to>
    <xdr:graphicFrame macro="">
      <xdr:nvGraphicFramePr>
        <xdr:cNvPr id="24" name="Chart 23">
          <a:extLst>
            <a:ext uri="{FF2B5EF4-FFF2-40B4-BE49-F238E27FC236}">
              <a16:creationId xmlns:a16="http://schemas.microsoft.com/office/drawing/2014/main" id="{7D7F4BBB-59DA-4E29-830D-31EC332D1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541020</xdr:colOff>
      <xdr:row>2</xdr:row>
      <xdr:rowOff>167640</xdr:rowOff>
    </xdr:from>
    <xdr:to>
      <xdr:col>14</xdr:col>
      <xdr:colOff>563880</xdr:colOff>
      <xdr:row>14</xdr:row>
      <xdr:rowOff>160020</xdr:rowOff>
    </xdr:to>
    <xdr:graphicFrame macro="">
      <xdr:nvGraphicFramePr>
        <xdr:cNvPr id="25" name="Chart 24">
          <a:extLst>
            <a:ext uri="{FF2B5EF4-FFF2-40B4-BE49-F238E27FC236}">
              <a16:creationId xmlns:a16="http://schemas.microsoft.com/office/drawing/2014/main" id="{FE10A91C-B3FA-4F59-92FB-648887BD6D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12</xdr:col>
      <xdr:colOff>320040</xdr:colOff>
      <xdr:row>17</xdr:row>
      <xdr:rowOff>99060</xdr:rowOff>
    </xdr:from>
    <xdr:to>
      <xdr:col>14</xdr:col>
      <xdr:colOff>533401</xdr:colOff>
      <xdr:row>27</xdr:row>
      <xdr:rowOff>30480</xdr:rowOff>
    </xdr:to>
    <mc:AlternateContent xmlns:mc="http://schemas.openxmlformats.org/markup-compatibility/2006" xmlns:a14="http://schemas.microsoft.com/office/drawing/2010/main">
      <mc:Choice Requires="a14">
        <xdr:graphicFrame macro="">
          <xdr:nvGraphicFramePr>
            <xdr:cNvPr id="23" name="Representative">
              <a:extLst>
                <a:ext uri="{FF2B5EF4-FFF2-40B4-BE49-F238E27FC236}">
                  <a16:creationId xmlns:a16="http://schemas.microsoft.com/office/drawing/2014/main" id="{2EBA95A6-32DE-4206-ABC7-16C721CC581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411556" y="3233092"/>
              <a:ext cx="1565296" cy="1774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xdr:colOff>
      <xdr:row>35</xdr:row>
      <xdr:rowOff>38100</xdr:rowOff>
    </xdr:from>
    <xdr:to>
      <xdr:col>2</xdr:col>
      <xdr:colOff>312420</xdr:colOff>
      <xdr:row>36</xdr:row>
      <xdr:rowOff>130319</xdr:rowOff>
    </xdr:to>
    <xdr:pic>
      <xdr:nvPicPr>
        <xdr:cNvPr id="21" name="Graphic 20" descr="Receiver with solid fill">
          <a:extLst>
            <a:ext uri="{FF2B5EF4-FFF2-40B4-BE49-F238E27FC236}">
              <a16:creationId xmlns:a16="http://schemas.microsoft.com/office/drawing/2014/main" id="{C5DC5FD3-9710-42D2-ACEC-139AFB9103B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5760" y="6438900"/>
          <a:ext cx="281940" cy="275099"/>
        </a:xfrm>
        <a:prstGeom prst="rect">
          <a:avLst/>
        </a:prstGeom>
      </xdr:spPr>
    </xdr:pic>
    <xdr:clientData/>
  </xdr:twoCellAnchor>
  <xdr:twoCellAnchor>
    <xdr:from>
      <xdr:col>4</xdr:col>
      <xdr:colOff>586740</xdr:colOff>
      <xdr:row>17</xdr:row>
      <xdr:rowOff>91440</xdr:rowOff>
    </xdr:from>
    <xdr:to>
      <xdr:col>12</xdr:col>
      <xdr:colOff>274320</xdr:colOff>
      <xdr:row>40</xdr:row>
      <xdr:rowOff>144780</xdr:rowOff>
    </xdr:to>
    <xdr:sp macro="" textlink="">
      <xdr:nvSpPr>
        <xdr:cNvPr id="30" name="Rectangle 29">
          <a:extLst>
            <a:ext uri="{FF2B5EF4-FFF2-40B4-BE49-F238E27FC236}">
              <a16:creationId xmlns:a16="http://schemas.microsoft.com/office/drawing/2014/main" id="{0710332F-3D03-060A-AEA7-A5938E3717B6}"/>
            </a:ext>
          </a:extLst>
        </xdr:cNvPr>
        <xdr:cNvSpPr/>
      </xdr:nvSpPr>
      <xdr:spPr>
        <a:xfrm>
          <a:off x="2263140" y="3200400"/>
          <a:ext cx="5052060" cy="1150620"/>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xdr:colOff>
      <xdr:row>17</xdr:row>
      <xdr:rowOff>167640</xdr:rowOff>
    </xdr:from>
    <xdr:to>
      <xdr:col>9</xdr:col>
      <xdr:colOff>45720</xdr:colOff>
      <xdr:row>40</xdr:row>
      <xdr:rowOff>53340</xdr:rowOff>
    </xdr:to>
    <xdr:graphicFrame macro="">
      <xdr:nvGraphicFramePr>
        <xdr:cNvPr id="28" name="Chart 27">
          <a:extLst>
            <a:ext uri="{FF2B5EF4-FFF2-40B4-BE49-F238E27FC236}">
              <a16:creationId xmlns:a16="http://schemas.microsoft.com/office/drawing/2014/main" id="{0FA530BD-CE28-430D-929B-11327D2F3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106679</xdr:colOff>
      <xdr:row>18</xdr:row>
      <xdr:rowOff>0</xdr:rowOff>
    </xdr:from>
    <xdr:to>
      <xdr:col>12</xdr:col>
      <xdr:colOff>251460</xdr:colOff>
      <xdr:row>40</xdr:row>
      <xdr:rowOff>68580</xdr:rowOff>
    </xdr:to>
    <xdr:graphicFrame macro="">
      <xdr:nvGraphicFramePr>
        <xdr:cNvPr id="29" name="Chart 28">
          <a:extLst>
            <a:ext uri="{FF2B5EF4-FFF2-40B4-BE49-F238E27FC236}">
              <a16:creationId xmlns:a16="http://schemas.microsoft.com/office/drawing/2014/main" id="{41234E4C-93BF-4DDA-9F37-E42073B33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0</xdr:colOff>
      <xdr:row>2</xdr:row>
      <xdr:rowOff>114300</xdr:rowOff>
    </xdr:from>
    <xdr:to>
      <xdr:col>19</xdr:col>
      <xdr:colOff>728870</xdr:colOff>
      <xdr:row>17</xdr:row>
      <xdr:rowOff>15240</xdr:rowOff>
    </xdr:to>
    <xdr:graphicFrame macro="">
      <xdr:nvGraphicFramePr>
        <xdr:cNvPr id="32" name="Chart 31">
          <a:extLst>
            <a:ext uri="{FF2B5EF4-FFF2-40B4-BE49-F238E27FC236}">
              <a16:creationId xmlns:a16="http://schemas.microsoft.com/office/drawing/2014/main" id="{070C84FF-1E3A-4087-848E-202CB5384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728870</xdr:colOff>
      <xdr:row>2</xdr:row>
      <xdr:rowOff>91440</xdr:rowOff>
    </xdr:from>
    <xdr:to>
      <xdr:col>22</xdr:col>
      <xdr:colOff>828261</xdr:colOff>
      <xdr:row>17</xdr:row>
      <xdr:rowOff>45720</xdr:rowOff>
    </xdr:to>
    <xdr:graphicFrame macro="">
      <xdr:nvGraphicFramePr>
        <xdr:cNvPr id="33" name="Chart 32">
          <a:extLst>
            <a:ext uri="{FF2B5EF4-FFF2-40B4-BE49-F238E27FC236}">
              <a16:creationId xmlns:a16="http://schemas.microsoft.com/office/drawing/2014/main" id="{F8C980C5-4FC1-40E8-A63E-E7E819728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13252</xdr:colOff>
      <xdr:row>7</xdr:row>
      <xdr:rowOff>153318</xdr:rowOff>
    </xdr:from>
    <xdr:to>
      <xdr:col>1</xdr:col>
      <xdr:colOff>422902</xdr:colOff>
      <xdr:row>9</xdr:row>
      <xdr:rowOff>181968</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2487" y="2114640"/>
          <a:ext cx="409650" cy="399711"/>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707337268519" backgroundQuery="1" createdVersion="8" refreshedVersion="8" minRefreshableVersion="3" recordCount="0" supportSubquery="1" supportAdvancedDrill="1" xr:uid="{472B8A95-1642-40CD-933D-A201705C723A}">
  <cacheSource type="external" connectionId="1"/>
  <cacheFields count="5">
    <cacheField name="[Measures].[Callcount]" caption="Call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707338194443" backgroundQuery="1" createdVersion="8" refreshedVersion="8" minRefreshableVersion="3" recordCount="0" supportSubquery="1" supportAdvancedDrill="1" xr:uid="{196B49A3-8BC8-4B5A-AC8E-99EF979E28A1}">
  <cacheSource type="external" connectionId="1"/>
  <cacheFields count="3">
    <cacheField name="[calls].[Representative].[Representative]" caption="Representative" numFmtId="0" hierarchy="3" level="1">
      <sharedItems count="5">
        <s v="R01"/>
        <s v="R02"/>
        <s v="R03"/>
        <s v="R04"/>
        <s v="R05"/>
      </sharedItems>
    </cacheField>
    <cacheField name="[Measures].[Callcount]" caption="Call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707339120374" backgroundQuery="1" createdVersion="8" refreshedVersion="8" minRefreshableVersion="3" recordCount="0" supportSubquery="1" supportAdvancedDrill="1" xr:uid="{F8892DDD-F578-46EE-99E5-11E3DADFB98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count]" caption="Call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707340162036" backgroundQuery="1" createdVersion="8" refreshedVersion="8" minRefreshableVersion="3" recordCount="0" supportSubquery="1" supportAdvancedDrill="1" xr:uid="{1E9596C2-2AB3-4BBC-9996-5BD7A3CE417D}">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883589236109" backgroundQuery="1" createdVersion="8" refreshedVersion="8" minRefreshableVersion="3" recordCount="0" supportSubquery="1" supportAdvancedDrill="1" xr:uid="{7ECAC1FC-3CBC-4B0D-9F63-EA4C99F9BD03}">
  <cacheSource type="external" connectionId="1"/>
  <cacheFields count="6">
    <cacheField name="[Measures].[Callcount]" caption="Call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883589814817" backgroundQuery="1" createdVersion="8" refreshedVersion="8" minRefreshableVersion="3" recordCount="0" supportSubquery="1" supportAdvancedDrill="1" xr:uid="{601630B2-D632-47BF-B3E2-ADB42342C6F7}">
  <cacheSource type="external" connectionId="1"/>
  <cacheFields count="4">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Measures].[Callcount]" caption="Call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883590393518" backgroundQuery="1" createdVersion="8" refreshedVersion="8" minRefreshableVersion="3" recordCount="0" supportSubquery="1" supportAdvancedDrill="1" xr:uid="{1CD62A74-DB4C-46AB-8F77-DE777026B8F7}">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count]" caption="Call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883590972226" backgroundQuery="1" createdVersion="8" refreshedVersion="8" minRefreshableVersion="3" recordCount="0" supportSubquery="1" supportAdvancedDrill="1" xr:uid="{123717E9-F610-40AD-B3EA-832C34F55E83}">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883591550926" backgroundQuery="1" createdVersion="8" refreshedVersion="8" minRefreshableVersion="3" recordCount="0" supportSubquery="1" supportAdvancedDrill="1" xr:uid="{94806416-F8F7-4364-8D0F-012D150A2C85}">
  <cacheSource type="external" connectionId="1"/>
  <cacheFields count="3">
    <cacheField name="[Measures].[Callcount]" caption="Call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lyan kumar" refreshedDate="45786.70734050926" backgroundQuery="1" createdVersion="3" refreshedVersion="8" minRefreshableVersion="3" recordCount="0" supportSubquery="1" supportAdvancedDrill="1" xr:uid="{565B5374-81A1-4FEA-AB5F-29AB4E5FA89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4159888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CC6BC0-8D5C-4000-A80C-42246CCDFB37}" name="repcitycallspivo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4">
  <location ref="D57:J7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85DF9D-5192-47E7-903F-5CAFEA742F84}" name="RatingSatisfactorypivot" cacheId="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D47:E52"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FF90DB-1243-48B0-A303-979005F02E8F}" name="Selected rep pivot" cacheId="8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45:A46"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8AC15B-9867-4E0F-9747-5385CB0FC1C9}" name="Monthly Trend pivot" cacheId="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12:C25" firstHeaderRow="0"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count2" fld="3" subtotal="count" baseField="0" baseItem="0">
      <extLst>
        <ext xmlns:x14="http://schemas.microsoft.com/office/spreadsheetml/2009/9/main" uri="{E15A36E0-9728-4e99-A89B-3F7291B0FE68}">
          <x14:dataField sourceField="2" uniqueName="[__Xl2].[Measures].[Callcount]"/>
        </ext>
      </extLst>
    </dataField>
  </dataFields>
  <chartFormats count="4">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998727-336F-4180-8212-F07C3F131CC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C4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C3B697-1E85-4DB1-AAAD-BA3ACA093FE9}" name="Weekly trend pivot" cacheId="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5">
  <location ref="G13:H21"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3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98EAF4-B859-4883-A5AA-90E17409FCAF}" name="Gender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39:J4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40E267-3AF2-4F5D-B532-DB0219C27333}" name="Rep pivot" cacheId="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000CD8-D5A3-44AC-B271-E8130399FD37}" name="Calls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shrugging</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0</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3A8A25E-7730-44E2-AD34-16C3C6B2766B}" sourceName="[calls].[Representative]">
  <pivotTables>
    <pivotTable tabId="9" name="Rep pivot"/>
    <pivotTable tabId="9" name="Monthly Trend pivot"/>
    <pivotTable tabId="9" name="Weekly trend pivot"/>
    <pivotTable tabId="9" name="Selected rep pivot"/>
    <pivotTable tabId="9" name="RatingSatisfactorypivot"/>
  </pivotTables>
  <data>
    <olap pivotCacheId="34159888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B4D3031-E9C6-444A-8BD1-83E270718AE3}" cache="Slicer_Representative" caption="Representative" level="1" style="SlicerStyleLight1 2 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302E-444E-43BF-B29B-57E13BBAC20E}">
  <dimension ref="A3:M76"/>
  <sheetViews>
    <sheetView workbookViewId="0">
      <selection activeCell="P13" sqref="P13"/>
    </sheetView>
  </sheetViews>
  <sheetFormatPr defaultRowHeight="14.4" x14ac:dyDescent="0.3"/>
  <cols>
    <col min="1" max="1" width="12.19921875" bestFit="1" customWidth="1"/>
    <col min="2" max="2" width="8.796875" bestFit="1" customWidth="1"/>
    <col min="3" max="3" width="9.796875" bestFit="1" customWidth="1"/>
    <col min="4" max="4" width="12.19921875" bestFit="1" customWidth="1"/>
    <col min="5" max="5" width="8.796875" bestFit="1" customWidth="1"/>
    <col min="6" max="6" width="6.3984375" bestFit="1" customWidth="1"/>
    <col min="7" max="7" width="12.19921875" bestFit="1" customWidth="1"/>
    <col min="8" max="8" width="8.796875" bestFit="1" customWidth="1"/>
    <col min="9" max="9" width="6.3984375" bestFit="1" customWidth="1"/>
    <col min="10" max="10" width="10.3984375" bestFit="1" customWidth="1"/>
    <col min="11" max="314" width="15.19921875" bestFit="1" customWidth="1"/>
    <col min="315" max="315" width="10.3984375" bestFit="1" customWidth="1"/>
  </cols>
  <sheetData>
    <row r="3" spans="1:8" x14ac:dyDescent="0.3">
      <c r="A3" t="s">
        <v>1056</v>
      </c>
      <c r="B3" t="s">
        <v>1057</v>
      </c>
      <c r="C3" t="s">
        <v>1058</v>
      </c>
      <c r="D3" t="s">
        <v>1059</v>
      </c>
      <c r="E3" t="s">
        <v>1060</v>
      </c>
    </row>
    <row r="4" spans="1:8" x14ac:dyDescent="0.3">
      <c r="A4" s="21">
        <v>1000</v>
      </c>
      <c r="B4" s="22">
        <v>96688</v>
      </c>
      <c r="C4" s="21">
        <v>89850</v>
      </c>
      <c r="D4" s="23">
        <v>3.964</v>
      </c>
      <c r="E4" s="21">
        <v>307</v>
      </c>
    </row>
    <row r="7" spans="1:8" x14ac:dyDescent="0.3">
      <c r="A7" t="s">
        <v>1056</v>
      </c>
      <c r="B7" t="s">
        <v>1057</v>
      </c>
      <c r="C7" t="s">
        <v>1058</v>
      </c>
      <c r="D7" t="s">
        <v>1059</v>
      </c>
      <c r="E7" t="s">
        <v>1060</v>
      </c>
    </row>
    <row r="8" spans="1:8" x14ac:dyDescent="0.3">
      <c r="A8" s="21">
        <v>200</v>
      </c>
      <c r="B8" s="22">
        <v>20169</v>
      </c>
      <c r="C8" s="21">
        <v>18209</v>
      </c>
      <c r="D8" s="23">
        <v>3.9350000000000001</v>
      </c>
      <c r="E8" s="21">
        <v>51</v>
      </c>
    </row>
    <row r="12" spans="1:8" x14ac:dyDescent="0.3">
      <c r="A12" s="24" t="s">
        <v>1042</v>
      </c>
      <c r="B12" t="s">
        <v>1056</v>
      </c>
      <c r="C12" t="s">
        <v>1062</v>
      </c>
    </row>
    <row r="13" spans="1:8" x14ac:dyDescent="0.3">
      <c r="A13" s="25" t="s">
        <v>1044</v>
      </c>
      <c r="B13" s="21">
        <v>21</v>
      </c>
      <c r="C13" s="21">
        <v>21</v>
      </c>
      <c r="G13" s="24" t="s">
        <v>1042</v>
      </c>
      <c r="H13" t="s">
        <v>1056</v>
      </c>
    </row>
    <row r="14" spans="1:8" x14ac:dyDescent="0.3">
      <c r="A14" s="25" t="s">
        <v>1045</v>
      </c>
      <c r="B14" s="21">
        <v>18</v>
      </c>
      <c r="C14" s="21">
        <v>18</v>
      </c>
      <c r="G14" s="25" t="s">
        <v>1066</v>
      </c>
      <c r="H14" s="21">
        <v>27</v>
      </c>
    </row>
    <row r="15" spans="1:8" x14ac:dyDescent="0.3">
      <c r="A15" s="25" t="s">
        <v>1046</v>
      </c>
      <c r="B15" s="21">
        <v>31</v>
      </c>
      <c r="C15" s="21">
        <v>31</v>
      </c>
      <c r="G15" s="25" t="s">
        <v>1064</v>
      </c>
      <c r="H15" s="21">
        <v>22</v>
      </c>
    </row>
    <row r="16" spans="1:8" x14ac:dyDescent="0.3">
      <c r="A16" s="25" t="s">
        <v>1047</v>
      </c>
      <c r="B16" s="21">
        <v>20</v>
      </c>
      <c r="C16" s="21">
        <v>20</v>
      </c>
      <c r="G16" s="25" t="s">
        <v>1068</v>
      </c>
      <c r="H16" s="21">
        <v>27</v>
      </c>
    </row>
    <row r="17" spans="1:10" x14ac:dyDescent="0.3">
      <c r="A17" s="25" t="s">
        <v>1048</v>
      </c>
      <c r="B17" s="21">
        <v>8</v>
      </c>
      <c r="C17" s="21">
        <v>8</v>
      </c>
      <c r="G17" s="25" t="s">
        <v>1069</v>
      </c>
      <c r="H17" s="21">
        <v>27</v>
      </c>
    </row>
    <row r="18" spans="1:10" x14ac:dyDescent="0.3">
      <c r="A18" s="25" t="s">
        <v>1049</v>
      </c>
      <c r="B18" s="21">
        <v>12</v>
      </c>
      <c r="C18" s="21">
        <v>12</v>
      </c>
      <c r="G18" s="25" t="s">
        <v>1067</v>
      </c>
      <c r="H18" s="21">
        <v>27</v>
      </c>
    </row>
    <row r="19" spans="1:10" x14ac:dyDescent="0.3">
      <c r="A19" s="25" t="s">
        <v>1050</v>
      </c>
      <c r="B19" s="21">
        <v>12</v>
      </c>
      <c r="C19" s="21">
        <v>12</v>
      </c>
      <c r="G19" s="25" t="s">
        <v>1063</v>
      </c>
      <c r="H19" s="21">
        <v>32</v>
      </c>
    </row>
    <row r="20" spans="1:10" x14ac:dyDescent="0.3">
      <c r="A20" s="25" t="s">
        <v>1051</v>
      </c>
      <c r="B20" s="21">
        <v>7</v>
      </c>
      <c r="C20" s="21">
        <v>7</v>
      </c>
      <c r="G20" s="25" t="s">
        <v>1065</v>
      </c>
      <c r="H20" s="21">
        <v>38</v>
      </c>
    </row>
    <row r="21" spans="1:10" x14ac:dyDescent="0.3">
      <c r="A21" s="25" t="s">
        <v>1052</v>
      </c>
      <c r="B21" s="21">
        <v>20</v>
      </c>
      <c r="C21" s="21">
        <v>20</v>
      </c>
      <c r="G21" s="25" t="s">
        <v>1043</v>
      </c>
      <c r="H21" s="21">
        <v>200</v>
      </c>
    </row>
    <row r="22" spans="1:10" x14ac:dyDescent="0.3">
      <c r="A22" s="25" t="s">
        <v>1053</v>
      </c>
      <c r="B22" s="21">
        <v>24</v>
      </c>
      <c r="C22" s="21">
        <v>24</v>
      </c>
    </row>
    <row r="23" spans="1:10" x14ac:dyDescent="0.3">
      <c r="A23" s="25" t="s">
        <v>1054</v>
      </c>
      <c r="B23" s="21">
        <v>12</v>
      </c>
      <c r="C23" s="21">
        <v>12</v>
      </c>
    </row>
    <row r="24" spans="1:10" x14ac:dyDescent="0.3">
      <c r="A24" s="25" t="s">
        <v>1055</v>
      </c>
      <c r="B24" s="21">
        <v>15</v>
      </c>
      <c r="C24" s="21">
        <v>15</v>
      </c>
    </row>
    <row r="25" spans="1:10" x14ac:dyDescent="0.3">
      <c r="A25" s="25" t="s">
        <v>1043</v>
      </c>
      <c r="B25" s="21">
        <v>200</v>
      </c>
      <c r="C25" s="21">
        <v>200</v>
      </c>
    </row>
    <row r="27" spans="1:10" x14ac:dyDescent="0.3">
      <c r="G27" t="s">
        <v>1076</v>
      </c>
      <c r="H27" t="str">
        <f>A46</f>
        <v>R05</v>
      </c>
    </row>
    <row r="30" spans="1:10" x14ac:dyDescent="0.3">
      <c r="F30" t="s">
        <v>1070</v>
      </c>
    </row>
    <row r="31" spans="1:10" x14ac:dyDescent="0.3">
      <c r="F31" t="s">
        <v>1071</v>
      </c>
      <c r="G31" t="s">
        <v>1072</v>
      </c>
      <c r="H31" t="s">
        <v>1073</v>
      </c>
      <c r="I31" t="s">
        <v>1074</v>
      </c>
      <c r="J31" t="s">
        <v>1075</v>
      </c>
    </row>
    <row r="32" spans="1:10" x14ac:dyDescent="0.3">
      <c r="F32" t="str" cm="1">
        <f t="array" ref="F32:H36">A35:C39</f>
        <v>R01</v>
      </c>
      <c r="G32">
        <v>189</v>
      </c>
      <c r="H32" s="26">
        <v>18415</v>
      </c>
      <c r="I32" t="e">
        <f>IF(F32=$H$27,G32,NA())</f>
        <v>#N/A</v>
      </c>
      <c r="J32" t="e">
        <f>IF(F32=$H$27,H32,NA())</f>
        <v>#N/A</v>
      </c>
    </row>
    <row r="33" spans="1:10" x14ac:dyDescent="0.3">
      <c r="F33" t="str">
        <v>R02</v>
      </c>
      <c r="G33">
        <v>218</v>
      </c>
      <c r="H33" s="26">
        <v>20581</v>
      </c>
      <c r="I33" t="e">
        <f t="shared" ref="I33:I36" si="0">IF(F33=$H$27,G33,NA())</f>
        <v>#N/A</v>
      </c>
      <c r="J33" t="e">
        <f t="shared" ref="J33:J36" si="1">IF(F33=$H$27,H33,NA())</f>
        <v>#N/A</v>
      </c>
    </row>
    <row r="34" spans="1:10" x14ac:dyDescent="0.3">
      <c r="A34" s="24" t="s">
        <v>1042</v>
      </c>
      <c r="B34" t="s">
        <v>1056</v>
      </c>
      <c r="C34" t="s">
        <v>1057</v>
      </c>
      <c r="F34" t="str">
        <v>R03</v>
      </c>
      <c r="G34">
        <v>207</v>
      </c>
      <c r="H34" s="26">
        <v>20872</v>
      </c>
      <c r="I34" t="e">
        <f t="shared" si="0"/>
        <v>#N/A</v>
      </c>
      <c r="J34" t="e">
        <f t="shared" si="1"/>
        <v>#N/A</v>
      </c>
    </row>
    <row r="35" spans="1:10" x14ac:dyDescent="0.3">
      <c r="A35" s="25" t="s">
        <v>11</v>
      </c>
      <c r="B35" s="21">
        <v>189</v>
      </c>
      <c r="C35" s="22">
        <v>18415</v>
      </c>
      <c r="F35" t="str">
        <v>R04</v>
      </c>
      <c r="G35">
        <v>186</v>
      </c>
      <c r="H35" s="26">
        <v>16651</v>
      </c>
      <c r="I35" t="e">
        <f t="shared" si="0"/>
        <v>#N/A</v>
      </c>
      <c r="J35" t="e">
        <f t="shared" si="1"/>
        <v>#N/A</v>
      </c>
    </row>
    <row r="36" spans="1:10" x14ac:dyDescent="0.3">
      <c r="A36" s="25" t="s">
        <v>9</v>
      </c>
      <c r="B36" s="21">
        <v>218</v>
      </c>
      <c r="C36" s="22">
        <v>20581</v>
      </c>
      <c r="F36" t="str">
        <v>R05</v>
      </c>
      <c r="G36">
        <v>200</v>
      </c>
      <c r="H36" s="26">
        <v>20169</v>
      </c>
      <c r="I36">
        <f t="shared" si="0"/>
        <v>200</v>
      </c>
      <c r="J36">
        <f t="shared" si="1"/>
        <v>20169</v>
      </c>
    </row>
    <row r="37" spans="1:10" x14ac:dyDescent="0.3">
      <c r="A37" s="25" t="s">
        <v>6</v>
      </c>
      <c r="B37" s="21">
        <v>207</v>
      </c>
      <c r="C37" s="22">
        <v>20872</v>
      </c>
    </row>
    <row r="38" spans="1:10" x14ac:dyDescent="0.3">
      <c r="A38" s="25" t="s">
        <v>13</v>
      </c>
      <c r="B38" s="21">
        <v>186</v>
      </c>
      <c r="C38" s="22">
        <v>16651</v>
      </c>
    </row>
    <row r="39" spans="1:10" x14ac:dyDescent="0.3">
      <c r="A39" s="25" t="s">
        <v>10</v>
      </c>
      <c r="B39" s="21">
        <v>200</v>
      </c>
      <c r="C39" s="22">
        <v>20169</v>
      </c>
      <c r="G39" s="24" t="s">
        <v>1056</v>
      </c>
      <c r="H39" s="24" t="s">
        <v>1061</v>
      </c>
    </row>
    <row r="40" spans="1:10" x14ac:dyDescent="0.3">
      <c r="A40" s="25" t="s">
        <v>1043</v>
      </c>
      <c r="B40" s="21">
        <v>1000</v>
      </c>
      <c r="C40" s="22">
        <v>96688</v>
      </c>
      <c r="G40" s="24" t="s">
        <v>1042</v>
      </c>
      <c r="H40" t="s">
        <v>999</v>
      </c>
      <c r="I40" t="s">
        <v>998</v>
      </c>
      <c r="J40" t="s">
        <v>1043</v>
      </c>
    </row>
    <row r="41" spans="1:10" x14ac:dyDescent="0.3">
      <c r="G41" s="25" t="s">
        <v>1002</v>
      </c>
      <c r="H41" s="21">
        <v>144</v>
      </c>
      <c r="I41" s="21">
        <v>132</v>
      </c>
      <c r="J41" s="21">
        <v>276</v>
      </c>
    </row>
    <row r="42" spans="1:10" x14ac:dyDescent="0.3">
      <c r="G42" s="25" t="s">
        <v>1001</v>
      </c>
      <c r="H42" s="21">
        <v>326</v>
      </c>
      <c r="I42" s="21">
        <v>63</v>
      </c>
      <c r="J42" s="21">
        <v>389</v>
      </c>
    </row>
    <row r="43" spans="1:10" x14ac:dyDescent="0.3">
      <c r="G43" s="25" t="s">
        <v>1000</v>
      </c>
      <c r="H43" s="21">
        <v>129</v>
      </c>
      <c r="I43" s="21">
        <v>206</v>
      </c>
      <c r="J43" s="21">
        <v>335</v>
      </c>
    </row>
    <row r="44" spans="1:10" x14ac:dyDescent="0.3">
      <c r="G44" s="25" t="s">
        <v>1043</v>
      </c>
      <c r="H44" s="21">
        <v>599</v>
      </c>
      <c r="I44" s="21">
        <v>401</v>
      </c>
      <c r="J44" s="21">
        <v>1000</v>
      </c>
    </row>
    <row r="45" spans="1:10" x14ac:dyDescent="0.3">
      <c r="A45" s="24" t="s">
        <v>1042</v>
      </c>
    </row>
    <row r="46" spans="1:10" x14ac:dyDescent="0.3">
      <c r="A46" s="25" t="s">
        <v>10</v>
      </c>
    </row>
    <row r="47" spans="1:10" x14ac:dyDescent="0.3">
      <c r="D47" s="24" t="s">
        <v>1042</v>
      </c>
      <c r="E47" t="s">
        <v>1056</v>
      </c>
    </row>
    <row r="48" spans="1:10" x14ac:dyDescent="0.3">
      <c r="D48" s="25">
        <v>2</v>
      </c>
      <c r="E48" s="21">
        <v>10</v>
      </c>
    </row>
    <row r="49" spans="4:13" x14ac:dyDescent="0.3">
      <c r="D49" s="25">
        <v>3</v>
      </c>
      <c r="E49" s="21">
        <v>44</v>
      </c>
      <c r="K49" t="s">
        <v>1077</v>
      </c>
    </row>
    <row r="50" spans="4:13" x14ac:dyDescent="0.3">
      <c r="D50" s="25">
        <v>4</v>
      </c>
      <c r="E50" s="21">
        <v>95</v>
      </c>
      <c r="K50" t="s">
        <v>1078</v>
      </c>
      <c r="L50" s="38">
        <f>A8/A4</f>
        <v>0.2</v>
      </c>
    </row>
    <row r="51" spans="4:13" x14ac:dyDescent="0.3">
      <c r="D51" s="25">
        <v>5</v>
      </c>
      <c r="E51" s="21">
        <v>51</v>
      </c>
      <c r="K51" t="s">
        <v>1079</v>
      </c>
      <c r="L51">
        <f>_xlfn.XLOOKUP(A46,F32:F36,G32:G36)</f>
        <v>200</v>
      </c>
    </row>
    <row r="52" spans="4:13" x14ac:dyDescent="0.3">
      <c r="D52" s="25" t="s">
        <v>1043</v>
      </c>
      <c r="E52" s="21">
        <v>200</v>
      </c>
      <c r="K52" t="s">
        <v>1073</v>
      </c>
      <c r="L52">
        <f>_xlfn.XLOOKUP(A46,F32:F36,H32:H36)</f>
        <v>20169</v>
      </c>
    </row>
    <row r="54" spans="4:13" x14ac:dyDescent="0.3">
      <c r="K54" t="s">
        <v>1080</v>
      </c>
      <c r="L54">
        <f>_xlfn.RANK.AVG(L51,G32:G36)</f>
        <v>3</v>
      </c>
    </row>
    <row r="55" spans="4:13" x14ac:dyDescent="0.3">
      <c r="K55" t="s">
        <v>1081</v>
      </c>
      <c r="L55">
        <f>_xlfn.RANK.AVG(L52,H32:H36)</f>
        <v>3</v>
      </c>
    </row>
    <row r="57" spans="4:13" x14ac:dyDescent="0.3">
      <c r="D57" s="24" t="s">
        <v>1057</v>
      </c>
      <c r="E57" s="24" t="s">
        <v>1061</v>
      </c>
    </row>
    <row r="58" spans="4:13" x14ac:dyDescent="0.3">
      <c r="D58" s="24" t="s">
        <v>1042</v>
      </c>
      <c r="E58" t="s">
        <v>11</v>
      </c>
      <c r="F58" t="s">
        <v>9</v>
      </c>
      <c r="G58" t="s">
        <v>6</v>
      </c>
      <c r="H58" t="s">
        <v>13</v>
      </c>
      <c r="I58" t="s">
        <v>10</v>
      </c>
      <c r="J58" t="s">
        <v>1043</v>
      </c>
      <c r="L58" t="s">
        <v>1082</v>
      </c>
    </row>
    <row r="59" spans="4:13" x14ac:dyDescent="0.3">
      <c r="D59" s="25" t="s">
        <v>1002</v>
      </c>
      <c r="M59" t="str">
        <f>"% of calls:"&amp;TEXT(L50,"0%")</f>
        <v>% of calls:20%</v>
      </c>
    </row>
    <row r="60" spans="4:13" x14ac:dyDescent="0.3">
      <c r="D60" s="27" t="s">
        <v>20</v>
      </c>
      <c r="E60" s="22">
        <v>891</v>
      </c>
      <c r="F60" s="22">
        <v>1332</v>
      </c>
      <c r="G60" s="22">
        <v>1282</v>
      </c>
      <c r="H60" s="22">
        <v>739</v>
      </c>
      <c r="I60" s="22">
        <v>560</v>
      </c>
      <c r="J60" s="22">
        <v>4804</v>
      </c>
      <c r="M60" t="str">
        <f>IF(COUNTA(A46:A50)&gt;1,"","call rank:"&amp;L54)</f>
        <v>call rank:3</v>
      </c>
    </row>
    <row r="61" spans="4:13" x14ac:dyDescent="0.3">
      <c r="D61" s="27" t="s">
        <v>12</v>
      </c>
      <c r="E61" s="22">
        <v>1991</v>
      </c>
      <c r="F61" s="22">
        <v>1886</v>
      </c>
      <c r="G61" s="22">
        <v>1206</v>
      </c>
      <c r="H61" s="22">
        <v>884</v>
      </c>
      <c r="I61" s="22">
        <v>1787</v>
      </c>
      <c r="J61" s="22">
        <v>7754</v>
      </c>
      <c r="M61" t="str">
        <f>IF(COUNTA(A46:A50)&gt;1,"","amount rank:"&amp;L55)</f>
        <v>amount rank:3</v>
      </c>
    </row>
    <row r="62" spans="4:13" x14ac:dyDescent="0.3">
      <c r="D62" s="27" t="s">
        <v>8</v>
      </c>
      <c r="E62" s="22">
        <v>1163</v>
      </c>
      <c r="F62" s="22">
        <v>1180</v>
      </c>
      <c r="G62" s="22">
        <v>1616</v>
      </c>
      <c r="H62" s="22">
        <v>1043</v>
      </c>
      <c r="I62" s="22">
        <v>1747</v>
      </c>
      <c r="J62" s="22">
        <v>6749</v>
      </c>
    </row>
    <row r="63" spans="4:13" x14ac:dyDescent="0.3">
      <c r="D63" s="27" t="s">
        <v>16</v>
      </c>
      <c r="E63" s="22">
        <v>1438</v>
      </c>
      <c r="F63" s="22">
        <v>1616</v>
      </c>
      <c r="G63" s="22">
        <v>866</v>
      </c>
      <c r="H63" s="22">
        <v>829</v>
      </c>
      <c r="I63" s="22">
        <v>2070</v>
      </c>
      <c r="J63" s="22">
        <v>6819</v>
      </c>
      <c r="L63" t="s">
        <v>1083</v>
      </c>
      <c r="M63" t="e" vm="1">
        <f>IF(COUNTA(A46:A50)&gt;1,"",_xlfn.XLOOKUP(A46,Assets!$E$3:$E$7,Assets!$F$3:$F$7))</f>
        <v>#VALUE!</v>
      </c>
    </row>
    <row r="64" spans="4:13" x14ac:dyDescent="0.3">
      <c r="D64" s="25" t="s">
        <v>1001</v>
      </c>
    </row>
    <row r="65" spans="4:10" x14ac:dyDescent="0.3">
      <c r="D65" s="27" t="s">
        <v>24</v>
      </c>
      <c r="E65" s="22">
        <v>1233</v>
      </c>
      <c r="F65" s="22">
        <v>223</v>
      </c>
      <c r="G65" s="22">
        <v>1680</v>
      </c>
      <c r="H65" s="22">
        <v>990</v>
      </c>
      <c r="I65" s="22">
        <v>1508</v>
      </c>
      <c r="J65" s="22">
        <v>5634</v>
      </c>
    </row>
    <row r="66" spans="4:10" x14ac:dyDescent="0.3">
      <c r="D66" s="27" t="s">
        <v>15</v>
      </c>
      <c r="E66" s="22">
        <v>1598</v>
      </c>
      <c r="F66" s="22">
        <v>1907</v>
      </c>
      <c r="G66" s="22">
        <v>869</v>
      </c>
      <c r="H66" s="22">
        <v>1426</v>
      </c>
      <c r="I66" s="22">
        <v>1416</v>
      </c>
      <c r="J66" s="22">
        <v>7216</v>
      </c>
    </row>
    <row r="67" spans="4:10" x14ac:dyDescent="0.3">
      <c r="D67" s="27" t="s">
        <v>5</v>
      </c>
      <c r="E67" s="22">
        <v>900</v>
      </c>
      <c r="F67" s="22">
        <v>1016</v>
      </c>
      <c r="G67" s="22">
        <v>960</v>
      </c>
      <c r="H67" s="22">
        <v>940</v>
      </c>
      <c r="I67" s="22">
        <v>1193</v>
      </c>
      <c r="J67" s="22">
        <v>5009</v>
      </c>
    </row>
    <row r="68" spans="4:10" x14ac:dyDescent="0.3">
      <c r="D68" s="27" t="s">
        <v>18</v>
      </c>
      <c r="E68" s="22">
        <v>900</v>
      </c>
      <c r="F68" s="22">
        <v>1470</v>
      </c>
      <c r="G68" s="22">
        <v>1617</v>
      </c>
      <c r="H68" s="22">
        <v>1314</v>
      </c>
      <c r="I68" s="22">
        <v>941</v>
      </c>
      <c r="J68" s="22">
        <v>6242</v>
      </c>
    </row>
    <row r="69" spans="4:10" x14ac:dyDescent="0.3">
      <c r="D69" s="27" t="s">
        <v>14</v>
      </c>
      <c r="E69" s="22">
        <v>1255</v>
      </c>
      <c r="F69" s="22">
        <v>516</v>
      </c>
      <c r="G69" s="22">
        <v>1874</v>
      </c>
      <c r="H69" s="22">
        <v>1863</v>
      </c>
      <c r="I69" s="22">
        <v>1722</v>
      </c>
      <c r="J69" s="22">
        <v>7230</v>
      </c>
    </row>
    <row r="70" spans="4:10" x14ac:dyDescent="0.3">
      <c r="D70" s="27" t="s">
        <v>19</v>
      </c>
      <c r="E70" s="22">
        <v>1138</v>
      </c>
      <c r="F70" s="22">
        <v>1898</v>
      </c>
      <c r="G70" s="22">
        <v>1482</v>
      </c>
      <c r="H70" s="22">
        <v>846</v>
      </c>
      <c r="I70" s="22">
        <v>1154</v>
      </c>
      <c r="J70" s="22">
        <v>6518</v>
      </c>
    </row>
    <row r="71" spans="4:10" x14ac:dyDescent="0.3">
      <c r="D71" s="25" t="s">
        <v>1000</v>
      </c>
    </row>
    <row r="72" spans="4:10" x14ac:dyDescent="0.3">
      <c r="D72" s="27" t="s">
        <v>17</v>
      </c>
      <c r="E72" s="22">
        <v>1655</v>
      </c>
      <c r="F72" s="22">
        <v>805</v>
      </c>
      <c r="G72" s="22">
        <v>2263</v>
      </c>
      <c r="H72" s="22">
        <v>987</v>
      </c>
      <c r="I72" s="22">
        <v>1075</v>
      </c>
      <c r="J72" s="22">
        <v>6785</v>
      </c>
    </row>
    <row r="73" spans="4:10" x14ac:dyDescent="0.3">
      <c r="D73" s="27" t="s">
        <v>23</v>
      </c>
      <c r="E73" s="22">
        <v>1104</v>
      </c>
      <c r="F73" s="22">
        <v>2280</v>
      </c>
      <c r="G73" s="22">
        <v>1445</v>
      </c>
      <c r="H73" s="22">
        <v>1722</v>
      </c>
      <c r="I73" s="22">
        <v>1196</v>
      </c>
      <c r="J73" s="22">
        <v>7747</v>
      </c>
    </row>
    <row r="74" spans="4:10" x14ac:dyDescent="0.3">
      <c r="D74" s="27" t="s">
        <v>7</v>
      </c>
      <c r="E74" s="22">
        <v>372</v>
      </c>
      <c r="F74" s="22">
        <v>1818</v>
      </c>
      <c r="G74" s="22">
        <v>1346</v>
      </c>
      <c r="H74" s="22">
        <v>1156</v>
      </c>
      <c r="I74" s="22">
        <v>1484</v>
      </c>
      <c r="J74" s="22">
        <v>6176</v>
      </c>
    </row>
    <row r="75" spans="4:10" x14ac:dyDescent="0.3">
      <c r="D75" s="27" t="s">
        <v>22</v>
      </c>
      <c r="E75" s="22">
        <v>1415</v>
      </c>
      <c r="F75" s="22">
        <v>1271</v>
      </c>
      <c r="G75" s="22">
        <v>1214</v>
      </c>
      <c r="H75" s="22">
        <v>1135</v>
      </c>
      <c r="I75" s="22">
        <v>1566</v>
      </c>
      <c r="J75" s="22">
        <v>6601</v>
      </c>
    </row>
    <row r="76" spans="4:10" x14ac:dyDescent="0.3">
      <c r="D76" s="27" t="s">
        <v>21</v>
      </c>
      <c r="E76" s="22">
        <v>1362</v>
      </c>
      <c r="F76" s="22">
        <v>1363</v>
      </c>
      <c r="G76" s="22">
        <v>1152</v>
      </c>
      <c r="H76" s="22">
        <v>777</v>
      </c>
      <c r="I76" s="22">
        <v>750</v>
      </c>
      <c r="J76"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H2" sqref="H2"/>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200</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9F8B2-4DD1-405F-88F5-FFC06361CDB7}">
  <dimension ref="A1:CA50"/>
  <sheetViews>
    <sheetView tabSelected="1" zoomScale="65" zoomScaleNormal="65" workbookViewId="0">
      <selection activeCell="P37" sqref="P37"/>
    </sheetView>
  </sheetViews>
  <sheetFormatPr defaultRowHeight="14.4" x14ac:dyDescent="0.3"/>
  <cols>
    <col min="1" max="1" width="2.3984375" customWidth="1"/>
    <col min="2" max="2" width="2" customWidth="1"/>
    <col min="3" max="3" width="19.8984375" bestFit="1" customWidth="1"/>
    <col min="17" max="17" width="10.69921875" customWidth="1"/>
    <col min="18" max="22" width="12.3984375" bestFit="1" customWidth="1"/>
    <col min="23" max="23" width="12.796875" customWidth="1"/>
  </cols>
  <sheetData>
    <row r="1" spans="1:79" ht="50.4" customHeight="1" x14ac:dyDescent="0.7">
      <c r="A1" s="20"/>
      <c r="B1" s="20"/>
      <c r="C1" s="42" t="s">
        <v>1084</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row>
    <row r="5" spans="1:79"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row>
    <row r="6" spans="1:79"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row>
    <row r="7" spans="1:79"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row>
    <row r="8" spans="1:79"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row>
    <row r="9" spans="1:79"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row>
    <row r="10" spans="1:79"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row>
    <row r="11" spans="1:79"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row>
    <row r="12" spans="1:79"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row>
    <row r="13" spans="1:79"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row>
    <row r="14" spans="1:79"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row>
    <row r="15" spans="1:79"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row>
    <row r="16" spans="1:79"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row>
    <row r="17" spans="1:79"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row>
    <row r="18" spans="1:79"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row>
    <row r="19" spans="1:79" x14ac:dyDescent="0.3">
      <c r="A19" s="20"/>
      <c r="B19" s="20"/>
      <c r="C19" s="20"/>
      <c r="D19" s="20"/>
      <c r="E19" s="20"/>
      <c r="F19" s="20"/>
      <c r="G19" s="20"/>
      <c r="H19" s="20"/>
      <c r="I19" s="20"/>
      <c r="J19" s="20"/>
      <c r="K19" s="20"/>
      <c r="L19" s="20"/>
      <c r="M19" s="20"/>
      <c r="N19" s="20"/>
      <c r="O19" s="20"/>
      <c r="P19" s="20"/>
      <c r="Q19" s="28"/>
      <c r="R19" s="29" t="str" cm="1">
        <f t="array" ref="R19:W19">pivots!E58:J58</f>
        <v>R01</v>
      </c>
      <c r="S19" s="29" t="str">
        <v>R02</v>
      </c>
      <c r="T19" s="29" t="str">
        <v>R03</v>
      </c>
      <c r="U19" s="29" t="str">
        <v>R04</v>
      </c>
      <c r="V19" s="29" t="str">
        <v>R05</v>
      </c>
      <c r="W19" s="30" t="str">
        <v>Grand Total</v>
      </c>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row>
    <row r="20" spans="1:79" x14ac:dyDescent="0.3">
      <c r="A20" s="20"/>
      <c r="B20" s="20"/>
      <c r="C20" s="20"/>
      <c r="D20" s="20"/>
      <c r="E20" s="20"/>
      <c r="F20" s="20"/>
      <c r="G20" s="20"/>
      <c r="H20" s="20"/>
      <c r="I20" s="20"/>
      <c r="J20" s="20"/>
      <c r="K20" s="20"/>
      <c r="L20" s="20"/>
      <c r="M20" s="20"/>
      <c r="N20" s="20"/>
      <c r="O20" s="20"/>
      <c r="P20" s="20"/>
      <c r="Q20" s="31" t="str" cm="1">
        <f t="array" ref="Q20:W37">IF(pivots!D59:J76="","",pivots!D59:J76)</f>
        <v>Cincinnati</v>
      </c>
      <c r="R20" s="32" t="str">
        <v/>
      </c>
      <c r="S20" s="32" t="str">
        <v/>
      </c>
      <c r="T20" s="32" t="str">
        <v/>
      </c>
      <c r="U20" s="32" t="str">
        <v/>
      </c>
      <c r="V20" s="32" t="str">
        <v/>
      </c>
      <c r="W20" s="33" t="str">
        <v/>
      </c>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row>
    <row r="21" spans="1:79" x14ac:dyDescent="0.3">
      <c r="A21" s="20"/>
      <c r="B21" s="20"/>
      <c r="C21" s="20"/>
      <c r="D21" s="20"/>
      <c r="E21" s="20"/>
      <c r="F21" s="20"/>
      <c r="G21" s="20"/>
      <c r="H21" s="20"/>
      <c r="I21" s="20"/>
      <c r="J21" s="20"/>
      <c r="K21" s="20"/>
      <c r="L21" s="20"/>
      <c r="M21" s="20"/>
      <c r="N21" s="20"/>
      <c r="O21" s="20"/>
      <c r="P21" s="20"/>
      <c r="Q21" s="34" t="str">
        <v>C0003</v>
      </c>
      <c r="R21" s="35">
        <v>891</v>
      </c>
      <c r="S21" s="35">
        <v>1332</v>
      </c>
      <c r="T21" s="35">
        <v>1282</v>
      </c>
      <c r="U21" s="35">
        <v>739</v>
      </c>
      <c r="V21" s="35">
        <v>560</v>
      </c>
      <c r="W21" s="36">
        <v>4804</v>
      </c>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row>
    <row r="22" spans="1:79" x14ac:dyDescent="0.3">
      <c r="A22" s="20"/>
      <c r="B22" s="20"/>
      <c r="C22" s="20"/>
      <c r="D22" s="20"/>
      <c r="E22" s="20"/>
      <c r="F22" s="20"/>
      <c r="G22" s="20"/>
      <c r="H22" s="20"/>
      <c r="I22" s="20"/>
      <c r="J22" s="20"/>
      <c r="K22" s="20"/>
      <c r="L22" s="20"/>
      <c r="M22" s="20"/>
      <c r="N22" s="20"/>
      <c r="O22" s="20"/>
      <c r="P22" s="20"/>
      <c r="Q22" s="34" t="str">
        <v>C0004</v>
      </c>
      <c r="R22" s="35">
        <v>1991</v>
      </c>
      <c r="S22" s="35">
        <v>1886</v>
      </c>
      <c r="T22" s="35">
        <v>1206</v>
      </c>
      <c r="U22" s="35">
        <v>884</v>
      </c>
      <c r="V22" s="35">
        <v>1787</v>
      </c>
      <c r="W22" s="36">
        <v>7754</v>
      </c>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row>
    <row r="23" spans="1:79" x14ac:dyDescent="0.3">
      <c r="A23" s="20"/>
      <c r="B23" s="20"/>
      <c r="C23" s="20"/>
      <c r="D23" s="20"/>
      <c r="E23" s="20"/>
      <c r="F23" s="20"/>
      <c r="G23" s="20"/>
      <c r="H23" s="20"/>
      <c r="I23" s="20"/>
      <c r="J23" s="20"/>
      <c r="K23" s="20"/>
      <c r="L23" s="20"/>
      <c r="M23" s="20"/>
      <c r="N23" s="20"/>
      <c r="O23" s="20"/>
      <c r="P23" s="20"/>
      <c r="Q23" s="34" t="str">
        <v>C0011</v>
      </c>
      <c r="R23" s="35">
        <v>1163</v>
      </c>
      <c r="S23" s="35">
        <v>1180</v>
      </c>
      <c r="T23" s="35">
        <v>1616</v>
      </c>
      <c r="U23" s="35">
        <v>1043</v>
      </c>
      <c r="V23" s="35">
        <v>1747</v>
      </c>
      <c r="W23" s="36">
        <v>6749</v>
      </c>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row>
    <row r="24" spans="1:79" x14ac:dyDescent="0.3">
      <c r="A24" s="20"/>
      <c r="B24" s="20"/>
      <c r="C24" s="20"/>
      <c r="D24" s="20"/>
      <c r="E24" s="20"/>
      <c r="F24" s="20"/>
      <c r="G24" s="20"/>
      <c r="H24" s="20"/>
      <c r="I24" s="20"/>
      <c r="J24" s="20"/>
      <c r="K24" s="20"/>
      <c r="L24" s="20"/>
      <c r="M24" s="20"/>
      <c r="N24" s="20"/>
      <c r="O24" s="20"/>
      <c r="P24" s="20"/>
      <c r="Q24" s="34" t="str">
        <v>C0012</v>
      </c>
      <c r="R24" s="35">
        <v>1438</v>
      </c>
      <c r="S24" s="35">
        <v>1616</v>
      </c>
      <c r="T24" s="35">
        <v>866</v>
      </c>
      <c r="U24" s="35">
        <v>829</v>
      </c>
      <c r="V24" s="35">
        <v>2070</v>
      </c>
      <c r="W24" s="36">
        <v>6819</v>
      </c>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row>
    <row r="25" spans="1:79" x14ac:dyDescent="0.3">
      <c r="A25" s="20"/>
      <c r="B25" s="20"/>
      <c r="C25" s="20"/>
      <c r="D25" s="20"/>
      <c r="E25" s="20"/>
      <c r="F25" s="20"/>
      <c r="G25" s="20"/>
      <c r="H25" s="20"/>
      <c r="I25" s="20"/>
      <c r="J25" s="20"/>
      <c r="K25" s="20"/>
      <c r="L25" s="20"/>
      <c r="M25" s="20"/>
      <c r="N25" s="20"/>
      <c r="O25" s="20"/>
      <c r="P25" s="20"/>
      <c r="Q25" s="37" t="str">
        <v>Cleveland</v>
      </c>
      <c r="R25" s="35" t="str">
        <v/>
      </c>
      <c r="S25" s="35" t="str">
        <v/>
      </c>
      <c r="T25" s="35" t="str">
        <v/>
      </c>
      <c r="U25" s="35" t="str">
        <v/>
      </c>
      <c r="V25" s="35" t="str">
        <v/>
      </c>
      <c r="W25" s="36" t="str">
        <v/>
      </c>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row>
    <row r="26" spans="1:79" x14ac:dyDescent="0.3">
      <c r="A26" s="20"/>
      <c r="B26" s="20"/>
      <c r="C26" s="20"/>
      <c r="D26" s="20"/>
      <c r="E26" s="20"/>
      <c r="F26" s="20"/>
      <c r="G26" s="20"/>
      <c r="H26" s="20"/>
      <c r="I26" s="20"/>
      <c r="J26" s="20"/>
      <c r="K26" s="20"/>
      <c r="L26" s="20"/>
      <c r="M26" s="20"/>
      <c r="N26" s="20"/>
      <c r="O26" s="20"/>
      <c r="P26" s="20"/>
      <c r="Q26" s="34" t="str">
        <v>C0002</v>
      </c>
      <c r="R26" s="35">
        <v>1233</v>
      </c>
      <c r="S26" s="35">
        <v>223</v>
      </c>
      <c r="T26" s="35">
        <v>1680</v>
      </c>
      <c r="U26" s="35">
        <v>990</v>
      </c>
      <c r="V26" s="35">
        <v>1508</v>
      </c>
      <c r="W26" s="36">
        <v>5634</v>
      </c>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row>
    <row r="27" spans="1:79" x14ac:dyDescent="0.3">
      <c r="A27" s="20"/>
      <c r="B27" s="20"/>
      <c r="C27" s="20"/>
      <c r="D27" s="20"/>
      <c r="E27" s="20"/>
      <c r="F27" s="20"/>
      <c r="G27" s="20"/>
      <c r="H27" s="20"/>
      <c r="I27" s="20"/>
      <c r="J27" s="20"/>
      <c r="K27" s="20"/>
      <c r="L27" s="20"/>
      <c r="M27" s="20"/>
      <c r="N27" s="20"/>
      <c r="O27" s="20"/>
      <c r="P27" s="20"/>
      <c r="Q27" s="34" t="str">
        <v>C0007</v>
      </c>
      <c r="R27" s="35">
        <v>1598</v>
      </c>
      <c r="S27" s="35">
        <v>1907</v>
      </c>
      <c r="T27" s="35">
        <v>869</v>
      </c>
      <c r="U27" s="35">
        <v>1426</v>
      </c>
      <c r="V27" s="35">
        <v>1416</v>
      </c>
      <c r="W27" s="36">
        <v>7216</v>
      </c>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row>
    <row r="28" spans="1:79" x14ac:dyDescent="0.3">
      <c r="A28" s="20"/>
      <c r="B28" s="20"/>
      <c r="C28" s="20"/>
      <c r="D28" s="20"/>
      <c r="E28" s="20"/>
      <c r="F28" s="20"/>
      <c r="G28" s="20"/>
      <c r="H28" s="20"/>
      <c r="I28" s="20"/>
      <c r="J28" s="20"/>
      <c r="K28" s="20"/>
      <c r="L28" s="20"/>
      <c r="M28" s="20"/>
      <c r="N28" s="20"/>
      <c r="O28" s="20"/>
      <c r="P28" s="20"/>
      <c r="Q28" s="34" t="str">
        <v>C0008</v>
      </c>
      <c r="R28" s="35">
        <v>900</v>
      </c>
      <c r="S28" s="35">
        <v>1016</v>
      </c>
      <c r="T28" s="35">
        <v>960</v>
      </c>
      <c r="U28" s="35">
        <v>940</v>
      </c>
      <c r="V28" s="35">
        <v>1193</v>
      </c>
      <c r="W28" s="36">
        <v>5009</v>
      </c>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row>
    <row r="29" spans="1:79" x14ac:dyDescent="0.3">
      <c r="A29" s="20"/>
      <c r="B29" s="20"/>
      <c r="C29" s="20"/>
      <c r="D29" s="20"/>
      <c r="E29" s="20"/>
      <c r="F29" s="20"/>
      <c r="G29" s="20"/>
      <c r="H29" s="20"/>
      <c r="I29" s="20"/>
      <c r="J29" s="20"/>
      <c r="K29" s="20"/>
      <c r="L29" s="20"/>
      <c r="M29" s="43" t="e" vm="1">
        <f>pivots!M63</f>
        <v>#VALUE!</v>
      </c>
      <c r="N29" s="43"/>
      <c r="O29" s="43"/>
      <c r="P29" s="20"/>
      <c r="Q29" s="34" t="str">
        <v>C0010</v>
      </c>
      <c r="R29" s="35">
        <v>900</v>
      </c>
      <c r="S29" s="35">
        <v>1470</v>
      </c>
      <c r="T29" s="35">
        <v>1617</v>
      </c>
      <c r="U29" s="35">
        <v>1314</v>
      </c>
      <c r="V29" s="35">
        <v>941</v>
      </c>
      <c r="W29" s="36">
        <v>6242</v>
      </c>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row>
    <row r="30" spans="1:79" x14ac:dyDescent="0.3">
      <c r="A30" s="20"/>
      <c r="B30" s="20"/>
      <c r="C30" s="20"/>
      <c r="D30" s="20"/>
      <c r="E30" s="20"/>
      <c r="F30" s="20"/>
      <c r="G30" s="20"/>
      <c r="H30" s="20"/>
      <c r="I30" s="20"/>
      <c r="J30" s="20"/>
      <c r="K30" s="20"/>
      <c r="L30" s="20"/>
      <c r="M30" s="43"/>
      <c r="N30" s="43"/>
      <c r="O30" s="43"/>
      <c r="P30" s="20"/>
      <c r="Q30" s="34" t="str">
        <v>C0013</v>
      </c>
      <c r="R30" s="35">
        <v>1255</v>
      </c>
      <c r="S30" s="35">
        <v>516</v>
      </c>
      <c r="T30" s="35">
        <v>1874</v>
      </c>
      <c r="U30" s="35">
        <v>1863</v>
      </c>
      <c r="V30" s="35">
        <v>1722</v>
      </c>
      <c r="W30" s="36">
        <v>7230</v>
      </c>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row>
    <row r="31" spans="1:79" x14ac:dyDescent="0.3">
      <c r="A31" s="20"/>
      <c r="B31" s="20"/>
      <c r="C31" s="20"/>
      <c r="D31" s="20"/>
      <c r="E31" s="20"/>
      <c r="F31" s="20"/>
      <c r="G31" s="20"/>
      <c r="H31" s="20"/>
      <c r="I31" s="20"/>
      <c r="J31" s="20"/>
      <c r="K31" s="20"/>
      <c r="L31" s="20"/>
      <c r="M31" s="43"/>
      <c r="N31" s="43"/>
      <c r="O31" s="43"/>
      <c r="P31" s="40"/>
      <c r="Q31" s="34" t="str">
        <v>C0015</v>
      </c>
      <c r="R31" s="35">
        <v>1138</v>
      </c>
      <c r="S31" s="35">
        <v>1898</v>
      </c>
      <c r="T31" s="35">
        <v>1482</v>
      </c>
      <c r="U31" s="35">
        <v>846</v>
      </c>
      <c r="V31" s="35">
        <v>1154</v>
      </c>
      <c r="W31" s="36">
        <v>6518</v>
      </c>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row>
    <row r="32" spans="1:79" x14ac:dyDescent="0.3">
      <c r="A32" s="20"/>
      <c r="B32" s="20"/>
      <c r="C32" s="20"/>
      <c r="D32" s="20"/>
      <c r="E32" s="20"/>
      <c r="F32" s="20"/>
      <c r="G32" s="20"/>
      <c r="H32" s="20"/>
      <c r="I32" s="20"/>
      <c r="J32" s="20"/>
      <c r="K32" s="20"/>
      <c r="L32" s="20"/>
      <c r="M32" s="43"/>
      <c r="N32" s="43"/>
      <c r="O32" s="43"/>
      <c r="P32" s="20"/>
      <c r="Q32" s="37" t="str">
        <v>Columbus</v>
      </c>
      <c r="R32" s="35" t="str">
        <v/>
      </c>
      <c r="S32" s="35" t="str">
        <v/>
      </c>
      <c r="T32" s="35" t="str">
        <v/>
      </c>
      <c r="U32" s="35" t="str">
        <v/>
      </c>
      <c r="V32" s="35" t="str">
        <v/>
      </c>
      <c r="W32" s="36" t="str">
        <v/>
      </c>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row>
    <row r="33" spans="1:79" x14ac:dyDescent="0.3">
      <c r="A33" s="20"/>
      <c r="B33" s="20"/>
      <c r="C33" s="20"/>
      <c r="D33" s="20"/>
      <c r="E33" s="20"/>
      <c r="F33" s="20"/>
      <c r="G33" s="20"/>
      <c r="H33" s="20"/>
      <c r="I33" s="20"/>
      <c r="J33" s="20"/>
      <c r="K33" s="20"/>
      <c r="L33" s="20"/>
      <c r="M33" s="43"/>
      <c r="N33" s="43"/>
      <c r="O33" s="43"/>
      <c r="P33" s="20"/>
      <c r="Q33" s="34" t="str">
        <v>C0001</v>
      </c>
      <c r="R33" s="35">
        <v>1655</v>
      </c>
      <c r="S33" s="35">
        <v>805</v>
      </c>
      <c r="T33" s="35">
        <v>2263</v>
      </c>
      <c r="U33" s="35">
        <v>987</v>
      </c>
      <c r="V33" s="35">
        <v>1075</v>
      </c>
      <c r="W33" s="36">
        <v>6785</v>
      </c>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row>
    <row r="34" spans="1:79" x14ac:dyDescent="0.3">
      <c r="A34" s="20"/>
      <c r="B34" s="20"/>
      <c r="C34" s="20"/>
      <c r="D34" s="20"/>
      <c r="E34" s="20"/>
      <c r="F34" s="20"/>
      <c r="G34" s="20"/>
      <c r="H34" s="20"/>
      <c r="I34" s="20"/>
      <c r="J34" s="20"/>
      <c r="K34" s="20"/>
      <c r="L34" s="20"/>
      <c r="M34" s="43"/>
      <c r="N34" s="43"/>
      <c r="O34" s="43"/>
      <c r="P34" s="20"/>
      <c r="Q34" s="34" t="str">
        <v>C0005</v>
      </c>
      <c r="R34" s="35">
        <v>1104</v>
      </c>
      <c r="S34" s="35">
        <v>2280</v>
      </c>
      <c r="T34" s="35">
        <v>1445</v>
      </c>
      <c r="U34" s="35">
        <v>1722</v>
      </c>
      <c r="V34" s="35">
        <v>1196</v>
      </c>
      <c r="W34" s="36">
        <v>7747</v>
      </c>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row>
    <row r="35" spans="1:79" x14ac:dyDescent="0.3">
      <c r="A35" s="20"/>
      <c r="B35" s="20"/>
      <c r="C35" s="20"/>
      <c r="D35" s="20"/>
      <c r="E35" s="20"/>
      <c r="F35" s="20"/>
      <c r="G35" s="20"/>
      <c r="H35" s="20"/>
      <c r="I35" s="20"/>
      <c r="J35" s="20"/>
      <c r="K35" s="20"/>
      <c r="L35" s="20"/>
      <c r="M35" s="20"/>
      <c r="N35" s="20"/>
      <c r="O35" s="20"/>
      <c r="P35" s="20"/>
      <c r="Q35" s="34" t="str">
        <v>C0006</v>
      </c>
      <c r="R35" s="35">
        <v>372</v>
      </c>
      <c r="S35" s="35">
        <v>1818</v>
      </c>
      <c r="T35" s="35">
        <v>1346</v>
      </c>
      <c r="U35" s="35">
        <v>1156</v>
      </c>
      <c r="V35" s="35">
        <v>1484</v>
      </c>
      <c r="W35" s="36">
        <v>6176</v>
      </c>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row>
    <row r="36" spans="1:79" x14ac:dyDescent="0.3">
      <c r="A36" s="20"/>
      <c r="B36" s="20"/>
      <c r="C36" s="20"/>
      <c r="D36" s="20"/>
      <c r="E36" s="20"/>
      <c r="F36" s="20"/>
      <c r="G36" s="20"/>
      <c r="H36" s="20"/>
      <c r="I36" s="20"/>
      <c r="J36" s="20"/>
      <c r="K36" s="20"/>
      <c r="L36" s="20"/>
      <c r="M36" s="39"/>
      <c r="N36" s="39" t="str">
        <f>pivots!M59</f>
        <v>% of calls:20%</v>
      </c>
      <c r="O36" s="39"/>
      <c r="P36" s="20"/>
      <c r="Q36" s="34" t="str">
        <v>C0009</v>
      </c>
      <c r="R36" s="35">
        <v>1415</v>
      </c>
      <c r="S36" s="35">
        <v>1271</v>
      </c>
      <c r="T36" s="35">
        <v>1214</v>
      </c>
      <c r="U36" s="35">
        <v>1135</v>
      </c>
      <c r="V36" s="35">
        <v>1566</v>
      </c>
      <c r="W36" s="36">
        <v>6601</v>
      </c>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row>
    <row r="37" spans="1:79" x14ac:dyDescent="0.3">
      <c r="A37" s="20"/>
      <c r="B37" s="20"/>
      <c r="C37" s="20"/>
      <c r="D37" s="20"/>
      <c r="E37" s="20"/>
      <c r="F37" s="20"/>
      <c r="G37" s="20"/>
      <c r="H37" s="20"/>
      <c r="I37" s="20"/>
      <c r="J37" s="20"/>
      <c r="K37" s="20"/>
      <c r="L37" s="20"/>
      <c r="M37" s="39"/>
      <c r="N37" s="39" t="str">
        <f>pivots!M60</f>
        <v>call rank:3</v>
      </c>
      <c r="O37" s="39"/>
      <c r="P37" s="20"/>
      <c r="Q37" s="34" t="str">
        <v>C0014</v>
      </c>
      <c r="R37" s="35">
        <v>1362</v>
      </c>
      <c r="S37" s="35">
        <v>1363</v>
      </c>
      <c r="T37" s="35">
        <v>1152</v>
      </c>
      <c r="U37" s="35">
        <v>777</v>
      </c>
      <c r="V37" s="35">
        <v>750</v>
      </c>
      <c r="W37" s="36">
        <v>5404</v>
      </c>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row>
    <row r="38" spans="1:79" x14ac:dyDescent="0.3">
      <c r="A38" s="20"/>
      <c r="B38" s="20"/>
      <c r="C38" s="20"/>
      <c r="D38" s="20"/>
      <c r="E38" s="20"/>
      <c r="F38" s="20"/>
      <c r="G38" s="20"/>
      <c r="H38" s="20"/>
      <c r="I38" s="20"/>
      <c r="J38" s="20"/>
      <c r="K38" s="20"/>
      <c r="L38" s="20"/>
      <c r="M38" s="39"/>
      <c r="N38" s="39" t="str">
        <f>pivots!M61</f>
        <v>amount rank:3</v>
      </c>
      <c r="O38" s="39"/>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row>
    <row r="39" spans="1:79"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row>
    <row r="40" spans="1:79"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row>
    <row r="41" spans="1:79"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row>
    <row r="42" spans="1:79" x14ac:dyDescent="0.3">
      <c r="A42" s="20"/>
      <c r="B42" s="20"/>
      <c r="C42" s="20"/>
      <c r="D42" s="20"/>
      <c r="E42" s="20"/>
      <c r="F42" s="20"/>
      <c r="G42" s="20"/>
      <c r="H42" s="20"/>
      <c r="I42" s="20"/>
      <c r="J42" s="20"/>
      <c r="K42" s="20"/>
      <c r="L42" s="20"/>
      <c r="M42" s="20"/>
      <c r="N42" s="20"/>
      <c r="O42" s="20"/>
      <c r="P42" s="41"/>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row>
    <row r="43" spans="1:79"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row>
    <row r="44" spans="1:79"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row>
    <row r="45" spans="1:79"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row>
    <row r="46" spans="1:79"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row>
    <row r="47" spans="1:79"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row>
    <row r="48" spans="1:79"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row>
    <row r="49" spans="1:79"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row>
    <row r="50" spans="1:79"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row>
  </sheetData>
  <mergeCells count="1">
    <mergeCell ref="M29:O34"/>
  </mergeCells>
  <conditionalFormatting sqref="R21:V37">
    <cfRule type="dataBar" priority="2">
      <dataBar>
        <cfvo type="num" val="0"/>
        <cfvo type="formula" val="MAX($R$21:$V$37)*2"/>
        <color rgb="FF008AEF"/>
      </dataBar>
      <extLst>
        <ext xmlns:x14="http://schemas.microsoft.com/office/spreadsheetml/2009/9/main" uri="{B025F937-C7B1-47D3-B67F-A62EFF666E3E}">
          <x14:id>{F12D36B0-AC65-4040-969C-1CF2169E187B}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3" id="{B4980AD5-8EA8-4E6B-9651-D68BA30584E9}">
            <xm:f>R$19=pivots!$A$46</xm:f>
            <x14:dxf>
              <fill>
                <patternFill>
                  <bgColor theme="7" tint="0.39994506668294322"/>
                </patternFill>
              </fill>
              <border>
                <left style="thin">
                  <color theme="3" tint="-0.24994659260841701"/>
                </left>
                <right style="thin">
                  <color theme="3" tint="-0.24994659260841701"/>
                </right>
                <vertical/>
                <horizontal/>
              </border>
            </x14:dxf>
          </x14:cfRule>
          <xm:sqref>R19:V37</xm:sqref>
        </x14:conditionalFormatting>
        <x14:conditionalFormatting xmlns:xm="http://schemas.microsoft.com/office/excel/2006/main">
          <x14:cfRule type="dataBar" id="{F12D36B0-AC65-4040-969C-1CF2169E187B}">
            <x14:dataBar minLength="0" maxLength="100" border="1" gradient="0">
              <x14:cfvo type="num">
                <xm:f>0</xm:f>
              </x14:cfvo>
              <x14:cfvo type="formula">
                <xm:f>MAX($R$21:$V$37)*2</xm:f>
              </x14:cfvo>
              <x14:borderColor theme="0" tint="-4.9989318521683403E-2"/>
              <x14:negativeFillColor rgb="FFFF0000"/>
              <x14:axisColor rgb="FF000000"/>
            </x14:dataBar>
          </x14:cfRule>
          <xm:sqref>R21:V37</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Sheet1</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sairaj kumar</cp:lastModifiedBy>
  <dcterms:created xsi:type="dcterms:W3CDTF">2021-03-14T20:21:32Z</dcterms:created>
  <dcterms:modified xsi:type="dcterms:W3CDTF">2025-05-09T15:45:00Z</dcterms:modified>
</cp:coreProperties>
</file>