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4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1921046\Google ドライブ\学校\4年前期\情報処理学会\実験\data\20220614\kisitani\"/>
    </mc:Choice>
  </mc:AlternateContent>
  <bookViews>
    <workbookView xWindow="0" yWindow="0" windowWidth="17145" windowHeight="8895" activeTab="3"/>
  </bookViews>
  <sheets>
    <sheet name="分析" sheetId="2" r:id="rId1"/>
    <sheet name="オリンピック" sheetId="4" r:id="rId2"/>
    <sheet name="器械" sheetId="5" r:id="rId3"/>
    <sheet name="機会" sheetId="6" r:id="rId4"/>
    <sheet name="確率分布" sheetId="7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6" i="4" l="1"/>
  <c r="T68" i="6" l="1"/>
  <c r="U68" i="6"/>
  <c r="V68" i="6"/>
  <c r="W68" i="6"/>
  <c r="S68" i="6"/>
  <c r="X64" i="6"/>
  <c r="X65" i="6"/>
  <c r="X66" i="6"/>
  <c r="X67" i="6"/>
  <c r="X63" i="6"/>
  <c r="T41" i="6"/>
  <c r="U41" i="6"/>
  <c r="V41" i="6"/>
  <c r="W41" i="6"/>
  <c r="S41" i="6"/>
  <c r="X38" i="6"/>
  <c r="X39" i="6"/>
  <c r="X40" i="6"/>
  <c r="X37" i="6"/>
  <c r="T12" i="6"/>
  <c r="U12" i="6"/>
  <c r="V12" i="6"/>
  <c r="W12" i="6"/>
  <c r="S12" i="6"/>
  <c r="X9" i="6"/>
  <c r="X10" i="6"/>
  <c r="X11" i="6"/>
  <c r="X8" i="6"/>
  <c r="Z57" i="5"/>
  <c r="Z58" i="5"/>
  <c r="Z59" i="5"/>
  <c r="Z56" i="5"/>
  <c r="V60" i="5"/>
  <c r="W60" i="5"/>
  <c r="X60" i="5"/>
  <c r="Y60" i="5"/>
  <c r="U60" i="5"/>
  <c r="V35" i="5"/>
  <c r="W35" i="5"/>
  <c r="X35" i="5"/>
  <c r="Y35" i="5"/>
  <c r="U35" i="5"/>
  <c r="Z32" i="5"/>
  <c r="Z35" i="5" s="1"/>
  <c r="Z33" i="5"/>
  <c r="Z34" i="5"/>
  <c r="Z31" i="5"/>
  <c r="V11" i="5"/>
  <c r="W11" i="5"/>
  <c r="X11" i="5"/>
  <c r="Y11" i="5"/>
  <c r="U11" i="5"/>
  <c r="Z8" i="5"/>
  <c r="Z9" i="5"/>
  <c r="Z10" i="5"/>
  <c r="Z7" i="5"/>
  <c r="Z11" i="5" s="1"/>
  <c r="Q63" i="4"/>
  <c r="R63" i="4"/>
  <c r="S63" i="4"/>
  <c r="T63" i="4"/>
  <c r="U63" i="4"/>
  <c r="V63" i="4"/>
  <c r="W63" i="4"/>
  <c r="X63" i="4"/>
  <c r="Y63" i="4"/>
  <c r="P63" i="4"/>
  <c r="M60" i="4"/>
  <c r="M61" i="4"/>
  <c r="M62" i="4"/>
  <c r="M59" i="4"/>
  <c r="Z60" i="4"/>
  <c r="Z61" i="4"/>
  <c r="Z62" i="4"/>
  <c r="Z59" i="4"/>
  <c r="Q39" i="4"/>
  <c r="R39" i="4"/>
  <c r="S39" i="4"/>
  <c r="T39" i="4"/>
  <c r="U39" i="4"/>
  <c r="V39" i="4"/>
  <c r="W39" i="4"/>
  <c r="X39" i="4"/>
  <c r="Y39" i="4"/>
  <c r="P39" i="4"/>
  <c r="M35" i="4"/>
  <c r="M37" i="4"/>
  <c r="M38" i="4"/>
  <c r="M34" i="4"/>
  <c r="Z35" i="4"/>
  <c r="Z37" i="4"/>
  <c r="Z38" i="4"/>
  <c r="Z34" i="4"/>
  <c r="Z39" i="4" s="1"/>
  <c r="Q13" i="4"/>
  <c r="R13" i="4"/>
  <c r="S13" i="4"/>
  <c r="T13" i="4"/>
  <c r="U13" i="4"/>
  <c r="V13" i="4"/>
  <c r="W13" i="4"/>
  <c r="X13" i="4"/>
  <c r="Y13" i="4"/>
  <c r="P13" i="4"/>
  <c r="D14" i="4"/>
  <c r="E14" i="4"/>
  <c r="F14" i="4"/>
  <c r="G14" i="4"/>
  <c r="H14" i="4"/>
  <c r="I14" i="4"/>
  <c r="J14" i="4"/>
  <c r="K14" i="4"/>
  <c r="L14" i="4"/>
  <c r="M9" i="4"/>
  <c r="M10" i="4"/>
  <c r="M11" i="4"/>
  <c r="M12" i="4"/>
  <c r="Z10" i="4"/>
  <c r="Z11" i="4"/>
  <c r="Z12" i="4"/>
  <c r="Z9" i="4"/>
  <c r="R27" i="7"/>
  <c r="R28" i="7"/>
  <c r="R29" i="7"/>
  <c r="R30" i="7"/>
  <c r="R26" i="7"/>
  <c r="R20" i="7"/>
  <c r="R21" i="7"/>
  <c r="R22" i="7"/>
  <c r="R23" i="7"/>
  <c r="R19" i="7"/>
  <c r="R15" i="7"/>
  <c r="R9" i="7"/>
  <c r="R10" i="7"/>
  <c r="R11" i="7"/>
  <c r="R12" i="7"/>
  <c r="R8" i="7"/>
  <c r="Q14" i="7"/>
  <c r="R14" i="7" s="1"/>
  <c r="Q13" i="7"/>
  <c r="R13" i="7" s="1"/>
  <c r="C41" i="7"/>
  <c r="M36" i="7"/>
  <c r="L41" i="7"/>
  <c r="K41" i="7"/>
  <c r="J41" i="7"/>
  <c r="I41" i="7"/>
  <c r="H41" i="7"/>
  <c r="G41" i="7"/>
  <c r="F41" i="7"/>
  <c r="E41" i="7"/>
  <c r="D41" i="7"/>
  <c r="L40" i="7"/>
  <c r="K40" i="7"/>
  <c r="J40" i="7"/>
  <c r="I40" i="7"/>
  <c r="H40" i="7"/>
  <c r="G40" i="7"/>
  <c r="F40" i="7"/>
  <c r="E40" i="7"/>
  <c r="D40" i="7"/>
  <c r="M39" i="7"/>
  <c r="M38" i="7"/>
  <c r="M37" i="7"/>
  <c r="M35" i="7"/>
  <c r="L31" i="7"/>
  <c r="K31" i="7"/>
  <c r="J31" i="7"/>
  <c r="I31" i="7"/>
  <c r="H31" i="7"/>
  <c r="G31" i="7"/>
  <c r="F31" i="7"/>
  <c r="E31" i="7"/>
  <c r="D31" i="7"/>
  <c r="C31" i="7"/>
  <c r="L30" i="7"/>
  <c r="K30" i="7"/>
  <c r="J30" i="7"/>
  <c r="I30" i="7"/>
  <c r="H30" i="7"/>
  <c r="G30" i="7"/>
  <c r="F30" i="7"/>
  <c r="E30" i="7"/>
  <c r="D30" i="7"/>
  <c r="C30" i="7"/>
  <c r="M29" i="7"/>
  <c r="M28" i="7"/>
  <c r="M27" i="7"/>
  <c r="M26" i="7"/>
  <c r="M25" i="7"/>
  <c r="L16" i="7"/>
  <c r="K16" i="7"/>
  <c r="J16" i="7"/>
  <c r="I16" i="7"/>
  <c r="H16" i="7"/>
  <c r="G16" i="7"/>
  <c r="F16" i="7"/>
  <c r="E16" i="7"/>
  <c r="D16" i="7"/>
  <c r="C16" i="7"/>
  <c r="L13" i="7"/>
  <c r="K13" i="7"/>
  <c r="J13" i="7"/>
  <c r="I13" i="7"/>
  <c r="H13" i="7"/>
  <c r="G13" i="7"/>
  <c r="F13" i="7"/>
  <c r="F15" i="7" s="1"/>
  <c r="E13" i="7"/>
  <c r="E15" i="7" s="1"/>
  <c r="D13" i="7"/>
  <c r="D15" i="7" s="1"/>
  <c r="C13" i="7"/>
  <c r="C15" i="7" s="1"/>
  <c r="L12" i="7"/>
  <c r="K12" i="7"/>
  <c r="J12" i="7"/>
  <c r="I12" i="7"/>
  <c r="H12" i="7"/>
  <c r="G12" i="7"/>
  <c r="F12" i="7"/>
  <c r="E12" i="7"/>
  <c r="E14" i="7" s="1"/>
  <c r="D12" i="7"/>
  <c r="C12" i="7"/>
  <c r="L11" i="7"/>
  <c r="K11" i="7"/>
  <c r="K14" i="7" s="1"/>
  <c r="J11" i="7"/>
  <c r="I11" i="7"/>
  <c r="H11" i="7"/>
  <c r="H14" i="7" s="1"/>
  <c r="G11" i="7"/>
  <c r="F11" i="7"/>
  <c r="E11" i="7"/>
  <c r="D11" i="7"/>
  <c r="C11" i="7"/>
  <c r="L10" i="7"/>
  <c r="K10" i="7"/>
  <c r="J10" i="7"/>
  <c r="I10" i="7"/>
  <c r="H10" i="7"/>
  <c r="G10" i="7"/>
  <c r="F10" i="7"/>
  <c r="E10" i="7"/>
  <c r="D10" i="7"/>
  <c r="C10" i="7"/>
  <c r="L9" i="7"/>
  <c r="K9" i="7"/>
  <c r="J9" i="7"/>
  <c r="I9" i="7"/>
  <c r="H9" i="7"/>
  <c r="G9" i="7"/>
  <c r="F9" i="7"/>
  <c r="E9" i="7"/>
  <c r="D9" i="7"/>
  <c r="C9" i="7"/>
  <c r="M8" i="7"/>
  <c r="M7" i="7"/>
  <c r="M6" i="7"/>
  <c r="M5" i="7"/>
  <c r="M4" i="7"/>
  <c r="D69" i="5"/>
  <c r="E69" i="5"/>
  <c r="F69" i="5"/>
  <c r="C69" i="5"/>
  <c r="D44" i="5"/>
  <c r="E44" i="5"/>
  <c r="F44" i="5"/>
  <c r="G44" i="5"/>
  <c r="C44" i="5"/>
  <c r="D20" i="5"/>
  <c r="E20" i="5"/>
  <c r="F20" i="5"/>
  <c r="G20" i="5"/>
  <c r="C20" i="5"/>
  <c r="C49" i="6"/>
  <c r="D57" i="6"/>
  <c r="C57" i="6"/>
  <c r="B57" i="6"/>
  <c r="D30" i="6"/>
  <c r="C30" i="6"/>
  <c r="B30" i="6"/>
  <c r="D76" i="6"/>
  <c r="E76" i="6"/>
  <c r="F76" i="6"/>
  <c r="G76" i="6"/>
  <c r="C76" i="6"/>
  <c r="D21" i="6"/>
  <c r="E21" i="6"/>
  <c r="F21" i="6"/>
  <c r="C21" i="6"/>
  <c r="D49" i="6"/>
  <c r="E49" i="6"/>
  <c r="F49" i="6"/>
  <c r="G49" i="6"/>
  <c r="D20" i="4"/>
  <c r="E20" i="4"/>
  <c r="F20" i="4"/>
  <c r="G20" i="4"/>
  <c r="H20" i="4"/>
  <c r="I20" i="4"/>
  <c r="J20" i="4"/>
  <c r="K20" i="4"/>
  <c r="L20" i="4"/>
  <c r="C20" i="4"/>
  <c r="D46" i="4"/>
  <c r="E46" i="4"/>
  <c r="F46" i="4"/>
  <c r="G46" i="4"/>
  <c r="H46" i="4"/>
  <c r="I46" i="4"/>
  <c r="J46" i="4"/>
  <c r="K46" i="4"/>
  <c r="L46" i="4"/>
  <c r="C46" i="4"/>
  <c r="D71" i="4"/>
  <c r="E71" i="4"/>
  <c r="F71" i="4"/>
  <c r="G71" i="4"/>
  <c r="H71" i="4"/>
  <c r="I71" i="4"/>
  <c r="J71" i="4"/>
  <c r="K71" i="4"/>
  <c r="C71" i="4"/>
  <c r="D3" i="6"/>
  <c r="C3" i="6"/>
  <c r="B3" i="6"/>
  <c r="D52" i="5"/>
  <c r="C52" i="5"/>
  <c r="B52" i="5"/>
  <c r="D27" i="5"/>
  <c r="C27" i="5"/>
  <c r="B27" i="5"/>
  <c r="X68" i="6" l="1"/>
  <c r="M46" i="4"/>
  <c r="Z63" i="4"/>
  <c r="G15" i="7"/>
  <c r="Z60" i="5"/>
  <c r="X12" i="6"/>
  <c r="F14" i="7"/>
  <c r="L15" i="7"/>
  <c r="G14" i="7"/>
  <c r="C14" i="7"/>
  <c r="Z13" i="4"/>
  <c r="X41" i="6"/>
  <c r="I14" i="7"/>
  <c r="M30" i="7"/>
  <c r="M9" i="7"/>
  <c r="J14" i="7"/>
  <c r="I15" i="7"/>
  <c r="D14" i="7"/>
  <c r="L14" i="7"/>
  <c r="J15" i="7"/>
  <c r="K15" i="7"/>
  <c r="M40" i="7"/>
  <c r="M41" i="7"/>
  <c r="C40" i="7"/>
  <c r="M31" i="7"/>
  <c r="M12" i="7"/>
  <c r="M14" i="7" s="1"/>
  <c r="H15" i="7"/>
  <c r="M16" i="7"/>
  <c r="M11" i="7"/>
  <c r="M10" i="7"/>
  <c r="M13" i="7"/>
  <c r="M15" i="7" s="1"/>
  <c r="E57" i="6"/>
  <c r="E52" i="5"/>
  <c r="E30" i="6"/>
  <c r="E27" i="5"/>
  <c r="E3" i="6"/>
  <c r="D54" i="4"/>
  <c r="C54" i="4"/>
  <c r="B54" i="4"/>
  <c r="H16" i="4"/>
  <c r="C13" i="4"/>
  <c r="G3" i="4"/>
  <c r="F3" i="4"/>
  <c r="H3" i="4"/>
  <c r="C8" i="2"/>
  <c r="D8" i="2" s="1"/>
  <c r="D7" i="2"/>
  <c r="E7" i="2"/>
  <c r="F7" i="2"/>
  <c r="D13" i="4"/>
  <c r="E13" i="4"/>
  <c r="F13" i="4"/>
  <c r="G13" i="4"/>
  <c r="I13" i="4"/>
  <c r="J13" i="4"/>
  <c r="K13" i="4"/>
  <c r="C15" i="4"/>
  <c r="D15" i="4"/>
  <c r="E15" i="4"/>
  <c r="F15" i="4"/>
  <c r="G15" i="4"/>
  <c r="H15" i="4"/>
  <c r="I15" i="4"/>
  <c r="J15" i="4"/>
  <c r="K15" i="4"/>
  <c r="C16" i="4"/>
  <c r="D16" i="4"/>
  <c r="E16" i="4"/>
  <c r="F16" i="4"/>
  <c r="G16" i="4"/>
  <c r="I16" i="4"/>
  <c r="J16" i="4"/>
  <c r="K16" i="4"/>
  <c r="C17" i="4"/>
  <c r="D17" i="4"/>
  <c r="E17" i="4"/>
  <c r="F17" i="4"/>
  <c r="G17" i="4"/>
  <c r="I17" i="4"/>
  <c r="J17" i="4"/>
  <c r="K17" i="4"/>
  <c r="G7" i="2" l="1"/>
  <c r="F8" i="2"/>
  <c r="E8" i="2"/>
  <c r="G8" i="2" s="1"/>
  <c r="E18" i="4"/>
  <c r="E54" i="4"/>
  <c r="E19" i="4"/>
  <c r="H13" i="4"/>
  <c r="H17" i="4"/>
  <c r="H19" i="4" s="1"/>
  <c r="F18" i="4"/>
  <c r="L15" i="4"/>
  <c r="M8" i="4"/>
  <c r="M14" i="4" s="1"/>
  <c r="C14" i="4"/>
  <c r="I3" i="4"/>
  <c r="G19" i="4"/>
  <c r="D19" i="4"/>
  <c r="L17" i="4"/>
  <c r="L13" i="4"/>
  <c r="L16" i="4"/>
  <c r="H18" i="4"/>
  <c r="F19" i="4"/>
  <c r="I18" i="4"/>
  <c r="G18" i="4"/>
  <c r="C19" i="4"/>
  <c r="C18" i="4"/>
  <c r="J18" i="4"/>
  <c r="K19" i="4"/>
  <c r="J19" i="4"/>
  <c r="D18" i="4"/>
  <c r="I19" i="4"/>
  <c r="K18" i="4"/>
  <c r="G68" i="4"/>
  <c r="G67" i="4"/>
  <c r="G66" i="4"/>
  <c r="G65" i="4"/>
  <c r="G64" i="4"/>
  <c r="G43" i="4"/>
  <c r="G42" i="4"/>
  <c r="G41" i="4"/>
  <c r="G40" i="4"/>
  <c r="G39" i="4"/>
  <c r="G73" i="6"/>
  <c r="F73" i="6"/>
  <c r="E73" i="6"/>
  <c r="D73" i="6"/>
  <c r="C73" i="6"/>
  <c r="G72" i="6"/>
  <c r="F72" i="6"/>
  <c r="E72" i="6"/>
  <c r="D72" i="6"/>
  <c r="C72" i="6"/>
  <c r="G71" i="6"/>
  <c r="F71" i="6"/>
  <c r="E71" i="6"/>
  <c r="D71" i="6"/>
  <c r="C71" i="6"/>
  <c r="G70" i="6"/>
  <c r="F70" i="6"/>
  <c r="E70" i="6"/>
  <c r="D70" i="6"/>
  <c r="C70" i="6"/>
  <c r="G69" i="6"/>
  <c r="F69" i="6"/>
  <c r="E69" i="6"/>
  <c r="D69" i="6"/>
  <c r="C69" i="6"/>
  <c r="H68" i="6"/>
  <c r="H67" i="6"/>
  <c r="H66" i="6"/>
  <c r="H65" i="6"/>
  <c r="H64" i="6"/>
  <c r="G46" i="6"/>
  <c r="F46" i="6"/>
  <c r="E46" i="6"/>
  <c r="D46" i="6"/>
  <c r="C46" i="6"/>
  <c r="G45" i="6"/>
  <c r="F45" i="6"/>
  <c r="E45" i="6"/>
  <c r="D45" i="6"/>
  <c r="C45" i="6"/>
  <c r="G44" i="6"/>
  <c r="F44" i="6"/>
  <c r="E44" i="6"/>
  <c r="D44" i="6"/>
  <c r="C44" i="6"/>
  <c r="G43" i="6"/>
  <c r="F43" i="6"/>
  <c r="E43" i="6"/>
  <c r="D43" i="6"/>
  <c r="C43" i="6"/>
  <c r="G42" i="6"/>
  <c r="F42" i="6"/>
  <c r="E42" i="6"/>
  <c r="D42" i="6"/>
  <c r="C42" i="6"/>
  <c r="H41" i="6"/>
  <c r="H40" i="6"/>
  <c r="H39" i="6"/>
  <c r="H38" i="6"/>
  <c r="H37" i="6"/>
  <c r="F18" i="6"/>
  <c r="E18" i="6"/>
  <c r="D18" i="6"/>
  <c r="C18" i="6"/>
  <c r="F17" i="6"/>
  <c r="E17" i="6"/>
  <c r="D17" i="6"/>
  <c r="C17" i="6"/>
  <c r="F16" i="6"/>
  <c r="E16" i="6"/>
  <c r="D16" i="6"/>
  <c r="C16" i="6"/>
  <c r="F15" i="6"/>
  <c r="E15" i="6"/>
  <c r="D15" i="6"/>
  <c r="C15" i="6"/>
  <c r="F14" i="6"/>
  <c r="E14" i="6"/>
  <c r="D14" i="6"/>
  <c r="C14" i="6"/>
  <c r="H13" i="6"/>
  <c r="H12" i="6"/>
  <c r="G21" i="6" s="1"/>
  <c r="H10" i="6"/>
  <c r="H9" i="6"/>
  <c r="F66" i="5"/>
  <c r="E66" i="5"/>
  <c r="D66" i="5"/>
  <c r="C66" i="5"/>
  <c r="F65" i="5"/>
  <c r="E65" i="5"/>
  <c r="D65" i="5"/>
  <c r="C65" i="5"/>
  <c r="F64" i="5"/>
  <c r="E64" i="5"/>
  <c r="D64" i="5"/>
  <c r="C64" i="5"/>
  <c r="F63" i="5"/>
  <c r="E63" i="5"/>
  <c r="D63" i="5"/>
  <c r="C63" i="5"/>
  <c r="F62" i="5"/>
  <c r="E62" i="5"/>
  <c r="D62" i="5"/>
  <c r="C62" i="5"/>
  <c r="H61" i="5"/>
  <c r="H59" i="5"/>
  <c r="H58" i="5"/>
  <c r="H57" i="5"/>
  <c r="G41" i="5"/>
  <c r="F41" i="5"/>
  <c r="E41" i="5"/>
  <c r="D41" i="5"/>
  <c r="C41" i="5"/>
  <c r="G40" i="5"/>
  <c r="F40" i="5"/>
  <c r="E40" i="5"/>
  <c r="D40" i="5"/>
  <c r="C40" i="5"/>
  <c r="G39" i="5"/>
  <c r="F39" i="5"/>
  <c r="E39" i="5"/>
  <c r="D39" i="5"/>
  <c r="C39" i="5"/>
  <c r="G38" i="5"/>
  <c r="F38" i="5"/>
  <c r="E38" i="5"/>
  <c r="D38" i="5"/>
  <c r="C38" i="5"/>
  <c r="G37" i="5"/>
  <c r="F37" i="5"/>
  <c r="E37" i="5"/>
  <c r="D37" i="5"/>
  <c r="C37" i="5"/>
  <c r="H36" i="5"/>
  <c r="H35" i="5"/>
  <c r="H34" i="5"/>
  <c r="H33" i="5"/>
  <c r="H32" i="5"/>
  <c r="G17" i="5"/>
  <c r="F17" i="5"/>
  <c r="E17" i="5"/>
  <c r="D17" i="5"/>
  <c r="C17" i="5"/>
  <c r="G16" i="5"/>
  <c r="F16" i="5"/>
  <c r="E16" i="5"/>
  <c r="D16" i="5"/>
  <c r="C16" i="5"/>
  <c r="G15" i="5"/>
  <c r="F15" i="5"/>
  <c r="E15" i="5"/>
  <c r="D15" i="5"/>
  <c r="C15" i="5"/>
  <c r="G14" i="5"/>
  <c r="F14" i="5"/>
  <c r="E14" i="5"/>
  <c r="D14" i="5"/>
  <c r="C14" i="5"/>
  <c r="G13" i="5"/>
  <c r="F13" i="5"/>
  <c r="E13" i="5"/>
  <c r="D13" i="5"/>
  <c r="C13" i="5"/>
  <c r="H12" i="5"/>
  <c r="H11" i="5"/>
  <c r="H10" i="5"/>
  <c r="H9" i="5"/>
  <c r="H8" i="5"/>
  <c r="K68" i="4"/>
  <c r="J68" i="4"/>
  <c r="I68" i="4"/>
  <c r="H68" i="4"/>
  <c r="F68" i="4"/>
  <c r="E68" i="4"/>
  <c r="D68" i="4"/>
  <c r="C68" i="4"/>
  <c r="K67" i="4"/>
  <c r="J67" i="4"/>
  <c r="I67" i="4"/>
  <c r="H67" i="4"/>
  <c r="F67" i="4"/>
  <c r="E67" i="4"/>
  <c r="D67" i="4"/>
  <c r="C67" i="4"/>
  <c r="K66" i="4"/>
  <c r="J66" i="4"/>
  <c r="I66" i="4"/>
  <c r="H66" i="4"/>
  <c r="F66" i="4"/>
  <c r="E66" i="4"/>
  <c r="D66" i="4"/>
  <c r="C66" i="4"/>
  <c r="K65" i="4"/>
  <c r="J65" i="4"/>
  <c r="I65" i="4"/>
  <c r="H65" i="4"/>
  <c r="F65" i="4"/>
  <c r="E65" i="4"/>
  <c r="D65" i="4"/>
  <c r="C65" i="4"/>
  <c r="K64" i="4"/>
  <c r="J64" i="4"/>
  <c r="I64" i="4"/>
  <c r="H64" i="4"/>
  <c r="F64" i="4"/>
  <c r="E64" i="4"/>
  <c r="D64" i="4"/>
  <c r="C64" i="4"/>
  <c r="L43" i="4"/>
  <c r="K43" i="4"/>
  <c r="J43" i="4"/>
  <c r="I43" i="4"/>
  <c r="H43" i="4"/>
  <c r="F43" i="4"/>
  <c r="E43" i="4"/>
  <c r="D43" i="4"/>
  <c r="C43" i="4"/>
  <c r="L42" i="4"/>
  <c r="K42" i="4"/>
  <c r="J42" i="4"/>
  <c r="I42" i="4"/>
  <c r="H42" i="4"/>
  <c r="F42" i="4"/>
  <c r="E42" i="4"/>
  <c r="D42" i="4"/>
  <c r="C42" i="4"/>
  <c r="L41" i="4"/>
  <c r="K41" i="4"/>
  <c r="J41" i="4"/>
  <c r="I41" i="4"/>
  <c r="H41" i="4"/>
  <c r="F41" i="4"/>
  <c r="E41" i="4"/>
  <c r="D41" i="4"/>
  <c r="C41" i="4"/>
  <c r="L40" i="4"/>
  <c r="K40" i="4"/>
  <c r="J40" i="4"/>
  <c r="I40" i="4"/>
  <c r="H40" i="4"/>
  <c r="F40" i="4"/>
  <c r="E40" i="4"/>
  <c r="D40" i="4"/>
  <c r="C40" i="4"/>
  <c r="L39" i="4"/>
  <c r="K39" i="4"/>
  <c r="J39" i="4"/>
  <c r="I39" i="4"/>
  <c r="H39" i="4"/>
  <c r="F39" i="4"/>
  <c r="E39" i="4"/>
  <c r="D39" i="4"/>
  <c r="C39" i="4"/>
  <c r="G14" i="6" l="1"/>
  <c r="H11" i="6"/>
  <c r="H14" i="6" s="1"/>
  <c r="G15" i="6"/>
  <c r="G18" i="6"/>
  <c r="G17" i="6"/>
  <c r="G16" i="6"/>
  <c r="E75" i="6"/>
  <c r="E42" i="5"/>
  <c r="G42" i="5"/>
  <c r="M43" i="4"/>
  <c r="L18" i="4"/>
  <c r="C43" i="5"/>
  <c r="H44" i="5"/>
  <c r="H20" i="5"/>
  <c r="M39" i="4"/>
  <c r="M40" i="4"/>
  <c r="M41" i="4"/>
  <c r="M42" i="4"/>
  <c r="M20" i="4"/>
  <c r="G44" i="4"/>
  <c r="D75" i="6"/>
  <c r="D74" i="6"/>
  <c r="E74" i="6"/>
  <c r="G75" i="6"/>
  <c r="F74" i="6"/>
  <c r="H71" i="6"/>
  <c r="C74" i="6"/>
  <c r="H73" i="6"/>
  <c r="H76" i="6"/>
  <c r="C75" i="6"/>
  <c r="D67" i="5"/>
  <c r="F67" i="5"/>
  <c r="C67" i="5"/>
  <c r="E67" i="5"/>
  <c r="E68" i="5"/>
  <c r="E47" i="6"/>
  <c r="G48" i="6"/>
  <c r="D48" i="6"/>
  <c r="D47" i="6"/>
  <c r="C48" i="6"/>
  <c r="C47" i="6"/>
  <c r="G47" i="6"/>
  <c r="F48" i="6"/>
  <c r="H45" i="6"/>
  <c r="H46" i="6"/>
  <c r="H49" i="6"/>
  <c r="F43" i="5"/>
  <c r="F42" i="5"/>
  <c r="G43" i="5"/>
  <c r="E43" i="5"/>
  <c r="D42" i="5"/>
  <c r="C42" i="5"/>
  <c r="H39" i="5"/>
  <c r="C19" i="6"/>
  <c r="F19" i="6"/>
  <c r="E20" i="6"/>
  <c r="F20" i="6"/>
  <c r="D19" i="6"/>
  <c r="C20" i="6"/>
  <c r="H40" i="5"/>
  <c r="C68" i="5"/>
  <c r="D43" i="5"/>
  <c r="F68" i="5"/>
  <c r="D68" i="5"/>
  <c r="H15" i="5"/>
  <c r="G18" i="5"/>
  <c r="E19" i="5"/>
  <c r="E18" i="5"/>
  <c r="C19" i="5"/>
  <c r="F18" i="5"/>
  <c r="D18" i="5"/>
  <c r="G70" i="4"/>
  <c r="G69" i="4"/>
  <c r="G45" i="4"/>
  <c r="L19" i="4"/>
  <c r="M15" i="4"/>
  <c r="M16" i="4"/>
  <c r="M17" i="4"/>
  <c r="M13" i="4"/>
  <c r="E70" i="4"/>
  <c r="C70" i="4"/>
  <c r="I44" i="4"/>
  <c r="H70" i="4"/>
  <c r="F69" i="4"/>
  <c r="J44" i="4"/>
  <c r="H44" i="4"/>
  <c r="K70" i="4"/>
  <c r="E45" i="4"/>
  <c r="J45" i="4"/>
  <c r="J70" i="4"/>
  <c r="H45" i="4"/>
  <c r="F44" i="4"/>
  <c r="K44" i="4"/>
  <c r="C44" i="4"/>
  <c r="D44" i="4"/>
  <c r="C45" i="4"/>
  <c r="L45" i="4"/>
  <c r="F70" i="4"/>
  <c r="F45" i="4"/>
  <c r="E44" i="4"/>
  <c r="D45" i="4"/>
  <c r="J69" i="4"/>
  <c r="I69" i="4"/>
  <c r="I45" i="4"/>
  <c r="K69" i="4"/>
  <c r="L44" i="4"/>
  <c r="I70" i="4"/>
  <c r="D69" i="4"/>
  <c r="C69" i="4"/>
  <c r="E69" i="4"/>
  <c r="K45" i="4"/>
  <c r="H69" i="4"/>
  <c r="E19" i="6"/>
  <c r="H44" i="6"/>
  <c r="F47" i="6"/>
  <c r="G74" i="6"/>
  <c r="H70" i="6"/>
  <c r="D20" i="6"/>
  <c r="E48" i="6"/>
  <c r="H69" i="6"/>
  <c r="H43" i="6"/>
  <c r="H42" i="6"/>
  <c r="H72" i="6"/>
  <c r="F75" i="6"/>
  <c r="H38" i="5"/>
  <c r="H37" i="5"/>
  <c r="H41" i="5"/>
  <c r="D19" i="5"/>
  <c r="F19" i="5"/>
  <c r="C18" i="5"/>
  <c r="G19" i="5"/>
  <c r="H16" i="5"/>
  <c r="H14" i="5"/>
  <c r="H13" i="5"/>
  <c r="H17" i="5"/>
  <c r="D70" i="4"/>
  <c r="H17" i="6" l="1"/>
  <c r="H18" i="6"/>
  <c r="H15" i="6"/>
  <c r="H16" i="6"/>
  <c r="H21" i="6"/>
  <c r="G20" i="6"/>
  <c r="G19" i="6"/>
  <c r="C74" i="4"/>
  <c r="M45" i="4"/>
  <c r="M44" i="4"/>
  <c r="F74" i="4"/>
  <c r="D74" i="4"/>
  <c r="H75" i="6"/>
  <c r="H74" i="6"/>
  <c r="H47" i="6"/>
  <c r="H42" i="5"/>
  <c r="H43" i="5"/>
  <c r="E74" i="4"/>
  <c r="K74" i="4"/>
  <c r="I74" i="4"/>
  <c r="J74" i="4"/>
  <c r="G74" i="4"/>
  <c r="H74" i="4"/>
  <c r="H19" i="5"/>
  <c r="H18" i="5"/>
  <c r="M19" i="4"/>
  <c r="M18" i="4"/>
  <c r="H48" i="6"/>
  <c r="D29" i="4"/>
  <c r="B29" i="4"/>
  <c r="C29" i="4"/>
  <c r="H20" i="6" l="1"/>
  <c r="H19" i="6"/>
  <c r="E29" i="4"/>
  <c r="C55" i="4"/>
  <c r="B55" i="4"/>
  <c r="D55" i="4"/>
  <c r="E55" i="4" l="1"/>
  <c r="D53" i="4" s="1"/>
  <c r="C4" i="5"/>
  <c r="D4" i="5"/>
  <c r="B4" i="5"/>
  <c r="E4" i="5" l="1"/>
  <c r="C4" i="6"/>
  <c r="D4" i="6"/>
  <c r="B4" i="6"/>
  <c r="C28" i="5"/>
  <c r="D28" i="5"/>
  <c r="B28" i="5"/>
  <c r="E4" i="6" l="1"/>
  <c r="D2" i="6" s="1"/>
  <c r="E28" i="5"/>
  <c r="D26" i="5" s="1"/>
  <c r="C53" i="5"/>
  <c r="D53" i="5"/>
  <c r="B53" i="5"/>
  <c r="E53" i="5" l="1"/>
  <c r="D51" i="5" s="1"/>
  <c r="G69" i="5" l="1"/>
  <c r="G62" i="5"/>
  <c r="G63" i="5"/>
  <c r="G64" i="5"/>
  <c r="G66" i="5"/>
  <c r="G68" i="5" s="1"/>
  <c r="G65" i="5"/>
  <c r="G67" i="5" s="1"/>
  <c r="H60" i="5"/>
  <c r="H65" i="5" s="1"/>
  <c r="H62" i="5" l="1"/>
  <c r="H64" i="5"/>
  <c r="H67" i="5" s="1"/>
  <c r="H63" i="5"/>
  <c r="H69" i="5"/>
  <c r="H66" i="5"/>
  <c r="H68" i="5" l="1"/>
  <c r="D3" i="5"/>
  <c r="B3" i="5"/>
  <c r="C3" i="5"/>
  <c r="E3" i="5" l="1"/>
  <c r="D2" i="5" s="1"/>
  <c r="G4" i="4"/>
  <c r="F4" i="4"/>
  <c r="H4" i="4"/>
  <c r="I4" i="4" l="1"/>
  <c r="H2" i="4" s="1"/>
  <c r="C31" i="6"/>
  <c r="D31" i="6"/>
  <c r="B31" i="6"/>
  <c r="E31" i="6" l="1"/>
  <c r="D29" i="6" s="1"/>
  <c r="C30" i="4"/>
  <c r="D30" i="4"/>
  <c r="B30" i="4"/>
  <c r="E30" i="4" l="1"/>
  <c r="D28" i="4" s="1"/>
  <c r="C58" i="6"/>
  <c r="D58" i="6"/>
  <c r="B58" i="6"/>
  <c r="E58" i="6" l="1"/>
  <c r="D56" i="6" s="1"/>
  <c r="L65" i="4"/>
  <c r="M65" i="4" s="1"/>
  <c r="L66" i="4"/>
  <c r="M66" i="4" s="1"/>
  <c r="M63" i="4"/>
  <c r="L71" i="4"/>
  <c r="M71" i="4" s="1"/>
  <c r="L67" i="4"/>
  <c r="L68" i="4"/>
  <c r="L64" i="4"/>
  <c r="M64" i="4" s="1"/>
  <c r="L70" i="4" l="1"/>
  <c r="M70" i="4" s="1"/>
  <c r="M68" i="4"/>
  <c r="L69" i="4"/>
  <c r="M69" i="4" s="1"/>
  <c r="M67" i="4"/>
  <c r="L74" i="4" l="1"/>
  <c r="M74" i="4"/>
</calcChain>
</file>

<file path=xl/sharedStrings.xml><?xml version="1.0" encoding="utf-8"?>
<sst xmlns="http://schemas.openxmlformats.org/spreadsheetml/2006/main" count="533" uniqueCount="75">
  <si>
    <t>データ測定日</t>
    <rPh sb="3" eb="6">
      <t>ソクテイビ</t>
    </rPh>
    <phoneticPr fontId="1"/>
  </si>
  <si>
    <t>データ測定時間</t>
    <rPh sb="3" eb="7">
      <t>ソクテイジカン</t>
    </rPh>
    <phoneticPr fontId="1"/>
  </si>
  <si>
    <t>実験対象者</t>
    <rPh sb="0" eb="5">
      <t>ジッケンタイショウシャ</t>
    </rPh>
    <phoneticPr fontId="1"/>
  </si>
  <si>
    <t>1回目</t>
    <rPh sb="1" eb="3">
      <t>カイメ</t>
    </rPh>
    <phoneticPr fontId="1"/>
  </si>
  <si>
    <t>2回目</t>
    <rPh sb="1" eb="3">
      <t>カイメ</t>
    </rPh>
    <phoneticPr fontId="1"/>
  </si>
  <si>
    <t>3回目</t>
    <rPh sb="1" eb="3">
      <t>カイメ</t>
    </rPh>
    <phoneticPr fontId="1"/>
  </si>
  <si>
    <t>4回目</t>
    <rPh sb="1" eb="3">
      <t>カイメ</t>
    </rPh>
    <phoneticPr fontId="1"/>
  </si>
  <si>
    <t>5回目</t>
    <rPh sb="1" eb="3">
      <t>カイメ</t>
    </rPh>
    <phoneticPr fontId="1"/>
  </si>
  <si>
    <t>i</t>
    <phoneticPr fontId="1"/>
  </si>
  <si>
    <t>合計</t>
    <rPh sb="0" eb="2">
      <t>ゴウケイ</t>
    </rPh>
    <phoneticPr fontId="1"/>
  </si>
  <si>
    <t>平均</t>
    <rPh sb="0" eb="2">
      <t>ヘイキン</t>
    </rPh>
    <phoneticPr fontId="1"/>
  </si>
  <si>
    <t>四分位範囲</t>
    <rPh sb="0" eb="5">
      <t>シブンイハンイ</t>
    </rPh>
    <phoneticPr fontId="1"/>
  </si>
  <si>
    <t>第3四分位数</t>
    <rPh sb="0" eb="1">
      <t>ダイ</t>
    </rPh>
    <rPh sb="2" eb="6">
      <t>シブンイスウ</t>
    </rPh>
    <phoneticPr fontId="1"/>
  </si>
  <si>
    <t>第1四分位数</t>
    <rPh sb="0" eb="1">
      <t>ダイ</t>
    </rPh>
    <rPh sb="2" eb="5">
      <t>シブンイ</t>
    </rPh>
    <rPh sb="5" eb="6">
      <t>スウ</t>
    </rPh>
    <phoneticPr fontId="1"/>
  </si>
  <si>
    <t>外れ値下</t>
    <rPh sb="0" eb="1">
      <t>ハズ</t>
    </rPh>
    <rPh sb="2" eb="3">
      <t>チ</t>
    </rPh>
    <rPh sb="3" eb="4">
      <t>シタ</t>
    </rPh>
    <phoneticPr fontId="1"/>
  </si>
  <si>
    <t>外れ値上</t>
    <rPh sb="0" eb="1">
      <t>ハズ</t>
    </rPh>
    <rPh sb="2" eb="3">
      <t>チ</t>
    </rPh>
    <rPh sb="3" eb="4">
      <t>ウエ</t>
    </rPh>
    <phoneticPr fontId="1"/>
  </si>
  <si>
    <t>o</t>
    <phoneticPr fontId="1"/>
  </si>
  <si>
    <t>r</t>
    <phoneticPr fontId="1"/>
  </si>
  <si>
    <t>n</t>
    <phoneticPr fontId="1"/>
  </si>
  <si>
    <t>p</t>
    <phoneticPr fontId="1"/>
  </si>
  <si>
    <t>i</t>
    <phoneticPr fontId="1"/>
  </si>
  <si>
    <t>k</t>
    <phoneticPr fontId="1"/>
  </si>
  <si>
    <t>k</t>
    <phoneticPr fontId="1"/>
  </si>
  <si>
    <t>u</t>
    <phoneticPr fontId="1"/>
  </si>
  <si>
    <t>ゆっくり</t>
    <phoneticPr fontId="1"/>
  </si>
  <si>
    <t>ふつう</t>
    <phoneticPr fontId="1"/>
  </si>
  <si>
    <t>急いで</t>
    <rPh sb="0" eb="1">
      <t>イソ</t>
    </rPh>
    <phoneticPr fontId="1"/>
  </si>
  <si>
    <t>k</t>
    <phoneticPr fontId="1"/>
  </si>
  <si>
    <t>k</t>
    <phoneticPr fontId="1"/>
  </si>
  <si>
    <t>a</t>
    <phoneticPr fontId="1"/>
  </si>
  <si>
    <t>ふつう</t>
    <phoneticPr fontId="1"/>
  </si>
  <si>
    <t>いそいで</t>
    <phoneticPr fontId="1"/>
  </si>
  <si>
    <t>n</t>
    <phoneticPr fontId="1"/>
  </si>
  <si>
    <t>n</t>
    <phoneticPr fontId="1"/>
  </si>
  <si>
    <t>n</t>
    <phoneticPr fontId="1"/>
  </si>
  <si>
    <t>安藤</t>
    <rPh sb="0" eb="2">
      <t>アンドウ</t>
    </rPh>
    <phoneticPr fontId="1"/>
  </si>
  <si>
    <t xml:space="preserve"> 16:32:10.420</t>
    <phoneticPr fontId="1"/>
  </si>
  <si>
    <t>標準偏差</t>
    <rPh sb="0" eb="4">
      <t>ヒョウジュンヘンサ</t>
    </rPh>
    <phoneticPr fontId="1"/>
  </si>
  <si>
    <t>o</t>
  </si>
  <si>
    <t>r</t>
  </si>
  <si>
    <t>i</t>
  </si>
  <si>
    <t>n</t>
  </si>
  <si>
    <t>p</t>
  </si>
  <si>
    <t>k</t>
  </si>
  <si>
    <t>u</t>
  </si>
  <si>
    <t>標準偏差</t>
    <rPh sb="0" eb="4">
      <t>ヒョウジュンヘンサ</t>
    </rPh>
    <phoneticPr fontId="1"/>
  </si>
  <si>
    <t>入力文字</t>
    <rPh sb="0" eb="4">
      <t>ニュウリョクモジ</t>
    </rPh>
    <phoneticPr fontId="1"/>
  </si>
  <si>
    <t>四捨五入</t>
    <rPh sb="0" eb="4">
      <t>シシャゴニュウ</t>
    </rPh>
    <phoneticPr fontId="1"/>
  </si>
  <si>
    <t>桁上げ</t>
    <rPh sb="0" eb="2">
      <t>ケタア</t>
    </rPh>
    <phoneticPr fontId="1"/>
  </si>
  <si>
    <t>確率</t>
    <rPh sb="0" eb="2">
      <t>カクリツ</t>
    </rPh>
    <phoneticPr fontId="1"/>
  </si>
  <si>
    <t>合計</t>
    <rPh sb="0" eb="2">
      <t>ゴウケイ</t>
    </rPh>
    <phoneticPr fontId="1"/>
  </si>
  <si>
    <t>ゆっくり</t>
  </si>
  <si>
    <t>平均</t>
    <rPh sb="0" eb="2">
      <t>ヘイキン</t>
    </rPh>
    <phoneticPr fontId="1"/>
  </si>
  <si>
    <t>ふつう</t>
    <phoneticPr fontId="1"/>
  </si>
  <si>
    <t>急いで</t>
    <rPh sb="0" eb="1">
      <t>イソ</t>
    </rPh>
    <phoneticPr fontId="1"/>
  </si>
  <si>
    <t>a</t>
  </si>
  <si>
    <t>3回目</t>
    <rPh sb="1" eb="3">
      <t>カイメ</t>
    </rPh>
    <phoneticPr fontId="1"/>
  </si>
  <si>
    <t>16:53:35.472</t>
    <phoneticPr fontId="1"/>
  </si>
  <si>
    <t>16:53:35.955</t>
  </si>
  <si>
    <t>16:54:02.726</t>
    <phoneticPr fontId="1"/>
  </si>
  <si>
    <t>16:54:03.668</t>
  </si>
  <si>
    <t>16:56:09.541</t>
  </si>
  <si>
    <t>16:56:09.736</t>
  </si>
  <si>
    <t>16:57:31.317</t>
  </si>
  <si>
    <t>16:57:31.954</t>
  </si>
  <si>
    <t>16:57:33.618</t>
  </si>
  <si>
    <t>16:57:34.069</t>
  </si>
  <si>
    <t>16:59:45.833</t>
  </si>
  <si>
    <t>16:59:46.008</t>
  </si>
  <si>
    <t>17:00:38.725</t>
  </si>
  <si>
    <t>17:00:38.915</t>
  </si>
  <si>
    <t>17:00:40.412</t>
  </si>
  <si>
    <t>17:00:40.924</t>
  </si>
  <si>
    <t>17:00:48.504</t>
  </si>
  <si>
    <t>17:00:48.814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</si>
</sst>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0.000"/>
    <numFmt numFmtId="177" formatCode="0.000_);[Red]\(0.000\)"/>
    <numFmt numFmtId="178" formatCode="hh:mm:ss.000"/>
    <numFmt numFmtId="179" formatCode="0_);[Red]\(0\)"/>
    <numFmt numFmtId="180" formatCode="0.0000000%"/>
  </numFmts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32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1" xfId="0" applyFill="1" applyBorder="1">
      <alignment vertical="center"/>
    </xf>
    <xf numFmtId="177" fontId="0" fillId="0" borderId="1" xfId="0" applyNumberFormat="1" applyBorder="1">
      <alignment vertical="center"/>
    </xf>
    <xf numFmtId="0" fontId="0" fillId="0" borderId="1" xfId="0" applyNumberFormat="1" applyFont="1" applyBorder="1">
      <alignment vertical="center"/>
    </xf>
    <xf numFmtId="176" fontId="0" fillId="0" borderId="0" xfId="0" applyNumberFormat="1" applyBorder="1">
      <alignment vertical="center"/>
    </xf>
    <xf numFmtId="178" fontId="0" fillId="0" borderId="1" xfId="0" applyNumberFormat="1" applyBorder="1">
      <alignment vertical="center"/>
    </xf>
    <xf numFmtId="0" fontId="0" fillId="0" borderId="0" xfId="0" applyFill="1" applyBorder="1">
      <alignment vertical="center"/>
    </xf>
    <xf numFmtId="177" fontId="0" fillId="0" borderId="0" xfId="0" applyNumberFormat="1" applyBorder="1">
      <alignment vertical="center"/>
    </xf>
    <xf numFmtId="178" fontId="0" fillId="0" borderId="0" xfId="0" applyNumberFormat="1" applyBorder="1">
      <alignment vertical="center"/>
    </xf>
    <xf numFmtId="0" fontId="0" fillId="0" borderId="1" xfId="0" applyBorder="1" applyAlignment="1">
      <alignment vertical="center"/>
    </xf>
    <xf numFmtId="0" fontId="0" fillId="0" borderId="1" xfId="0" applyNumberFormat="1" applyBorder="1">
      <alignment vertical="center"/>
    </xf>
    <xf numFmtId="21" fontId="0" fillId="0" borderId="0" xfId="0" applyNumberFormat="1">
      <alignment vertical="center"/>
    </xf>
    <xf numFmtId="0" fontId="0" fillId="0" borderId="0" xfId="0" applyNumberFormat="1" applyBorder="1">
      <alignment vertical="center"/>
    </xf>
    <xf numFmtId="49" fontId="0" fillId="0" borderId="1" xfId="0" applyNumberFormat="1" applyBorder="1">
      <alignment vertical="center"/>
    </xf>
    <xf numFmtId="176" fontId="0" fillId="0" borderId="1" xfId="0" applyNumberFormat="1" applyBorder="1">
      <alignment vertical="center"/>
    </xf>
    <xf numFmtId="0" fontId="0" fillId="0" borderId="0" xfId="0" applyNumberFormat="1" applyFill="1" applyBorder="1">
      <alignment vertical="center"/>
    </xf>
    <xf numFmtId="0" fontId="0" fillId="0" borderId="0" xfId="0" applyNumberFormat="1">
      <alignment vertical="center"/>
    </xf>
    <xf numFmtId="179" fontId="0" fillId="0" borderId="0" xfId="0" applyNumberFormat="1">
      <alignment vertical="center"/>
    </xf>
    <xf numFmtId="179" fontId="0" fillId="0" borderId="0" xfId="0" applyNumberFormat="1" applyBorder="1">
      <alignment vertical="center"/>
    </xf>
    <xf numFmtId="0" fontId="0" fillId="0" borderId="4" xfId="0" applyFill="1" applyBorder="1">
      <alignment vertical="center"/>
    </xf>
    <xf numFmtId="0" fontId="0" fillId="0" borderId="5" xfId="0" applyFill="1" applyBorder="1">
      <alignment vertical="center"/>
    </xf>
    <xf numFmtId="1" fontId="0" fillId="0" borderId="1" xfId="0" applyNumberFormat="1" applyFill="1" applyBorder="1">
      <alignment vertical="center"/>
    </xf>
    <xf numFmtId="180" fontId="0" fillId="0" borderId="1" xfId="1" applyNumberFormat="1" applyFont="1" applyBorder="1">
      <alignment vertical="center"/>
    </xf>
    <xf numFmtId="177" fontId="0" fillId="0" borderId="1" xfId="0" applyNumberFormat="1" applyFont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176" fontId="0" fillId="0" borderId="1" xfId="0" applyNumberFormat="1" applyFont="1" applyBorder="1">
      <alignment vertical="center"/>
    </xf>
    <xf numFmtId="177" fontId="0" fillId="0" borderId="5" xfId="0" applyNumberFormat="1" applyBorder="1">
      <alignment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slow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オリンピック!$B$8</c:f>
              <c:strCache>
                <c:ptCount val="1"/>
                <c:pt idx="0">
                  <c:v>1回目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オリンピック!$C$7:$L$7</c:f>
              <c:strCache>
                <c:ptCount val="10"/>
                <c:pt idx="0">
                  <c:v>o</c:v>
                </c:pt>
                <c:pt idx="1">
                  <c:v>r</c:v>
                </c:pt>
                <c:pt idx="2">
                  <c:v>i</c:v>
                </c:pt>
                <c:pt idx="3">
                  <c:v>n</c:v>
                </c:pt>
                <c:pt idx="4">
                  <c:v>n</c:v>
                </c:pt>
                <c:pt idx="5">
                  <c:v>p</c:v>
                </c:pt>
                <c:pt idx="6">
                  <c:v>i</c:v>
                </c:pt>
                <c:pt idx="7">
                  <c:v>k</c:v>
                </c:pt>
                <c:pt idx="8">
                  <c:v>k</c:v>
                </c:pt>
                <c:pt idx="9">
                  <c:v>u</c:v>
                </c:pt>
              </c:strCache>
            </c:strRef>
          </c:cat>
          <c:val>
            <c:numRef>
              <c:f>オリンピック!$C$8:$L$8</c:f>
              <c:numCache>
                <c:formatCode>0.000_);[Red]\(0.000\)</c:formatCode>
                <c:ptCount val="10"/>
                <c:pt idx="0">
                  <c:v>0.47800000000279397</c:v>
                </c:pt>
                <c:pt idx="1">
                  <c:v>0.39100000000325963</c:v>
                </c:pt>
                <c:pt idx="2">
                  <c:v>0.44899999999324791</c:v>
                </c:pt>
                <c:pt idx="3">
                  <c:v>0.62100000000646105</c:v>
                </c:pt>
                <c:pt idx="5">
                  <c:v>0.43099999999685679</c:v>
                </c:pt>
                <c:pt idx="6">
                  <c:v>0.71600000000034925</c:v>
                </c:pt>
                <c:pt idx="7">
                  <c:v>0.44700000000011642</c:v>
                </c:pt>
                <c:pt idx="8">
                  <c:v>0.3459999999977299</c:v>
                </c:pt>
                <c:pt idx="9">
                  <c:v>0.45900000000256114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B1-40CC-9408-180F4E60A634}"/>
            </c:ext>
          </c:extLst>
        </c:ser>
        <c:ser>
          <c:idx val="1"/>
          <c:order val="1"/>
          <c:tx>
            <c:strRef>
              <c:f>オリンピック!$B$9</c:f>
              <c:strCache>
                <c:ptCount val="1"/>
                <c:pt idx="0">
                  <c:v>2回目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オリンピック!$C$7:$L$7</c:f>
              <c:strCache>
                <c:ptCount val="10"/>
                <c:pt idx="0">
                  <c:v>o</c:v>
                </c:pt>
                <c:pt idx="1">
                  <c:v>r</c:v>
                </c:pt>
                <c:pt idx="2">
                  <c:v>i</c:v>
                </c:pt>
                <c:pt idx="3">
                  <c:v>n</c:v>
                </c:pt>
                <c:pt idx="4">
                  <c:v>n</c:v>
                </c:pt>
                <c:pt idx="5">
                  <c:v>p</c:v>
                </c:pt>
                <c:pt idx="6">
                  <c:v>i</c:v>
                </c:pt>
                <c:pt idx="7">
                  <c:v>k</c:v>
                </c:pt>
                <c:pt idx="8">
                  <c:v>k</c:v>
                </c:pt>
                <c:pt idx="9">
                  <c:v>u</c:v>
                </c:pt>
              </c:strCache>
            </c:strRef>
          </c:cat>
          <c:val>
            <c:numRef>
              <c:f>オリンピック!$C$9:$L$9</c:f>
              <c:numCache>
                <c:formatCode>0.000_);[Red]\(0.000\)</c:formatCode>
                <c:ptCount val="10"/>
                <c:pt idx="0">
                  <c:v>0.73500000000058208</c:v>
                </c:pt>
                <c:pt idx="1">
                  <c:v>0.27700000000186265</c:v>
                </c:pt>
                <c:pt idx="2">
                  <c:v>0.4099999999962165</c:v>
                </c:pt>
                <c:pt idx="3">
                  <c:v>0.5610000000015134</c:v>
                </c:pt>
                <c:pt idx="5">
                  <c:v>0.85199999999895226</c:v>
                </c:pt>
                <c:pt idx="6">
                  <c:v>0.5610000000015134</c:v>
                </c:pt>
                <c:pt idx="7">
                  <c:v>0.40099999999802094</c:v>
                </c:pt>
                <c:pt idx="8">
                  <c:v>0.48300000000017462</c:v>
                </c:pt>
                <c:pt idx="9">
                  <c:v>0.92100000000209548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B1-40CC-9408-180F4E60A634}"/>
            </c:ext>
          </c:extLst>
        </c:ser>
        <c:ser>
          <c:idx val="2"/>
          <c:order val="2"/>
          <c:tx>
            <c:strRef>
              <c:f>オリンピック!$B$10</c:f>
              <c:strCache>
                <c:ptCount val="1"/>
                <c:pt idx="0">
                  <c:v>3回目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オリンピック!$C$7:$L$7</c:f>
              <c:strCache>
                <c:ptCount val="10"/>
                <c:pt idx="0">
                  <c:v>o</c:v>
                </c:pt>
                <c:pt idx="1">
                  <c:v>r</c:v>
                </c:pt>
                <c:pt idx="2">
                  <c:v>i</c:v>
                </c:pt>
                <c:pt idx="3">
                  <c:v>n</c:v>
                </c:pt>
                <c:pt idx="4">
                  <c:v>n</c:v>
                </c:pt>
                <c:pt idx="5">
                  <c:v>p</c:v>
                </c:pt>
                <c:pt idx="6">
                  <c:v>i</c:v>
                </c:pt>
                <c:pt idx="7">
                  <c:v>k</c:v>
                </c:pt>
                <c:pt idx="8">
                  <c:v>k</c:v>
                </c:pt>
                <c:pt idx="9">
                  <c:v>u</c:v>
                </c:pt>
              </c:strCache>
            </c:strRef>
          </c:cat>
          <c:val>
            <c:numRef>
              <c:f>オリンピック!$C$10:$L$10</c:f>
              <c:numCache>
                <c:formatCode>0.000_);[Red]\(0.000\)</c:formatCode>
                <c:ptCount val="10"/>
                <c:pt idx="0">
                  <c:v>0.41100000000005821</c:v>
                </c:pt>
                <c:pt idx="1">
                  <c:v>0.22699999999895226</c:v>
                </c:pt>
                <c:pt idx="2">
                  <c:v>0.77400000000488944</c:v>
                </c:pt>
                <c:pt idx="3">
                  <c:v>0.67699999999604188</c:v>
                </c:pt>
                <c:pt idx="5">
                  <c:v>0.39600000000064028</c:v>
                </c:pt>
                <c:pt idx="6">
                  <c:v>0.46399999999994179</c:v>
                </c:pt>
                <c:pt idx="7">
                  <c:v>0.1830000000045402</c:v>
                </c:pt>
                <c:pt idx="8">
                  <c:v>0.45599999999831198</c:v>
                </c:pt>
                <c:pt idx="9">
                  <c:v>1.1310000000012224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B1-40CC-9408-180F4E60A634}"/>
            </c:ext>
          </c:extLst>
        </c:ser>
        <c:ser>
          <c:idx val="3"/>
          <c:order val="3"/>
          <c:tx>
            <c:strRef>
              <c:f>オリンピック!$B$11</c:f>
              <c:strCache>
                <c:ptCount val="1"/>
                <c:pt idx="0">
                  <c:v>4回目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オリンピック!$C$7:$L$7</c:f>
              <c:strCache>
                <c:ptCount val="10"/>
                <c:pt idx="0">
                  <c:v>o</c:v>
                </c:pt>
                <c:pt idx="1">
                  <c:v>r</c:v>
                </c:pt>
                <c:pt idx="2">
                  <c:v>i</c:v>
                </c:pt>
                <c:pt idx="3">
                  <c:v>n</c:v>
                </c:pt>
                <c:pt idx="4">
                  <c:v>n</c:v>
                </c:pt>
                <c:pt idx="5">
                  <c:v>p</c:v>
                </c:pt>
                <c:pt idx="6">
                  <c:v>i</c:v>
                </c:pt>
                <c:pt idx="7">
                  <c:v>k</c:v>
                </c:pt>
                <c:pt idx="8">
                  <c:v>k</c:v>
                </c:pt>
                <c:pt idx="9">
                  <c:v>u</c:v>
                </c:pt>
              </c:strCache>
            </c:strRef>
          </c:cat>
          <c:val>
            <c:numRef>
              <c:f>オリンピック!$C$11:$L$11</c:f>
              <c:numCache>
                <c:formatCode>0.000_);[Red]\(0.000\)</c:formatCode>
                <c:ptCount val="10"/>
                <c:pt idx="0">
                  <c:v>0.7180000000007567</c:v>
                </c:pt>
                <c:pt idx="1">
                  <c:v>0.34500000000116415</c:v>
                </c:pt>
                <c:pt idx="2">
                  <c:v>1.0250000000014552</c:v>
                </c:pt>
                <c:pt idx="3">
                  <c:v>0.52199999999720603</c:v>
                </c:pt>
                <c:pt idx="5">
                  <c:v>0.39800000000104774</c:v>
                </c:pt>
                <c:pt idx="6">
                  <c:v>0.49399999999877764</c:v>
                </c:pt>
                <c:pt idx="7">
                  <c:v>0.19600000000355067</c:v>
                </c:pt>
                <c:pt idx="8">
                  <c:v>0.38199999999778811</c:v>
                </c:pt>
                <c:pt idx="9">
                  <c:v>0.50900000000547152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AB1-40CC-9408-180F4E60A634}"/>
            </c:ext>
          </c:extLst>
        </c:ser>
        <c:ser>
          <c:idx val="4"/>
          <c:order val="4"/>
          <c:tx>
            <c:strRef>
              <c:f>オリンピック!$B$12</c:f>
              <c:strCache>
                <c:ptCount val="1"/>
                <c:pt idx="0">
                  <c:v>5回目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オリンピック!$C$7:$L$7</c:f>
              <c:strCache>
                <c:ptCount val="10"/>
                <c:pt idx="0">
                  <c:v>o</c:v>
                </c:pt>
                <c:pt idx="1">
                  <c:v>r</c:v>
                </c:pt>
                <c:pt idx="2">
                  <c:v>i</c:v>
                </c:pt>
                <c:pt idx="3">
                  <c:v>n</c:v>
                </c:pt>
                <c:pt idx="4">
                  <c:v>n</c:v>
                </c:pt>
                <c:pt idx="5">
                  <c:v>p</c:v>
                </c:pt>
                <c:pt idx="6">
                  <c:v>i</c:v>
                </c:pt>
                <c:pt idx="7">
                  <c:v>k</c:v>
                </c:pt>
                <c:pt idx="8">
                  <c:v>k</c:v>
                </c:pt>
                <c:pt idx="9">
                  <c:v>u</c:v>
                </c:pt>
              </c:strCache>
            </c:strRef>
          </c:cat>
          <c:val>
            <c:numRef>
              <c:f>オリンピック!$C$12:$L$12</c:f>
              <c:numCache>
                <c:formatCode>0.000_);[Red]\(0.000\)</c:formatCode>
                <c:ptCount val="10"/>
                <c:pt idx="0">
                  <c:v>0.45999999999912689</c:v>
                </c:pt>
                <c:pt idx="1">
                  <c:v>0.43200000000069849</c:v>
                </c:pt>
                <c:pt idx="2">
                  <c:v>0.51499999999941792</c:v>
                </c:pt>
                <c:pt idx="3">
                  <c:v>0.5930000000007567</c:v>
                </c:pt>
                <c:pt idx="5">
                  <c:v>0.59199999999691499</c:v>
                </c:pt>
                <c:pt idx="6">
                  <c:v>0.61200000000098953</c:v>
                </c:pt>
                <c:pt idx="7">
                  <c:v>0.25699999999778811</c:v>
                </c:pt>
                <c:pt idx="8">
                  <c:v>0.59400000000459841</c:v>
                </c:pt>
                <c:pt idx="9">
                  <c:v>0.48300000000017462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AB1-40CC-9408-180F4E60A6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6347624"/>
        <c:axId val="430554880"/>
      </c:lineChart>
      <c:catAx>
        <c:axId val="42634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30554880"/>
        <c:crosses val="autoZero"/>
        <c:auto val="1"/>
        <c:lblAlgn val="ctr"/>
        <c:lblOffset val="100"/>
        <c:noMultiLvlLbl val="0"/>
      </c:catAx>
      <c:valAx>
        <c:axId val="430554880"/>
        <c:scaling>
          <c:orientation val="minMax"/>
          <c:max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);[Red]\(0.0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6347624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器械!$B$32</c:f>
              <c:strCache>
                <c:ptCount val="1"/>
                <c:pt idx="0">
                  <c:v>1回目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器械!$C$31:$G$31</c:f>
              <c:strCache>
                <c:ptCount val="5"/>
                <c:pt idx="0">
                  <c:v>k</c:v>
                </c:pt>
                <c:pt idx="1">
                  <c:v>i</c:v>
                </c:pt>
                <c:pt idx="2">
                  <c:v>k</c:v>
                </c:pt>
                <c:pt idx="3">
                  <c:v>a</c:v>
                </c:pt>
                <c:pt idx="4">
                  <c:v>i</c:v>
                </c:pt>
              </c:strCache>
            </c:strRef>
          </c:cat>
          <c:val>
            <c:numRef>
              <c:f>器械!$C$32:$G$32</c:f>
              <c:numCache>
                <c:formatCode>0.000_);[Red]\(0.000\)</c:formatCode>
                <c:ptCount val="5"/>
                <c:pt idx="0">
                  <c:v>0.19499999999970896</c:v>
                </c:pt>
                <c:pt idx="1">
                  <c:v>0.20400000000518048</c:v>
                </c:pt>
                <c:pt idx="2">
                  <c:v>0.12099999999918509</c:v>
                </c:pt>
                <c:pt idx="3">
                  <c:v>0.13799999999901047</c:v>
                </c:pt>
                <c:pt idx="4">
                  <c:v>0.28100000000267755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55-40E2-A65C-7135747FDE3D}"/>
            </c:ext>
          </c:extLst>
        </c:ser>
        <c:ser>
          <c:idx val="1"/>
          <c:order val="1"/>
          <c:tx>
            <c:strRef>
              <c:f>器械!$B$33</c:f>
              <c:strCache>
                <c:ptCount val="1"/>
                <c:pt idx="0">
                  <c:v>2回目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器械!$C$31:$G$31</c:f>
              <c:strCache>
                <c:ptCount val="5"/>
                <c:pt idx="0">
                  <c:v>k</c:v>
                </c:pt>
                <c:pt idx="1">
                  <c:v>i</c:v>
                </c:pt>
                <c:pt idx="2">
                  <c:v>k</c:v>
                </c:pt>
                <c:pt idx="3">
                  <c:v>a</c:v>
                </c:pt>
                <c:pt idx="4">
                  <c:v>i</c:v>
                </c:pt>
              </c:strCache>
            </c:strRef>
          </c:cat>
          <c:val>
            <c:numRef>
              <c:f>器械!$C$33:$G$33</c:f>
              <c:numCache>
                <c:formatCode>0.000_);[Red]\(0.000\)</c:formatCode>
                <c:ptCount val="5"/>
                <c:pt idx="0">
                  <c:v>0.19999999999708962</c:v>
                </c:pt>
                <c:pt idx="1">
                  <c:v>0.34999999999854481</c:v>
                </c:pt>
                <c:pt idx="2">
                  <c:v>0.19900000000052387</c:v>
                </c:pt>
                <c:pt idx="3">
                  <c:v>0.16400000000430737</c:v>
                </c:pt>
                <c:pt idx="4">
                  <c:v>0.75699999999778811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55-40E2-A65C-7135747FDE3D}"/>
            </c:ext>
          </c:extLst>
        </c:ser>
        <c:ser>
          <c:idx val="2"/>
          <c:order val="2"/>
          <c:tx>
            <c:strRef>
              <c:f>器械!$B$34</c:f>
              <c:strCache>
                <c:ptCount val="1"/>
                <c:pt idx="0">
                  <c:v>3回目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器械!$C$31:$G$31</c:f>
              <c:strCache>
                <c:ptCount val="5"/>
                <c:pt idx="0">
                  <c:v>k</c:v>
                </c:pt>
                <c:pt idx="1">
                  <c:v>i</c:v>
                </c:pt>
                <c:pt idx="2">
                  <c:v>k</c:v>
                </c:pt>
                <c:pt idx="3">
                  <c:v>a</c:v>
                </c:pt>
                <c:pt idx="4">
                  <c:v>i</c:v>
                </c:pt>
              </c:strCache>
            </c:strRef>
          </c:cat>
          <c:val>
            <c:numRef>
              <c:f>器械!$C$34:$G$34</c:f>
              <c:numCache>
                <c:formatCode>0.000_);[Red]\(0.000\)</c:formatCode>
                <c:ptCount val="5"/>
                <c:pt idx="0">
                  <c:v>0.23200000000360887</c:v>
                </c:pt>
                <c:pt idx="1">
                  <c:v>0.23799999999755528</c:v>
                </c:pt>
                <c:pt idx="2">
                  <c:v>0.13999999999941792</c:v>
                </c:pt>
                <c:pt idx="3">
                  <c:v>0.15200000000186265</c:v>
                </c:pt>
                <c:pt idx="4">
                  <c:v>0.48999999999796273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55-40E2-A65C-7135747FDE3D}"/>
            </c:ext>
          </c:extLst>
        </c:ser>
        <c:ser>
          <c:idx val="3"/>
          <c:order val="3"/>
          <c:tx>
            <c:strRef>
              <c:f>器械!$B$35</c:f>
              <c:strCache>
                <c:ptCount val="1"/>
                <c:pt idx="0">
                  <c:v>4回目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器械!$C$31:$G$31</c:f>
              <c:strCache>
                <c:ptCount val="5"/>
                <c:pt idx="0">
                  <c:v>k</c:v>
                </c:pt>
                <c:pt idx="1">
                  <c:v>i</c:v>
                </c:pt>
                <c:pt idx="2">
                  <c:v>k</c:v>
                </c:pt>
                <c:pt idx="3">
                  <c:v>a</c:v>
                </c:pt>
                <c:pt idx="4">
                  <c:v>i</c:v>
                </c:pt>
              </c:strCache>
            </c:strRef>
          </c:cat>
          <c:val>
            <c:numRef>
              <c:f>器械!$C$35:$G$35</c:f>
              <c:numCache>
                <c:formatCode>0.000_);[Red]\(0.000\)</c:formatCode>
                <c:ptCount val="5"/>
                <c:pt idx="0">
                  <c:v>0.22699999999895226</c:v>
                </c:pt>
                <c:pt idx="1">
                  <c:v>0.33000000000174623</c:v>
                </c:pt>
                <c:pt idx="2">
                  <c:v>0.20899999999528518</c:v>
                </c:pt>
                <c:pt idx="3">
                  <c:v>0.26299999999901047</c:v>
                </c:pt>
                <c:pt idx="4">
                  <c:v>0.66100000000005821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55-40E2-A65C-7135747FDE3D}"/>
            </c:ext>
          </c:extLst>
        </c:ser>
        <c:ser>
          <c:idx val="4"/>
          <c:order val="4"/>
          <c:tx>
            <c:strRef>
              <c:f>器械!$B$36</c:f>
              <c:strCache>
                <c:ptCount val="1"/>
                <c:pt idx="0">
                  <c:v>5回目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器械!$C$31:$G$31</c:f>
              <c:strCache>
                <c:ptCount val="5"/>
                <c:pt idx="0">
                  <c:v>k</c:v>
                </c:pt>
                <c:pt idx="1">
                  <c:v>i</c:v>
                </c:pt>
                <c:pt idx="2">
                  <c:v>k</c:v>
                </c:pt>
                <c:pt idx="3">
                  <c:v>a</c:v>
                </c:pt>
                <c:pt idx="4">
                  <c:v>i</c:v>
                </c:pt>
              </c:strCache>
            </c:strRef>
          </c:cat>
          <c:val>
            <c:numRef>
              <c:f>器械!$C$36:$G$36</c:f>
              <c:numCache>
                <c:formatCode>0.000_);[Red]\(0.000\)</c:formatCode>
                <c:ptCount val="5"/>
                <c:pt idx="0">
                  <c:v>0.19799999999668216</c:v>
                </c:pt>
                <c:pt idx="1">
                  <c:v>0.23300000000017462</c:v>
                </c:pt>
                <c:pt idx="2">
                  <c:v>0.15000000000145519</c:v>
                </c:pt>
                <c:pt idx="3">
                  <c:v>0.15600000000267755</c:v>
                </c:pt>
                <c:pt idx="4">
                  <c:v>0.45100000000093132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B55-40E2-A65C-7135747FDE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1539560"/>
        <c:axId val="381539888"/>
      </c:lineChart>
      <c:catAx>
        <c:axId val="381539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81539888"/>
        <c:crosses val="autoZero"/>
        <c:auto val="1"/>
        <c:lblAlgn val="ctr"/>
        <c:lblOffset val="100"/>
        <c:noMultiLvlLbl val="0"/>
      </c:catAx>
      <c:valAx>
        <c:axId val="38153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);[Red]\(0.0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81539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器械!$B$57</c:f>
              <c:strCache>
                <c:ptCount val="1"/>
                <c:pt idx="0">
                  <c:v>1回目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器械!$C$56:$G$56</c:f>
              <c:strCache>
                <c:ptCount val="5"/>
                <c:pt idx="0">
                  <c:v>k</c:v>
                </c:pt>
                <c:pt idx="1">
                  <c:v>i</c:v>
                </c:pt>
                <c:pt idx="2">
                  <c:v>k</c:v>
                </c:pt>
                <c:pt idx="3">
                  <c:v>a</c:v>
                </c:pt>
                <c:pt idx="4">
                  <c:v>i</c:v>
                </c:pt>
              </c:strCache>
            </c:strRef>
          </c:cat>
          <c:val>
            <c:numRef>
              <c:f>器械!$C$57:$G$57</c:f>
              <c:numCache>
                <c:formatCode>0.000_);[Red]\(0.000\)</c:formatCode>
                <c:ptCount val="5"/>
                <c:pt idx="0">
                  <c:v>0.21899999999732245</c:v>
                </c:pt>
                <c:pt idx="1">
                  <c:v>0.2470000000030268</c:v>
                </c:pt>
                <c:pt idx="2">
                  <c:v>0.12399999999615829</c:v>
                </c:pt>
                <c:pt idx="3">
                  <c:v>0.14300000000366708</c:v>
                </c:pt>
                <c:pt idx="4">
                  <c:v>0.30500000000029104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59-48FD-BD85-3D364C012E4D}"/>
            </c:ext>
          </c:extLst>
        </c:ser>
        <c:ser>
          <c:idx val="1"/>
          <c:order val="1"/>
          <c:tx>
            <c:strRef>
              <c:f>器械!$B$58</c:f>
              <c:strCache>
                <c:ptCount val="1"/>
                <c:pt idx="0">
                  <c:v>2回目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器械!$C$56:$G$56</c:f>
              <c:strCache>
                <c:ptCount val="5"/>
                <c:pt idx="0">
                  <c:v>k</c:v>
                </c:pt>
                <c:pt idx="1">
                  <c:v>i</c:v>
                </c:pt>
                <c:pt idx="2">
                  <c:v>k</c:v>
                </c:pt>
                <c:pt idx="3">
                  <c:v>a</c:v>
                </c:pt>
                <c:pt idx="4">
                  <c:v>i</c:v>
                </c:pt>
              </c:strCache>
            </c:strRef>
          </c:cat>
          <c:val>
            <c:numRef>
              <c:f>器械!$C$58:$G$58</c:f>
              <c:numCache>
                <c:formatCode>0.000_);[Red]\(0.000\)</c:formatCode>
                <c:ptCount val="5"/>
                <c:pt idx="0">
                  <c:v>0.1889999999984866</c:v>
                </c:pt>
                <c:pt idx="1">
                  <c:v>0.30799999999726424</c:v>
                </c:pt>
                <c:pt idx="2">
                  <c:v>0.17100000000209548</c:v>
                </c:pt>
                <c:pt idx="3">
                  <c:v>0.19000000000232831</c:v>
                </c:pt>
                <c:pt idx="4">
                  <c:v>0.35399999999935972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59-48FD-BD85-3D364C012E4D}"/>
            </c:ext>
          </c:extLst>
        </c:ser>
        <c:ser>
          <c:idx val="2"/>
          <c:order val="2"/>
          <c:tx>
            <c:strRef>
              <c:f>器械!$B$59</c:f>
              <c:strCache>
                <c:ptCount val="1"/>
                <c:pt idx="0">
                  <c:v>3回目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器械!$C$56:$G$56</c:f>
              <c:strCache>
                <c:ptCount val="5"/>
                <c:pt idx="0">
                  <c:v>k</c:v>
                </c:pt>
                <c:pt idx="1">
                  <c:v>i</c:v>
                </c:pt>
                <c:pt idx="2">
                  <c:v>k</c:v>
                </c:pt>
                <c:pt idx="3">
                  <c:v>a</c:v>
                </c:pt>
                <c:pt idx="4">
                  <c:v>i</c:v>
                </c:pt>
              </c:strCache>
            </c:strRef>
          </c:cat>
          <c:val>
            <c:numRef>
              <c:f>器械!$C$59:$G$59</c:f>
              <c:numCache>
                <c:formatCode>0.000_);[Red]\(0.000\)</c:formatCode>
                <c:ptCount val="5"/>
                <c:pt idx="0">
                  <c:v>0.18000000000029104</c:v>
                </c:pt>
                <c:pt idx="1">
                  <c:v>0.21399999999994179</c:v>
                </c:pt>
                <c:pt idx="2">
                  <c:v>0.12099999999918509</c:v>
                </c:pt>
                <c:pt idx="3">
                  <c:v>0.13699999999516876</c:v>
                </c:pt>
                <c:pt idx="4">
                  <c:v>0.24900000000343425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D59-48FD-BD85-3D364C012E4D}"/>
            </c:ext>
          </c:extLst>
        </c:ser>
        <c:ser>
          <c:idx val="3"/>
          <c:order val="3"/>
          <c:tx>
            <c:strRef>
              <c:f>器械!$B$60</c:f>
              <c:strCache>
                <c:ptCount val="1"/>
                <c:pt idx="0">
                  <c:v>4回目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器械!$C$56:$G$56</c:f>
              <c:strCache>
                <c:ptCount val="5"/>
                <c:pt idx="0">
                  <c:v>k</c:v>
                </c:pt>
                <c:pt idx="1">
                  <c:v>i</c:v>
                </c:pt>
                <c:pt idx="2">
                  <c:v>k</c:v>
                </c:pt>
                <c:pt idx="3">
                  <c:v>a</c:v>
                </c:pt>
                <c:pt idx="4">
                  <c:v>i</c:v>
                </c:pt>
              </c:strCache>
            </c:strRef>
          </c:cat>
          <c:val>
            <c:numRef>
              <c:f>器械!$C$60:$G$60</c:f>
              <c:numCache>
                <c:formatCode>0.000_);[Red]\(0.000\)</c:formatCode>
                <c:ptCount val="5"/>
                <c:pt idx="0">
                  <c:v>0.21600000000034925</c:v>
                </c:pt>
                <c:pt idx="1">
                  <c:v>0.27399999999761349</c:v>
                </c:pt>
                <c:pt idx="2">
                  <c:v>0.12900000000081491</c:v>
                </c:pt>
                <c:pt idx="3">
                  <c:v>0.30299999999988358</c:v>
                </c:pt>
                <c:pt idx="4" formatCode="General">
                  <c:v>0.27100000000064028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D59-48FD-BD85-3D364C012E4D}"/>
            </c:ext>
          </c:extLst>
        </c:ser>
        <c:ser>
          <c:idx val="4"/>
          <c:order val="4"/>
          <c:tx>
            <c:strRef>
              <c:f>器械!$B$61</c:f>
              <c:strCache>
                <c:ptCount val="1"/>
                <c:pt idx="0">
                  <c:v>5回目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器械!$C$56:$G$56</c:f>
              <c:strCache>
                <c:ptCount val="5"/>
                <c:pt idx="0">
                  <c:v>k</c:v>
                </c:pt>
                <c:pt idx="1">
                  <c:v>i</c:v>
                </c:pt>
                <c:pt idx="2">
                  <c:v>k</c:v>
                </c:pt>
                <c:pt idx="3">
                  <c:v>a</c:v>
                </c:pt>
                <c:pt idx="4">
                  <c:v>i</c:v>
                </c:pt>
              </c:strCache>
            </c:strRef>
          </c:cat>
          <c:val>
            <c:numRef>
              <c:f>器械!$C$61:$G$61</c:f>
              <c:numCache>
                <c:formatCode>0.000_);[Red]\(0.000\)</c:formatCode>
                <c:ptCount val="5"/>
                <c:pt idx="0">
                  <c:v>0.19099999999889405</c:v>
                </c:pt>
                <c:pt idx="1">
                  <c:v>0.23500000000058208</c:v>
                </c:pt>
                <c:pt idx="2">
                  <c:v>0.125</c:v>
                </c:pt>
                <c:pt idx="3">
                  <c:v>0.1889999999984866</c:v>
                </c:pt>
                <c:pt idx="4">
                  <c:v>0.51200000000244472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D59-48FD-BD85-3D364C012E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4967632"/>
        <c:axId val="594969600"/>
      </c:lineChart>
      <c:catAx>
        <c:axId val="59496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4969600"/>
        <c:crosses val="autoZero"/>
        <c:auto val="1"/>
        <c:lblAlgn val="ctr"/>
        <c:lblOffset val="100"/>
        <c:noMultiLvlLbl val="0"/>
      </c:catAx>
      <c:valAx>
        <c:axId val="59496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);[Red]\(0.0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4967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ja-JP" altLang="ja-JP" sz="1800" b="0" i="0" baseline="0">
                <a:effectLst/>
              </a:rPr>
              <a:t>打鍵平均時間と標準偏差</a:t>
            </a:r>
            <a:endParaRPr lang="ja-JP" altLang="ja-JP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器械!$B$72</c:f>
              <c:strCache>
                <c:ptCount val="1"/>
                <c:pt idx="0">
                  <c:v>平均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器械!$C$73:$G$73</c:f>
                <c:numCache>
                  <c:formatCode>General</c:formatCode>
                  <c:ptCount val="5"/>
                  <c:pt idx="0">
                    <c:v>3.0340731700483362E-2</c:v>
                  </c:pt>
                  <c:pt idx="1">
                    <c:v>0.18975289194282219</c:v>
                  </c:pt>
                  <c:pt idx="2">
                    <c:v>9.380831519386252E-3</c:v>
                  </c:pt>
                  <c:pt idx="3">
                    <c:v>1.4235167719518504E-2</c:v>
                  </c:pt>
                  <c:pt idx="4">
                    <c:v>5.3608208326638276E-2</c:v>
                  </c:pt>
                </c:numCache>
              </c:numRef>
            </c:plus>
            <c:minus>
              <c:numRef>
                <c:f>器械!$C$73:$G$73</c:f>
                <c:numCache>
                  <c:formatCode>General</c:formatCode>
                  <c:ptCount val="5"/>
                  <c:pt idx="0">
                    <c:v>3.0340731700483362E-2</c:v>
                  </c:pt>
                  <c:pt idx="1">
                    <c:v>0.18975289194282219</c:v>
                  </c:pt>
                  <c:pt idx="2">
                    <c:v>9.380831519386252E-3</c:v>
                  </c:pt>
                  <c:pt idx="3">
                    <c:v>1.4235167719518504E-2</c:v>
                  </c:pt>
                  <c:pt idx="4">
                    <c:v>5.3608208326638276E-2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器械!$C$71:$G$71</c:f>
              <c:strCache>
                <c:ptCount val="5"/>
                <c:pt idx="0">
                  <c:v>k</c:v>
                </c:pt>
                <c:pt idx="1">
                  <c:v>i</c:v>
                </c:pt>
                <c:pt idx="2">
                  <c:v>k</c:v>
                </c:pt>
                <c:pt idx="3">
                  <c:v>a</c:v>
                </c:pt>
                <c:pt idx="4">
                  <c:v>i</c:v>
                </c:pt>
              </c:strCache>
            </c:strRef>
          </c:cat>
          <c:val>
            <c:numRef>
              <c:f>器械!$C$72:$G$72</c:f>
              <c:numCache>
                <c:formatCode>General</c:formatCode>
                <c:ptCount val="5"/>
                <c:pt idx="0">
                  <c:v>0.17379999999975554</c:v>
                </c:pt>
                <c:pt idx="1">
                  <c:v>0.26920000000100119</c:v>
                </c:pt>
                <c:pt idx="2">
                  <c:v>0.10499999999883584</c:v>
                </c:pt>
                <c:pt idx="3">
                  <c:v>7.0600000002013982E-2</c:v>
                </c:pt>
                <c:pt idx="4">
                  <c:v>0.26339999999909197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3B-4E65-B8EF-F2A1109E29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5013880"/>
        <c:axId val="595006008"/>
      </c:barChart>
      <c:catAx>
        <c:axId val="595013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5006008"/>
        <c:crosses val="autoZero"/>
        <c:auto val="1"/>
        <c:lblAlgn val="ctr"/>
        <c:lblOffset val="100"/>
        <c:noMultiLvlLbl val="0"/>
      </c:catAx>
      <c:valAx>
        <c:axId val="595006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5013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800" b="0" i="0" baseline="0">
                <a:effectLst/>
              </a:rPr>
              <a:t>slow</a:t>
            </a:r>
            <a:r>
              <a:rPr lang="ja-JP" altLang="ja-JP" sz="1800" b="0" i="0" baseline="0">
                <a:effectLst/>
              </a:rPr>
              <a:t>打鍵平均時間と標準偏差</a:t>
            </a:r>
            <a:endParaRPr lang="ja-JP" altLang="ja-JP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機会!$B$24</c:f>
              <c:strCache>
                <c:ptCount val="1"/>
                <c:pt idx="0">
                  <c:v>平均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機会!$C$25:$G$25</c:f>
                <c:numCache>
                  <c:formatCode>General</c:formatCode>
                  <c:ptCount val="5"/>
                  <c:pt idx="0">
                    <c:v>1.1224972157812018E-2</c:v>
                  </c:pt>
                  <c:pt idx="1">
                    <c:v>0.20780433104329957</c:v>
                  </c:pt>
                  <c:pt idx="2">
                    <c:v>8.9726250341944119E-2</c:v>
                  </c:pt>
                  <c:pt idx="3">
                    <c:v>0.13633693557147752</c:v>
                  </c:pt>
                  <c:pt idx="4">
                    <c:v>0.15112973969954421</c:v>
                  </c:pt>
                </c:numCache>
              </c:numRef>
            </c:plus>
            <c:minus>
              <c:numRef>
                <c:f>機会!$C$25:$G$25</c:f>
                <c:numCache>
                  <c:formatCode>General</c:formatCode>
                  <c:ptCount val="5"/>
                  <c:pt idx="0">
                    <c:v>1.1224972157812018E-2</c:v>
                  </c:pt>
                  <c:pt idx="1">
                    <c:v>0.20780433104329957</c:v>
                  </c:pt>
                  <c:pt idx="2">
                    <c:v>8.9726250341944119E-2</c:v>
                  </c:pt>
                  <c:pt idx="3">
                    <c:v>0.13633693557147752</c:v>
                  </c:pt>
                  <c:pt idx="4">
                    <c:v>0.15112973969954421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機会!$C$23:$G$23</c:f>
              <c:strCache>
                <c:ptCount val="5"/>
                <c:pt idx="0">
                  <c:v>k</c:v>
                </c:pt>
                <c:pt idx="1">
                  <c:v>i</c:v>
                </c:pt>
                <c:pt idx="2">
                  <c:v>k</c:v>
                </c:pt>
                <c:pt idx="3">
                  <c:v>a</c:v>
                </c:pt>
                <c:pt idx="4">
                  <c:v>i</c:v>
                </c:pt>
              </c:strCache>
            </c:strRef>
          </c:cat>
          <c:val>
            <c:numRef>
              <c:f>機会!$C$24:$G$24</c:f>
              <c:numCache>
                <c:formatCode>0.000</c:formatCode>
                <c:ptCount val="5"/>
                <c:pt idx="0">
                  <c:v>0.23400000000547153</c:v>
                </c:pt>
                <c:pt idx="1">
                  <c:v>0.36839999999210704</c:v>
                </c:pt>
                <c:pt idx="2">
                  <c:v>0.22900000000081491</c:v>
                </c:pt>
                <c:pt idx="3">
                  <c:v>0.42580000000016299</c:v>
                </c:pt>
                <c:pt idx="4">
                  <c:v>0.49860406018476605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CE-4905-9793-7EF978F3D3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3505192"/>
        <c:axId val="593508800"/>
      </c:barChart>
      <c:catAx>
        <c:axId val="593505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3508800"/>
        <c:crosses val="autoZero"/>
        <c:auto val="1"/>
        <c:lblAlgn val="ctr"/>
        <c:lblOffset val="100"/>
        <c:noMultiLvlLbl val="0"/>
      </c:catAx>
      <c:valAx>
        <c:axId val="593508800"/>
        <c:scaling>
          <c:orientation val="minMax"/>
          <c:max val="0.9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3505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800" b="0" i="0" baseline="0">
                <a:effectLst/>
              </a:rPr>
              <a:t>normal</a:t>
            </a:r>
            <a:r>
              <a:rPr lang="ja-JP" altLang="ja-JP" sz="1800" b="0" i="0" baseline="0">
                <a:effectLst/>
              </a:rPr>
              <a:t>打鍵平均時間と標準偏差</a:t>
            </a:r>
            <a:endParaRPr lang="ja-JP" altLang="ja-JP">
              <a:effectLst/>
            </a:endParaRPr>
          </a:p>
        </c:rich>
      </c:tx>
      <c:layout>
        <c:manualLayout>
          <c:xMode val="edge"/>
          <c:yMode val="edge"/>
          <c:x val="0.21944444444444447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機会!$B$52</c:f>
              <c:strCache>
                <c:ptCount val="1"/>
                <c:pt idx="0">
                  <c:v>平均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機会!$C$52:$G$52</c:f>
                <c:numCache>
                  <c:formatCode>General</c:formatCode>
                  <c:ptCount val="5"/>
                  <c:pt idx="0">
                    <c:v>0.15940000000118743</c:v>
                  </c:pt>
                  <c:pt idx="1">
                    <c:v>0.16680000000051223</c:v>
                  </c:pt>
                  <c:pt idx="2">
                    <c:v>8.7000000000989536E-2</c:v>
                  </c:pt>
                  <c:pt idx="3">
                    <c:v>8.8599999999860304E-2</c:v>
                  </c:pt>
                  <c:pt idx="4">
                    <c:v>0.41979999999894063</c:v>
                  </c:pt>
                </c:numCache>
              </c:numRef>
            </c:plus>
            <c:minus>
              <c:numRef>
                <c:f>機会!$C$53:$G$53</c:f>
                <c:numCache>
                  <c:formatCode>General</c:formatCode>
                  <c:ptCount val="5"/>
                  <c:pt idx="0">
                    <c:v>1.557690598126826E-2</c:v>
                  </c:pt>
                  <c:pt idx="1">
                    <c:v>5.4184868724518973E-3</c:v>
                  </c:pt>
                  <c:pt idx="2">
                    <c:v>1.7866169146869195E-2</c:v>
                  </c:pt>
                  <c:pt idx="3">
                    <c:v>1.0071742647906628E-2</c:v>
                  </c:pt>
                  <c:pt idx="4">
                    <c:v>0.14368771694061847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機会!$C$51:$G$51</c:f>
              <c:strCache>
                <c:ptCount val="5"/>
                <c:pt idx="0">
                  <c:v>k</c:v>
                </c:pt>
                <c:pt idx="1">
                  <c:v>i</c:v>
                </c:pt>
                <c:pt idx="2">
                  <c:v>k</c:v>
                </c:pt>
                <c:pt idx="3">
                  <c:v>a</c:v>
                </c:pt>
                <c:pt idx="4">
                  <c:v>i</c:v>
                </c:pt>
              </c:strCache>
            </c:strRef>
          </c:cat>
          <c:val>
            <c:numRef>
              <c:f>機会!$C$52:$G$52</c:f>
              <c:numCache>
                <c:formatCode>0.000</c:formatCode>
                <c:ptCount val="5"/>
                <c:pt idx="0">
                  <c:v>0.15940000000118743</c:v>
                </c:pt>
                <c:pt idx="1">
                  <c:v>0.16680000000051223</c:v>
                </c:pt>
                <c:pt idx="2">
                  <c:v>8.7000000000989536E-2</c:v>
                </c:pt>
                <c:pt idx="3">
                  <c:v>8.8599999999860304E-2</c:v>
                </c:pt>
                <c:pt idx="4">
                  <c:v>0.41979999999894063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77-4340-B45D-7D365FF0D9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3519624"/>
        <c:axId val="593513720"/>
      </c:barChart>
      <c:catAx>
        <c:axId val="593519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3513720"/>
        <c:crosses val="autoZero"/>
        <c:auto val="1"/>
        <c:lblAlgn val="ctr"/>
        <c:lblOffset val="100"/>
        <c:noMultiLvlLbl val="0"/>
      </c:catAx>
      <c:valAx>
        <c:axId val="593513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3519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800" b="0" i="0" baseline="0">
                <a:effectLst/>
              </a:rPr>
              <a:t>fast</a:t>
            </a:r>
            <a:r>
              <a:rPr lang="ja-JP" altLang="ja-JP" sz="1800" b="0" i="0" baseline="0">
                <a:effectLst/>
              </a:rPr>
              <a:t>打鍵平均時間と標準偏差</a:t>
            </a:r>
            <a:endParaRPr lang="ja-JP" altLang="ja-JP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機会!$B$79</c:f>
              <c:strCache>
                <c:ptCount val="1"/>
                <c:pt idx="0">
                  <c:v>平均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機会!$C$80:$G$80</c:f>
                <c:numCache>
                  <c:formatCode>General</c:formatCode>
                  <c:ptCount val="5"/>
                  <c:pt idx="0">
                    <c:v>2.2294393908094689E-2</c:v>
                  </c:pt>
                  <c:pt idx="1">
                    <c:v>0.1804223932929056</c:v>
                  </c:pt>
                  <c:pt idx="2">
                    <c:v>2.5198412649590968E-2</c:v>
                  </c:pt>
                  <c:pt idx="3">
                    <c:v>0.27574459254841083</c:v>
                  </c:pt>
                  <c:pt idx="4">
                    <c:v>6.4101170038494609E-2</c:v>
                  </c:pt>
                </c:numCache>
              </c:numRef>
            </c:plus>
            <c:minus>
              <c:numRef>
                <c:f>機会!$C$80:$G$80</c:f>
                <c:numCache>
                  <c:formatCode>General</c:formatCode>
                  <c:ptCount val="5"/>
                  <c:pt idx="0">
                    <c:v>2.2294393908094689E-2</c:v>
                  </c:pt>
                  <c:pt idx="1">
                    <c:v>0.1804223932929056</c:v>
                  </c:pt>
                  <c:pt idx="2">
                    <c:v>2.5198412649590968E-2</c:v>
                  </c:pt>
                  <c:pt idx="3">
                    <c:v>0.27574459254841083</c:v>
                  </c:pt>
                  <c:pt idx="4">
                    <c:v>6.4101170038494609E-2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機会!$C$78:$G$78</c:f>
              <c:strCache>
                <c:ptCount val="5"/>
                <c:pt idx="0">
                  <c:v>k</c:v>
                </c:pt>
                <c:pt idx="1">
                  <c:v>i</c:v>
                </c:pt>
                <c:pt idx="2">
                  <c:v>k</c:v>
                </c:pt>
                <c:pt idx="3">
                  <c:v>a</c:v>
                </c:pt>
                <c:pt idx="4">
                  <c:v>i</c:v>
                </c:pt>
              </c:strCache>
            </c:strRef>
          </c:cat>
          <c:val>
            <c:numRef>
              <c:f>機会!$C$79:$G$79</c:f>
              <c:numCache>
                <c:formatCode>0.000</c:formatCode>
                <c:ptCount val="5"/>
                <c:pt idx="0">
                  <c:v>0.17439999999769498</c:v>
                </c:pt>
                <c:pt idx="1">
                  <c:v>0.32540000000153668</c:v>
                </c:pt>
                <c:pt idx="2">
                  <c:v>0.13879999999480788</c:v>
                </c:pt>
                <c:pt idx="3">
                  <c:v>0.45242047453892298</c:v>
                </c:pt>
                <c:pt idx="4">
                  <c:v>0.28979999999864958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94-4E3B-86C4-7FB054B9BB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3186984"/>
        <c:axId val="503189936"/>
      </c:barChart>
      <c:catAx>
        <c:axId val="503186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03189936"/>
        <c:crosses val="autoZero"/>
        <c:auto val="1"/>
        <c:lblAlgn val="ctr"/>
        <c:lblOffset val="100"/>
        <c:noMultiLvlLbl val="0"/>
      </c:catAx>
      <c:valAx>
        <c:axId val="503189936"/>
        <c:scaling>
          <c:orientation val="minMax"/>
          <c:max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03186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slow</a:t>
            </a:r>
            <a:endParaRPr lang="ja-JP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機会!$B$9</c:f>
              <c:strCache>
                <c:ptCount val="1"/>
                <c:pt idx="0">
                  <c:v>1回目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機会!$C$8:$G$8</c:f>
              <c:strCache>
                <c:ptCount val="5"/>
                <c:pt idx="0">
                  <c:v>k</c:v>
                </c:pt>
                <c:pt idx="1">
                  <c:v>i</c:v>
                </c:pt>
                <c:pt idx="2">
                  <c:v>k</c:v>
                </c:pt>
                <c:pt idx="3">
                  <c:v>a</c:v>
                </c:pt>
                <c:pt idx="4">
                  <c:v>i</c:v>
                </c:pt>
              </c:strCache>
            </c:strRef>
          </c:cat>
          <c:val>
            <c:numRef>
              <c:f>機会!$C$9:$G$9</c:f>
              <c:numCache>
                <c:formatCode>0.000_);[Red]\(0.000\)</c:formatCode>
                <c:ptCount val="5"/>
                <c:pt idx="0">
                  <c:v>0.32600000000093132</c:v>
                </c:pt>
                <c:pt idx="1">
                  <c:v>0.37999999999738066</c:v>
                </c:pt>
                <c:pt idx="2">
                  <c:v>0.58000000000174623</c:v>
                </c:pt>
                <c:pt idx="3">
                  <c:v>0.51600000000325963</c:v>
                </c:pt>
                <c:pt idx="4">
                  <c:v>1.1429999999963911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AF-4FCF-B385-79DE45538778}"/>
            </c:ext>
          </c:extLst>
        </c:ser>
        <c:ser>
          <c:idx val="1"/>
          <c:order val="1"/>
          <c:tx>
            <c:strRef>
              <c:f>機会!$B$10</c:f>
              <c:strCache>
                <c:ptCount val="1"/>
                <c:pt idx="0">
                  <c:v>2回目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機会!$C$8:$G$8</c:f>
              <c:strCache>
                <c:ptCount val="5"/>
                <c:pt idx="0">
                  <c:v>k</c:v>
                </c:pt>
                <c:pt idx="1">
                  <c:v>i</c:v>
                </c:pt>
                <c:pt idx="2">
                  <c:v>k</c:v>
                </c:pt>
                <c:pt idx="3">
                  <c:v>a</c:v>
                </c:pt>
                <c:pt idx="4">
                  <c:v>i</c:v>
                </c:pt>
              </c:strCache>
            </c:strRef>
          </c:cat>
          <c:val>
            <c:numRef>
              <c:f>機会!$C$10:$G$10</c:f>
              <c:numCache>
                <c:formatCode>0.000_);[Red]\(0.000\)</c:formatCode>
                <c:ptCount val="5"/>
                <c:pt idx="0">
                  <c:v>0.31799999999930151</c:v>
                </c:pt>
                <c:pt idx="1">
                  <c:v>0.2819999999992433</c:v>
                </c:pt>
                <c:pt idx="2">
                  <c:v>0.36800000000221189</c:v>
                </c:pt>
                <c:pt idx="3">
                  <c:v>0.29099999999743886</c:v>
                </c:pt>
                <c:pt idx="4">
                  <c:v>0.46900000000459841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AF-4FCF-B385-79DE45538778}"/>
            </c:ext>
          </c:extLst>
        </c:ser>
        <c:ser>
          <c:idx val="2"/>
          <c:order val="2"/>
          <c:tx>
            <c:strRef>
              <c:f>機会!$B$11</c:f>
              <c:strCache>
                <c:ptCount val="1"/>
                <c:pt idx="0">
                  <c:v>3回目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機会!$C$8:$G$8</c:f>
              <c:strCache>
                <c:ptCount val="5"/>
                <c:pt idx="0">
                  <c:v>k</c:v>
                </c:pt>
                <c:pt idx="1">
                  <c:v>i</c:v>
                </c:pt>
                <c:pt idx="2">
                  <c:v>k</c:v>
                </c:pt>
                <c:pt idx="3">
                  <c:v>a</c:v>
                </c:pt>
                <c:pt idx="4">
                  <c:v>i</c:v>
                </c:pt>
              </c:strCache>
            </c:strRef>
          </c:cat>
          <c:val>
            <c:numRef>
              <c:f>機会!$C$11:$G$11</c:f>
              <c:numCache>
                <c:formatCode>0.000_);[Red]\(0.000\)</c:formatCode>
                <c:ptCount val="5"/>
                <c:pt idx="0">
                  <c:v>0.32400000000052387</c:v>
                </c:pt>
                <c:pt idx="1">
                  <c:v>0.59299999999348074</c:v>
                </c:pt>
                <c:pt idx="2">
                  <c:v>0.5290000000022701</c:v>
                </c:pt>
                <c:pt idx="3">
                  <c:v>0.47000000000116415</c:v>
                </c:pt>
                <c:pt idx="4" formatCode="General">
                  <c:v>0.57800000000133878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AF-4FCF-B385-79DE45538778}"/>
            </c:ext>
          </c:extLst>
        </c:ser>
        <c:ser>
          <c:idx val="3"/>
          <c:order val="3"/>
          <c:tx>
            <c:strRef>
              <c:f>機会!$B$12</c:f>
              <c:strCache>
                <c:ptCount val="1"/>
                <c:pt idx="0">
                  <c:v>4回目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機会!$C$8:$G$8</c:f>
              <c:strCache>
                <c:ptCount val="5"/>
                <c:pt idx="0">
                  <c:v>k</c:v>
                </c:pt>
                <c:pt idx="1">
                  <c:v>i</c:v>
                </c:pt>
                <c:pt idx="2">
                  <c:v>k</c:v>
                </c:pt>
                <c:pt idx="3">
                  <c:v>a</c:v>
                </c:pt>
                <c:pt idx="4">
                  <c:v>i</c:v>
                </c:pt>
              </c:strCache>
            </c:strRef>
          </c:cat>
          <c:val>
            <c:numRef>
              <c:f>機会!$C$12:$G$12</c:f>
              <c:numCache>
                <c:formatCode>0.000_);[Red]\(0.000\)</c:formatCode>
                <c:ptCount val="5"/>
                <c:pt idx="0">
                  <c:v>0.27800000000570435</c:v>
                </c:pt>
                <c:pt idx="1">
                  <c:v>0.41300000000046566</c:v>
                </c:pt>
                <c:pt idx="2">
                  <c:v>0.30799999999726424</c:v>
                </c:pt>
                <c:pt idx="3" formatCode="General">
                  <c:v>0.28600000000005821</c:v>
                </c:pt>
                <c:pt idx="4">
                  <c:v>1.4230000000025029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DAF-4FCF-B385-79DE45538778}"/>
            </c:ext>
          </c:extLst>
        </c:ser>
        <c:ser>
          <c:idx val="4"/>
          <c:order val="4"/>
          <c:tx>
            <c:strRef>
              <c:f>機会!$B$13</c:f>
              <c:strCache>
                <c:ptCount val="1"/>
                <c:pt idx="0">
                  <c:v>5回目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機会!$C$8:$G$8</c:f>
              <c:strCache>
                <c:ptCount val="5"/>
                <c:pt idx="0">
                  <c:v>k</c:v>
                </c:pt>
                <c:pt idx="1">
                  <c:v>i</c:v>
                </c:pt>
                <c:pt idx="2">
                  <c:v>k</c:v>
                </c:pt>
                <c:pt idx="3">
                  <c:v>a</c:v>
                </c:pt>
                <c:pt idx="4">
                  <c:v>i</c:v>
                </c:pt>
              </c:strCache>
            </c:strRef>
          </c:cat>
          <c:val>
            <c:numRef>
              <c:f>機会!$C$13:$G$13</c:f>
              <c:numCache>
                <c:formatCode>0.000_);[Red]\(0.000\)</c:formatCode>
                <c:ptCount val="5"/>
                <c:pt idx="0">
                  <c:v>0.34999999999854481</c:v>
                </c:pt>
                <c:pt idx="1">
                  <c:v>0.35100000000238651</c:v>
                </c:pt>
                <c:pt idx="2">
                  <c:v>0.37299999999959255</c:v>
                </c:pt>
                <c:pt idx="3">
                  <c:v>0.47600000000238651</c:v>
                </c:pt>
                <c:pt idx="4">
                  <c:v>0.9419999999954598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DAF-4FCF-B385-79DE455387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2769296"/>
        <c:axId val="503214536"/>
      </c:lineChart>
      <c:catAx>
        <c:axId val="382769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03214536"/>
        <c:crosses val="autoZero"/>
        <c:auto val="1"/>
        <c:lblAlgn val="ctr"/>
        <c:lblOffset val="100"/>
        <c:noMultiLvlLbl val="0"/>
      </c:catAx>
      <c:valAx>
        <c:axId val="503214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);[Red]\(0.0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82769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normal</a:t>
            </a:r>
            <a:endParaRPr lang="ja-JP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機会!$B$37</c:f>
              <c:strCache>
                <c:ptCount val="1"/>
                <c:pt idx="0">
                  <c:v>1回目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機会!$C$36:$G$36</c:f>
              <c:strCache>
                <c:ptCount val="5"/>
                <c:pt idx="0">
                  <c:v>k</c:v>
                </c:pt>
                <c:pt idx="1">
                  <c:v>i</c:v>
                </c:pt>
                <c:pt idx="2">
                  <c:v>k</c:v>
                </c:pt>
                <c:pt idx="3">
                  <c:v>a</c:v>
                </c:pt>
                <c:pt idx="4">
                  <c:v>i</c:v>
                </c:pt>
              </c:strCache>
            </c:strRef>
          </c:cat>
          <c:val>
            <c:numRef>
              <c:f>機会!$C$37:$G$37</c:f>
              <c:numCache>
                <c:formatCode>0.000_);[Red]\(0.000\)</c:formatCode>
                <c:ptCount val="5"/>
                <c:pt idx="0">
                  <c:v>0.17599999999947613</c:v>
                </c:pt>
                <c:pt idx="1">
                  <c:v>0.18400000000110595</c:v>
                </c:pt>
                <c:pt idx="2">
                  <c:v>0.10399999999935972</c:v>
                </c:pt>
                <c:pt idx="3">
                  <c:v>0.1569999999992433</c:v>
                </c:pt>
                <c:pt idx="4">
                  <c:v>0.51599999999598367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AF-40D7-876C-BB1E316A30B9}"/>
            </c:ext>
          </c:extLst>
        </c:ser>
        <c:ser>
          <c:idx val="1"/>
          <c:order val="1"/>
          <c:tx>
            <c:strRef>
              <c:f>機会!$B$38</c:f>
              <c:strCache>
                <c:ptCount val="1"/>
                <c:pt idx="0">
                  <c:v>2回目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機会!$C$36:$G$36</c:f>
              <c:strCache>
                <c:ptCount val="5"/>
                <c:pt idx="0">
                  <c:v>k</c:v>
                </c:pt>
                <c:pt idx="1">
                  <c:v>i</c:v>
                </c:pt>
                <c:pt idx="2">
                  <c:v>k</c:v>
                </c:pt>
                <c:pt idx="3">
                  <c:v>a</c:v>
                </c:pt>
                <c:pt idx="4">
                  <c:v>i</c:v>
                </c:pt>
              </c:strCache>
            </c:strRef>
          </c:cat>
          <c:val>
            <c:numRef>
              <c:f>機会!$C$38:$G$38</c:f>
              <c:numCache>
                <c:formatCode>0.000_);[Red]\(0.000\)</c:formatCode>
                <c:ptCount val="5"/>
                <c:pt idx="0">
                  <c:v>0.2150000000037835</c:v>
                </c:pt>
                <c:pt idx="1">
                  <c:v>0.2180000000007567</c:v>
                </c:pt>
                <c:pt idx="2">
                  <c:v>0.14699999999720603</c:v>
                </c:pt>
                <c:pt idx="3">
                  <c:v>0.14300000000366708</c:v>
                </c:pt>
                <c:pt idx="4">
                  <c:v>0.23699999999371357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AF-40D7-876C-BB1E316A30B9}"/>
            </c:ext>
          </c:extLst>
        </c:ser>
        <c:ser>
          <c:idx val="2"/>
          <c:order val="2"/>
          <c:tx>
            <c:strRef>
              <c:f>機会!$B$39</c:f>
              <c:strCache>
                <c:ptCount val="1"/>
                <c:pt idx="0">
                  <c:v>3回目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機会!$C$36:$G$36</c:f>
              <c:strCache>
                <c:ptCount val="5"/>
                <c:pt idx="0">
                  <c:v>k</c:v>
                </c:pt>
                <c:pt idx="1">
                  <c:v>i</c:v>
                </c:pt>
                <c:pt idx="2">
                  <c:v>k</c:v>
                </c:pt>
                <c:pt idx="3">
                  <c:v>a</c:v>
                </c:pt>
                <c:pt idx="4">
                  <c:v>i</c:v>
                </c:pt>
              </c:strCache>
            </c:strRef>
          </c:cat>
          <c:val>
            <c:numRef>
              <c:f>機会!$C$39:$G$39</c:f>
              <c:numCache>
                <c:formatCode>General</c:formatCode>
                <c:ptCount val="5"/>
                <c:pt idx="0" formatCode="0.000_);[Red]\(0.000\)">
                  <c:v>0.17499999999563443</c:v>
                </c:pt>
                <c:pt idx="1">
                  <c:v>0.22899999999935972</c:v>
                </c:pt>
                <c:pt idx="2" formatCode="0.000_);[Red]\(0.000\)">
                  <c:v>0.13300000000162981</c:v>
                </c:pt>
                <c:pt idx="3" formatCode="0.000_);[Red]\(0.000\)">
                  <c:v>0.14300000000366708</c:v>
                </c:pt>
                <c:pt idx="4" formatCode="0.000_);[Red]\(0.000\)">
                  <c:v>0.39600000000064028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AF-40D7-876C-BB1E316A30B9}"/>
            </c:ext>
          </c:extLst>
        </c:ser>
        <c:ser>
          <c:idx val="3"/>
          <c:order val="3"/>
          <c:tx>
            <c:strRef>
              <c:f>機会!$B$40</c:f>
              <c:strCache>
                <c:ptCount val="1"/>
                <c:pt idx="0">
                  <c:v>4回目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機会!$C$36:$G$36</c:f>
              <c:strCache>
                <c:ptCount val="5"/>
                <c:pt idx="0">
                  <c:v>k</c:v>
                </c:pt>
                <c:pt idx="1">
                  <c:v>i</c:v>
                </c:pt>
                <c:pt idx="2">
                  <c:v>k</c:v>
                </c:pt>
                <c:pt idx="3">
                  <c:v>a</c:v>
                </c:pt>
                <c:pt idx="4">
                  <c:v>i</c:v>
                </c:pt>
              </c:strCache>
            </c:strRef>
          </c:cat>
          <c:val>
            <c:numRef>
              <c:f>機会!$C$40:$G$40</c:f>
              <c:numCache>
                <c:formatCode>0.000_);[Red]\(0.000\)</c:formatCode>
                <c:ptCount val="5"/>
                <c:pt idx="0">
                  <c:v>0.24199999999837019</c:v>
                </c:pt>
                <c:pt idx="1">
                  <c:v>0.3400000000037835</c:v>
                </c:pt>
                <c:pt idx="2">
                  <c:v>0.16599999999743886</c:v>
                </c:pt>
                <c:pt idx="3">
                  <c:v>0.14100000000325963</c:v>
                </c:pt>
                <c:pt idx="4">
                  <c:v>0.21899999999732245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CAF-40D7-876C-BB1E316A30B9}"/>
            </c:ext>
          </c:extLst>
        </c:ser>
        <c:ser>
          <c:idx val="4"/>
          <c:order val="4"/>
          <c:tx>
            <c:strRef>
              <c:f>機会!$B$41</c:f>
              <c:strCache>
                <c:ptCount val="1"/>
                <c:pt idx="0">
                  <c:v>5回目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機会!$C$36:$G$36</c:f>
              <c:strCache>
                <c:ptCount val="5"/>
                <c:pt idx="0">
                  <c:v>k</c:v>
                </c:pt>
                <c:pt idx="1">
                  <c:v>i</c:v>
                </c:pt>
                <c:pt idx="2">
                  <c:v>k</c:v>
                </c:pt>
                <c:pt idx="3">
                  <c:v>a</c:v>
                </c:pt>
                <c:pt idx="4">
                  <c:v>i</c:v>
                </c:pt>
              </c:strCache>
            </c:strRef>
          </c:cat>
          <c:val>
            <c:numRef>
              <c:f>機会!$C$41:$G$41</c:f>
              <c:numCache>
                <c:formatCode>0.000_);[Red]\(0.000\)</c:formatCode>
                <c:ptCount val="5"/>
                <c:pt idx="0">
                  <c:v>0.22699999999895226</c:v>
                </c:pt>
                <c:pt idx="1">
                  <c:v>0.22000000000116415</c:v>
                </c:pt>
                <c:pt idx="2">
                  <c:v>0.13399999999819556</c:v>
                </c:pt>
                <c:pt idx="3">
                  <c:v>0.13100000000122236</c:v>
                </c:pt>
                <c:pt idx="4">
                  <c:v>0.16799999999784632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CAF-40D7-876C-BB1E316A30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2848408"/>
        <c:axId val="392850376"/>
      </c:lineChart>
      <c:catAx>
        <c:axId val="39284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92850376"/>
        <c:crosses val="autoZero"/>
        <c:auto val="1"/>
        <c:lblAlgn val="ctr"/>
        <c:lblOffset val="100"/>
        <c:noMultiLvlLbl val="0"/>
      </c:catAx>
      <c:valAx>
        <c:axId val="392850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);[Red]\(0.0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92848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fast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機会!$B$64</c:f>
              <c:strCache>
                <c:ptCount val="1"/>
                <c:pt idx="0">
                  <c:v>1回目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機会!$C$63:$G$63</c:f>
              <c:strCache>
                <c:ptCount val="5"/>
                <c:pt idx="0">
                  <c:v>k</c:v>
                </c:pt>
                <c:pt idx="1">
                  <c:v>i</c:v>
                </c:pt>
                <c:pt idx="2">
                  <c:v>k</c:v>
                </c:pt>
                <c:pt idx="3">
                  <c:v>a</c:v>
                </c:pt>
                <c:pt idx="4">
                  <c:v>i</c:v>
                </c:pt>
              </c:strCache>
            </c:strRef>
          </c:cat>
          <c:val>
            <c:numRef>
              <c:f>機会!$C$64:$G$64</c:f>
              <c:numCache>
                <c:formatCode>0.000_);[Red]\(0.000\)</c:formatCode>
                <c:ptCount val="5"/>
                <c:pt idx="0">
                  <c:v>0.17500000000291038</c:v>
                </c:pt>
                <c:pt idx="1">
                  <c:v>0.23999999999796273</c:v>
                </c:pt>
                <c:pt idx="2">
                  <c:v>0.10900000000401633</c:v>
                </c:pt>
                <c:pt idx="3">
                  <c:v>0.17699999999604188</c:v>
                </c:pt>
                <c:pt idx="4">
                  <c:v>0.41500000000087311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28-485F-A938-82A293068953}"/>
            </c:ext>
          </c:extLst>
        </c:ser>
        <c:ser>
          <c:idx val="1"/>
          <c:order val="1"/>
          <c:tx>
            <c:strRef>
              <c:f>機会!$B$65</c:f>
              <c:strCache>
                <c:ptCount val="1"/>
                <c:pt idx="0">
                  <c:v>2回目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機会!$C$63:$G$63</c:f>
              <c:strCache>
                <c:ptCount val="5"/>
                <c:pt idx="0">
                  <c:v>k</c:v>
                </c:pt>
                <c:pt idx="1">
                  <c:v>i</c:v>
                </c:pt>
                <c:pt idx="2">
                  <c:v>k</c:v>
                </c:pt>
                <c:pt idx="3">
                  <c:v>a</c:v>
                </c:pt>
                <c:pt idx="4">
                  <c:v>i</c:v>
                </c:pt>
              </c:strCache>
            </c:strRef>
          </c:cat>
          <c:val>
            <c:numRef>
              <c:f>機会!$C$65:$G$65</c:f>
              <c:numCache>
                <c:formatCode>0.000_);[Red]\(0.000\)</c:formatCode>
                <c:ptCount val="5"/>
                <c:pt idx="0">
                  <c:v>0.17700000000331784</c:v>
                </c:pt>
                <c:pt idx="1">
                  <c:v>0.22699999999895226</c:v>
                </c:pt>
                <c:pt idx="2">
                  <c:v>0.13100000000122236</c:v>
                </c:pt>
                <c:pt idx="3">
                  <c:v>0.48999999999796273</c:v>
                </c:pt>
                <c:pt idx="4">
                  <c:v>0.38300000000162981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28-485F-A938-82A293068953}"/>
            </c:ext>
          </c:extLst>
        </c:ser>
        <c:ser>
          <c:idx val="2"/>
          <c:order val="2"/>
          <c:tx>
            <c:strRef>
              <c:f>機会!$B$66</c:f>
              <c:strCache>
                <c:ptCount val="1"/>
                <c:pt idx="0">
                  <c:v>3回目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機会!$C$63:$G$63</c:f>
              <c:strCache>
                <c:ptCount val="5"/>
                <c:pt idx="0">
                  <c:v>k</c:v>
                </c:pt>
                <c:pt idx="1">
                  <c:v>i</c:v>
                </c:pt>
                <c:pt idx="2">
                  <c:v>k</c:v>
                </c:pt>
                <c:pt idx="3">
                  <c:v>a</c:v>
                </c:pt>
                <c:pt idx="4">
                  <c:v>i</c:v>
                </c:pt>
              </c:strCache>
            </c:strRef>
          </c:cat>
          <c:val>
            <c:numRef>
              <c:f>機会!$C$66:$G$66</c:f>
              <c:numCache>
                <c:formatCode>0.000_);[Red]\(0.000\)</c:formatCode>
                <c:ptCount val="5"/>
                <c:pt idx="0">
                  <c:v>0.17300000000250293</c:v>
                </c:pt>
                <c:pt idx="1">
                  <c:v>0.25099999999656575</c:v>
                </c:pt>
                <c:pt idx="2">
                  <c:v>0.13100000000122236</c:v>
                </c:pt>
                <c:pt idx="3">
                  <c:v>0.18100000000413274</c:v>
                </c:pt>
                <c:pt idx="4">
                  <c:v>0.4389999999984866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28-485F-A938-82A293068953}"/>
            </c:ext>
          </c:extLst>
        </c:ser>
        <c:ser>
          <c:idx val="3"/>
          <c:order val="3"/>
          <c:tx>
            <c:strRef>
              <c:f>機会!$B$67</c:f>
              <c:strCache>
                <c:ptCount val="1"/>
                <c:pt idx="0">
                  <c:v>4回目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機会!$C$63:$G$63</c:f>
              <c:strCache>
                <c:ptCount val="5"/>
                <c:pt idx="0">
                  <c:v>k</c:v>
                </c:pt>
                <c:pt idx="1">
                  <c:v>i</c:v>
                </c:pt>
                <c:pt idx="2">
                  <c:v>k</c:v>
                </c:pt>
                <c:pt idx="3">
                  <c:v>a</c:v>
                </c:pt>
                <c:pt idx="4">
                  <c:v>i</c:v>
                </c:pt>
              </c:strCache>
            </c:strRef>
          </c:cat>
          <c:val>
            <c:numRef>
              <c:f>機会!$C$67:$G$67</c:f>
              <c:numCache>
                <c:formatCode>0.000_);[Red]\(0.000\)</c:formatCode>
                <c:ptCount val="5"/>
                <c:pt idx="0">
                  <c:v>0.21399999999994179</c:v>
                </c:pt>
                <c:pt idx="1">
                  <c:v>0.23300000000017462</c:v>
                </c:pt>
                <c:pt idx="2">
                  <c:v>0.13100000000122236</c:v>
                </c:pt>
                <c:pt idx="3">
                  <c:v>0.17199999999866122</c:v>
                </c:pt>
                <c:pt idx="4">
                  <c:v>0.46499999999650754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28-485F-A938-82A293068953}"/>
            </c:ext>
          </c:extLst>
        </c:ser>
        <c:ser>
          <c:idx val="4"/>
          <c:order val="4"/>
          <c:tx>
            <c:strRef>
              <c:f>機会!$B$68</c:f>
              <c:strCache>
                <c:ptCount val="1"/>
                <c:pt idx="0">
                  <c:v>5回目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機会!$C$63:$G$63</c:f>
              <c:strCache>
                <c:ptCount val="5"/>
                <c:pt idx="0">
                  <c:v>k</c:v>
                </c:pt>
                <c:pt idx="1">
                  <c:v>i</c:v>
                </c:pt>
                <c:pt idx="2">
                  <c:v>k</c:v>
                </c:pt>
                <c:pt idx="3">
                  <c:v>a</c:v>
                </c:pt>
                <c:pt idx="4">
                  <c:v>i</c:v>
                </c:pt>
              </c:strCache>
            </c:strRef>
          </c:cat>
          <c:val>
            <c:numRef>
              <c:f>機会!$C$68:$G$68</c:f>
              <c:numCache>
                <c:formatCode>0.000_);[Red]\(0.000\)</c:formatCode>
                <c:ptCount val="5"/>
                <c:pt idx="0">
                  <c:v>0.31199999999807915</c:v>
                </c:pt>
                <c:pt idx="1">
                  <c:v>0.5639999999984866</c:v>
                </c:pt>
                <c:pt idx="2">
                  <c:v>0.11200000000098953</c:v>
                </c:pt>
                <c:pt idx="3">
                  <c:v>0.20100000000093132</c:v>
                </c:pt>
                <c:pt idx="4">
                  <c:v>0.30999999999767169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528-485F-A938-82A2930689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0567216"/>
        <c:axId val="380575088"/>
      </c:lineChart>
      <c:catAx>
        <c:axId val="380567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80575088"/>
        <c:crosses val="autoZero"/>
        <c:auto val="1"/>
        <c:lblAlgn val="ctr"/>
        <c:lblOffset val="100"/>
        <c:noMultiLvlLbl val="0"/>
      </c:catAx>
      <c:valAx>
        <c:axId val="380575088"/>
        <c:scaling>
          <c:orientation val="minMax"/>
          <c:max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);[Red]\(0.0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80567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確率分布!$R$25</c:f>
              <c:strCache>
                <c:ptCount val="1"/>
                <c:pt idx="0">
                  <c:v>確率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確率分布!$R$26:$R$30</c:f>
              <c:numCache>
                <c:formatCode>0.0000000%</c:formatCode>
                <c:ptCount val="5"/>
                <c:pt idx="0">
                  <c:v>2.261979461855189E-3</c:v>
                </c:pt>
                <c:pt idx="1">
                  <c:v>2.4692190440220346E-3</c:v>
                </c:pt>
                <c:pt idx="2">
                  <c:v>2.6672398005494111E-3</c:v>
                </c:pt>
                <c:pt idx="3">
                  <c:v>2.0151085284893636E-3</c:v>
                </c:pt>
                <c:pt idx="4">
                  <c:v>1.2766611425866334E-3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44-481A-9D3A-A01F80FF16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3538976"/>
        <c:axId val="593533400"/>
      </c:lineChart>
      <c:catAx>
        <c:axId val="593538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3533400"/>
        <c:crosses val="autoZero"/>
        <c:auto val="1"/>
        <c:lblAlgn val="ctr"/>
        <c:lblOffset val="100"/>
        <c:noMultiLvlLbl val="0"/>
      </c:catAx>
      <c:valAx>
        <c:axId val="593533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3538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fast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オリンピック!$B$59</c:f>
              <c:strCache>
                <c:ptCount val="1"/>
                <c:pt idx="0">
                  <c:v>1回目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オリンピック!$C$58:$L$58</c:f>
              <c:strCache>
                <c:ptCount val="10"/>
                <c:pt idx="0">
                  <c:v>o</c:v>
                </c:pt>
                <c:pt idx="1">
                  <c:v>r</c:v>
                </c:pt>
                <c:pt idx="2">
                  <c:v>i</c:v>
                </c:pt>
                <c:pt idx="3">
                  <c:v>n</c:v>
                </c:pt>
                <c:pt idx="4">
                  <c:v>n</c:v>
                </c:pt>
                <c:pt idx="5">
                  <c:v>p</c:v>
                </c:pt>
                <c:pt idx="6">
                  <c:v>i</c:v>
                </c:pt>
                <c:pt idx="7">
                  <c:v>k</c:v>
                </c:pt>
                <c:pt idx="8">
                  <c:v>k</c:v>
                </c:pt>
                <c:pt idx="9">
                  <c:v>u</c:v>
                </c:pt>
              </c:strCache>
            </c:strRef>
          </c:cat>
          <c:val>
            <c:numRef>
              <c:f>オリンピック!$C$59:$L$59</c:f>
              <c:numCache>
                <c:formatCode>0.000</c:formatCode>
                <c:ptCount val="10"/>
                <c:pt idx="0">
                  <c:v>0.24599999999918509</c:v>
                </c:pt>
                <c:pt idx="1">
                  <c:v>0.21499999999650754</c:v>
                </c:pt>
                <c:pt idx="2">
                  <c:v>0.39300000000366708</c:v>
                </c:pt>
                <c:pt idx="3">
                  <c:v>0.29899999999906868</c:v>
                </c:pt>
                <c:pt idx="5">
                  <c:v>0.30199999999604188</c:v>
                </c:pt>
                <c:pt idx="6">
                  <c:v>0.24399999999877764</c:v>
                </c:pt>
                <c:pt idx="7">
                  <c:v>0.12600000000384171</c:v>
                </c:pt>
                <c:pt idx="8">
                  <c:v>0.19000000000232831</c:v>
                </c:pt>
                <c:pt idx="9">
                  <c:v>0.14899999999761349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A4-4B33-A4CB-C4E0C68E70F8}"/>
            </c:ext>
          </c:extLst>
        </c:ser>
        <c:ser>
          <c:idx val="1"/>
          <c:order val="1"/>
          <c:tx>
            <c:strRef>
              <c:f>オリンピック!$B$60</c:f>
              <c:strCache>
                <c:ptCount val="1"/>
                <c:pt idx="0">
                  <c:v>2回目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オリンピック!$C$58:$L$58</c:f>
              <c:strCache>
                <c:ptCount val="10"/>
                <c:pt idx="0">
                  <c:v>o</c:v>
                </c:pt>
                <c:pt idx="1">
                  <c:v>r</c:v>
                </c:pt>
                <c:pt idx="2">
                  <c:v>i</c:v>
                </c:pt>
                <c:pt idx="3">
                  <c:v>n</c:v>
                </c:pt>
                <c:pt idx="4">
                  <c:v>n</c:v>
                </c:pt>
                <c:pt idx="5">
                  <c:v>p</c:v>
                </c:pt>
                <c:pt idx="6">
                  <c:v>i</c:v>
                </c:pt>
                <c:pt idx="7">
                  <c:v>k</c:v>
                </c:pt>
                <c:pt idx="8">
                  <c:v>k</c:v>
                </c:pt>
                <c:pt idx="9">
                  <c:v>u</c:v>
                </c:pt>
              </c:strCache>
            </c:strRef>
          </c:cat>
          <c:val>
            <c:numRef>
              <c:f>オリンピック!$C$60:$L$60</c:f>
              <c:numCache>
                <c:formatCode>0.000</c:formatCode>
                <c:ptCount val="10"/>
                <c:pt idx="0">
                  <c:v>0.25100000000384171</c:v>
                </c:pt>
                <c:pt idx="1">
                  <c:v>0.1309999999939464</c:v>
                </c:pt>
                <c:pt idx="2">
                  <c:v>0.2800000000061118</c:v>
                </c:pt>
                <c:pt idx="3">
                  <c:v>0.30599999999685679</c:v>
                </c:pt>
                <c:pt idx="5">
                  <c:v>0.24399999999877764</c:v>
                </c:pt>
                <c:pt idx="6">
                  <c:v>0.23799999999755528</c:v>
                </c:pt>
                <c:pt idx="7">
                  <c:v>0.11500000000523869</c:v>
                </c:pt>
                <c:pt idx="8">
                  <c:v>0.16599999999743886</c:v>
                </c:pt>
                <c:pt idx="9">
                  <c:v>0.23500000000058208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A4-4B33-A4CB-C4E0C68E70F8}"/>
            </c:ext>
          </c:extLst>
        </c:ser>
        <c:ser>
          <c:idx val="2"/>
          <c:order val="2"/>
          <c:tx>
            <c:strRef>
              <c:f>オリンピック!$B$61</c:f>
              <c:strCache>
                <c:ptCount val="1"/>
                <c:pt idx="0">
                  <c:v>3回目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オリンピック!$C$58:$L$58</c:f>
              <c:strCache>
                <c:ptCount val="10"/>
                <c:pt idx="0">
                  <c:v>o</c:v>
                </c:pt>
                <c:pt idx="1">
                  <c:v>r</c:v>
                </c:pt>
                <c:pt idx="2">
                  <c:v>i</c:v>
                </c:pt>
                <c:pt idx="3">
                  <c:v>n</c:v>
                </c:pt>
                <c:pt idx="4">
                  <c:v>n</c:v>
                </c:pt>
                <c:pt idx="5">
                  <c:v>p</c:v>
                </c:pt>
                <c:pt idx="6">
                  <c:v>i</c:v>
                </c:pt>
                <c:pt idx="7">
                  <c:v>k</c:v>
                </c:pt>
                <c:pt idx="8">
                  <c:v>k</c:v>
                </c:pt>
                <c:pt idx="9">
                  <c:v>u</c:v>
                </c:pt>
              </c:strCache>
            </c:strRef>
          </c:cat>
          <c:val>
            <c:numRef>
              <c:f>オリンピック!$C$61:$L$61</c:f>
              <c:numCache>
                <c:formatCode>0.000</c:formatCode>
                <c:ptCount val="10"/>
                <c:pt idx="0">
                  <c:v>0.21300000000337604</c:v>
                </c:pt>
                <c:pt idx="1">
                  <c:v>0.19000000000232831</c:v>
                </c:pt>
                <c:pt idx="2" formatCode="0.000_);[Red]\(0.000\)">
                  <c:v>0.23999999999796273</c:v>
                </c:pt>
                <c:pt idx="3">
                  <c:v>0.34199999999691499</c:v>
                </c:pt>
                <c:pt idx="5">
                  <c:v>0.25200000000040745</c:v>
                </c:pt>
                <c:pt idx="6">
                  <c:v>0.22299999999813735</c:v>
                </c:pt>
                <c:pt idx="7">
                  <c:v>0.125</c:v>
                </c:pt>
                <c:pt idx="8">
                  <c:v>0.17400000000634464</c:v>
                </c:pt>
                <c:pt idx="9">
                  <c:v>0.22499999999854481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A4-4B33-A4CB-C4E0C68E70F8}"/>
            </c:ext>
          </c:extLst>
        </c:ser>
        <c:ser>
          <c:idx val="3"/>
          <c:order val="3"/>
          <c:tx>
            <c:strRef>
              <c:f>オリンピック!$B$62</c:f>
              <c:strCache>
                <c:ptCount val="1"/>
                <c:pt idx="0">
                  <c:v>4回目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オリンピック!$C$58:$L$58</c:f>
              <c:strCache>
                <c:ptCount val="10"/>
                <c:pt idx="0">
                  <c:v>o</c:v>
                </c:pt>
                <c:pt idx="1">
                  <c:v>r</c:v>
                </c:pt>
                <c:pt idx="2">
                  <c:v>i</c:v>
                </c:pt>
                <c:pt idx="3">
                  <c:v>n</c:v>
                </c:pt>
                <c:pt idx="4">
                  <c:v>n</c:v>
                </c:pt>
                <c:pt idx="5">
                  <c:v>p</c:v>
                </c:pt>
                <c:pt idx="6">
                  <c:v>i</c:v>
                </c:pt>
                <c:pt idx="7">
                  <c:v>k</c:v>
                </c:pt>
                <c:pt idx="8">
                  <c:v>k</c:v>
                </c:pt>
                <c:pt idx="9">
                  <c:v>u</c:v>
                </c:pt>
              </c:strCache>
            </c:strRef>
          </c:cat>
          <c:val>
            <c:numRef>
              <c:f>オリンピック!$C$62:$L$62</c:f>
              <c:numCache>
                <c:formatCode>0.000</c:formatCode>
                <c:ptCount val="10"/>
                <c:pt idx="0">
                  <c:v>0.29899999999906868</c:v>
                </c:pt>
                <c:pt idx="1">
                  <c:v>0.19000000000232831</c:v>
                </c:pt>
                <c:pt idx="2">
                  <c:v>0.26400000000285218</c:v>
                </c:pt>
                <c:pt idx="3">
                  <c:v>0.57999999999447027</c:v>
                </c:pt>
                <c:pt idx="5">
                  <c:v>0.30000000000291038</c:v>
                </c:pt>
                <c:pt idx="6">
                  <c:v>0.43499999999767169</c:v>
                </c:pt>
                <c:pt idx="7">
                  <c:v>0.13999999999941792</c:v>
                </c:pt>
                <c:pt idx="8">
                  <c:v>0.20600000000558794</c:v>
                </c:pt>
                <c:pt idx="9">
                  <c:v>0.2180000000007567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6A4-4B33-A4CB-C4E0C68E70F8}"/>
            </c:ext>
          </c:extLst>
        </c:ser>
        <c:ser>
          <c:idx val="4"/>
          <c:order val="4"/>
          <c:tx>
            <c:strRef>
              <c:f>オリンピック!$B$63</c:f>
              <c:strCache>
                <c:ptCount val="1"/>
                <c:pt idx="0">
                  <c:v>5回目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オリンピック!$C$58:$L$58</c:f>
              <c:strCache>
                <c:ptCount val="10"/>
                <c:pt idx="0">
                  <c:v>o</c:v>
                </c:pt>
                <c:pt idx="1">
                  <c:v>r</c:v>
                </c:pt>
                <c:pt idx="2">
                  <c:v>i</c:v>
                </c:pt>
                <c:pt idx="3">
                  <c:v>n</c:v>
                </c:pt>
                <c:pt idx="4">
                  <c:v>n</c:v>
                </c:pt>
                <c:pt idx="5">
                  <c:v>p</c:v>
                </c:pt>
                <c:pt idx="6">
                  <c:v>i</c:v>
                </c:pt>
                <c:pt idx="7">
                  <c:v>k</c:v>
                </c:pt>
                <c:pt idx="8">
                  <c:v>k</c:v>
                </c:pt>
                <c:pt idx="9">
                  <c:v>u</c:v>
                </c:pt>
              </c:strCache>
            </c:strRef>
          </c:cat>
          <c:val>
            <c:numRef>
              <c:f>オリンピック!$C$63:$K$63</c:f>
              <c:numCache>
                <c:formatCode>0.000</c:formatCode>
                <c:ptCount val="9"/>
                <c:pt idx="0">
                  <c:v>0.22200000000157161</c:v>
                </c:pt>
                <c:pt idx="1">
                  <c:v>0.18299999999726424</c:v>
                </c:pt>
                <c:pt idx="2">
                  <c:v>0.32700000000477303</c:v>
                </c:pt>
                <c:pt idx="3">
                  <c:v>0.13100000000122236</c:v>
                </c:pt>
                <c:pt idx="4">
                  <c:v>0.26399999999557622</c:v>
                </c:pt>
                <c:pt idx="5">
                  <c:v>0.25100000000384171</c:v>
                </c:pt>
                <c:pt idx="6">
                  <c:v>0.25899999999819556</c:v>
                </c:pt>
                <c:pt idx="7">
                  <c:v>0.125</c:v>
                </c:pt>
                <c:pt idx="8" formatCode="0.000_);[Red]\(0.000\)">
                  <c:v>0.16999999999825377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6A4-4B33-A4CB-C4E0C68E70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1691624"/>
        <c:axId val="421693920"/>
      </c:lineChart>
      <c:catAx>
        <c:axId val="421691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1693920"/>
        <c:crosses val="autoZero"/>
        <c:auto val="1"/>
        <c:lblAlgn val="ctr"/>
        <c:lblOffset val="100"/>
        <c:noMultiLvlLbl val="0"/>
      </c:catAx>
      <c:valAx>
        <c:axId val="421693920"/>
        <c:scaling>
          <c:orientation val="minMax"/>
          <c:max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1691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normal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オリンピック!$B$34</c:f>
              <c:strCache>
                <c:ptCount val="1"/>
                <c:pt idx="0">
                  <c:v>1回目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オリンピック!$C$33:$L$33</c:f>
              <c:strCache>
                <c:ptCount val="10"/>
                <c:pt idx="0">
                  <c:v>o</c:v>
                </c:pt>
                <c:pt idx="1">
                  <c:v>r</c:v>
                </c:pt>
                <c:pt idx="2">
                  <c:v>i</c:v>
                </c:pt>
                <c:pt idx="3">
                  <c:v>n</c:v>
                </c:pt>
                <c:pt idx="4">
                  <c:v>n</c:v>
                </c:pt>
                <c:pt idx="5">
                  <c:v>p</c:v>
                </c:pt>
                <c:pt idx="6">
                  <c:v>i</c:v>
                </c:pt>
                <c:pt idx="7">
                  <c:v>k</c:v>
                </c:pt>
                <c:pt idx="8">
                  <c:v>k</c:v>
                </c:pt>
                <c:pt idx="9">
                  <c:v>u</c:v>
                </c:pt>
              </c:strCache>
            </c:strRef>
          </c:cat>
          <c:val>
            <c:numRef>
              <c:f>オリンピック!$C$34:$L$34</c:f>
              <c:numCache>
                <c:formatCode>0.000</c:formatCode>
                <c:ptCount val="10"/>
                <c:pt idx="0">
                  <c:v>0.2849999999962165</c:v>
                </c:pt>
                <c:pt idx="1">
                  <c:v>0.17399999999906868</c:v>
                </c:pt>
                <c:pt idx="2">
                  <c:v>0.26800000000366708</c:v>
                </c:pt>
                <c:pt idx="3" formatCode="0.000_);[Red]\(0.000\)">
                  <c:v>0.48199999999633292</c:v>
                </c:pt>
                <c:pt idx="5" formatCode="General">
                  <c:v>0.38500000000203727</c:v>
                </c:pt>
                <c:pt idx="6">
                  <c:v>0.23500000000058208</c:v>
                </c:pt>
                <c:pt idx="7">
                  <c:v>0.13500000000203727</c:v>
                </c:pt>
                <c:pt idx="8">
                  <c:v>0.17299999999522697</c:v>
                </c:pt>
                <c:pt idx="9">
                  <c:v>0.17200000000593718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0C-48C7-9A0E-6E2A1F4C459F}"/>
            </c:ext>
          </c:extLst>
        </c:ser>
        <c:ser>
          <c:idx val="1"/>
          <c:order val="1"/>
          <c:tx>
            <c:strRef>
              <c:f>オリンピック!$B$35</c:f>
              <c:strCache>
                <c:ptCount val="1"/>
                <c:pt idx="0">
                  <c:v>2回目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オリンピック!$C$33:$L$33</c:f>
              <c:strCache>
                <c:ptCount val="10"/>
                <c:pt idx="0">
                  <c:v>o</c:v>
                </c:pt>
                <c:pt idx="1">
                  <c:v>r</c:v>
                </c:pt>
                <c:pt idx="2">
                  <c:v>i</c:v>
                </c:pt>
                <c:pt idx="3">
                  <c:v>n</c:v>
                </c:pt>
                <c:pt idx="4">
                  <c:v>n</c:v>
                </c:pt>
                <c:pt idx="5">
                  <c:v>p</c:v>
                </c:pt>
                <c:pt idx="6">
                  <c:v>i</c:v>
                </c:pt>
                <c:pt idx="7">
                  <c:v>k</c:v>
                </c:pt>
                <c:pt idx="8">
                  <c:v>k</c:v>
                </c:pt>
                <c:pt idx="9">
                  <c:v>u</c:v>
                </c:pt>
              </c:strCache>
            </c:strRef>
          </c:cat>
          <c:val>
            <c:numRef>
              <c:f>オリンピック!$C$35:$L$35</c:f>
              <c:numCache>
                <c:formatCode>0.000</c:formatCode>
                <c:ptCount val="10"/>
                <c:pt idx="0">
                  <c:v>0.43100000000413274</c:v>
                </c:pt>
                <c:pt idx="1">
                  <c:v>0.14699999999720603</c:v>
                </c:pt>
                <c:pt idx="2">
                  <c:v>0.23300000000017462</c:v>
                </c:pt>
                <c:pt idx="3">
                  <c:v>0.27700000000186265</c:v>
                </c:pt>
                <c:pt idx="5">
                  <c:v>0.29099999999743886</c:v>
                </c:pt>
                <c:pt idx="6">
                  <c:v>0.33099999999831198</c:v>
                </c:pt>
                <c:pt idx="7">
                  <c:v>0.19800000000395812</c:v>
                </c:pt>
                <c:pt idx="8">
                  <c:v>0.30199999999604188</c:v>
                </c:pt>
                <c:pt idx="9">
                  <c:v>0.22100000000500586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0C-48C7-9A0E-6E2A1F4C459F}"/>
            </c:ext>
          </c:extLst>
        </c:ser>
        <c:ser>
          <c:idx val="2"/>
          <c:order val="2"/>
          <c:tx>
            <c:strRef>
              <c:f>オリンピック!#REF!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オリンピック!$C$33:$L$33</c:f>
              <c:strCache>
                <c:ptCount val="10"/>
                <c:pt idx="0">
                  <c:v>o</c:v>
                </c:pt>
                <c:pt idx="1">
                  <c:v>r</c:v>
                </c:pt>
                <c:pt idx="2">
                  <c:v>i</c:v>
                </c:pt>
                <c:pt idx="3">
                  <c:v>n</c:v>
                </c:pt>
                <c:pt idx="4">
                  <c:v>n</c:v>
                </c:pt>
                <c:pt idx="5">
                  <c:v>p</c:v>
                </c:pt>
                <c:pt idx="6">
                  <c:v>i</c:v>
                </c:pt>
                <c:pt idx="7">
                  <c:v>k</c:v>
                </c:pt>
                <c:pt idx="8">
                  <c:v>k</c:v>
                </c:pt>
                <c:pt idx="9">
                  <c:v>u</c:v>
                </c:pt>
              </c:strCache>
            </c:strRef>
          </c:cat>
          <c:val>
            <c:numRef>
              <c:f>オリンピック!#REF!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0C-48C7-9A0E-6E2A1F4C459F}"/>
            </c:ext>
          </c:extLst>
        </c:ser>
        <c:ser>
          <c:idx val="3"/>
          <c:order val="3"/>
          <c:tx>
            <c:strRef>
              <c:f>オリンピック!$B$37</c:f>
              <c:strCache>
                <c:ptCount val="1"/>
                <c:pt idx="0">
                  <c:v>4回目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オリンピック!$C$33:$L$33</c:f>
              <c:strCache>
                <c:ptCount val="10"/>
                <c:pt idx="0">
                  <c:v>o</c:v>
                </c:pt>
                <c:pt idx="1">
                  <c:v>r</c:v>
                </c:pt>
                <c:pt idx="2">
                  <c:v>i</c:v>
                </c:pt>
                <c:pt idx="3">
                  <c:v>n</c:v>
                </c:pt>
                <c:pt idx="4">
                  <c:v>n</c:v>
                </c:pt>
                <c:pt idx="5">
                  <c:v>p</c:v>
                </c:pt>
                <c:pt idx="6">
                  <c:v>i</c:v>
                </c:pt>
                <c:pt idx="7">
                  <c:v>k</c:v>
                </c:pt>
                <c:pt idx="8">
                  <c:v>k</c:v>
                </c:pt>
                <c:pt idx="9">
                  <c:v>u</c:v>
                </c:pt>
              </c:strCache>
            </c:strRef>
          </c:cat>
          <c:val>
            <c:numRef>
              <c:f>オリンピック!$C$37:$L$37</c:f>
              <c:numCache>
                <c:formatCode>0.000</c:formatCode>
                <c:ptCount val="10"/>
                <c:pt idx="0">
                  <c:v>0.39899999999761349</c:v>
                </c:pt>
                <c:pt idx="1">
                  <c:v>0.19099999999889405</c:v>
                </c:pt>
                <c:pt idx="2">
                  <c:v>0.27300000000104774</c:v>
                </c:pt>
                <c:pt idx="3">
                  <c:v>0.30700000000069849</c:v>
                </c:pt>
                <c:pt idx="5">
                  <c:v>1.2129999999961001</c:v>
                </c:pt>
                <c:pt idx="6">
                  <c:v>0.27700000000186265</c:v>
                </c:pt>
                <c:pt idx="7">
                  <c:v>0.15800000000308501</c:v>
                </c:pt>
                <c:pt idx="8">
                  <c:v>0.20100000000093132</c:v>
                </c:pt>
                <c:pt idx="9">
                  <c:v>0.20899999999528518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B0C-48C7-9A0E-6E2A1F4C459F}"/>
            </c:ext>
          </c:extLst>
        </c:ser>
        <c:ser>
          <c:idx val="4"/>
          <c:order val="4"/>
          <c:tx>
            <c:strRef>
              <c:f>オリンピック!$B$38</c:f>
              <c:strCache>
                <c:ptCount val="1"/>
                <c:pt idx="0">
                  <c:v>5回目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オリンピック!$C$33:$L$33</c:f>
              <c:strCache>
                <c:ptCount val="10"/>
                <c:pt idx="0">
                  <c:v>o</c:v>
                </c:pt>
                <c:pt idx="1">
                  <c:v>r</c:v>
                </c:pt>
                <c:pt idx="2">
                  <c:v>i</c:v>
                </c:pt>
                <c:pt idx="3">
                  <c:v>n</c:v>
                </c:pt>
                <c:pt idx="4">
                  <c:v>n</c:v>
                </c:pt>
                <c:pt idx="5">
                  <c:v>p</c:v>
                </c:pt>
                <c:pt idx="6">
                  <c:v>i</c:v>
                </c:pt>
                <c:pt idx="7">
                  <c:v>k</c:v>
                </c:pt>
                <c:pt idx="8">
                  <c:v>k</c:v>
                </c:pt>
                <c:pt idx="9">
                  <c:v>u</c:v>
                </c:pt>
              </c:strCache>
            </c:strRef>
          </c:cat>
          <c:val>
            <c:numRef>
              <c:f>オリンピック!$C$38:$L$38</c:f>
              <c:numCache>
                <c:formatCode>0.000</c:formatCode>
                <c:ptCount val="10"/>
                <c:pt idx="0">
                  <c:v>0.23500000000058208</c:v>
                </c:pt>
                <c:pt idx="1">
                  <c:v>0.19399999999586726</c:v>
                </c:pt>
                <c:pt idx="2">
                  <c:v>0.29100000000471482</c:v>
                </c:pt>
                <c:pt idx="3">
                  <c:v>0.42100000000209548</c:v>
                </c:pt>
                <c:pt idx="5">
                  <c:v>0.46899999999732245</c:v>
                </c:pt>
                <c:pt idx="6">
                  <c:v>0.25800000000162981</c:v>
                </c:pt>
                <c:pt idx="7">
                  <c:v>0.15399999999499414</c:v>
                </c:pt>
                <c:pt idx="8">
                  <c:v>0.20600000000558794</c:v>
                </c:pt>
                <c:pt idx="9">
                  <c:v>0.63699999999516876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B0C-48C7-9A0E-6E2A1F4C45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2257072"/>
        <c:axId val="582251168"/>
      </c:lineChart>
      <c:catAx>
        <c:axId val="582257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2251168"/>
        <c:crosses val="autoZero"/>
        <c:auto val="1"/>
        <c:lblAlgn val="ctr"/>
        <c:lblOffset val="100"/>
        <c:noMultiLvlLbl val="0"/>
      </c:catAx>
      <c:valAx>
        <c:axId val="58225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2257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ja-JP" sz="1800" b="0" i="0" baseline="0">
                <a:effectLst/>
              </a:rPr>
              <a:t>打鍵平均時間と標準偏差</a:t>
            </a:r>
            <a:endParaRPr lang="ja-JP" altLang="ja-JP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オリンピック!$B$49</c:f>
              <c:strCache>
                <c:ptCount val="1"/>
                <c:pt idx="0">
                  <c:v>合計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オリンピック!$C$50:$L$50</c:f>
                <c:numCache>
                  <c:formatCode>General</c:formatCode>
                  <c:ptCount val="10"/>
                  <c:pt idx="0">
                    <c:v>1.7511139312071617E-2</c:v>
                  </c:pt>
                  <c:pt idx="1">
                    <c:v>1.2687001221600758E-2</c:v>
                  </c:pt>
                  <c:pt idx="2">
                    <c:v>3.012905574314393E-2</c:v>
                  </c:pt>
                  <c:pt idx="3">
                    <c:v>7.5158499183966138E-2</c:v>
                  </c:pt>
                  <c:pt idx="4">
                    <c:v>9.8339005483808223E-2</c:v>
                  </c:pt>
                  <c:pt idx="5">
                    <c:v>0.24308730941693005</c:v>
                  </c:pt>
                  <c:pt idx="6">
                    <c:v>2.8513856278498225E-2</c:v>
                  </c:pt>
                  <c:pt idx="7">
                    <c:v>1.0011992810027256E-2</c:v>
                  </c:pt>
                  <c:pt idx="8">
                    <c:v>1.5223665789046855E-2</c:v>
                  </c:pt>
                  <c:pt idx="9">
                    <c:v>6.296475204284803E-2</c:v>
                  </c:pt>
                </c:numCache>
              </c:numRef>
            </c:plus>
            <c:minus>
              <c:numRef>
                <c:f>オリンピック!$C$50:$L$50</c:f>
                <c:numCache>
                  <c:formatCode>General</c:formatCode>
                  <c:ptCount val="10"/>
                  <c:pt idx="0">
                    <c:v>1.7511139312071617E-2</c:v>
                  </c:pt>
                  <c:pt idx="1">
                    <c:v>1.2687001221600758E-2</c:v>
                  </c:pt>
                  <c:pt idx="2">
                    <c:v>3.012905574314393E-2</c:v>
                  </c:pt>
                  <c:pt idx="3">
                    <c:v>7.5158499183966138E-2</c:v>
                  </c:pt>
                  <c:pt idx="4">
                    <c:v>9.8339005483808223E-2</c:v>
                  </c:pt>
                  <c:pt idx="5">
                    <c:v>0.24308730941693005</c:v>
                  </c:pt>
                  <c:pt idx="6">
                    <c:v>2.8513856278498225E-2</c:v>
                  </c:pt>
                  <c:pt idx="7">
                    <c:v>1.0011992810027256E-2</c:v>
                  </c:pt>
                  <c:pt idx="8">
                    <c:v>1.5223665789046855E-2</c:v>
                  </c:pt>
                  <c:pt idx="9">
                    <c:v>6.296475204284803E-2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オリンピック!$C$48:$L$48</c:f>
              <c:strCache>
                <c:ptCount val="10"/>
                <c:pt idx="0">
                  <c:v>o</c:v>
                </c:pt>
                <c:pt idx="1">
                  <c:v>r</c:v>
                </c:pt>
                <c:pt idx="2">
                  <c:v>i</c:v>
                </c:pt>
                <c:pt idx="3">
                  <c:v>n</c:v>
                </c:pt>
                <c:pt idx="4">
                  <c:v>n</c:v>
                </c:pt>
                <c:pt idx="5">
                  <c:v>p</c:v>
                </c:pt>
                <c:pt idx="6">
                  <c:v>i</c:v>
                </c:pt>
                <c:pt idx="7">
                  <c:v>k</c:v>
                </c:pt>
                <c:pt idx="8">
                  <c:v>k</c:v>
                </c:pt>
                <c:pt idx="9">
                  <c:v>u</c:v>
                </c:pt>
              </c:strCache>
            </c:strRef>
          </c:cat>
          <c:val>
            <c:numRef>
              <c:f>オリンピック!$C$49:$L$49</c:f>
              <c:numCache>
                <c:formatCode>0.000</c:formatCode>
                <c:ptCount val="10"/>
                <c:pt idx="0">
                  <c:v>0.18659999999945284</c:v>
                </c:pt>
                <c:pt idx="1">
                  <c:v>7.0200000000477297E-2</c:v>
                </c:pt>
                <c:pt idx="2">
                  <c:v>0.18819999999977882</c:v>
                </c:pt>
                <c:pt idx="3">
                  <c:v>0.14499999999970897</c:v>
                </c:pt>
                <c:pt idx="4">
                  <c:v>0.28380000000033762</c:v>
                </c:pt>
                <c:pt idx="5">
                  <c:v>0.35459999999875436</c:v>
                </c:pt>
                <c:pt idx="6">
                  <c:v>0.21059999999852153</c:v>
                </c:pt>
                <c:pt idx="7">
                  <c:v>0.13140000000275903</c:v>
                </c:pt>
                <c:pt idx="8">
                  <c:v>0.10279999999911524</c:v>
                </c:pt>
                <c:pt idx="9">
                  <c:v>0.24220000000059372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EB-4F95-B6B0-DDBF966EED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1521520"/>
        <c:axId val="381520864"/>
      </c:barChart>
      <c:catAx>
        <c:axId val="381521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81520864"/>
        <c:crosses val="autoZero"/>
        <c:auto val="1"/>
        <c:lblAlgn val="ctr"/>
        <c:lblOffset val="100"/>
        <c:noMultiLvlLbl val="0"/>
      </c:catAx>
      <c:valAx>
        <c:axId val="381520864"/>
        <c:scaling>
          <c:orientation val="minMax"/>
          <c:max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81521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ja-JP" altLang="ja-JP" sz="1800" b="0" i="0" baseline="0">
                <a:effectLst/>
              </a:rPr>
              <a:t>打鍵平均時間と標準偏差</a:t>
            </a:r>
            <a:endParaRPr lang="ja-JP" altLang="ja-JP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オリンピック!$B$23</c:f>
              <c:strCache>
                <c:ptCount val="1"/>
                <c:pt idx="0">
                  <c:v>平均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オリンピック!$C$24:$L$24</c:f>
                <c:numCache>
                  <c:formatCode>General</c:formatCode>
                  <c:ptCount val="10"/>
                  <c:pt idx="0">
                    <c:v>0.11669721504872065</c:v>
                  </c:pt>
                  <c:pt idx="1">
                    <c:v>2.5617181732440888E-2</c:v>
                  </c:pt>
                  <c:pt idx="2">
                    <c:v>8.0534713013014014E-2</c:v>
                  </c:pt>
                  <c:pt idx="3">
                    <c:v>4.7617643789119556E-2</c:v>
                  </c:pt>
                  <c:pt idx="4">
                    <c:v>0.25413697094319682</c:v>
                  </c:pt>
                  <c:pt idx="5">
                    <c:v>5.6913970164034482E-2</c:v>
                  </c:pt>
                  <c:pt idx="6">
                    <c:v>0.11539081419250929</c:v>
                  </c:pt>
                  <c:pt idx="7">
                    <c:v>0.23427453980541402</c:v>
                  </c:pt>
                  <c:pt idx="8">
                    <c:v>8.0088451100909813E-2</c:v>
                  </c:pt>
                  <c:pt idx="9">
                    <c:v>0.34006881656631949</c:v>
                  </c:pt>
                </c:numCache>
              </c:numRef>
            </c:plus>
            <c:minus>
              <c:numRef>
                <c:f>オリンピック!$C$24:$L$24</c:f>
                <c:numCache>
                  <c:formatCode>General</c:formatCode>
                  <c:ptCount val="10"/>
                  <c:pt idx="0">
                    <c:v>0.11669721504872065</c:v>
                  </c:pt>
                  <c:pt idx="1">
                    <c:v>2.5617181732440888E-2</c:v>
                  </c:pt>
                  <c:pt idx="2">
                    <c:v>8.0534713013014014E-2</c:v>
                  </c:pt>
                  <c:pt idx="3">
                    <c:v>4.7617643789119556E-2</c:v>
                  </c:pt>
                  <c:pt idx="4">
                    <c:v>0.25413697094319682</c:v>
                  </c:pt>
                  <c:pt idx="5">
                    <c:v>5.6913970164034482E-2</c:v>
                  </c:pt>
                  <c:pt idx="6">
                    <c:v>0.11539081419250929</c:v>
                  </c:pt>
                  <c:pt idx="7">
                    <c:v>0.23427453980541402</c:v>
                  </c:pt>
                  <c:pt idx="8">
                    <c:v>8.0088451100909813E-2</c:v>
                  </c:pt>
                  <c:pt idx="9">
                    <c:v>0.34006881656631949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オリンピック!$C$22:$L$22</c:f>
              <c:strCache>
                <c:ptCount val="10"/>
                <c:pt idx="0">
                  <c:v>o</c:v>
                </c:pt>
                <c:pt idx="1">
                  <c:v>r</c:v>
                </c:pt>
                <c:pt idx="2">
                  <c:v>i</c:v>
                </c:pt>
                <c:pt idx="3">
                  <c:v>n</c:v>
                </c:pt>
                <c:pt idx="4">
                  <c:v>n</c:v>
                </c:pt>
                <c:pt idx="5">
                  <c:v>p</c:v>
                </c:pt>
                <c:pt idx="6">
                  <c:v>i</c:v>
                </c:pt>
                <c:pt idx="7">
                  <c:v>k</c:v>
                </c:pt>
                <c:pt idx="8">
                  <c:v>k</c:v>
                </c:pt>
                <c:pt idx="9">
                  <c:v>u</c:v>
                </c:pt>
              </c:strCache>
            </c:strRef>
          </c:cat>
          <c:val>
            <c:numRef>
              <c:f>オリンピック!$C$23:$L$23</c:f>
              <c:numCache>
                <c:formatCode>General</c:formatCode>
                <c:ptCount val="10"/>
                <c:pt idx="0">
                  <c:v>0.34440000000031434</c:v>
                </c:pt>
                <c:pt idx="1">
                  <c:v>8.5400000002118753E-2</c:v>
                </c:pt>
                <c:pt idx="2">
                  <c:v>0.34539999999979043</c:v>
                </c:pt>
                <c:pt idx="3">
                  <c:v>0.16059999999997671</c:v>
                </c:pt>
                <c:pt idx="4">
                  <c:v>0.51599999999889401</c:v>
                </c:pt>
                <c:pt idx="5">
                  <c:v>0.2919999999998254</c:v>
                </c:pt>
                <c:pt idx="6">
                  <c:v>0.38359999999956929</c:v>
                </c:pt>
                <c:pt idx="7">
                  <c:v>0.32280000000027942</c:v>
                </c:pt>
                <c:pt idx="8">
                  <c:v>0.23180000000004658</c:v>
                </c:pt>
                <c:pt idx="9">
                  <c:v>0.51799999999969726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FC-4FE0-BB65-A7C3F27D0B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3693680"/>
        <c:axId val="493692368"/>
      </c:barChart>
      <c:catAx>
        <c:axId val="493693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3692368"/>
        <c:crosses val="autoZero"/>
        <c:auto val="1"/>
        <c:lblAlgn val="ctr"/>
        <c:lblOffset val="100"/>
        <c:noMultiLvlLbl val="0"/>
      </c:catAx>
      <c:valAx>
        <c:axId val="493692368"/>
        <c:scaling>
          <c:orientation val="minMax"/>
          <c:max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3693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オリンピック!$B$74</c:f>
              <c:strCache>
                <c:ptCount val="1"/>
                <c:pt idx="0">
                  <c:v>平均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オリンピック!$C$75:$L$75</c:f>
                <c:numCache>
                  <c:formatCode>General</c:formatCode>
                  <c:ptCount val="10"/>
                  <c:pt idx="0">
                    <c:v>0.11485921817721492</c:v>
                  </c:pt>
                  <c:pt idx="1">
                    <c:v>3.7947331929751439E-3</c:v>
                  </c:pt>
                  <c:pt idx="2">
                    <c:v>9.0686272408512306E-3</c:v>
                  </c:pt>
                  <c:pt idx="3">
                    <c:v>7.0597450393273765E-3</c:v>
                  </c:pt>
                  <c:pt idx="4">
                    <c:v>0.12405966306632522</c:v>
                  </c:pt>
                  <c:pt idx="5">
                    <c:v>2.2310535627050904E-2</c:v>
                  </c:pt>
                  <c:pt idx="6">
                    <c:v>8.2559069759720119E-2</c:v>
                  </c:pt>
                  <c:pt idx="7">
                    <c:v>8.7866717245563816E-2</c:v>
                  </c:pt>
                  <c:pt idx="8">
                    <c:v>2.0567936212427623E-2</c:v>
                  </c:pt>
                  <c:pt idx="9">
                    <c:v>5.7056463262988848E-2</c:v>
                  </c:pt>
                </c:numCache>
              </c:numRef>
            </c:plus>
            <c:minus>
              <c:numRef>
                <c:f>オリンピック!$C$75:$L$75</c:f>
                <c:numCache>
                  <c:formatCode>General</c:formatCode>
                  <c:ptCount val="10"/>
                  <c:pt idx="0">
                    <c:v>0.11485921817721492</c:v>
                  </c:pt>
                  <c:pt idx="1">
                    <c:v>3.7947331929751439E-3</c:v>
                  </c:pt>
                  <c:pt idx="2">
                    <c:v>9.0686272408512306E-3</c:v>
                  </c:pt>
                  <c:pt idx="3">
                    <c:v>7.0597450393273765E-3</c:v>
                  </c:pt>
                  <c:pt idx="4">
                    <c:v>0.12405966306632522</c:v>
                  </c:pt>
                  <c:pt idx="5">
                    <c:v>2.2310535627050904E-2</c:v>
                  </c:pt>
                  <c:pt idx="6">
                    <c:v>8.2559069759720119E-2</c:v>
                  </c:pt>
                  <c:pt idx="7">
                    <c:v>8.7866717245563816E-2</c:v>
                  </c:pt>
                  <c:pt idx="8">
                    <c:v>2.0567936212427623E-2</c:v>
                  </c:pt>
                  <c:pt idx="9">
                    <c:v>5.7056463262988848E-2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オリンピック!$C$73:$L$73</c:f>
              <c:strCache>
                <c:ptCount val="10"/>
                <c:pt idx="0">
                  <c:v>o</c:v>
                </c:pt>
                <c:pt idx="1">
                  <c:v>r</c:v>
                </c:pt>
                <c:pt idx="2">
                  <c:v>i</c:v>
                </c:pt>
                <c:pt idx="3">
                  <c:v>n</c:v>
                </c:pt>
                <c:pt idx="4">
                  <c:v>n</c:v>
                </c:pt>
                <c:pt idx="5">
                  <c:v>p</c:v>
                </c:pt>
                <c:pt idx="6">
                  <c:v>i</c:v>
                </c:pt>
                <c:pt idx="7">
                  <c:v>k</c:v>
                </c:pt>
                <c:pt idx="8">
                  <c:v>k</c:v>
                </c:pt>
                <c:pt idx="9">
                  <c:v>u</c:v>
                </c:pt>
              </c:strCache>
            </c:strRef>
          </c:cat>
          <c:val>
            <c:numRef>
              <c:f>オリンピック!$C$74:$L$74</c:f>
              <c:numCache>
                <c:formatCode>0.000</c:formatCode>
                <c:ptCount val="10"/>
                <c:pt idx="0">
                  <c:v>0.18849899993533703</c:v>
                </c:pt>
                <c:pt idx="1">
                  <c:v>0.1476590520342734</c:v>
                </c:pt>
                <c:pt idx="2">
                  <c:v>0.24304197179486139</c:v>
                </c:pt>
                <c:pt idx="3">
                  <c:v>0.28176548277940505</c:v>
                </c:pt>
                <c:pt idx="4">
                  <c:v>0.19799999999668216</c:v>
                </c:pt>
                <c:pt idx="5">
                  <c:v>0.21915780773968524</c:v>
                </c:pt>
                <c:pt idx="6">
                  <c:v>0.20861338828297732</c:v>
                </c:pt>
                <c:pt idx="7">
                  <c:v>9.6246246479266065E-2</c:v>
                </c:pt>
                <c:pt idx="8">
                  <c:v>0.14120944739950506</c:v>
                </c:pt>
                <c:pt idx="9">
                  <c:v>0.16775983247242862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AF-4130-84B4-5C2823C0AC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3180096"/>
        <c:axId val="503176816"/>
      </c:barChart>
      <c:catAx>
        <c:axId val="503180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03176816"/>
        <c:crosses val="autoZero"/>
        <c:auto val="1"/>
        <c:lblAlgn val="ctr"/>
        <c:lblOffset val="100"/>
        <c:noMultiLvlLbl val="0"/>
      </c:catAx>
      <c:valAx>
        <c:axId val="503176816"/>
        <c:scaling>
          <c:orientation val="minMax"/>
          <c:max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03180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器械!$B$8</c:f>
              <c:strCache>
                <c:ptCount val="1"/>
                <c:pt idx="0">
                  <c:v>1回目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器械!$C$7:$G$7</c:f>
              <c:strCache>
                <c:ptCount val="5"/>
                <c:pt idx="0">
                  <c:v>k</c:v>
                </c:pt>
                <c:pt idx="1">
                  <c:v>i</c:v>
                </c:pt>
                <c:pt idx="2">
                  <c:v>k</c:v>
                </c:pt>
                <c:pt idx="3">
                  <c:v>a</c:v>
                </c:pt>
                <c:pt idx="4">
                  <c:v>i</c:v>
                </c:pt>
              </c:strCache>
            </c:strRef>
          </c:cat>
          <c:val>
            <c:numRef>
              <c:f>器械!$C$8:$G$8</c:f>
              <c:numCache>
                <c:formatCode>0.000_);[Red]\(0.000\)</c:formatCode>
                <c:ptCount val="5"/>
                <c:pt idx="0">
                  <c:v>0.40399999999499414</c:v>
                </c:pt>
                <c:pt idx="1">
                  <c:v>0.59600000000500586</c:v>
                </c:pt>
                <c:pt idx="2">
                  <c:v>0.49899999999615829</c:v>
                </c:pt>
                <c:pt idx="3">
                  <c:v>0.54699999999866122</c:v>
                </c:pt>
                <c:pt idx="4">
                  <c:v>1.1419999999998254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26-43EE-A22D-A3D8B4343B95}"/>
            </c:ext>
          </c:extLst>
        </c:ser>
        <c:ser>
          <c:idx val="1"/>
          <c:order val="1"/>
          <c:tx>
            <c:strRef>
              <c:f>器械!$B$9</c:f>
              <c:strCache>
                <c:ptCount val="1"/>
                <c:pt idx="0">
                  <c:v>2回目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器械!$C$7:$G$7</c:f>
              <c:strCache>
                <c:ptCount val="5"/>
                <c:pt idx="0">
                  <c:v>k</c:v>
                </c:pt>
                <c:pt idx="1">
                  <c:v>i</c:v>
                </c:pt>
                <c:pt idx="2">
                  <c:v>k</c:v>
                </c:pt>
                <c:pt idx="3">
                  <c:v>a</c:v>
                </c:pt>
                <c:pt idx="4">
                  <c:v>i</c:v>
                </c:pt>
              </c:strCache>
            </c:strRef>
          </c:cat>
          <c:val>
            <c:numRef>
              <c:f>器械!$C$9:$G$9</c:f>
              <c:numCache>
                <c:formatCode>0.000_);[Red]\(0.000\)</c:formatCode>
                <c:ptCount val="5"/>
                <c:pt idx="0">
                  <c:v>0.35100000000238651</c:v>
                </c:pt>
                <c:pt idx="1">
                  <c:v>0.34199999999691499</c:v>
                </c:pt>
                <c:pt idx="2">
                  <c:v>0.48800000000483124</c:v>
                </c:pt>
                <c:pt idx="3">
                  <c:v>0.46299999999610009</c:v>
                </c:pt>
                <c:pt idx="4">
                  <c:v>0.55600000000413274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26-43EE-A22D-A3D8B4343B95}"/>
            </c:ext>
          </c:extLst>
        </c:ser>
        <c:ser>
          <c:idx val="2"/>
          <c:order val="2"/>
          <c:tx>
            <c:strRef>
              <c:f>器械!$B$10</c:f>
              <c:strCache>
                <c:ptCount val="1"/>
                <c:pt idx="0">
                  <c:v>3回目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器械!$C$7:$G$7</c:f>
              <c:strCache>
                <c:ptCount val="5"/>
                <c:pt idx="0">
                  <c:v>k</c:v>
                </c:pt>
                <c:pt idx="1">
                  <c:v>i</c:v>
                </c:pt>
                <c:pt idx="2">
                  <c:v>k</c:v>
                </c:pt>
                <c:pt idx="3">
                  <c:v>a</c:v>
                </c:pt>
                <c:pt idx="4">
                  <c:v>i</c:v>
                </c:pt>
              </c:strCache>
            </c:strRef>
          </c:cat>
          <c:val>
            <c:numRef>
              <c:f>器械!$C$10:$G$10</c:f>
              <c:numCache>
                <c:formatCode>0.000_);[Red]\(0.000\)</c:formatCode>
                <c:ptCount val="5"/>
                <c:pt idx="0">
                  <c:v>0.30999999999767169</c:v>
                </c:pt>
                <c:pt idx="1">
                  <c:v>0.2790000000022701</c:v>
                </c:pt>
                <c:pt idx="2">
                  <c:v>0.29000000000087311</c:v>
                </c:pt>
                <c:pt idx="3">
                  <c:v>0.23900000000139698</c:v>
                </c:pt>
                <c:pt idx="4">
                  <c:v>0.57800000000133878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26-43EE-A22D-A3D8B4343B95}"/>
            </c:ext>
          </c:extLst>
        </c:ser>
        <c:ser>
          <c:idx val="3"/>
          <c:order val="3"/>
          <c:tx>
            <c:strRef>
              <c:f>器械!$B$11</c:f>
              <c:strCache>
                <c:ptCount val="1"/>
                <c:pt idx="0">
                  <c:v>4回目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器械!$C$7:$G$7</c:f>
              <c:strCache>
                <c:ptCount val="5"/>
                <c:pt idx="0">
                  <c:v>k</c:v>
                </c:pt>
                <c:pt idx="1">
                  <c:v>i</c:v>
                </c:pt>
                <c:pt idx="2">
                  <c:v>k</c:v>
                </c:pt>
                <c:pt idx="3">
                  <c:v>a</c:v>
                </c:pt>
                <c:pt idx="4">
                  <c:v>i</c:v>
                </c:pt>
              </c:strCache>
            </c:strRef>
          </c:cat>
          <c:val>
            <c:numRef>
              <c:f>器械!$C$11:$G$11</c:f>
              <c:numCache>
                <c:formatCode>0.000_);[Red]\(0.000\)</c:formatCode>
                <c:ptCount val="5"/>
                <c:pt idx="0">
                  <c:v>0.32300000000395812</c:v>
                </c:pt>
                <c:pt idx="1">
                  <c:v>0.38499999999476131</c:v>
                </c:pt>
                <c:pt idx="2">
                  <c:v>0.35100000000238651</c:v>
                </c:pt>
                <c:pt idx="3">
                  <c:v>0.38599999999860302</c:v>
                </c:pt>
                <c:pt idx="4">
                  <c:v>0.88300000000162981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426-43EE-A22D-A3D8B4343B95}"/>
            </c:ext>
          </c:extLst>
        </c:ser>
        <c:ser>
          <c:idx val="4"/>
          <c:order val="4"/>
          <c:tx>
            <c:strRef>
              <c:f>器械!$B$12</c:f>
              <c:strCache>
                <c:ptCount val="1"/>
                <c:pt idx="0">
                  <c:v>5回目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器械!$C$7:$G$7</c:f>
              <c:strCache>
                <c:ptCount val="5"/>
                <c:pt idx="0">
                  <c:v>k</c:v>
                </c:pt>
                <c:pt idx="1">
                  <c:v>i</c:v>
                </c:pt>
                <c:pt idx="2">
                  <c:v>k</c:v>
                </c:pt>
                <c:pt idx="3">
                  <c:v>a</c:v>
                </c:pt>
                <c:pt idx="4">
                  <c:v>i</c:v>
                </c:pt>
              </c:strCache>
            </c:strRef>
          </c:cat>
          <c:val>
            <c:numRef>
              <c:f>器械!$C$12:$G$12</c:f>
              <c:numCache>
                <c:formatCode>0.000_);[Red]\(0.000\)</c:formatCode>
                <c:ptCount val="5"/>
                <c:pt idx="0">
                  <c:v>0.38599999999860302</c:v>
                </c:pt>
                <c:pt idx="1">
                  <c:v>0.34999999999854481</c:v>
                </c:pt>
                <c:pt idx="2">
                  <c:v>0.47299999999813735</c:v>
                </c:pt>
                <c:pt idx="3">
                  <c:v>0.62700000000040745</c:v>
                </c:pt>
                <c:pt idx="4">
                  <c:v>0.58500000000640284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426-43EE-A22D-A3D8B4343B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1519552"/>
        <c:axId val="381524144"/>
      </c:lineChart>
      <c:catAx>
        <c:axId val="381519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81524144"/>
        <c:crosses val="autoZero"/>
        <c:auto val="1"/>
        <c:lblAlgn val="ctr"/>
        <c:lblOffset val="100"/>
        <c:noMultiLvlLbl val="0"/>
      </c:catAx>
      <c:valAx>
        <c:axId val="38152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);[Red]\(0.0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81519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ja-JP" altLang="ja-JP" sz="1800" b="0" i="0" baseline="0">
                <a:effectLst/>
              </a:rPr>
              <a:t>打鍵平均時間と標準偏差</a:t>
            </a:r>
            <a:endParaRPr lang="ja-JP" altLang="ja-JP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器械!$B$23</c:f>
              <c:strCache>
                <c:ptCount val="1"/>
                <c:pt idx="0">
                  <c:v>平均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器械!$C$24:$G$24</c:f>
                <c:numCache>
                  <c:formatCode>General</c:formatCode>
                  <c:ptCount val="5"/>
                  <c:pt idx="0">
                    <c:v>2.4548727055781896E-2</c:v>
                  </c:pt>
                  <c:pt idx="1">
                    <c:v>6.3000317457241717E-2</c:v>
                  </c:pt>
                  <c:pt idx="2">
                    <c:v>1.4436065946213373E-2</c:v>
                  </c:pt>
                  <c:pt idx="3">
                    <c:v>3.9276456052213381E-2</c:v>
                  </c:pt>
                  <c:pt idx="4">
                    <c:v>0.1351452551892868</c:v>
                  </c:pt>
                </c:numCache>
              </c:numRef>
            </c:plus>
            <c:minus>
              <c:numRef>
                <c:f>器械!$C$24:$G$24</c:f>
                <c:numCache>
                  <c:formatCode>General</c:formatCode>
                  <c:ptCount val="5"/>
                  <c:pt idx="0">
                    <c:v>2.4548727055781896E-2</c:v>
                  </c:pt>
                  <c:pt idx="1">
                    <c:v>6.3000317457241717E-2</c:v>
                  </c:pt>
                  <c:pt idx="2">
                    <c:v>1.4436065946213373E-2</c:v>
                  </c:pt>
                  <c:pt idx="3">
                    <c:v>3.9276456052213381E-2</c:v>
                  </c:pt>
                  <c:pt idx="4">
                    <c:v>0.1351452551892868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器械!$C$22:$G$22</c:f>
              <c:strCache>
                <c:ptCount val="5"/>
                <c:pt idx="0">
                  <c:v>k</c:v>
                </c:pt>
                <c:pt idx="1">
                  <c:v>i</c:v>
                </c:pt>
                <c:pt idx="2">
                  <c:v>k</c:v>
                </c:pt>
                <c:pt idx="3">
                  <c:v>a</c:v>
                </c:pt>
                <c:pt idx="4">
                  <c:v>i</c:v>
                </c:pt>
              </c:strCache>
            </c:strRef>
          </c:cat>
          <c:val>
            <c:numRef>
              <c:f>器械!$C$23:$G$23</c:f>
              <c:numCache>
                <c:formatCode>0.000</c:formatCode>
                <c:ptCount val="5"/>
                <c:pt idx="0">
                  <c:v>0.2176000000006752</c:v>
                </c:pt>
                <c:pt idx="1">
                  <c:v>0.31160000000090804</c:v>
                </c:pt>
                <c:pt idx="2">
                  <c:v>0.12700000000040745</c:v>
                </c:pt>
                <c:pt idx="3">
                  <c:v>0.15640000000130386</c:v>
                </c:pt>
                <c:pt idx="4">
                  <c:v>0.57339999999676361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7E-4F15-A8C8-4BF3F425EE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3203712"/>
        <c:axId val="503204040"/>
      </c:barChart>
      <c:catAx>
        <c:axId val="503203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03204040"/>
        <c:crosses val="autoZero"/>
        <c:auto val="1"/>
        <c:lblAlgn val="ctr"/>
        <c:lblOffset val="100"/>
        <c:noMultiLvlLbl val="0"/>
      </c:catAx>
      <c:valAx>
        <c:axId val="503204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03203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ja-JP" altLang="ja-JP" sz="1800" b="0" i="0" baseline="0">
                <a:effectLst/>
              </a:rPr>
              <a:t>打鍵平均時間と標準偏差</a:t>
            </a:r>
            <a:endParaRPr lang="ja-JP" altLang="ja-JP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器械!$B$47</c:f>
              <c:strCache>
                <c:ptCount val="1"/>
                <c:pt idx="0">
                  <c:v>平均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器械!$C$48:$G$48</c:f>
                <c:numCache>
                  <c:formatCode>General</c:formatCode>
                  <c:ptCount val="5"/>
                  <c:pt idx="0">
                    <c:v>2.044896085283637E-2</c:v>
                  </c:pt>
                  <c:pt idx="1">
                    <c:v>0.10291938592959524</c:v>
                  </c:pt>
                  <c:pt idx="2">
                    <c:v>0.17432498386608616</c:v>
                  </c:pt>
                  <c:pt idx="3">
                    <c:v>4.0971209403997601E-2</c:v>
                  </c:pt>
                  <c:pt idx="4">
                    <c:v>0.16219173838568005</c:v>
                  </c:pt>
                </c:numCache>
              </c:numRef>
            </c:plus>
            <c:minus>
              <c:numRef>
                <c:f>器械!$C$48:$G$48</c:f>
                <c:numCache>
                  <c:formatCode>General</c:formatCode>
                  <c:ptCount val="5"/>
                  <c:pt idx="0">
                    <c:v>2.044896085283637E-2</c:v>
                  </c:pt>
                  <c:pt idx="1">
                    <c:v>0.10291938592959524</c:v>
                  </c:pt>
                  <c:pt idx="2">
                    <c:v>0.17432498386608616</c:v>
                  </c:pt>
                  <c:pt idx="3">
                    <c:v>4.0971209403997601E-2</c:v>
                  </c:pt>
                  <c:pt idx="4">
                    <c:v>0.16219173838568005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器械!$C$46:$G$46</c:f>
              <c:strCache>
                <c:ptCount val="5"/>
                <c:pt idx="0">
                  <c:v>k</c:v>
                </c:pt>
                <c:pt idx="1">
                  <c:v>i</c:v>
                </c:pt>
                <c:pt idx="2">
                  <c:v>k</c:v>
                </c:pt>
                <c:pt idx="3">
                  <c:v>a</c:v>
                </c:pt>
                <c:pt idx="4">
                  <c:v>i</c:v>
                </c:pt>
              </c:strCache>
            </c:strRef>
          </c:cat>
          <c:val>
            <c:numRef>
              <c:f>器械!$C$47:$G$47</c:f>
              <c:numCache>
                <c:formatCode>General</c:formatCode>
                <c:ptCount val="5"/>
                <c:pt idx="0">
                  <c:v>0.18680000000167638</c:v>
                </c:pt>
                <c:pt idx="1">
                  <c:v>0.23999999999796273</c:v>
                </c:pt>
                <c:pt idx="2">
                  <c:v>0.17200000000011642</c:v>
                </c:pt>
                <c:pt idx="3">
                  <c:v>0.12940000000089641</c:v>
                </c:pt>
                <c:pt idx="4">
                  <c:v>0.38179999999847497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61-4CA7-88A1-90E179EC77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3188624"/>
        <c:axId val="503193872"/>
      </c:barChart>
      <c:catAx>
        <c:axId val="503188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03193872"/>
        <c:crosses val="autoZero"/>
        <c:auto val="1"/>
        <c:lblAlgn val="ctr"/>
        <c:lblOffset val="100"/>
        <c:noMultiLvlLbl val="0"/>
      </c:catAx>
      <c:valAx>
        <c:axId val="503193872"/>
        <c:scaling>
          <c:orientation val="minMax"/>
          <c:max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03188624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942975</xdr:colOff>
      <xdr:row>110</xdr:row>
      <xdr:rowOff>114299</xdr:rowOff>
    </xdr:from>
    <xdr:to>
      <xdr:col>6</xdr:col>
      <xdr:colOff>542925</xdr:colOff>
      <xdr:row>123</xdr:row>
      <xdr:rowOff>114300</xdr:rowOff>
    </xdr:to>
    <xdr:graphicFrame macro="">
      <xdr:nvGraphicFramePr>
        <xdr:cNvPr id="10" name="グラフ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885824</xdr:colOff>
      <xdr:row>110</xdr:row>
      <xdr:rowOff>1</xdr:rowOff>
    </xdr:from>
    <xdr:to>
      <xdr:col>19</xdr:col>
      <xdr:colOff>180974</xdr:colOff>
      <xdr:row>123</xdr:row>
      <xdr:rowOff>47626</xdr:rowOff>
    </xdr:to>
    <xdr:graphicFrame macro="">
      <xdr:nvGraphicFramePr>
        <xdr:cNvPr id="14" name="グラフ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600075</xdr:colOff>
      <xdr:row>110</xdr:row>
      <xdr:rowOff>76200</xdr:rowOff>
    </xdr:from>
    <xdr:to>
      <xdr:col>13</xdr:col>
      <xdr:colOff>276225</xdr:colOff>
      <xdr:row>123</xdr:row>
      <xdr:rowOff>76200</xdr:rowOff>
    </xdr:to>
    <xdr:graphicFrame macro="">
      <xdr:nvGraphicFramePr>
        <xdr:cNvPr id="16" name="グラフ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219075</xdr:colOff>
      <xdr:row>87</xdr:row>
      <xdr:rowOff>200025</xdr:rowOff>
    </xdr:from>
    <xdr:to>
      <xdr:col>13</xdr:col>
      <xdr:colOff>628650</xdr:colOff>
      <xdr:row>101</xdr:row>
      <xdr:rowOff>219075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466724</xdr:colOff>
      <xdr:row>87</xdr:row>
      <xdr:rowOff>190499</xdr:rowOff>
    </xdr:from>
    <xdr:to>
      <xdr:col>6</xdr:col>
      <xdr:colOff>247649</xdr:colOff>
      <xdr:row>102</xdr:row>
      <xdr:rowOff>19049</xdr:rowOff>
    </xdr:to>
    <xdr:graphicFrame macro="">
      <xdr:nvGraphicFramePr>
        <xdr:cNvPr id="11" name="グラフ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409574</xdr:colOff>
      <xdr:row>88</xdr:row>
      <xdr:rowOff>19049</xdr:rowOff>
    </xdr:from>
    <xdr:to>
      <xdr:col>20</xdr:col>
      <xdr:colOff>209550</xdr:colOff>
      <xdr:row>101</xdr:row>
      <xdr:rowOff>152399</xdr:rowOff>
    </xdr:to>
    <xdr:graphicFrame macro="">
      <xdr:nvGraphicFramePr>
        <xdr:cNvPr id="12" name="グラフ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409575</xdr:colOff>
      <xdr:row>1</xdr:row>
      <xdr:rowOff>104775</xdr:rowOff>
    </xdr:from>
    <xdr:to>
      <xdr:col>17</xdr:col>
      <xdr:colOff>180975</xdr:colOff>
      <xdr:row>12</xdr:row>
      <xdr:rowOff>228600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409575</xdr:colOff>
      <xdr:row>13</xdr:row>
      <xdr:rowOff>200025</xdr:rowOff>
    </xdr:from>
    <xdr:to>
      <xdr:col>17</xdr:col>
      <xdr:colOff>180975</xdr:colOff>
      <xdr:row>25</xdr:row>
      <xdr:rowOff>85725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138112</xdr:colOff>
      <xdr:row>41</xdr:row>
      <xdr:rowOff>190500</xdr:rowOff>
    </xdr:from>
    <xdr:to>
      <xdr:col>16</xdr:col>
      <xdr:colOff>595312</xdr:colOff>
      <xdr:row>53</xdr:row>
      <xdr:rowOff>76200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161925</xdr:colOff>
      <xdr:row>28</xdr:row>
      <xdr:rowOff>180975</xdr:rowOff>
    </xdr:from>
    <xdr:to>
      <xdr:col>16</xdr:col>
      <xdr:colOff>619125</xdr:colOff>
      <xdr:row>40</xdr:row>
      <xdr:rowOff>66675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180975</xdr:colOff>
      <xdr:row>54</xdr:row>
      <xdr:rowOff>0</xdr:rowOff>
    </xdr:from>
    <xdr:to>
      <xdr:col>16</xdr:col>
      <xdr:colOff>638175</xdr:colOff>
      <xdr:row>65</xdr:row>
      <xdr:rowOff>123825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247650</xdr:colOff>
      <xdr:row>66</xdr:row>
      <xdr:rowOff>200025</xdr:rowOff>
    </xdr:from>
    <xdr:to>
      <xdr:col>17</xdr:col>
      <xdr:colOff>19050</xdr:colOff>
      <xdr:row>78</xdr:row>
      <xdr:rowOff>85725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176212</xdr:colOff>
      <xdr:row>13</xdr:row>
      <xdr:rowOff>47625</xdr:rowOff>
    </xdr:from>
    <xdr:to>
      <xdr:col>15</xdr:col>
      <xdr:colOff>633412</xdr:colOff>
      <xdr:row>24</xdr:row>
      <xdr:rowOff>171450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14287</xdr:colOff>
      <xdr:row>41</xdr:row>
      <xdr:rowOff>133350</xdr:rowOff>
    </xdr:from>
    <xdr:to>
      <xdr:col>15</xdr:col>
      <xdr:colOff>471487</xdr:colOff>
      <xdr:row>53</xdr:row>
      <xdr:rowOff>19050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661987</xdr:colOff>
      <xdr:row>68</xdr:row>
      <xdr:rowOff>152400</xdr:rowOff>
    </xdr:from>
    <xdr:to>
      <xdr:col>15</xdr:col>
      <xdr:colOff>433387</xdr:colOff>
      <xdr:row>80</xdr:row>
      <xdr:rowOff>38100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100012</xdr:colOff>
      <xdr:row>0</xdr:row>
      <xdr:rowOff>190500</xdr:rowOff>
    </xdr:from>
    <xdr:to>
      <xdr:col>15</xdr:col>
      <xdr:colOff>557212</xdr:colOff>
      <xdr:row>12</xdr:row>
      <xdr:rowOff>76200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642937</xdr:colOff>
      <xdr:row>28</xdr:row>
      <xdr:rowOff>123825</xdr:rowOff>
    </xdr:from>
    <xdr:to>
      <xdr:col>15</xdr:col>
      <xdr:colOff>414337</xdr:colOff>
      <xdr:row>40</xdr:row>
      <xdr:rowOff>9525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14287</xdr:colOff>
      <xdr:row>55</xdr:row>
      <xdr:rowOff>200025</xdr:rowOff>
    </xdr:from>
    <xdr:to>
      <xdr:col>15</xdr:col>
      <xdr:colOff>471487</xdr:colOff>
      <xdr:row>67</xdr:row>
      <xdr:rowOff>85725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523875</xdr:colOff>
      <xdr:row>2</xdr:row>
      <xdr:rowOff>200025</xdr:rowOff>
    </xdr:from>
    <xdr:to>
      <xdr:col>24</xdr:col>
      <xdr:colOff>95250</xdr:colOff>
      <xdr:row>14</xdr:row>
      <xdr:rowOff>85725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14"/>
  <sheetViews>
    <sheetView workbookViewId="0">
      <selection activeCell="G9" sqref="G9"/>
    </sheetView>
  </sheetViews>
  <sheetFormatPr defaultRowHeight="18.75" x14ac:dyDescent="0.4"/>
  <cols>
    <col min="1" max="1" width="6.125" customWidth="1"/>
    <col min="2" max="2" width="8.5" customWidth="1"/>
    <col min="3" max="3" width="12.625" customWidth="1"/>
    <col min="4" max="4" width="9.375" bestFit="1" customWidth="1"/>
    <col min="8" max="11" width="9.125" customWidth="1"/>
    <col min="12" max="12" width="9.75" customWidth="1"/>
    <col min="13" max="13" width="12.25" bestFit="1" customWidth="1"/>
    <col min="14" max="15" width="12.75" customWidth="1"/>
    <col min="16" max="16" width="12" customWidth="1"/>
  </cols>
  <sheetData>
    <row r="2" spans="2:19" x14ac:dyDescent="0.4">
      <c r="B2" s="12" t="s">
        <v>0</v>
      </c>
      <c r="C2" s="12"/>
      <c r="D2" s="27">
        <v>20220614</v>
      </c>
      <c r="E2" s="27"/>
      <c r="F2" s="3"/>
    </row>
    <row r="3" spans="2:19" x14ac:dyDescent="0.4">
      <c r="B3" s="12" t="s">
        <v>1</v>
      </c>
      <c r="C3" s="12"/>
      <c r="D3" s="27"/>
      <c r="E3" s="27"/>
      <c r="F3" s="3"/>
    </row>
    <row r="4" spans="2:19" x14ac:dyDescent="0.4">
      <c r="B4" s="28" t="s">
        <v>2</v>
      </c>
      <c r="C4" s="29"/>
      <c r="D4" s="27" t="s">
        <v>35</v>
      </c>
      <c r="E4" s="27"/>
      <c r="F4" s="3"/>
    </row>
    <row r="5" spans="2:19" x14ac:dyDescent="0.4">
      <c r="B5" s="2"/>
      <c r="C5" s="2"/>
      <c r="D5" s="3"/>
      <c r="E5" s="3"/>
      <c r="F5" s="3"/>
    </row>
    <row r="7" spans="2:19" x14ac:dyDescent="0.4">
      <c r="C7" s="8" t="s">
        <v>36</v>
      </c>
      <c r="D7">
        <f>VALUE(LEFT(C7,3))</f>
        <v>16</v>
      </c>
      <c r="E7">
        <f>VALUE(MID(C7,5,2))</f>
        <v>32</v>
      </c>
      <c r="F7">
        <f>VALUE(RIGHT(C7,6))</f>
        <v>10.42</v>
      </c>
      <c r="G7">
        <f>D7*3600+E7*60+F7</f>
        <v>59530.42</v>
      </c>
      <c r="M7" s="2"/>
      <c r="Q7" s="2"/>
      <c r="R7" s="2"/>
      <c r="S7" s="2"/>
    </row>
    <row r="8" spans="2:19" x14ac:dyDescent="0.4">
      <c r="C8" t="str">
        <f>TEXT(C7,"@")</f>
        <v xml:space="preserve"> 16:32:10.420</v>
      </c>
      <c r="D8">
        <f>VALUE(LEFT(C8,3))</f>
        <v>16</v>
      </c>
      <c r="E8">
        <f>VALUE(MID(C8,5,2))</f>
        <v>32</v>
      </c>
      <c r="F8">
        <f>VALUE(RIGHT(C8,6))</f>
        <v>10.42</v>
      </c>
      <c r="G8">
        <f>D8*3600+E8*60+F8</f>
        <v>59530.42</v>
      </c>
      <c r="M8" s="2"/>
      <c r="N8" s="11"/>
      <c r="O8" s="11"/>
      <c r="P8" s="11"/>
      <c r="Q8" s="7"/>
      <c r="R8" s="7"/>
      <c r="S8" s="7"/>
    </row>
    <row r="9" spans="2:19" x14ac:dyDescent="0.4">
      <c r="M9" s="2"/>
      <c r="O9" s="7"/>
      <c r="P9" s="7"/>
      <c r="Q9" s="7"/>
      <c r="R9" s="7"/>
      <c r="S9" s="7"/>
    </row>
    <row r="10" spans="2:19" x14ac:dyDescent="0.4">
      <c r="C10" s="14"/>
      <c r="M10" s="2"/>
      <c r="O10" s="7"/>
      <c r="P10" s="7"/>
      <c r="Q10" s="7"/>
      <c r="R10" s="7"/>
      <c r="S10" s="7"/>
    </row>
    <row r="11" spans="2:19" x14ac:dyDescent="0.4">
      <c r="M11" s="2"/>
      <c r="O11" s="7"/>
      <c r="P11" s="7"/>
      <c r="Q11" s="7"/>
      <c r="R11" s="7"/>
      <c r="S11" s="7"/>
    </row>
    <row r="12" spans="2:19" x14ac:dyDescent="0.4">
      <c r="M12" s="2"/>
      <c r="O12" s="7"/>
      <c r="P12" s="7"/>
      <c r="Q12" s="7"/>
      <c r="R12" s="7"/>
      <c r="S12" s="7"/>
    </row>
    <row r="13" spans="2:19" x14ac:dyDescent="0.4">
      <c r="M13" s="2"/>
    </row>
    <row r="14" spans="2:19" x14ac:dyDescent="0.4">
      <c r="M14" s="2"/>
    </row>
  </sheetData>
  <sortState ref="P9:S17">
    <sortCondition ref="P8"/>
  </sortState>
  <mergeCells count="4">
    <mergeCell ref="D2:E2"/>
    <mergeCell ref="D3:E3"/>
    <mergeCell ref="D4:E4"/>
    <mergeCell ref="B4:C4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B80"/>
  <sheetViews>
    <sheetView topLeftCell="A46" workbookViewId="0">
      <selection activeCell="L63" sqref="L63"/>
    </sheetView>
  </sheetViews>
  <sheetFormatPr defaultColWidth="14.125" defaultRowHeight="18.75" x14ac:dyDescent="0.4"/>
  <cols>
    <col min="2" max="13" width="11.375" customWidth="1"/>
    <col min="15" max="26" width="11.75" customWidth="1"/>
  </cols>
  <sheetData>
    <row r="1" spans="2:26" x14ac:dyDescent="0.4">
      <c r="B1" s="2"/>
      <c r="C1" s="2"/>
      <c r="D1" s="2"/>
      <c r="E1" s="2"/>
      <c r="F1" s="2"/>
    </row>
    <row r="2" spans="2:26" x14ac:dyDescent="0.4">
      <c r="F2" s="16" t="s">
        <v>57</v>
      </c>
      <c r="G2" s="16" t="s">
        <v>58</v>
      </c>
      <c r="H2" s="5">
        <f>I4-I3</f>
        <v>0.48300000000017462</v>
      </c>
      <c r="I2" s="15"/>
    </row>
    <row r="3" spans="2:26" x14ac:dyDescent="0.4">
      <c r="F3" s="15">
        <f>VALUE(LEFT(F2,2))</f>
        <v>16</v>
      </c>
      <c r="G3" s="15">
        <f>VALUE(MID(F2,4,2))</f>
        <v>53</v>
      </c>
      <c r="H3" s="15">
        <f>VALUE(RIGHT(F2,6))</f>
        <v>35.472000000000001</v>
      </c>
      <c r="I3" s="15">
        <f>F3*3600+G3*60+H3</f>
        <v>60815.472000000002</v>
      </c>
    </row>
    <row r="4" spans="2:26" x14ac:dyDescent="0.4">
      <c r="F4" s="15">
        <f>VALUE(LEFT(G2,2))</f>
        <v>16</v>
      </c>
      <c r="G4" s="15">
        <f>VALUE(MID(G2,4,2))</f>
        <v>53</v>
      </c>
      <c r="H4" s="15">
        <f>VALUE(RIGHT(G2,6))</f>
        <v>35.954999999999998</v>
      </c>
      <c r="I4" s="15">
        <f>F4*3600+G4*60+H4</f>
        <v>60815.955000000002</v>
      </c>
    </row>
    <row r="5" spans="2:26" x14ac:dyDescent="0.4">
      <c r="B5" s="15"/>
      <c r="C5" s="15"/>
      <c r="D5" s="15"/>
      <c r="E5" s="15"/>
      <c r="F5" s="15"/>
      <c r="G5" s="15"/>
      <c r="H5" s="15"/>
      <c r="I5" s="15"/>
    </row>
    <row r="6" spans="2:26" x14ac:dyDescent="0.4">
      <c r="B6" s="9" t="s">
        <v>24</v>
      </c>
      <c r="C6" s="2"/>
      <c r="D6" s="3"/>
      <c r="E6" s="3"/>
      <c r="F6" s="3"/>
      <c r="G6" s="3"/>
    </row>
    <row r="7" spans="2:26" x14ac:dyDescent="0.4">
      <c r="B7" s="1"/>
      <c r="C7" s="1" t="s">
        <v>16</v>
      </c>
      <c r="D7" s="1" t="s">
        <v>17</v>
      </c>
      <c r="E7" s="1" t="s">
        <v>8</v>
      </c>
      <c r="F7" s="1" t="s">
        <v>18</v>
      </c>
      <c r="G7" s="1" t="s">
        <v>33</v>
      </c>
      <c r="H7" s="1" t="s">
        <v>19</v>
      </c>
      <c r="I7" s="1" t="s">
        <v>20</v>
      </c>
      <c r="J7" s="1" t="s">
        <v>21</v>
      </c>
      <c r="K7" s="1" t="s">
        <v>22</v>
      </c>
      <c r="L7" s="1" t="s">
        <v>23</v>
      </c>
      <c r="M7" s="1" t="s">
        <v>9</v>
      </c>
      <c r="O7" s="1" t="s">
        <v>51</v>
      </c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2:26" x14ac:dyDescent="0.4">
      <c r="B8" s="1" t="s">
        <v>3</v>
      </c>
      <c r="C8" s="5">
        <v>0.47800000000279397</v>
      </c>
      <c r="D8" s="5">
        <v>0.39100000000325963</v>
      </c>
      <c r="E8" s="5">
        <v>0.44899999999324791</v>
      </c>
      <c r="F8" s="5">
        <v>0.62100000000646105</v>
      </c>
      <c r="H8" s="5">
        <v>0.43099999999685679</v>
      </c>
      <c r="I8" s="5">
        <v>0.71600000000034925</v>
      </c>
      <c r="J8" s="5">
        <v>0.44700000000011642</v>
      </c>
      <c r="K8" s="5">
        <v>0.3459999999977299</v>
      </c>
      <c r="L8" s="5">
        <v>0.45900000000256114</v>
      </c>
      <c r="M8" s="5">
        <f>SUM(C8:L8)</f>
        <v>4.338000000003376</v>
      </c>
      <c r="O8" s="1"/>
      <c r="P8" s="1" t="s">
        <v>38</v>
      </c>
      <c r="Q8" s="1" t="s">
        <v>39</v>
      </c>
      <c r="R8" s="1" t="s">
        <v>40</v>
      </c>
      <c r="S8" s="1" t="s">
        <v>41</v>
      </c>
      <c r="T8" s="1" t="s">
        <v>41</v>
      </c>
      <c r="U8" s="1" t="s">
        <v>42</v>
      </c>
      <c r="V8" s="1" t="s">
        <v>40</v>
      </c>
      <c r="W8" s="1" t="s">
        <v>43</v>
      </c>
      <c r="X8" s="1" t="s">
        <v>43</v>
      </c>
      <c r="Y8" s="1" t="s">
        <v>44</v>
      </c>
      <c r="Z8" s="1" t="s">
        <v>50</v>
      </c>
    </row>
    <row r="9" spans="2:26" x14ac:dyDescent="0.4">
      <c r="B9" s="1" t="s">
        <v>4</v>
      </c>
      <c r="C9" s="5">
        <v>0.73500000000058208</v>
      </c>
      <c r="D9" s="5">
        <v>0.27700000000186265</v>
      </c>
      <c r="E9" s="5">
        <v>0.4099999999962165</v>
      </c>
      <c r="F9" s="5">
        <v>0.5610000000015134</v>
      </c>
      <c r="G9" s="5"/>
      <c r="H9" s="5">
        <v>0.85199999999895226</v>
      </c>
      <c r="I9" s="5">
        <v>0.5610000000015134</v>
      </c>
      <c r="J9" s="5">
        <v>0.40099999999802094</v>
      </c>
      <c r="K9" s="5">
        <v>0.48300000000017462</v>
      </c>
      <c r="L9" s="5">
        <v>0.92100000000209548</v>
      </c>
      <c r="M9" s="5">
        <f t="shared" ref="M9:M12" si="0">SUM(C9:L9)</f>
        <v>5.2010000000009313</v>
      </c>
      <c r="O9" s="1" t="s">
        <v>3</v>
      </c>
      <c r="P9" s="1">
        <v>0.25</v>
      </c>
      <c r="Q9" s="1">
        <v>0.10100000000238651</v>
      </c>
      <c r="R9" s="1">
        <v>0.30700000000069849</v>
      </c>
      <c r="S9" s="1">
        <v>0.25</v>
      </c>
      <c r="T9" s="1">
        <v>0.11899999999877764</v>
      </c>
      <c r="U9" s="1">
        <v>0.33899999999994179</v>
      </c>
      <c r="V9" s="1">
        <v>0.32299999999668216</v>
      </c>
      <c r="W9" s="1">
        <v>0.23400000000401633</v>
      </c>
      <c r="X9" s="1">
        <v>0.14000000000000001</v>
      </c>
      <c r="Y9" s="1">
        <v>2.5999999999999995E-2</v>
      </c>
      <c r="Z9" s="1">
        <f>SUM(P9:Y9)</f>
        <v>2.0890000000025029</v>
      </c>
    </row>
    <row r="10" spans="2:26" x14ac:dyDescent="0.4">
      <c r="B10" s="1" t="s">
        <v>5</v>
      </c>
      <c r="C10" s="5">
        <v>0.41100000000005821</v>
      </c>
      <c r="D10" s="5">
        <v>0.22699999999895226</v>
      </c>
      <c r="E10" s="5">
        <v>0.77400000000488944</v>
      </c>
      <c r="F10" s="5">
        <v>0.67699999999604188</v>
      </c>
      <c r="G10" s="5"/>
      <c r="H10" s="5">
        <v>0.39600000000064028</v>
      </c>
      <c r="I10" s="5">
        <v>0.46399999999994179</v>
      </c>
      <c r="J10" s="5">
        <v>0.1830000000045402</v>
      </c>
      <c r="K10" s="5">
        <v>0.45599999999831198</v>
      </c>
      <c r="L10" s="5">
        <v>1.1310000000012224</v>
      </c>
      <c r="M10" s="5">
        <f t="shared" si="0"/>
        <v>4.7190000000045984</v>
      </c>
      <c r="O10" s="1" t="s">
        <v>4</v>
      </c>
      <c r="P10" s="1">
        <v>0.23799999999755528</v>
      </c>
      <c r="Q10" s="1">
        <v>8.8000000003376044E-2</v>
      </c>
      <c r="R10" s="1">
        <v>0.31799999999930151</v>
      </c>
      <c r="S10" s="1">
        <v>0.12099999999918509</v>
      </c>
      <c r="T10" s="1">
        <v>0.54600000000209548</v>
      </c>
      <c r="U10" s="1">
        <v>0.3169999999954598</v>
      </c>
      <c r="V10" s="1">
        <v>0.61000000000058208</v>
      </c>
      <c r="W10" s="1">
        <v>0.78900000000430737</v>
      </c>
      <c r="X10" s="1">
        <v>0.3129999999946449</v>
      </c>
      <c r="Y10" s="1">
        <v>0.51499999999941792</v>
      </c>
      <c r="Z10" s="1">
        <f t="shared" ref="Z10" si="1">SUM(P10:Y10)</f>
        <v>3.8549999999959255</v>
      </c>
    </row>
    <row r="11" spans="2:26" x14ac:dyDescent="0.4">
      <c r="B11" s="1" t="s">
        <v>6</v>
      </c>
      <c r="C11" s="5">
        <v>0.7180000000007567</v>
      </c>
      <c r="D11" s="5">
        <v>0.34500000000116415</v>
      </c>
      <c r="E11" s="5">
        <v>1.0250000000014552</v>
      </c>
      <c r="F11" s="5">
        <v>0.52199999999720603</v>
      </c>
      <c r="G11" s="5"/>
      <c r="H11" s="5">
        <v>0.39800000000104774</v>
      </c>
      <c r="I11" s="5">
        <v>0.49399999999877764</v>
      </c>
      <c r="J11" s="5">
        <v>0.19600000000355067</v>
      </c>
      <c r="K11" s="5">
        <v>0.38199999999778811</v>
      </c>
      <c r="L11" s="5">
        <v>0.50900000000547152</v>
      </c>
      <c r="M11" s="5">
        <f t="shared" si="0"/>
        <v>4.5890000000072177</v>
      </c>
      <c r="O11" s="1" t="s">
        <v>6</v>
      </c>
      <c r="P11" s="1">
        <v>0.46399999999994179</v>
      </c>
      <c r="Q11" s="1">
        <v>8.4000000002561137E-2</v>
      </c>
      <c r="R11" s="1">
        <v>0.23599999999714782</v>
      </c>
      <c r="S11" s="1">
        <v>0.11899999999877764</v>
      </c>
      <c r="T11" s="1">
        <v>0.90299999999842839</v>
      </c>
      <c r="U11" s="1">
        <v>0.22100000000500586</v>
      </c>
      <c r="V11" s="1">
        <v>0.35699999999633292</v>
      </c>
      <c r="W11" s="1">
        <v>0.22000000000116415</v>
      </c>
      <c r="X11" s="1">
        <v>0.19400000000314321</v>
      </c>
      <c r="Y11" s="1">
        <v>0.77599999999802094</v>
      </c>
      <c r="Z11" s="1">
        <f>SUM(P11:Y11)</f>
        <v>3.5740000000005239</v>
      </c>
    </row>
    <row r="12" spans="2:26" x14ac:dyDescent="0.4">
      <c r="B12" s="1" t="s">
        <v>7</v>
      </c>
      <c r="C12" s="5">
        <v>0.45999999999912689</v>
      </c>
      <c r="D12" s="5">
        <v>0.43200000000069849</v>
      </c>
      <c r="E12" s="5">
        <v>0.51499999999941792</v>
      </c>
      <c r="F12" s="5">
        <v>0.5930000000007567</v>
      </c>
      <c r="G12" s="5"/>
      <c r="H12" s="5">
        <v>0.59199999999691499</v>
      </c>
      <c r="I12" s="5">
        <v>0.61200000000098953</v>
      </c>
      <c r="J12" s="5">
        <v>0.25699999999778811</v>
      </c>
      <c r="K12" s="5">
        <v>0.59400000000459841</v>
      </c>
      <c r="L12" s="5">
        <v>0.48300000000017462</v>
      </c>
      <c r="M12" s="5">
        <f t="shared" si="0"/>
        <v>4.5380000000004657</v>
      </c>
      <c r="O12" s="1" t="s">
        <v>7</v>
      </c>
      <c r="P12" s="1">
        <v>0.50800000000162981</v>
      </c>
      <c r="Q12" s="1">
        <v>3.9000000004307367E-2</v>
      </c>
      <c r="R12" s="1">
        <v>0.4709999999977299</v>
      </c>
      <c r="S12" s="1">
        <v>0.1540000000022701</v>
      </c>
      <c r="T12" s="1">
        <v>0.59100000000034925</v>
      </c>
      <c r="U12" s="1">
        <v>0.35599999999976717</v>
      </c>
      <c r="V12" s="1">
        <v>0.33899999999994179</v>
      </c>
      <c r="W12" s="1">
        <v>0.20699999999487773</v>
      </c>
      <c r="X12" s="1">
        <v>0.34100000000034925</v>
      </c>
      <c r="Y12" s="1">
        <v>0.98400000000401633</v>
      </c>
      <c r="Z12" s="1">
        <f>SUM(P12:Y12)</f>
        <v>3.9900000000052387</v>
      </c>
    </row>
    <row r="13" spans="2:26" x14ac:dyDescent="0.4">
      <c r="B13" s="1" t="s">
        <v>9</v>
      </c>
      <c r="C13" s="5">
        <f t="shared" ref="C13:L13" si="2">SUM(C8:C12)</f>
        <v>2.8020000000033178</v>
      </c>
      <c r="D13" s="5">
        <f t="shared" si="2"/>
        <v>1.6720000000059372</v>
      </c>
      <c r="E13" s="5">
        <f t="shared" si="2"/>
        <v>3.172999999995227</v>
      </c>
      <c r="F13" s="5">
        <f t="shared" si="2"/>
        <v>2.9740000000019791</v>
      </c>
      <c r="G13" s="5">
        <f t="shared" si="2"/>
        <v>0</v>
      </c>
      <c r="H13" s="5">
        <f t="shared" si="2"/>
        <v>2.6689999999944121</v>
      </c>
      <c r="I13" s="5">
        <f t="shared" si="2"/>
        <v>2.8470000000015716</v>
      </c>
      <c r="J13" s="5">
        <f t="shared" si="2"/>
        <v>1.4840000000040163</v>
      </c>
      <c r="K13" s="5">
        <f t="shared" si="2"/>
        <v>2.260999999998603</v>
      </c>
      <c r="L13" s="5">
        <f>SUM(L8:L12)</f>
        <v>3.5030000000115251</v>
      </c>
      <c r="M13" s="5">
        <f t="shared" ref="M13" si="3">SUM(M8:M12)</f>
        <v>23.385000000016589</v>
      </c>
      <c r="O13" s="1" t="s">
        <v>52</v>
      </c>
      <c r="P13" s="1">
        <f>AVERAGE(P9:P12)</f>
        <v>0.36499999999978172</v>
      </c>
      <c r="Q13" s="1">
        <f t="shared" ref="Q13:Z13" si="4">AVERAGE(Q9:Q12)</f>
        <v>7.8000000003157766E-2</v>
      </c>
      <c r="R13" s="1">
        <f t="shared" si="4"/>
        <v>0.33299999999871943</v>
      </c>
      <c r="S13" s="1">
        <f t="shared" si="4"/>
        <v>0.16100000000005821</v>
      </c>
      <c r="T13" s="1">
        <f t="shared" si="4"/>
        <v>0.53974999999991269</v>
      </c>
      <c r="U13" s="1">
        <f t="shared" si="4"/>
        <v>0.30825000000004366</v>
      </c>
      <c r="V13" s="1">
        <f t="shared" si="4"/>
        <v>0.40724999999838474</v>
      </c>
      <c r="W13" s="1">
        <f t="shared" si="4"/>
        <v>0.36250000000109139</v>
      </c>
      <c r="X13" s="1">
        <f t="shared" si="4"/>
        <v>0.24699999999953434</v>
      </c>
      <c r="Y13" s="1">
        <f t="shared" si="4"/>
        <v>0.57525000000036375</v>
      </c>
      <c r="Z13" s="1">
        <f t="shared" si="4"/>
        <v>3.3770000000010478</v>
      </c>
    </row>
    <row r="14" spans="2:26" x14ac:dyDescent="0.4">
      <c r="B14" s="1" t="s">
        <v>10</v>
      </c>
      <c r="C14" s="5">
        <f t="shared" ref="C14:M14" si="5">AVERAGE(C8:C12)</f>
        <v>0.56040000000066359</v>
      </c>
      <c r="D14" s="5">
        <f t="shared" si="5"/>
        <v>0.33440000000118741</v>
      </c>
      <c r="E14" s="5">
        <f t="shared" si="5"/>
        <v>0.63459999999904537</v>
      </c>
      <c r="F14" s="5">
        <f t="shared" si="5"/>
        <v>0.59480000000039579</v>
      </c>
      <c r="G14" s="5" t="e">
        <f t="shared" si="5"/>
        <v>#DIV/0!</v>
      </c>
      <c r="H14" s="5">
        <f t="shared" si="5"/>
        <v>0.53379999999888239</v>
      </c>
      <c r="I14" s="5">
        <f t="shared" si="5"/>
        <v>0.56940000000031432</v>
      </c>
      <c r="J14" s="5">
        <f t="shared" si="5"/>
        <v>0.29680000000080325</v>
      </c>
      <c r="K14" s="5">
        <f t="shared" si="5"/>
        <v>0.4521999999997206</v>
      </c>
      <c r="L14" s="5">
        <f>AVERAGE(L8:L12)</f>
        <v>0.70060000000230505</v>
      </c>
      <c r="M14" s="5">
        <f t="shared" si="5"/>
        <v>4.6770000000033178</v>
      </c>
    </row>
    <row r="15" spans="2:26" x14ac:dyDescent="0.4">
      <c r="B15" s="4" t="s">
        <v>11</v>
      </c>
      <c r="C15" s="5">
        <f t="shared" ref="C15:L15" si="6">_xlfn.QUARTILE.INC(C8:C12,2)</f>
        <v>0.47800000000279397</v>
      </c>
      <c r="D15" s="5">
        <f t="shared" si="6"/>
        <v>0.34500000000116415</v>
      </c>
      <c r="E15" s="5">
        <f t="shared" si="6"/>
        <v>0.51499999999941792</v>
      </c>
      <c r="F15" s="5">
        <f t="shared" si="6"/>
        <v>0.5930000000007567</v>
      </c>
      <c r="G15" s="5" t="e">
        <f t="shared" si="6"/>
        <v>#NUM!</v>
      </c>
      <c r="H15" s="5">
        <f t="shared" si="6"/>
        <v>0.43099999999685679</v>
      </c>
      <c r="I15" s="5">
        <f t="shared" si="6"/>
        <v>0.5610000000015134</v>
      </c>
      <c r="J15" s="5">
        <f t="shared" si="6"/>
        <v>0.25699999999778811</v>
      </c>
      <c r="K15" s="5">
        <f t="shared" si="6"/>
        <v>0.45599999999831198</v>
      </c>
      <c r="L15" s="5">
        <f>_xlfn.QUARTILE.INC(L8:L12,2)</f>
        <v>0.50900000000547152</v>
      </c>
      <c r="M15" s="5">
        <f t="shared" ref="M15" si="7">_xlfn.QUARTILE.INC(M8:M12,2)</f>
        <v>4.5890000000072177</v>
      </c>
    </row>
    <row r="16" spans="2:26" x14ac:dyDescent="0.4">
      <c r="B16" s="4" t="s">
        <v>13</v>
      </c>
      <c r="C16" s="5">
        <f t="shared" ref="C16:L16" si="8">QUARTILE(C8:C12,1)</f>
        <v>0.45999999999912689</v>
      </c>
      <c r="D16" s="5">
        <f t="shared" si="8"/>
        <v>0.27700000000186265</v>
      </c>
      <c r="E16" s="5">
        <f t="shared" si="8"/>
        <v>0.44899999999324791</v>
      </c>
      <c r="F16" s="5">
        <f t="shared" si="8"/>
        <v>0.5610000000015134</v>
      </c>
      <c r="G16" s="5" t="e">
        <f t="shared" si="8"/>
        <v>#NUM!</v>
      </c>
      <c r="H16" s="5">
        <f t="shared" si="8"/>
        <v>0.39800000000104774</v>
      </c>
      <c r="I16" s="5">
        <f t="shared" si="8"/>
        <v>0.49399999999877764</v>
      </c>
      <c r="J16" s="5">
        <f t="shared" si="8"/>
        <v>0.19600000000355067</v>
      </c>
      <c r="K16" s="5">
        <f t="shared" si="8"/>
        <v>0.38199999999778811</v>
      </c>
      <c r="L16" s="5">
        <f>QUARTILE(L8:L12,1)</f>
        <v>0.48300000000017462</v>
      </c>
      <c r="M16" s="5">
        <f t="shared" ref="M16" si="9">QUARTILE(M8:M12,1)</f>
        <v>4.5380000000004657</v>
      </c>
    </row>
    <row r="17" spans="2:15" x14ac:dyDescent="0.4">
      <c r="B17" s="4" t="s">
        <v>12</v>
      </c>
      <c r="C17" s="5">
        <f t="shared" ref="C17:L17" si="10">QUARTILE(C8:C12,3)</f>
        <v>0.7180000000007567</v>
      </c>
      <c r="D17" s="5">
        <f t="shared" si="10"/>
        <v>0.39100000000325963</v>
      </c>
      <c r="E17" s="5">
        <f t="shared" si="10"/>
        <v>0.77400000000488944</v>
      </c>
      <c r="F17" s="5">
        <f t="shared" si="10"/>
        <v>0.62100000000646105</v>
      </c>
      <c r="G17" s="5" t="e">
        <f t="shared" si="10"/>
        <v>#NUM!</v>
      </c>
      <c r="H17" s="5">
        <f t="shared" si="10"/>
        <v>0.59199999999691499</v>
      </c>
      <c r="I17" s="5">
        <f t="shared" si="10"/>
        <v>0.61200000000098953</v>
      </c>
      <c r="J17" s="5">
        <f t="shared" si="10"/>
        <v>0.40099999999802094</v>
      </c>
      <c r="K17" s="5">
        <f t="shared" si="10"/>
        <v>0.48300000000017462</v>
      </c>
      <c r="L17" s="5">
        <f>QUARTILE(L8:L12,3)</f>
        <v>0.92100000000209548</v>
      </c>
      <c r="M17" s="5">
        <f t="shared" ref="M17" si="11">QUARTILE(M8:M12,3)</f>
        <v>4.7190000000045984</v>
      </c>
    </row>
    <row r="18" spans="2:15" x14ac:dyDescent="0.4">
      <c r="B18" s="4" t="s">
        <v>14</v>
      </c>
      <c r="C18" s="26">
        <f t="shared" ref="C18:M18" si="12">C16-(C15*1.5)</f>
        <v>-0.25700000000506407</v>
      </c>
      <c r="D18" s="26">
        <f t="shared" si="12"/>
        <v>-0.24049999999988358</v>
      </c>
      <c r="E18" s="26">
        <f t="shared" si="12"/>
        <v>-0.32350000000587897</v>
      </c>
      <c r="F18" s="26">
        <f t="shared" si="12"/>
        <v>-0.32849999999962165</v>
      </c>
      <c r="G18" s="26" t="e">
        <f t="shared" si="12"/>
        <v>#NUM!</v>
      </c>
      <c r="H18" s="26">
        <f t="shared" si="12"/>
        <v>-0.24849999999423744</v>
      </c>
      <c r="I18" s="26">
        <f t="shared" si="12"/>
        <v>-0.34750000000349246</v>
      </c>
      <c r="J18" s="26">
        <f t="shared" si="12"/>
        <v>-0.1894999999931315</v>
      </c>
      <c r="K18" s="26">
        <f t="shared" si="12"/>
        <v>-0.30199999999967986</v>
      </c>
      <c r="L18" s="26">
        <f t="shared" si="12"/>
        <v>-0.28050000000803266</v>
      </c>
      <c r="M18" s="26">
        <f t="shared" si="12"/>
        <v>-2.345500000010361</v>
      </c>
    </row>
    <row r="19" spans="2:15" x14ac:dyDescent="0.4">
      <c r="B19" s="4" t="s">
        <v>15</v>
      </c>
      <c r="C19" s="5">
        <f t="shared" ref="C19:M19" si="13">C17+(C15*1.5)</f>
        <v>1.4350000000049477</v>
      </c>
      <c r="D19" s="5">
        <f t="shared" si="13"/>
        <v>0.90850000000500586</v>
      </c>
      <c r="E19" s="5">
        <f t="shared" si="13"/>
        <v>1.5465000000040163</v>
      </c>
      <c r="F19" s="5">
        <f t="shared" si="13"/>
        <v>1.5105000000075961</v>
      </c>
      <c r="G19" s="5" t="e">
        <f t="shared" si="13"/>
        <v>#NUM!</v>
      </c>
      <c r="H19" s="5">
        <f t="shared" si="13"/>
        <v>1.2384999999922002</v>
      </c>
      <c r="I19" s="5">
        <f t="shared" si="13"/>
        <v>1.4535000000032596</v>
      </c>
      <c r="J19" s="5">
        <f t="shared" si="13"/>
        <v>0.7864999999947031</v>
      </c>
      <c r="K19" s="5">
        <f t="shared" si="13"/>
        <v>1.1669999999976426</v>
      </c>
      <c r="L19" s="5">
        <f t="shared" si="13"/>
        <v>1.6845000000103028</v>
      </c>
      <c r="M19" s="5">
        <f t="shared" si="13"/>
        <v>11.602500000015425</v>
      </c>
    </row>
    <row r="20" spans="2:15" x14ac:dyDescent="0.4">
      <c r="B20" s="4" t="s">
        <v>37</v>
      </c>
      <c r="C20" s="5">
        <f>_xlfn.STDEV.P(C8:C12)</f>
        <v>0.13748687210067673</v>
      </c>
      <c r="D20" s="5">
        <f t="shared" ref="D20:M20" si="14">_xlfn.STDEV.P(D8:D12)</f>
        <v>7.4392472738229812E-2</v>
      </c>
      <c r="E20" s="5">
        <f t="shared" si="14"/>
        <v>0.23282663078215263</v>
      </c>
      <c r="F20" s="5">
        <f t="shared" si="14"/>
        <v>5.2704459014374899E-2</v>
      </c>
      <c r="G20" s="5" t="e">
        <f t="shared" si="14"/>
        <v>#DIV/0!</v>
      </c>
      <c r="H20" s="5">
        <f t="shared" si="14"/>
        <v>0.17472080585846633</v>
      </c>
      <c r="I20" s="5">
        <f t="shared" si="14"/>
        <v>8.9633922150442288E-2</v>
      </c>
      <c r="J20" s="5">
        <f t="shared" si="14"/>
        <v>0.10780797743956561</v>
      </c>
      <c r="K20" s="5">
        <f t="shared" si="14"/>
        <v>8.6344426574151187E-2</v>
      </c>
      <c r="L20" s="5">
        <f>_xlfn.STDEV.P(L8:L12)</f>
        <v>0.27431777193560225</v>
      </c>
      <c r="M20" s="5">
        <f t="shared" si="14"/>
        <v>0.28924937337794654</v>
      </c>
    </row>
    <row r="21" spans="2:15" x14ac:dyDescent="0.4">
      <c r="B21" s="9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</row>
    <row r="22" spans="2:15" x14ac:dyDescent="0.4">
      <c r="B22" s="4"/>
      <c r="C22" s="13" t="s">
        <v>38</v>
      </c>
      <c r="D22" s="13" t="s">
        <v>39</v>
      </c>
      <c r="E22" s="13" t="s">
        <v>40</v>
      </c>
      <c r="F22" s="13" t="s">
        <v>41</v>
      </c>
      <c r="G22" s="13" t="s">
        <v>41</v>
      </c>
      <c r="H22" s="13" t="s">
        <v>42</v>
      </c>
      <c r="I22" s="13" t="s">
        <v>40</v>
      </c>
      <c r="J22" s="13" t="s">
        <v>43</v>
      </c>
      <c r="K22" s="13" t="s">
        <v>43</v>
      </c>
      <c r="L22" s="13" t="s">
        <v>44</v>
      </c>
      <c r="M22" s="13" t="s">
        <v>9</v>
      </c>
    </row>
    <row r="23" spans="2:15" x14ac:dyDescent="0.4">
      <c r="B23" s="4" t="s">
        <v>10</v>
      </c>
      <c r="C23" s="13">
        <v>0.34440000000031434</v>
      </c>
      <c r="D23" s="13">
        <v>8.5400000002118753E-2</v>
      </c>
      <c r="E23" s="13">
        <v>0.34539999999979043</v>
      </c>
      <c r="F23" s="13">
        <v>0.16059999999997671</v>
      </c>
      <c r="G23" s="13">
        <v>0.51599999999889401</v>
      </c>
      <c r="H23" s="13">
        <v>0.2919999999998254</v>
      </c>
      <c r="I23" s="13">
        <v>0.38359999999956929</v>
      </c>
      <c r="J23" s="13">
        <v>0.32280000000027942</v>
      </c>
      <c r="K23" s="13">
        <v>0.23180000000004658</v>
      </c>
      <c r="L23" s="13">
        <v>0.51799999999969726</v>
      </c>
      <c r="M23" s="13">
        <v>2.2074000000012921</v>
      </c>
    </row>
    <row r="24" spans="2:15" x14ac:dyDescent="0.4">
      <c r="B24" s="4" t="s">
        <v>37</v>
      </c>
      <c r="C24" s="13">
        <v>0.11669721504872065</v>
      </c>
      <c r="D24" s="13">
        <v>2.5617181732440888E-2</v>
      </c>
      <c r="E24" s="13">
        <v>8.0534713013014014E-2</v>
      </c>
      <c r="F24" s="13">
        <v>4.7617643789119556E-2</v>
      </c>
      <c r="G24" s="13">
        <v>0.25413697094319682</v>
      </c>
      <c r="H24" s="13">
        <v>5.6913970164034482E-2</v>
      </c>
      <c r="I24" s="13">
        <v>0.11539081419250929</v>
      </c>
      <c r="J24" s="13">
        <v>0.23427453980541402</v>
      </c>
      <c r="K24" s="13">
        <v>8.0088451100909813E-2</v>
      </c>
      <c r="L24" s="13">
        <v>0.34006881656631949</v>
      </c>
      <c r="M24" s="13">
        <v>0.21172397124564041</v>
      </c>
    </row>
    <row r="25" spans="2:15" x14ac:dyDescent="0.4">
      <c r="B25" s="9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</row>
    <row r="26" spans="2:15" x14ac:dyDescent="0.4">
      <c r="B26" s="9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</row>
    <row r="27" spans="2:15" x14ac:dyDescent="0.4">
      <c r="B27" s="9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</row>
    <row r="28" spans="2:15" x14ac:dyDescent="0.4">
      <c r="B28" s="16" t="s">
        <v>63</v>
      </c>
      <c r="C28" s="16" t="s">
        <v>64</v>
      </c>
      <c r="D28" s="5">
        <f>E30-E29</f>
        <v>0.63699999999516876</v>
      </c>
      <c r="E28" s="15"/>
      <c r="F28" s="10"/>
      <c r="G28" s="10"/>
      <c r="H28" s="10"/>
      <c r="I28" s="10"/>
      <c r="J28" s="10"/>
      <c r="K28" s="10"/>
      <c r="L28" s="10"/>
      <c r="M28" s="10"/>
    </row>
    <row r="29" spans="2:15" x14ac:dyDescent="0.4">
      <c r="B29" s="15">
        <f>VALUE(LEFT(B28,2))</f>
        <v>16</v>
      </c>
      <c r="C29" s="15">
        <f>VALUE(MID(B28,4,2))</f>
        <v>57</v>
      </c>
      <c r="D29" s="15">
        <f>VALUE(RIGHT(B28,6))</f>
        <v>31.317</v>
      </c>
      <c r="E29" s="15">
        <f>B29*3600+C29*60+D29</f>
        <v>61051.317000000003</v>
      </c>
      <c r="F29" s="10"/>
      <c r="G29" s="10"/>
      <c r="H29" s="10"/>
      <c r="I29" s="10"/>
      <c r="J29" s="10"/>
      <c r="K29" s="10"/>
      <c r="L29" s="10"/>
      <c r="M29" s="10"/>
    </row>
    <row r="30" spans="2:15" x14ac:dyDescent="0.4">
      <c r="B30" s="15">
        <f>VALUE(LEFT(C28,2))</f>
        <v>16</v>
      </c>
      <c r="C30" s="15">
        <f>VALUE(MID(C28,4,2))</f>
        <v>57</v>
      </c>
      <c r="D30" s="15">
        <f>VALUE(RIGHT(C28,6))</f>
        <v>31.954000000000001</v>
      </c>
      <c r="E30" s="15">
        <f>B30*3600+C30*60+D30</f>
        <v>61051.953999999998</v>
      </c>
      <c r="F30" s="15"/>
      <c r="G30" s="10"/>
      <c r="H30" s="10"/>
      <c r="I30" s="10"/>
      <c r="J30" s="10"/>
      <c r="K30" s="10"/>
      <c r="L30" s="10"/>
      <c r="M30" s="10"/>
    </row>
    <row r="31" spans="2:15" x14ac:dyDescent="0.4">
      <c r="B31" s="19"/>
      <c r="C31" s="15"/>
      <c r="D31" s="15"/>
      <c r="E31" s="15"/>
      <c r="F31" s="19"/>
    </row>
    <row r="32" spans="2:15" x14ac:dyDescent="0.4">
      <c r="B32" s="9" t="s">
        <v>25</v>
      </c>
      <c r="C32" s="2"/>
      <c r="D32" s="3"/>
      <c r="E32" s="3"/>
      <c r="F32" s="3"/>
      <c r="G32" s="3"/>
      <c r="O32" t="s">
        <v>53</v>
      </c>
    </row>
    <row r="33" spans="2:26" x14ac:dyDescent="0.4">
      <c r="B33" s="1"/>
      <c r="C33" s="1" t="s">
        <v>16</v>
      </c>
      <c r="D33" s="1" t="s">
        <v>17</v>
      </c>
      <c r="E33" s="1" t="s">
        <v>8</v>
      </c>
      <c r="F33" s="1" t="s">
        <v>18</v>
      </c>
      <c r="G33" s="1" t="s">
        <v>34</v>
      </c>
      <c r="H33" s="1" t="s">
        <v>19</v>
      </c>
      <c r="I33" s="1" t="s">
        <v>20</v>
      </c>
      <c r="J33" s="1" t="s">
        <v>21</v>
      </c>
      <c r="K33" s="1" t="s">
        <v>22</v>
      </c>
      <c r="L33" s="1" t="s">
        <v>23</v>
      </c>
      <c r="M33" s="1" t="s">
        <v>9</v>
      </c>
      <c r="O33" s="1"/>
      <c r="P33" s="1" t="s">
        <v>38</v>
      </c>
      <c r="Q33" s="1" t="s">
        <v>39</v>
      </c>
      <c r="R33" s="1" t="s">
        <v>40</v>
      </c>
      <c r="S33" s="1" t="s">
        <v>41</v>
      </c>
      <c r="T33" s="1" t="s">
        <v>41</v>
      </c>
      <c r="U33" s="1" t="s">
        <v>42</v>
      </c>
      <c r="V33" s="1" t="s">
        <v>40</v>
      </c>
      <c r="W33" s="1" t="s">
        <v>43</v>
      </c>
      <c r="X33" s="1" t="s">
        <v>43</v>
      </c>
      <c r="Y33" s="1" t="s">
        <v>44</v>
      </c>
      <c r="Z33" s="1" t="s">
        <v>9</v>
      </c>
    </row>
    <row r="34" spans="2:26" x14ac:dyDescent="0.4">
      <c r="B34" s="1" t="s">
        <v>3</v>
      </c>
      <c r="C34" s="17">
        <v>0.2849999999962165</v>
      </c>
      <c r="D34" s="17">
        <v>0.17399999999906868</v>
      </c>
      <c r="E34" s="17">
        <v>0.26800000000366708</v>
      </c>
      <c r="F34" s="5">
        <v>0.48199999999633292</v>
      </c>
      <c r="H34">
        <v>0.38500000000203727</v>
      </c>
      <c r="I34" s="17">
        <v>0.23500000000058208</v>
      </c>
      <c r="J34" s="17">
        <v>0.13500000000203727</v>
      </c>
      <c r="K34" s="17">
        <v>0.17299999999522697</v>
      </c>
      <c r="L34" s="17">
        <v>0.17200000000593718</v>
      </c>
      <c r="M34" s="17">
        <f>SUM(C34:L34)</f>
        <v>2.3090000000011059</v>
      </c>
      <c r="O34" s="1" t="s">
        <v>3</v>
      </c>
      <c r="P34" s="17">
        <v>0.19499999999970896</v>
      </c>
      <c r="Q34" s="17">
        <v>7.7000000004773028E-2</v>
      </c>
      <c r="R34" s="17">
        <v>0.19499999999970896</v>
      </c>
      <c r="S34" s="17">
        <v>0.12099999999918509</v>
      </c>
      <c r="T34" s="17">
        <v>0.20999999999912689</v>
      </c>
      <c r="U34" s="17">
        <v>0.22699999999895226</v>
      </c>
      <c r="V34" s="17">
        <v>0.2529999999969732</v>
      </c>
      <c r="W34" s="17">
        <v>0.14000000000669388</v>
      </c>
      <c r="X34" s="17">
        <v>9.1999999996914994E-2</v>
      </c>
      <c r="Y34" s="17">
        <v>0.20500000000174623</v>
      </c>
      <c r="Z34" s="17">
        <f>SUM(P34:Y34)</f>
        <v>1.7150000000037835</v>
      </c>
    </row>
    <row r="35" spans="2:26" x14ac:dyDescent="0.4">
      <c r="B35" s="1" t="s">
        <v>4</v>
      </c>
      <c r="C35" s="17">
        <v>0.43100000000413274</v>
      </c>
      <c r="D35" s="17">
        <v>0.14699999999720603</v>
      </c>
      <c r="E35" s="17">
        <v>0.23300000000017462</v>
      </c>
      <c r="F35" s="17">
        <v>0.27700000000186265</v>
      </c>
      <c r="G35" s="17"/>
      <c r="H35" s="17">
        <v>0.29099999999743886</v>
      </c>
      <c r="I35" s="17">
        <v>0.33099999999831198</v>
      </c>
      <c r="J35" s="17">
        <v>0.19800000000395812</v>
      </c>
      <c r="K35" s="17">
        <v>0.30199999999604188</v>
      </c>
      <c r="L35" s="17">
        <v>0.22100000000500586</v>
      </c>
      <c r="M35" s="17">
        <f t="shared" ref="M35:M46" si="15">SUM(C35:L35)</f>
        <v>2.4310000000041327</v>
      </c>
      <c r="O35" s="1" t="s">
        <v>4</v>
      </c>
      <c r="P35" s="17">
        <v>0.19999999999708962</v>
      </c>
      <c r="Q35" s="17">
        <v>5.5000000000291038E-2</v>
      </c>
      <c r="R35" s="17">
        <v>0.17300000000250293</v>
      </c>
      <c r="S35" s="17">
        <v>0.29399999999441206</v>
      </c>
      <c r="T35" s="17">
        <v>0.20200000000477303</v>
      </c>
      <c r="U35" s="17">
        <v>0.83799999999610009</v>
      </c>
      <c r="V35" s="17">
        <v>0.18800000000192085</v>
      </c>
      <c r="W35" s="17">
        <v>0.13500000000203727</v>
      </c>
      <c r="X35" s="17">
        <v>8.4999999999126885E-2</v>
      </c>
      <c r="Y35" s="17">
        <v>0.1860000000015134</v>
      </c>
      <c r="Z35" s="17">
        <f t="shared" ref="Z35:Z38" si="16">SUM(P35:Y35)</f>
        <v>2.3559999999997672</v>
      </c>
    </row>
    <row r="36" spans="2:26" x14ac:dyDescent="0.4">
      <c r="B36" s="1" t="s">
        <v>56</v>
      </c>
      <c r="C36" s="17">
        <v>0.26400000000285218</v>
      </c>
      <c r="D36" s="17">
        <v>0.19399999999586726</v>
      </c>
      <c r="E36" s="17">
        <v>0.26800000000366708</v>
      </c>
      <c r="F36" s="17">
        <v>0.44000000000232831</v>
      </c>
      <c r="G36" s="17"/>
      <c r="H36" s="17">
        <v>0.25999999999476131</v>
      </c>
      <c r="I36" s="17">
        <v>0.25900000000547152</v>
      </c>
      <c r="J36" s="17">
        <v>0.14699999999720603</v>
      </c>
      <c r="K36" s="17">
        <v>0.17599999999947613</v>
      </c>
      <c r="L36" s="17">
        <v>0.58000000000174623</v>
      </c>
      <c r="M36" s="17">
        <f t="shared" si="15"/>
        <v>2.588000000003376</v>
      </c>
      <c r="O36" s="1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 spans="2:26" x14ac:dyDescent="0.4">
      <c r="B37" s="1" t="s">
        <v>6</v>
      </c>
      <c r="C37" s="17">
        <v>0.39899999999761349</v>
      </c>
      <c r="D37" s="17">
        <v>0.19099999999889405</v>
      </c>
      <c r="E37" s="17">
        <v>0.27300000000104774</v>
      </c>
      <c r="F37" s="17">
        <v>0.30700000000069849</v>
      </c>
      <c r="G37" s="17"/>
      <c r="H37" s="17">
        <v>1.2129999999961001</v>
      </c>
      <c r="I37" s="17">
        <v>0.27700000000186265</v>
      </c>
      <c r="J37" s="17">
        <v>0.15800000000308501</v>
      </c>
      <c r="K37" s="17">
        <v>0.20100000000093132</v>
      </c>
      <c r="L37" s="17">
        <v>0.20899999999528518</v>
      </c>
      <c r="M37" s="17">
        <f t="shared" si="15"/>
        <v>3.227999999995518</v>
      </c>
      <c r="O37" s="1" t="s">
        <v>6</v>
      </c>
      <c r="P37" s="17">
        <v>0.19900000000052387</v>
      </c>
      <c r="Q37" s="17">
        <v>8.4999999999126885E-2</v>
      </c>
      <c r="R37" s="17">
        <v>0.24399999999877764</v>
      </c>
      <c r="S37" s="17">
        <v>9.4000000004598405E-2</v>
      </c>
      <c r="T37" s="17">
        <v>0.45099999999365536</v>
      </c>
      <c r="U37" s="17">
        <v>0.28200000000651926</v>
      </c>
      <c r="V37" s="17">
        <v>0.23299999999289867</v>
      </c>
      <c r="W37" s="17">
        <v>0.11400000000139698</v>
      </c>
      <c r="X37" s="17">
        <v>0.12800000000424916</v>
      </c>
      <c r="Y37" s="17">
        <v>0.36299999999755528</v>
      </c>
      <c r="Z37" s="17">
        <f t="shared" si="16"/>
        <v>2.1929999999993015</v>
      </c>
    </row>
    <row r="38" spans="2:26" x14ac:dyDescent="0.4">
      <c r="B38" s="1" t="s">
        <v>7</v>
      </c>
      <c r="C38" s="17">
        <v>0.23500000000058208</v>
      </c>
      <c r="D38" s="17">
        <v>0.19399999999586726</v>
      </c>
      <c r="E38" s="17">
        <v>0.29100000000471482</v>
      </c>
      <c r="F38" s="17">
        <v>0.42100000000209548</v>
      </c>
      <c r="G38" s="17"/>
      <c r="H38" s="17">
        <v>0.46899999999732245</v>
      </c>
      <c r="I38" s="17">
        <v>0.25800000000162981</v>
      </c>
      <c r="J38" s="17">
        <v>0.15399999999499414</v>
      </c>
      <c r="K38" s="17">
        <v>0.20600000000558794</v>
      </c>
      <c r="L38" s="17">
        <v>0.63699999999516876</v>
      </c>
      <c r="M38" s="17">
        <f t="shared" si="15"/>
        <v>2.8649999999979627</v>
      </c>
      <c r="O38" s="1" t="s">
        <v>7</v>
      </c>
      <c r="P38" s="17">
        <v>0.1860000000015134</v>
      </c>
      <c r="Q38" s="17">
        <v>5.5000000000291038E-2</v>
      </c>
      <c r="R38" s="17">
        <v>0.16799999999784632</v>
      </c>
      <c r="S38" s="17">
        <v>0.11600000000180444</v>
      </c>
      <c r="T38" s="17">
        <v>0.21399999999994179</v>
      </c>
      <c r="U38" s="17">
        <v>0.20499999999447027</v>
      </c>
      <c r="V38" s="17">
        <v>0.20300000000133878</v>
      </c>
      <c r="W38" s="17">
        <v>0.14100000000325963</v>
      </c>
      <c r="X38" s="17">
        <v>9.7999999998137355E-2</v>
      </c>
      <c r="Y38" s="17">
        <v>0.21600000000034925</v>
      </c>
      <c r="Z38" s="17">
        <f t="shared" si="16"/>
        <v>1.6019999999989523</v>
      </c>
    </row>
    <row r="39" spans="2:26" x14ac:dyDescent="0.4">
      <c r="B39" s="1" t="s">
        <v>9</v>
      </c>
      <c r="C39" s="17">
        <f t="shared" ref="C39:L39" si="17">SUM(C34:C38)</f>
        <v>1.614000000001397</v>
      </c>
      <c r="D39" s="17">
        <f t="shared" si="17"/>
        <v>0.89999999998690328</v>
      </c>
      <c r="E39" s="17">
        <f t="shared" si="17"/>
        <v>1.3330000000132713</v>
      </c>
      <c r="F39" s="17">
        <f t="shared" si="17"/>
        <v>1.9270000000033178</v>
      </c>
      <c r="G39" s="17">
        <f t="shared" si="17"/>
        <v>0</v>
      </c>
      <c r="H39" s="17">
        <f>SUM(H34:H38)</f>
        <v>2.61799999998766</v>
      </c>
      <c r="I39" s="17">
        <f t="shared" si="17"/>
        <v>1.360000000007858</v>
      </c>
      <c r="J39" s="17">
        <f t="shared" si="17"/>
        <v>0.79200000000128057</v>
      </c>
      <c r="K39" s="17">
        <f>SUM(K34:K38)</f>
        <v>1.0579999999972642</v>
      </c>
      <c r="L39" s="17">
        <f>SUM(L34:L38)</f>
        <v>1.8190000000031432</v>
      </c>
      <c r="M39" s="17">
        <f t="shared" si="15"/>
        <v>13.421000000002095</v>
      </c>
      <c r="O39" s="1" t="s">
        <v>52</v>
      </c>
      <c r="P39" s="17">
        <f t="shared" ref="P39:Z39" si="18">AVERAGE(P34:P38)</f>
        <v>0.19499999999970896</v>
      </c>
      <c r="Q39" s="17">
        <f t="shared" si="18"/>
        <v>6.8000000001120497E-2</v>
      </c>
      <c r="R39" s="17">
        <f t="shared" si="18"/>
        <v>0.19499999999970896</v>
      </c>
      <c r="S39" s="17">
        <f t="shared" si="18"/>
        <v>0.15625</v>
      </c>
      <c r="T39" s="17">
        <f t="shared" si="18"/>
        <v>0.26924999999937427</v>
      </c>
      <c r="U39" s="17">
        <f t="shared" si="18"/>
        <v>0.38799999999901047</v>
      </c>
      <c r="V39" s="17">
        <f t="shared" si="18"/>
        <v>0.21924999999828287</v>
      </c>
      <c r="W39" s="17">
        <f t="shared" si="18"/>
        <v>0.13250000000334694</v>
      </c>
      <c r="X39" s="17">
        <f t="shared" si="18"/>
        <v>0.1007499999996071</v>
      </c>
      <c r="Y39" s="17">
        <f t="shared" si="18"/>
        <v>0.24250000000029104</v>
      </c>
      <c r="Z39" s="17">
        <f t="shared" si="18"/>
        <v>1.9665000000004511</v>
      </c>
    </row>
    <row r="40" spans="2:26" x14ac:dyDescent="0.4">
      <c r="B40" s="1" t="s">
        <v>10</v>
      </c>
      <c r="C40" s="17">
        <f t="shared" ref="C40:L40" si="19">AVERAGE(C34:C38)</f>
        <v>0.32280000000027942</v>
      </c>
      <c r="D40" s="17">
        <f t="shared" si="19"/>
        <v>0.17999999999738064</v>
      </c>
      <c r="E40" s="17">
        <f t="shared" si="19"/>
        <v>0.26660000000265427</v>
      </c>
      <c r="F40" s="17">
        <f t="shared" si="19"/>
        <v>0.38540000000066355</v>
      </c>
      <c r="G40" s="17" t="e">
        <f t="shared" si="19"/>
        <v>#DIV/0!</v>
      </c>
      <c r="H40" s="17">
        <f>AVERAGE(H34:H38)</f>
        <v>0.52359999999753204</v>
      </c>
      <c r="I40" s="17">
        <f t="shared" si="19"/>
        <v>0.2720000000015716</v>
      </c>
      <c r="J40" s="17">
        <f t="shared" si="19"/>
        <v>0.15840000000025611</v>
      </c>
      <c r="K40" s="17">
        <f>AVERAGE(K34:K38)</f>
        <v>0.21159999999945284</v>
      </c>
      <c r="L40" s="17">
        <f>AVERAGE(L34:L38)</f>
        <v>0.36380000000062862</v>
      </c>
      <c r="M40" s="17" t="e">
        <f t="shared" si="15"/>
        <v>#DIV/0!</v>
      </c>
    </row>
    <row r="41" spans="2:26" x14ac:dyDescent="0.4">
      <c r="B41" s="4" t="s">
        <v>11</v>
      </c>
      <c r="C41" s="17">
        <f t="shared" ref="C41:L41" si="20">_xlfn.QUARTILE.INC(C34:C38,2)</f>
        <v>0.2849999999962165</v>
      </c>
      <c r="D41" s="17">
        <f t="shared" si="20"/>
        <v>0.19099999999889405</v>
      </c>
      <c r="E41" s="17">
        <f t="shared" si="20"/>
        <v>0.26800000000366708</v>
      </c>
      <c r="F41" s="17">
        <f t="shared" si="20"/>
        <v>0.42100000000209548</v>
      </c>
      <c r="G41" s="17" t="e">
        <f t="shared" si="20"/>
        <v>#NUM!</v>
      </c>
      <c r="H41" s="17">
        <f>_xlfn.QUARTILE.INC(H34:H38,2)</f>
        <v>0.38500000000203727</v>
      </c>
      <c r="I41" s="17">
        <f t="shared" si="20"/>
        <v>0.25900000000547152</v>
      </c>
      <c r="J41" s="17">
        <f t="shared" si="20"/>
        <v>0.15399999999499414</v>
      </c>
      <c r="K41" s="17">
        <f>_xlfn.QUARTILE.INC(K34:K38,2)</f>
        <v>0.20100000000093132</v>
      </c>
      <c r="L41" s="17">
        <f>_xlfn.QUARTILE.INC(L34:L38,2)</f>
        <v>0.22100000000500586</v>
      </c>
      <c r="M41" s="17" t="e">
        <f t="shared" si="15"/>
        <v>#NUM!</v>
      </c>
    </row>
    <row r="42" spans="2:26" x14ac:dyDescent="0.4">
      <c r="B42" s="4" t="s">
        <v>13</v>
      </c>
      <c r="C42" s="17">
        <f t="shared" ref="C42:L42" si="21">QUARTILE(C34:C38,1)</f>
        <v>0.26400000000285218</v>
      </c>
      <c r="D42" s="17">
        <f t="shared" si="21"/>
        <v>0.17399999999906868</v>
      </c>
      <c r="E42" s="17">
        <f t="shared" si="21"/>
        <v>0.26800000000366708</v>
      </c>
      <c r="F42" s="17">
        <f t="shared" si="21"/>
        <v>0.30700000000069849</v>
      </c>
      <c r="G42" s="17" t="e">
        <f t="shared" si="21"/>
        <v>#NUM!</v>
      </c>
      <c r="H42" s="17">
        <f>QUARTILE(H34:H38,1)</f>
        <v>0.29099999999743886</v>
      </c>
      <c r="I42" s="17">
        <f t="shared" si="21"/>
        <v>0.25800000000162981</v>
      </c>
      <c r="J42" s="17">
        <f t="shared" si="21"/>
        <v>0.14699999999720603</v>
      </c>
      <c r="K42" s="17">
        <f>QUARTILE(K34:K38,1)</f>
        <v>0.17599999999947613</v>
      </c>
      <c r="L42" s="17">
        <f>QUARTILE(L34:L38,1)</f>
        <v>0.20899999999528518</v>
      </c>
      <c r="M42" s="17" t="e">
        <f t="shared" si="15"/>
        <v>#NUM!</v>
      </c>
    </row>
    <row r="43" spans="2:26" x14ac:dyDescent="0.4">
      <c r="B43" s="4" t="s">
        <v>12</v>
      </c>
      <c r="C43" s="17">
        <f t="shared" ref="C43:L43" si="22">QUARTILE(C34:C38,3)</f>
        <v>0.39899999999761349</v>
      </c>
      <c r="D43" s="17">
        <f t="shared" si="22"/>
        <v>0.19399999999586726</v>
      </c>
      <c r="E43" s="17">
        <f t="shared" si="22"/>
        <v>0.27300000000104774</v>
      </c>
      <c r="F43" s="17">
        <f t="shared" si="22"/>
        <v>0.44000000000232831</v>
      </c>
      <c r="G43" s="17" t="e">
        <f t="shared" si="22"/>
        <v>#NUM!</v>
      </c>
      <c r="H43" s="17">
        <f>QUARTILE(H34:H38,3)</f>
        <v>0.46899999999732245</v>
      </c>
      <c r="I43" s="17">
        <f t="shared" si="22"/>
        <v>0.27700000000186265</v>
      </c>
      <c r="J43" s="17">
        <f t="shared" si="22"/>
        <v>0.15800000000308501</v>
      </c>
      <c r="K43" s="17">
        <f>QUARTILE(K34:K38,3)</f>
        <v>0.20600000000558794</v>
      </c>
      <c r="L43" s="17">
        <f>QUARTILE(L34:L38,3)</f>
        <v>0.58000000000174623</v>
      </c>
      <c r="M43" s="17" t="e">
        <f t="shared" si="15"/>
        <v>#NUM!</v>
      </c>
    </row>
    <row r="44" spans="2:26" x14ac:dyDescent="0.4">
      <c r="B44" s="4" t="s">
        <v>14</v>
      </c>
      <c r="C44" s="30">
        <f t="shared" ref="C44:L44" si="23">C42-(C41*1.5)</f>
        <v>-0.16349999999147258</v>
      </c>
      <c r="D44" s="30">
        <f t="shared" si="23"/>
        <v>-0.1124999999992724</v>
      </c>
      <c r="E44" s="30">
        <f t="shared" si="23"/>
        <v>-0.13400000000183354</v>
      </c>
      <c r="F44" s="30">
        <f t="shared" si="23"/>
        <v>-0.32450000000244472</v>
      </c>
      <c r="G44" s="30" t="e">
        <f t="shared" si="23"/>
        <v>#NUM!</v>
      </c>
      <c r="H44" s="30">
        <f t="shared" si="23"/>
        <v>-0.28650000000561704</v>
      </c>
      <c r="I44" s="30">
        <f t="shared" si="23"/>
        <v>-0.13050000000657747</v>
      </c>
      <c r="J44" s="30">
        <f t="shared" si="23"/>
        <v>-8.3999999995285179E-2</v>
      </c>
      <c r="K44" s="30">
        <f t="shared" si="23"/>
        <v>-0.12550000000192085</v>
      </c>
      <c r="L44" s="30">
        <f t="shared" si="23"/>
        <v>-0.12250000001222361</v>
      </c>
      <c r="M44" s="17" t="e">
        <f t="shared" si="15"/>
        <v>#NUM!</v>
      </c>
    </row>
    <row r="45" spans="2:26" x14ac:dyDescent="0.4">
      <c r="B45" s="4" t="s">
        <v>15</v>
      </c>
      <c r="C45" s="17">
        <f t="shared" ref="C45:L45" si="24">C43+(C41*1.5)</f>
        <v>0.82649999999193824</v>
      </c>
      <c r="D45" s="17">
        <f t="shared" si="24"/>
        <v>0.48049999999420834</v>
      </c>
      <c r="E45" s="17">
        <f t="shared" si="24"/>
        <v>0.67500000000654836</v>
      </c>
      <c r="F45" s="17">
        <f t="shared" si="24"/>
        <v>1.0715000000054715</v>
      </c>
      <c r="G45" s="17" t="e">
        <f t="shared" si="24"/>
        <v>#NUM!</v>
      </c>
      <c r="H45" s="17">
        <f t="shared" si="24"/>
        <v>1.0465000000003783</v>
      </c>
      <c r="I45" s="17">
        <f t="shared" si="24"/>
        <v>0.66550000001006993</v>
      </c>
      <c r="J45" s="17">
        <f t="shared" si="24"/>
        <v>0.38899999999557622</v>
      </c>
      <c r="K45" s="17">
        <f t="shared" si="24"/>
        <v>0.50750000000698492</v>
      </c>
      <c r="L45" s="17">
        <f t="shared" si="24"/>
        <v>0.91150000000925502</v>
      </c>
      <c r="M45" s="17" t="e">
        <f t="shared" si="15"/>
        <v>#NUM!</v>
      </c>
    </row>
    <row r="46" spans="2:26" x14ac:dyDescent="0.4">
      <c r="B46" s="22" t="s">
        <v>37</v>
      </c>
      <c r="C46" s="7">
        <f t="shared" ref="C46:L46" si="25">_xlfn.STDEV.P(C34:C38)</f>
        <v>7.7600000000488389E-2</v>
      </c>
      <c r="D46" s="7">
        <f t="shared" si="25"/>
        <v>1.8099723754465481E-2</v>
      </c>
      <c r="E46" s="7">
        <f t="shared" si="25"/>
        <v>1.8810635290985232E-2</v>
      </c>
      <c r="F46" s="7">
        <f t="shared" si="25"/>
        <v>7.9343808831164236E-2</v>
      </c>
      <c r="G46" s="7" t="e">
        <f t="shared" si="25"/>
        <v>#DIV/0!</v>
      </c>
      <c r="H46" s="7">
        <f>_xlfn.STDEV.P(H34:H38)</f>
        <v>0.35243473154565902</v>
      </c>
      <c r="I46" s="7">
        <f t="shared" si="25"/>
        <v>3.2372828111205912E-2</v>
      </c>
      <c r="J46" s="7">
        <f t="shared" si="25"/>
        <v>2.1284736316541108E-2</v>
      </c>
      <c r="K46" s="7">
        <f>_xlfn.STDEV.P(K34:K38)</f>
        <v>4.7059961750107342E-2</v>
      </c>
      <c r="L46" s="7">
        <f>_xlfn.STDEV.P(L34:L38)</f>
        <v>0.20125744706513002</v>
      </c>
      <c r="M46" s="17" t="e">
        <f t="shared" si="15"/>
        <v>#DIV/0!</v>
      </c>
    </row>
    <row r="47" spans="2:26" x14ac:dyDescent="0.4">
      <c r="B47" s="9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</row>
    <row r="48" spans="2:26" x14ac:dyDescent="0.4">
      <c r="B48" s="1"/>
      <c r="C48" s="1" t="s">
        <v>16</v>
      </c>
      <c r="D48" s="1" t="s">
        <v>17</v>
      </c>
      <c r="E48" s="1" t="s">
        <v>8</v>
      </c>
      <c r="F48" s="1" t="s">
        <v>18</v>
      </c>
      <c r="G48" s="1" t="s">
        <v>32</v>
      </c>
      <c r="H48" s="1" t="s">
        <v>19</v>
      </c>
      <c r="I48" s="1" t="s">
        <v>20</v>
      </c>
      <c r="J48" s="1" t="s">
        <v>21</v>
      </c>
      <c r="K48" s="1" t="s">
        <v>21</v>
      </c>
      <c r="L48" s="1" t="s">
        <v>23</v>
      </c>
      <c r="M48" s="1" t="s">
        <v>9</v>
      </c>
    </row>
    <row r="49" spans="2:28" x14ac:dyDescent="0.4">
      <c r="B49" s="1" t="s">
        <v>9</v>
      </c>
      <c r="C49" s="17">
        <v>0.18659999999945284</v>
      </c>
      <c r="D49" s="17">
        <v>7.0200000000477297E-2</v>
      </c>
      <c r="E49" s="17">
        <v>0.18819999999977882</v>
      </c>
      <c r="F49" s="17">
        <v>0.14499999999970897</v>
      </c>
      <c r="G49" s="17">
        <v>0.28380000000033762</v>
      </c>
      <c r="H49" s="17">
        <v>0.35459999999875436</v>
      </c>
      <c r="I49" s="17">
        <v>0.21059999999852153</v>
      </c>
      <c r="J49" s="17">
        <v>0.13140000000275903</v>
      </c>
      <c r="K49" s="17">
        <v>0.10279999999911524</v>
      </c>
      <c r="L49" s="17">
        <v>0.24220000000059372</v>
      </c>
      <c r="M49" s="17">
        <v>1.4389999999970313</v>
      </c>
    </row>
    <row r="50" spans="2:28" x14ac:dyDescent="0.4">
      <c r="B50" s="1" t="s">
        <v>37</v>
      </c>
      <c r="C50" s="17">
        <v>1.7511139312071617E-2</v>
      </c>
      <c r="D50" s="17">
        <v>1.2687001221600758E-2</v>
      </c>
      <c r="E50" s="17">
        <v>3.012905574314393E-2</v>
      </c>
      <c r="F50" s="17">
        <v>7.5158499183966138E-2</v>
      </c>
      <c r="G50" s="17">
        <v>9.8339005483808223E-2</v>
      </c>
      <c r="H50" s="17">
        <v>0.24308730941693005</v>
      </c>
      <c r="I50" s="17">
        <v>2.8513856278498225E-2</v>
      </c>
      <c r="J50" s="17">
        <v>1.0011992810027256E-2</v>
      </c>
      <c r="K50" s="17">
        <v>1.5223665789046855E-2</v>
      </c>
      <c r="L50" s="17">
        <v>6.296475204284803E-2</v>
      </c>
      <c r="M50" s="17">
        <v>0.29575530426334518</v>
      </c>
    </row>
    <row r="51" spans="2:28" x14ac:dyDescent="0.4">
      <c r="B51" s="2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</row>
    <row r="52" spans="2:28" x14ac:dyDescent="0.4">
      <c r="B52" s="16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</row>
    <row r="53" spans="2:28" x14ac:dyDescent="0.4">
      <c r="B53" s="16" t="s">
        <v>69</v>
      </c>
      <c r="C53" s="16" t="s">
        <v>70</v>
      </c>
      <c r="D53" s="5">
        <f>E55-E54</f>
        <v>0.19000000000232831</v>
      </c>
      <c r="E53" s="15"/>
      <c r="F53" s="15"/>
      <c r="G53" s="10"/>
      <c r="H53" s="10"/>
      <c r="I53" s="10"/>
      <c r="J53" s="10"/>
      <c r="K53" s="10"/>
      <c r="L53" s="10"/>
      <c r="M53" s="10"/>
    </row>
    <row r="54" spans="2:28" x14ac:dyDescent="0.4">
      <c r="B54" s="15">
        <f>VALUE(LEFT(B53,2))</f>
        <v>17</v>
      </c>
      <c r="C54" s="15">
        <f>VALUE(MID(B53,4,2))</f>
        <v>0</v>
      </c>
      <c r="D54" s="15">
        <f>VALUE(RIGHT(B53,6))</f>
        <v>38.725000000000001</v>
      </c>
      <c r="E54" s="15">
        <f>B54*3600+C54*60+D54</f>
        <v>61238.724999999999</v>
      </c>
      <c r="F54" s="15"/>
      <c r="G54" s="10"/>
      <c r="H54" s="10"/>
      <c r="I54" s="10"/>
      <c r="J54" s="10"/>
      <c r="K54" s="10"/>
      <c r="L54" s="10"/>
      <c r="M54" s="10"/>
    </row>
    <row r="55" spans="2:28" x14ac:dyDescent="0.4">
      <c r="B55" s="15">
        <f>VALUE(LEFT(C53,2))</f>
        <v>17</v>
      </c>
      <c r="C55" s="15">
        <f>VALUE(MID(C53,4,2))</f>
        <v>0</v>
      </c>
      <c r="D55" s="15">
        <f>VALUE(RIGHT(C53,6))</f>
        <v>38.914999999999999</v>
      </c>
      <c r="E55" s="15">
        <f>B55*3600+C55*60+D55</f>
        <v>61238.915000000001</v>
      </c>
      <c r="F55" s="15"/>
      <c r="G55" s="10"/>
      <c r="H55" s="10"/>
      <c r="I55" s="10"/>
      <c r="J55" s="10"/>
      <c r="K55" s="10"/>
      <c r="L55" s="10"/>
      <c r="M55" s="10"/>
    </row>
    <row r="56" spans="2:28" x14ac:dyDescent="0.4">
      <c r="B56" s="19"/>
      <c r="C56" s="15"/>
      <c r="D56" s="15"/>
      <c r="E56" s="15"/>
      <c r="F56" s="19"/>
    </row>
    <row r="57" spans="2:28" x14ac:dyDescent="0.4">
      <c r="B57" s="9" t="s">
        <v>26</v>
      </c>
      <c r="C57" s="2"/>
      <c r="D57" s="3"/>
      <c r="E57" s="3"/>
      <c r="F57" s="3"/>
      <c r="G57" s="3"/>
      <c r="O57" t="s">
        <v>54</v>
      </c>
    </row>
    <row r="58" spans="2:28" x14ac:dyDescent="0.4">
      <c r="B58" s="1"/>
      <c r="C58" s="1" t="s">
        <v>16</v>
      </c>
      <c r="D58" s="1" t="s">
        <v>17</v>
      </c>
      <c r="E58" s="1" t="s">
        <v>8</v>
      </c>
      <c r="F58" s="1" t="s">
        <v>18</v>
      </c>
      <c r="G58" s="1" t="s">
        <v>33</v>
      </c>
      <c r="H58" s="1" t="s">
        <v>19</v>
      </c>
      <c r="I58" s="1" t="s">
        <v>20</v>
      </c>
      <c r="J58" s="1" t="s">
        <v>21</v>
      </c>
      <c r="K58" s="1" t="s">
        <v>22</v>
      </c>
      <c r="L58" s="1" t="s">
        <v>23</v>
      </c>
      <c r="M58" s="1" t="s">
        <v>9</v>
      </c>
      <c r="O58" s="1"/>
      <c r="P58" s="1" t="s">
        <v>38</v>
      </c>
      <c r="Q58" s="1" t="s">
        <v>39</v>
      </c>
      <c r="R58" s="1" t="s">
        <v>40</v>
      </c>
      <c r="S58" s="1" t="s">
        <v>41</v>
      </c>
      <c r="T58" s="1" t="s">
        <v>41</v>
      </c>
      <c r="U58" s="1" t="s">
        <v>42</v>
      </c>
      <c r="V58" s="1" t="s">
        <v>40</v>
      </c>
      <c r="W58" s="1" t="s">
        <v>43</v>
      </c>
      <c r="X58" s="1" t="s">
        <v>43</v>
      </c>
      <c r="Y58" s="1" t="s">
        <v>44</v>
      </c>
      <c r="Z58" s="4" t="s">
        <v>50</v>
      </c>
      <c r="AA58" s="2"/>
      <c r="AB58" s="2"/>
    </row>
    <row r="59" spans="2:28" x14ac:dyDescent="0.4">
      <c r="B59" s="1" t="s">
        <v>3</v>
      </c>
      <c r="C59" s="17">
        <v>0.24599999999918509</v>
      </c>
      <c r="D59" s="17">
        <v>0.21499999999650754</v>
      </c>
      <c r="E59" s="17">
        <v>0.39300000000366708</v>
      </c>
      <c r="F59" s="17">
        <v>0.29899999999906868</v>
      </c>
      <c r="G59" s="1"/>
      <c r="H59" s="17">
        <v>0.30199999999604188</v>
      </c>
      <c r="I59" s="17">
        <v>0.24399999999877764</v>
      </c>
      <c r="J59" s="17">
        <v>0.12600000000384171</v>
      </c>
      <c r="K59" s="17">
        <v>0.19000000000232831</v>
      </c>
      <c r="L59" s="17">
        <v>0.14899999999761349</v>
      </c>
      <c r="M59" s="17">
        <f>SUM(C59:L59)</f>
        <v>2.1639999999970314</v>
      </c>
      <c r="O59" s="1" t="s">
        <v>3</v>
      </c>
      <c r="P59" s="17">
        <v>0.16999999999825377</v>
      </c>
      <c r="Q59" s="17">
        <v>5.400000000372529E-2</v>
      </c>
      <c r="R59" s="17">
        <v>0.15099999999802094</v>
      </c>
      <c r="S59" s="17">
        <v>0.10199999999895226</v>
      </c>
      <c r="T59" s="17">
        <v>0.15299999999842839</v>
      </c>
      <c r="U59" s="17">
        <v>0.22699999999895226</v>
      </c>
      <c r="V59" s="17">
        <v>0.18900000000576256</v>
      </c>
      <c r="W59" s="17">
        <v>0.11899999999877764</v>
      </c>
      <c r="X59" s="17">
        <v>8.3999999995285179E-2</v>
      </c>
      <c r="Y59" s="17">
        <v>0.20000000000436557</v>
      </c>
      <c r="Z59" s="17">
        <f>SUM(P59:Y59)</f>
        <v>1.4490000000005239</v>
      </c>
      <c r="AA59" s="2"/>
      <c r="AB59" s="2"/>
    </row>
    <row r="60" spans="2:28" x14ac:dyDescent="0.4">
      <c r="B60" s="1" t="s">
        <v>4</v>
      </c>
      <c r="C60" s="17">
        <v>0.25100000000384171</v>
      </c>
      <c r="D60" s="17">
        <v>0.1309999999939464</v>
      </c>
      <c r="E60" s="17">
        <v>0.2800000000061118</v>
      </c>
      <c r="F60" s="17">
        <v>0.30599999999685679</v>
      </c>
      <c r="G60" s="17"/>
      <c r="H60" s="17">
        <v>0.24399999999877764</v>
      </c>
      <c r="I60" s="17">
        <v>0.23799999999755528</v>
      </c>
      <c r="J60" s="17">
        <v>0.11500000000523869</v>
      </c>
      <c r="K60" s="17">
        <v>0.16599999999743886</v>
      </c>
      <c r="L60" s="17">
        <v>0.23500000000058208</v>
      </c>
      <c r="M60" s="17">
        <f t="shared" ref="M60:M71" si="26">SUM(C60:L60)</f>
        <v>1.9660000000003492</v>
      </c>
      <c r="O60" s="1" t="s">
        <v>4</v>
      </c>
      <c r="P60" s="17">
        <v>0.18400000000110595</v>
      </c>
      <c r="Q60" s="17">
        <v>5.3999999996449333E-2</v>
      </c>
      <c r="R60" s="17">
        <v>0.14299999999639113</v>
      </c>
      <c r="S60" s="17">
        <v>0.10200000000622822</v>
      </c>
      <c r="T60" s="17">
        <v>0.18000000000029104</v>
      </c>
      <c r="U60" s="17">
        <v>0.19399999999586726</v>
      </c>
      <c r="V60" s="17">
        <v>0.19099999999889405</v>
      </c>
      <c r="W60" s="17">
        <v>0.11600000000180444</v>
      </c>
      <c r="X60" s="17">
        <v>4.499999999825377E-2</v>
      </c>
      <c r="Y60" s="17">
        <v>0.24300000000221189</v>
      </c>
      <c r="Z60" s="17">
        <f t="shared" ref="Z60" si="27">SUM(P60:Y60)</f>
        <v>1.4519999999974971</v>
      </c>
      <c r="AA60" s="2"/>
      <c r="AB60" s="2"/>
    </row>
    <row r="61" spans="2:28" x14ac:dyDescent="0.4">
      <c r="B61" s="1" t="s">
        <v>5</v>
      </c>
      <c r="C61" s="17">
        <v>0.21300000000337604</v>
      </c>
      <c r="D61" s="17">
        <v>0.19000000000232831</v>
      </c>
      <c r="E61" s="5">
        <v>0.23999999999796273</v>
      </c>
      <c r="F61" s="17">
        <v>0.34199999999691499</v>
      </c>
      <c r="G61" s="17"/>
      <c r="H61" s="17">
        <v>0.25200000000040745</v>
      </c>
      <c r="I61" s="17">
        <v>0.22299999999813735</v>
      </c>
      <c r="J61" s="17">
        <v>0.125</v>
      </c>
      <c r="K61" s="17">
        <v>0.17400000000634464</v>
      </c>
      <c r="L61" s="17">
        <v>0.22499999999854481</v>
      </c>
      <c r="M61" s="17">
        <f t="shared" si="26"/>
        <v>1.9840000000040163</v>
      </c>
      <c r="O61" s="1" t="s">
        <v>6</v>
      </c>
      <c r="P61" s="17">
        <v>0.43200000000069849</v>
      </c>
      <c r="Q61" s="17">
        <v>6.3000000001920853E-2</v>
      </c>
      <c r="R61" s="17">
        <v>0.14699999999720603</v>
      </c>
      <c r="S61" s="17">
        <v>9.900000000197906E-2</v>
      </c>
      <c r="T61" s="17">
        <v>0.44299999999930151</v>
      </c>
      <c r="U61" s="17">
        <v>0.17699999999604188</v>
      </c>
      <c r="V61" s="17">
        <v>0.18500000000494765</v>
      </c>
      <c r="W61" s="17">
        <v>0.34699999999429565</v>
      </c>
      <c r="X61" s="17">
        <v>0.10800000000017462</v>
      </c>
      <c r="Y61" s="17">
        <v>0.31300000000192085</v>
      </c>
      <c r="Z61" s="17">
        <f>SUM(P61:Y61)</f>
        <v>2.3139999999984866</v>
      </c>
      <c r="AA61" s="2"/>
      <c r="AB61" s="2"/>
    </row>
    <row r="62" spans="2:28" x14ac:dyDescent="0.4">
      <c r="B62" s="1" t="s">
        <v>6</v>
      </c>
      <c r="C62" s="17">
        <v>0.29899999999906868</v>
      </c>
      <c r="D62" s="17">
        <v>0.19000000000232831</v>
      </c>
      <c r="E62" s="17">
        <v>0.26400000000285218</v>
      </c>
      <c r="F62" s="17">
        <v>0.57999999999447027</v>
      </c>
      <c r="G62" s="17"/>
      <c r="H62" s="17">
        <v>0.30000000000291038</v>
      </c>
      <c r="I62" s="17">
        <v>0.43499999999767169</v>
      </c>
      <c r="J62" s="17">
        <v>0.13999999999941792</v>
      </c>
      <c r="K62" s="17">
        <v>0.20600000000558794</v>
      </c>
      <c r="L62" s="17">
        <v>0.2180000000007567</v>
      </c>
      <c r="M62" s="17">
        <f t="shared" si="26"/>
        <v>2.6320000000050641</v>
      </c>
      <c r="O62" s="1" t="s">
        <v>7</v>
      </c>
      <c r="P62" s="17">
        <v>0.22800000000279397</v>
      </c>
      <c r="Q62" s="17">
        <v>5.9999999997671694E-2</v>
      </c>
      <c r="R62" s="17">
        <v>0.16900000000168802</v>
      </c>
      <c r="S62" s="17">
        <v>9.1000000000349246E-2</v>
      </c>
      <c r="T62" s="17">
        <v>0.42399999999906868</v>
      </c>
      <c r="U62" s="17">
        <v>0.16500000000087311</v>
      </c>
      <c r="V62" s="17">
        <v>0.39299999999639113</v>
      </c>
      <c r="W62" s="17">
        <v>0.16100000000005821</v>
      </c>
      <c r="X62" s="17">
        <v>9.0000000003783498E-2</v>
      </c>
      <c r="Y62" s="17">
        <v>0.13799999999901047</v>
      </c>
      <c r="Z62" s="17">
        <f>SUM(P62:Y62)</f>
        <v>1.919000000001688</v>
      </c>
      <c r="AA62" s="2"/>
      <c r="AB62" s="2"/>
    </row>
    <row r="63" spans="2:28" x14ac:dyDescent="0.4">
      <c r="B63" s="1" t="s">
        <v>7</v>
      </c>
      <c r="C63" s="17">
        <v>0.22200000000157161</v>
      </c>
      <c r="D63" s="17">
        <v>0.18299999999726424</v>
      </c>
      <c r="E63" s="17">
        <v>0.32700000000477303</v>
      </c>
      <c r="F63" s="17">
        <v>0.13100000000122236</v>
      </c>
      <c r="G63" s="17">
        <v>0.26399999999557622</v>
      </c>
      <c r="H63" s="17">
        <v>0.25100000000384171</v>
      </c>
      <c r="I63" s="17">
        <v>0.25899999999819556</v>
      </c>
      <c r="J63" s="17">
        <v>0.125</v>
      </c>
      <c r="K63" s="5">
        <v>0.16999999999825377</v>
      </c>
      <c r="L63">
        <v>0.19000000000232831</v>
      </c>
      <c r="M63" s="17">
        <f>SUM(C63:K63)</f>
        <v>1.9320000000006985</v>
      </c>
      <c r="O63" s="4" t="s">
        <v>52</v>
      </c>
      <c r="P63" s="17">
        <f>AVERAGE(P59:P62)</f>
        <v>0.25350000000071304</v>
      </c>
      <c r="Q63" s="17">
        <f t="shared" ref="Q63:Z63" si="28">AVERAGE(Q59:Q62)</f>
        <v>5.7749999999941792E-2</v>
      </c>
      <c r="R63" s="17">
        <f t="shared" si="28"/>
        <v>0.15249999999832653</v>
      </c>
      <c r="S63" s="17">
        <f t="shared" si="28"/>
        <v>9.8500000001877197E-2</v>
      </c>
      <c r="T63" s="17">
        <f t="shared" si="28"/>
        <v>0.2999999999992724</v>
      </c>
      <c r="U63" s="17">
        <f t="shared" si="28"/>
        <v>0.19074999999793363</v>
      </c>
      <c r="V63" s="17">
        <f t="shared" si="28"/>
        <v>0.23950000000149885</v>
      </c>
      <c r="W63" s="17">
        <f t="shared" si="28"/>
        <v>0.18574999999873398</v>
      </c>
      <c r="X63" s="17">
        <f t="shared" si="28"/>
        <v>8.1749999999374268E-2</v>
      </c>
      <c r="Y63" s="17">
        <f t="shared" si="28"/>
        <v>0.2235000000018772</v>
      </c>
      <c r="Z63" s="17">
        <f t="shared" si="28"/>
        <v>1.7834999999995489</v>
      </c>
      <c r="AA63" s="2"/>
      <c r="AB63" s="2"/>
    </row>
    <row r="64" spans="2:28" x14ac:dyDescent="0.4">
      <c r="B64" s="1" t="s">
        <v>9</v>
      </c>
      <c r="C64" s="17">
        <f>SUM(C59:C63)</f>
        <v>1.2310000000070431</v>
      </c>
      <c r="D64" s="17">
        <f t="shared" ref="C64:L64" si="29">SUM(D59:D63)</f>
        <v>0.9089999999923748</v>
      </c>
      <c r="E64" s="17">
        <f t="shared" si="29"/>
        <v>1.5040000000153668</v>
      </c>
      <c r="F64" s="17">
        <f t="shared" si="29"/>
        <v>1.6579999999885331</v>
      </c>
      <c r="G64" s="17">
        <f>SUM(G59:G63)</f>
        <v>0.26399999999557622</v>
      </c>
      <c r="H64" s="17">
        <f t="shared" si="29"/>
        <v>1.3490000000019791</v>
      </c>
      <c r="I64" s="17">
        <f t="shared" si="29"/>
        <v>1.3989999999903375</v>
      </c>
      <c r="J64" s="17">
        <f t="shared" si="29"/>
        <v>0.63100000000849832</v>
      </c>
      <c r="K64" s="17">
        <f t="shared" si="29"/>
        <v>0.90600000000995351</v>
      </c>
      <c r="L64" s="17">
        <f>SUM(L59:L63)</f>
        <v>1.0169999999998254</v>
      </c>
      <c r="M64" s="17">
        <f t="shared" si="26"/>
        <v>10.868000000009488</v>
      </c>
      <c r="AA64" s="2"/>
      <c r="AB64" s="2"/>
    </row>
    <row r="65" spans="2:28" x14ac:dyDescent="0.4">
      <c r="B65" s="1" t="s">
        <v>10</v>
      </c>
      <c r="C65" s="17">
        <f>AVERAGE(C59:C63)</f>
        <v>0.24620000000140863</v>
      </c>
      <c r="D65" s="17">
        <f t="shared" ref="C65:L65" si="30">AVERAGE(D59:D63)</f>
        <v>0.18179999999847496</v>
      </c>
      <c r="E65" s="17">
        <f t="shared" si="30"/>
        <v>0.30080000000307339</v>
      </c>
      <c r="F65" s="17">
        <f t="shared" si="30"/>
        <v>0.33159999999770662</v>
      </c>
      <c r="G65" s="17">
        <f>AVERAGE(G59:G63)</f>
        <v>0.26399999999557622</v>
      </c>
      <c r="H65" s="17">
        <f t="shared" si="30"/>
        <v>0.26980000000039583</v>
      </c>
      <c r="I65" s="17">
        <f t="shared" si="30"/>
        <v>0.27979999999806748</v>
      </c>
      <c r="J65" s="17">
        <f t="shared" si="30"/>
        <v>0.12620000000169967</v>
      </c>
      <c r="K65" s="17">
        <f t="shared" si="30"/>
        <v>0.18120000000199071</v>
      </c>
      <c r="L65" s="17">
        <f>AVERAGE(L59:L63)</f>
        <v>0.20339999999996508</v>
      </c>
      <c r="M65" s="17">
        <f t="shared" si="26"/>
        <v>2.3847999999983589</v>
      </c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 spans="2:28" x14ac:dyDescent="0.4">
      <c r="B66" s="4" t="s">
        <v>11</v>
      </c>
      <c r="C66" s="17">
        <f>_xlfn.QUARTILE.INC(C59:C63,2)</f>
        <v>0.24599999999918509</v>
      </c>
      <c r="D66" s="17">
        <f t="shared" ref="C66:L66" si="31">_xlfn.QUARTILE.INC(D59:D63,2)</f>
        <v>0.19000000000232831</v>
      </c>
      <c r="E66" s="17">
        <f t="shared" si="31"/>
        <v>0.2800000000061118</v>
      </c>
      <c r="F66" s="17">
        <f t="shared" si="31"/>
        <v>0.30599999999685679</v>
      </c>
      <c r="G66" s="17">
        <f>_xlfn.QUARTILE.INC(G59:G63,2)</f>
        <v>0.26399999999557622</v>
      </c>
      <c r="H66" s="17">
        <f t="shared" si="31"/>
        <v>0.25200000000040745</v>
      </c>
      <c r="I66" s="17">
        <f t="shared" si="31"/>
        <v>0.24399999999877764</v>
      </c>
      <c r="J66" s="17">
        <f t="shared" si="31"/>
        <v>0.125</v>
      </c>
      <c r="K66" s="17">
        <f t="shared" si="31"/>
        <v>0.17400000000634464</v>
      </c>
      <c r="L66" s="17">
        <f>_xlfn.QUARTILE.INC(L59:L63,2)</f>
        <v>0.2180000000007567</v>
      </c>
      <c r="M66" s="17">
        <f t="shared" si="26"/>
        <v>2.2990000000063446</v>
      </c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 spans="2:28" x14ac:dyDescent="0.4">
      <c r="B67" s="4" t="s">
        <v>13</v>
      </c>
      <c r="C67" s="17">
        <f>QUARTILE(C59:C63,1)</f>
        <v>0.22200000000157161</v>
      </c>
      <c r="D67" s="17">
        <f t="shared" ref="C67:L67" si="32">QUARTILE(D59:D63,1)</f>
        <v>0.18299999999726424</v>
      </c>
      <c r="E67" s="17">
        <f t="shared" si="32"/>
        <v>0.26400000000285218</v>
      </c>
      <c r="F67" s="17">
        <f t="shared" si="32"/>
        <v>0.29899999999906868</v>
      </c>
      <c r="G67" s="17">
        <f>QUARTILE(G59:G63,1)</f>
        <v>0.26399999999557622</v>
      </c>
      <c r="H67" s="17">
        <f t="shared" si="32"/>
        <v>0.25100000000384171</v>
      </c>
      <c r="I67" s="17">
        <f t="shared" si="32"/>
        <v>0.23799999999755528</v>
      </c>
      <c r="J67" s="17">
        <f t="shared" si="32"/>
        <v>0.125</v>
      </c>
      <c r="K67" s="17">
        <f t="shared" si="32"/>
        <v>0.16999999999825377</v>
      </c>
      <c r="L67" s="17">
        <f>QUARTILE(L59:L63,1)</f>
        <v>0.19000000000232831</v>
      </c>
      <c r="M67" s="17">
        <f t="shared" si="26"/>
        <v>2.205999999998312</v>
      </c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 spans="2:28" x14ac:dyDescent="0.4">
      <c r="B68" s="4" t="s">
        <v>12</v>
      </c>
      <c r="C68" s="17">
        <f>QUARTILE(C59:C63,3)</f>
        <v>0.25100000000384171</v>
      </c>
      <c r="D68" s="17">
        <f t="shared" ref="C68:L68" si="33">QUARTILE(D59:D63,3)</f>
        <v>0.19000000000232831</v>
      </c>
      <c r="E68" s="17">
        <f t="shared" si="33"/>
        <v>0.32700000000477303</v>
      </c>
      <c r="F68" s="17">
        <f t="shared" si="33"/>
        <v>0.34199999999691499</v>
      </c>
      <c r="G68" s="17">
        <f>QUARTILE(G59:G63,3)</f>
        <v>0.26399999999557622</v>
      </c>
      <c r="H68" s="17">
        <f t="shared" si="33"/>
        <v>0.30000000000291038</v>
      </c>
      <c r="I68" s="17">
        <f t="shared" si="33"/>
        <v>0.25899999999819556</v>
      </c>
      <c r="J68" s="17">
        <f t="shared" si="33"/>
        <v>0.12600000000384171</v>
      </c>
      <c r="K68" s="17">
        <f t="shared" si="33"/>
        <v>0.19000000000232831</v>
      </c>
      <c r="L68" s="17">
        <f>QUARTILE(L59:L63,3)</f>
        <v>0.22499999999854481</v>
      </c>
      <c r="M68" s="17">
        <f t="shared" si="26"/>
        <v>2.474000000009255</v>
      </c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 spans="2:28" x14ac:dyDescent="0.4">
      <c r="B69" s="4" t="s">
        <v>14</v>
      </c>
      <c r="C69" s="30">
        <f t="shared" ref="C69:L69" si="34">C67-(C66*1.5)</f>
        <v>-0.14699999999720603</v>
      </c>
      <c r="D69" s="30">
        <f t="shared" si="34"/>
        <v>-0.10200000000622822</v>
      </c>
      <c r="E69" s="30">
        <f t="shared" si="34"/>
        <v>-0.15600000000631553</v>
      </c>
      <c r="F69" s="30">
        <f t="shared" si="34"/>
        <v>-0.1599999999962165</v>
      </c>
      <c r="G69" s="30">
        <f t="shared" si="34"/>
        <v>-0.13199999999778811</v>
      </c>
      <c r="H69" s="30">
        <f t="shared" si="34"/>
        <v>-0.12699999999676947</v>
      </c>
      <c r="I69" s="30">
        <f t="shared" si="34"/>
        <v>-0.12800000000061118</v>
      </c>
      <c r="J69" s="30">
        <f t="shared" si="34"/>
        <v>-6.25E-2</v>
      </c>
      <c r="K69" s="30">
        <f t="shared" si="34"/>
        <v>-9.1000000011263182E-2</v>
      </c>
      <c r="L69" s="30">
        <f t="shared" si="34"/>
        <v>-0.13699999999880674</v>
      </c>
      <c r="M69" s="17">
        <f t="shared" si="26"/>
        <v>-1.242500000011205</v>
      </c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 spans="2:28" x14ac:dyDescent="0.4">
      <c r="B70" s="4" t="s">
        <v>15</v>
      </c>
      <c r="C70" s="17">
        <f t="shared" ref="C70:L70" si="35">C68+(C66*1.5)</f>
        <v>0.62000000000261934</v>
      </c>
      <c r="D70" s="17">
        <f t="shared" si="35"/>
        <v>0.47500000000582077</v>
      </c>
      <c r="E70" s="17">
        <f t="shared" si="35"/>
        <v>0.74700000001394073</v>
      </c>
      <c r="F70" s="17">
        <f t="shared" si="35"/>
        <v>0.80099999999220017</v>
      </c>
      <c r="G70" s="17">
        <f t="shared" si="35"/>
        <v>0.65999999998894054</v>
      </c>
      <c r="H70" s="17">
        <f t="shared" si="35"/>
        <v>0.67800000000352156</v>
      </c>
      <c r="I70" s="17">
        <f t="shared" si="35"/>
        <v>0.62499999999636202</v>
      </c>
      <c r="J70" s="17">
        <f t="shared" si="35"/>
        <v>0.31350000000384171</v>
      </c>
      <c r="K70" s="17">
        <f t="shared" si="35"/>
        <v>0.45100000001184526</v>
      </c>
      <c r="L70" s="17">
        <f t="shared" si="35"/>
        <v>0.55199999999967986</v>
      </c>
      <c r="M70" s="17">
        <f t="shared" si="26"/>
        <v>5.922500000018772</v>
      </c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 spans="2:28" x14ac:dyDescent="0.4">
      <c r="B71" s="4" t="s">
        <v>37</v>
      </c>
      <c r="C71" s="17">
        <f>_xlfn.STDEV.P(C59:C63)</f>
        <v>2.9995999732093104E-2</v>
      </c>
      <c r="D71" s="17">
        <f t="shared" ref="D71:L71" si="36">_xlfn.STDEV.P(D59:D63)</f>
        <v>2.7636208135172733E-2</v>
      </c>
      <c r="E71" s="17">
        <f t="shared" si="36"/>
        <v>5.4167887167047346E-2</v>
      </c>
      <c r="F71" s="17">
        <f t="shared" si="36"/>
        <v>0.14406193112472146</v>
      </c>
      <c r="G71" s="17">
        <f>_xlfn.STDEV.P(G59:G63)</f>
        <v>0</v>
      </c>
      <c r="H71" s="17">
        <f t="shared" si="36"/>
        <v>2.5631230949078525E-2</v>
      </c>
      <c r="I71" s="17">
        <f t="shared" si="36"/>
        <v>7.8453553137962873E-2</v>
      </c>
      <c r="J71" s="17">
        <f t="shared" si="36"/>
        <v>7.9849859093808224E-3</v>
      </c>
      <c r="K71" s="17">
        <f t="shared" si="36"/>
        <v>1.4837789595109854E-2</v>
      </c>
      <c r="L71" s="17">
        <f>_xlfn.STDEV.P(L59:L63)</f>
        <v>3.1039329890296528E-2</v>
      </c>
      <c r="M71" s="17">
        <f t="shared" si="26"/>
        <v>0.41380891564086325</v>
      </c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 spans="2:28" x14ac:dyDescent="0.4"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 spans="2:28" x14ac:dyDescent="0.4">
      <c r="B73" s="1"/>
      <c r="C73" s="1" t="s">
        <v>16</v>
      </c>
      <c r="D73" s="1" t="s">
        <v>17</v>
      </c>
      <c r="E73" s="1" t="s">
        <v>8</v>
      </c>
      <c r="F73" s="1" t="s">
        <v>18</v>
      </c>
      <c r="G73" s="1" t="s">
        <v>32</v>
      </c>
      <c r="H73" s="1" t="s">
        <v>19</v>
      </c>
      <c r="I73" s="1" t="s">
        <v>20</v>
      </c>
      <c r="J73" s="1" t="s">
        <v>21</v>
      </c>
      <c r="K73" s="1" t="s">
        <v>21</v>
      </c>
      <c r="L73" s="1" t="s">
        <v>23</v>
      </c>
      <c r="M73" s="1" t="s">
        <v>9</v>
      </c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 spans="2:28" x14ac:dyDescent="0.4">
      <c r="B74" s="1" t="s">
        <v>10</v>
      </c>
      <c r="C74" s="17">
        <f t="shared" ref="C74:M74" si="37">AVERAGE(C68:C72)</f>
        <v>0.18849899993533703</v>
      </c>
      <c r="D74" s="17">
        <f t="shared" si="37"/>
        <v>0.1476590520342734</v>
      </c>
      <c r="E74" s="17">
        <f t="shared" si="37"/>
        <v>0.24304197179486139</v>
      </c>
      <c r="F74" s="17">
        <f t="shared" si="37"/>
        <v>0.28176548277940505</v>
      </c>
      <c r="G74" s="17">
        <f t="shared" si="37"/>
        <v>0.19799999999668216</v>
      </c>
      <c r="H74" s="17">
        <f t="shared" si="37"/>
        <v>0.21915780773968524</v>
      </c>
      <c r="I74" s="17">
        <f t="shared" si="37"/>
        <v>0.20861338828297732</v>
      </c>
      <c r="J74" s="17">
        <f t="shared" si="37"/>
        <v>9.6246246479266065E-2</v>
      </c>
      <c r="K74" s="17">
        <f t="shared" si="37"/>
        <v>0.14120944739950506</v>
      </c>
      <c r="L74" s="17">
        <f t="shared" si="37"/>
        <v>0.16775983247242862</v>
      </c>
      <c r="M74" s="17">
        <f t="shared" si="37"/>
        <v>1.8919522289144213</v>
      </c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 spans="2:28" x14ac:dyDescent="0.4">
      <c r="B75" s="1" t="s">
        <v>37</v>
      </c>
      <c r="C75" s="1">
        <v>0.11485921817721492</v>
      </c>
      <c r="D75" s="1">
        <v>3.7947331929751439E-3</v>
      </c>
      <c r="E75" s="1">
        <v>9.0686272408512306E-3</v>
      </c>
      <c r="F75" s="1">
        <v>7.0597450393273765E-3</v>
      </c>
      <c r="G75" s="1">
        <v>0.12405966306632522</v>
      </c>
      <c r="H75" s="1">
        <v>2.2310535627050904E-2</v>
      </c>
      <c r="I75" s="1">
        <v>8.2559069759720119E-2</v>
      </c>
      <c r="J75" s="1">
        <v>8.7866717245563816E-2</v>
      </c>
      <c r="K75" s="1">
        <v>2.0567936212427623E-2</v>
      </c>
      <c r="L75" s="1">
        <v>5.7056463262988848E-2</v>
      </c>
      <c r="M75" s="1">
        <v>0.21982538525016188</v>
      </c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 spans="2:28" x14ac:dyDescent="0.4"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 spans="2:28" x14ac:dyDescent="0.4"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 spans="2:28" x14ac:dyDescent="0.4"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 spans="2:28" x14ac:dyDescent="0.4"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 spans="2:28" x14ac:dyDescent="0.4"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Z73"/>
  <sheetViews>
    <sheetView topLeftCell="A46" workbookViewId="0">
      <selection activeCell="G61" sqref="G61"/>
    </sheetView>
  </sheetViews>
  <sheetFormatPr defaultRowHeight="18.75" x14ac:dyDescent="0.4"/>
  <cols>
    <col min="2" max="8" width="10.875" customWidth="1"/>
  </cols>
  <sheetData>
    <row r="2" spans="2:26" x14ac:dyDescent="0.4">
      <c r="B2" s="16" t="s">
        <v>61</v>
      </c>
      <c r="C2" s="16" t="s">
        <v>62</v>
      </c>
      <c r="D2" s="13">
        <f>E4-E3</f>
        <v>0.19499999999970896</v>
      </c>
      <c r="E2" s="15"/>
    </row>
    <row r="3" spans="2:26" x14ac:dyDescent="0.4">
      <c r="B3" s="15">
        <f>VALUE(LEFT(B2,2))</f>
        <v>16</v>
      </c>
      <c r="C3" s="15">
        <f>VALUE(MID(B2,4,2))</f>
        <v>56</v>
      </c>
      <c r="D3" s="15">
        <f>VALUE(RIGHT(B2,6))</f>
        <v>9.5410000000000004</v>
      </c>
      <c r="E3" s="15">
        <f>B3*3600+C3*60+D3</f>
        <v>60969.540999999997</v>
      </c>
    </row>
    <row r="4" spans="2:26" x14ac:dyDescent="0.4">
      <c r="B4" s="15">
        <f>VALUE(LEFT(C2,2))</f>
        <v>16</v>
      </c>
      <c r="C4" s="15">
        <f>VALUE(MID(C2,4,2))</f>
        <v>56</v>
      </c>
      <c r="D4" s="15">
        <f>VALUE(RIGHT(C2,6))</f>
        <v>9.7360000000000007</v>
      </c>
      <c r="E4" s="15">
        <f>B4*3600+C4*60+D4</f>
        <v>60969.735999999997</v>
      </c>
    </row>
    <row r="6" spans="2:26" x14ac:dyDescent="0.4">
      <c r="B6" s="9" t="s">
        <v>24</v>
      </c>
      <c r="C6" s="2"/>
      <c r="D6" s="3"/>
      <c r="E6" s="3"/>
      <c r="F6" s="3"/>
      <c r="T6" s="1"/>
      <c r="U6" s="1" t="s">
        <v>43</v>
      </c>
      <c r="V6" s="1" t="s">
        <v>40</v>
      </c>
      <c r="W6" s="1" t="s">
        <v>43</v>
      </c>
      <c r="X6" s="1" t="s">
        <v>55</v>
      </c>
      <c r="Y6" s="1" t="s">
        <v>40</v>
      </c>
      <c r="Z6" s="1" t="s">
        <v>50</v>
      </c>
    </row>
    <row r="7" spans="2:26" x14ac:dyDescent="0.4">
      <c r="B7" s="1"/>
      <c r="C7" s="1" t="s">
        <v>27</v>
      </c>
      <c r="D7" s="1" t="s">
        <v>8</v>
      </c>
      <c r="E7" s="1" t="s">
        <v>28</v>
      </c>
      <c r="F7" s="1" t="s">
        <v>29</v>
      </c>
      <c r="G7" s="1" t="s">
        <v>8</v>
      </c>
      <c r="H7" s="1" t="s">
        <v>9</v>
      </c>
      <c r="T7" s="1" t="s">
        <v>3</v>
      </c>
      <c r="U7" s="1">
        <v>0.26400000000285218</v>
      </c>
      <c r="V7" s="1">
        <v>0.35599999999976717</v>
      </c>
      <c r="W7" s="1">
        <v>0.14899999999761349</v>
      </c>
      <c r="X7" s="1">
        <v>8.8999999999941792E-2</v>
      </c>
      <c r="Y7" s="1">
        <v>0.51099999999860302</v>
      </c>
      <c r="Z7" s="1">
        <f>SUM(U7:Y7)</f>
        <v>1.3689999999987776</v>
      </c>
    </row>
    <row r="8" spans="2:26" x14ac:dyDescent="0.4">
      <c r="B8" s="1" t="s">
        <v>3</v>
      </c>
      <c r="C8" s="5">
        <v>0.40399999999499414</v>
      </c>
      <c r="D8" s="5">
        <v>0.59600000000500586</v>
      </c>
      <c r="E8" s="5">
        <v>0.49899999999615829</v>
      </c>
      <c r="F8" s="5">
        <v>0.54699999999866122</v>
      </c>
      <c r="G8" s="5">
        <v>1.1419999999998254</v>
      </c>
      <c r="H8" s="5">
        <f>SUM(C8:G8)</f>
        <v>3.1879999999946449</v>
      </c>
      <c r="T8" s="1" t="s">
        <v>4</v>
      </c>
      <c r="U8" s="1">
        <v>0.19499999999970896</v>
      </c>
      <c r="V8" s="1">
        <v>0.20800000000599539</v>
      </c>
      <c r="W8" s="1">
        <v>0.12900000000081491</v>
      </c>
      <c r="X8" s="1">
        <v>0.14199999999982538</v>
      </c>
      <c r="Y8" s="1">
        <v>0.79299999999784632</v>
      </c>
      <c r="Z8" s="1">
        <f t="shared" ref="Z8" si="0">SUM(U8:Y8)</f>
        <v>1.467000000004191</v>
      </c>
    </row>
    <row r="9" spans="2:26" x14ac:dyDescent="0.4">
      <c r="B9" s="1" t="s">
        <v>4</v>
      </c>
      <c r="C9" s="5">
        <v>0.35100000000238651</v>
      </c>
      <c r="D9" s="5">
        <v>0.34199999999691499</v>
      </c>
      <c r="E9" s="5">
        <v>0.48800000000483124</v>
      </c>
      <c r="F9" s="5">
        <v>0.46299999999610009</v>
      </c>
      <c r="G9" s="5">
        <v>0.55600000000413274</v>
      </c>
      <c r="H9" s="5">
        <f>SUM(C9:G9)</f>
        <v>2.2000000000043656</v>
      </c>
      <c r="T9" s="1" t="s">
        <v>6</v>
      </c>
      <c r="U9" s="1">
        <v>0.20399999999790452</v>
      </c>
      <c r="V9" s="1">
        <v>0.35399999999935972</v>
      </c>
      <c r="W9" s="1">
        <v>0.13400000000547152</v>
      </c>
      <c r="X9" s="1">
        <v>0.20399999999790452</v>
      </c>
      <c r="Y9" s="1">
        <v>0.65799999999580905</v>
      </c>
      <c r="Z9" s="1">
        <f>SUM(U9:Y9)</f>
        <v>1.5539999999964493</v>
      </c>
    </row>
    <row r="10" spans="2:26" x14ac:dyDescent="0.4">
      <c r="B10" s="1" t="s">
        <v>5</v>
      </c>
      <c r="C10" s="5">
        <v>0.30999999999767169</v>
      </c>
      <c r="D10" s="5">
        <v>0.2790000000022701</v>
      </c>
      <c r="E10" s="5">
        <v>0.29000000000087311</v>
      </c>
      <c r="F10" s="5">
        <v>0.23900000000139698</v>
      </c>
      <c r="G10" s="5">
        <v>0.57800000000133878</v>
      </c>
      <c r="H10" s="5">
        <f>SUM(C10:G10)</f>
        <v>1.6960000000035507</v>
      </c>
      <c r="T10" s="1" t="s">
        <v>7</v>
      </c>
      <c r="U10" s="1">
        <v>0.22000000000116415</v>
      </c>
      <c r="V10" s="1">
        <v>0.37099999999918509</v>
      </c>
      <c r="W10" s="1">
        <v>0.10800000000017462</v>
      </c>
      <c r="X10" s="1">
        <v>0.18100000000413274</v>
      </c>
      <c r="Y10" s="1">
        <v>0.48999999999796273</v>
      </c>
      <c r="Z10" s="1">
        <f>SUM(U10:Y10)</f>
        <v>1.3700000000026193</v>
      </c>
    </row>
    <row r="11" spans="2:26" x14ac:dyDescent="0.4">
      <c r="B11" s="1" t="s">
        <v>6</v>
      </c>
      <c r="C11" s="5">
        <v>0.32300000000395812</v>
      </c>
      <c r="D11" s="5">
        <v>0.38499999999476131</v>
      </c>
      <c r="E11" s="5">
        <v>0.35100000000238651</v>
      </c>
      <c r="F11" s="5">
        <v>0.38599999999860302</v>
      </c>
      <c r="G11" s="5">
        <v>0.88300000000162981</v>
      </c>
      <c r="H11" s="5">
        <f>SUM(C11:G11)</f>
        <v>2.3280000000013388</v>
      </c>
      <c r="T11" s="1" t="s">
        <v>52</v>
      </c>
      <c r="U11" s="1">
        <f>AVERAGE(U7:U10)</f>
        <v>0.22075000000040745</v>
      </c>
      <c r="V11" s="1">
        <f t="shared" ref="V11:Z11" si="1">AVERAGE(V7:V10)</f>
        <v>0.32225000000107684</v>
      </c>
      <c r="W11" s="1">
        <f t="shared" si="1"/>
        <v>0.13000000000101863</v>
      </c>
      <c r="X11" s="1">
        <f t="shared" si="1"/>
        <v>0.15400000000045111</v>
      </c>
      <c r="Y11" s="1">
        <f t="shared" si="1"/>
        <v>0.61299999999755528</v>
      </c>
      <c r="Z11" s="1">
        <f t="shared" si="1"/>
        <v>1.4400000000005093</v>
      </c>
    </row>
    <row r="12" spans="2:26" x14ac:dyDescent="0.4">
      <c r="B12" s="1" t="s">
        <v>7</v>
      </c>
      <c r="C12" s="5">
        <v>0.38599999999860302</v>
      </c>
      <c r="D12" s="5">
        <v>0.34999999999854481</v>
      </c>
      <c r="E12" s="5">
        <v>0.47299999999813735</v>
      </c>
      <c r="F12" s="5">
        <v>0.62700000000040745</v>
      </c>
      <c r="G12" s="5">
        <v>0.58500000000640284</v>
      </c>
      <c r="H12" s="5">
        <f>SUM(C12:G12)</f>
        <v>2.4210000000020955</v>
      </c>
    </row>
    <row r="13" spans="2:26" x14ac:dyDescent="0.4">
      <c r="B13" s="1" t="s">
        <v>9</v>
      </c>
      <c r="C13" s="5">
        <f>SUM(C8:C12)</f>
        <v>1.7739999999976135</v>
      </c>
      <c r="D13" s="5">
        <f>SUM(D8:D12)</f>
        <v>1.9519999999974971</v>
      </c>
      <c r="E13" s="5">
        <f>SUM(E8:E12)</f>
        <v>2.1010000000023865</v>
      </c>
      <c r="F13" s="5">
        <f>SUM(F8:F12)</f>
        <v>2.2619999999951688</v>
      </c>
      <c r="G13" s="5">
        <f>SUM(G8:G12)</f>
        <v>3.7440000000133296</v>
      </c>
      <c r="H13" s="5">
        <f t="shared" ref="H13" si="2">SUM(H8:H12)</f>
        <v>11.833000000005995</v>
      </c>
    </row>
    <row r="14" spans="2:26" x14ac:dyDescent="0.4">
      <c r="B14" s="1" t="s">
        <v>10</v>
      </c>
      <c r="C14" s="5">
        <f>AVERAGE(C8:C12)</f>
        <v>0.35479999999952272</v>
      </c>
      <c r="D14" s="5">
        <f>AVERAGE(D8:D12)</f>
        <v>0.39039999999949943</v>
      </c>
      <c r="E14" s="5">
        <f>AVERAGE(E8:E12)</f>
        <v>0.4202000000004773</v>
      </c>
      <c r="F14" s="5">
        <f>AVERAGE(F8:F12)</f>
        <v>0.45239999999903374</v>
      </c>
      <c r="G14" s="5">
        <f>AVERAGE(G8:G12)</f>
        <v>0.74880000000266589</v>
      </c>
      <c r="H14" s="5">
        <f t="shared" ref="H14" si="3">AVERAGE(H8:H12)</f>
        <v>2.3666000000011991</v>
      </c>
    </row>
    <row r="15" spans="2:26" x14ac:dyDescent="0.4">
      <c r="B15" s="4" t="s">
        <v>11</v>
      </c>
      <c r="C15" s="5">
        <f>_xlfn.QUARTILE.INC(C8:C12,2)</f>
        <v>0.35100000000238651</v>
      </c>
      <c r="D15" s="5">
        <f>_xlfn.QUARTILE.INC(D8:D12,2)</f>
        <v>0.34999999999854481</v>
      </c>
      <c r="E15" s="5">
        <f>_xlfn.QUARTILE.INC(E8:E12,2)</f>
        <v>0.47299999999813735</v>
      </c>
      <c r="F15" s="5">
        <f>_xlfn.QUARTILE.INC(F8:F12,2)</f>
        <v>0.46299999999610009</v>
      </c>
      <c r="G15" s="5">
        <f>_xlfn.QUARTILE.INC(G8:G12,2)</f>
        <v>0.58500000000640284</v>
      </c>
      <c r="H15" s="5">
        <f t="shared" ref="H15" si="4">_xlfn.QUARTILE.INC(H8:H12,2)</f>
        <v>2.3280000000013388</v>
      </c>
    </row>
    <row r="16" spans="2:26" x14ac:dyDescent="0.4">
      <c r="B16" s="4" t="s">
        <v>13</v>
      </c>
      <c r="C16" s="5">
        <f>QUARTILE(C8:C12,1)</f>
        <v>0.32300000000395812</v>
      </c>
      <c r="D16" s="5">
        <f>QUARTILE(D8:D12,1)</f>
        <v>0.34199999999691499</v>
      </c>
      <c r="E16" s="5">
        <f>QUARTILE(E8:E12,1)</f>
        <v>0.35100000000238651</v>
      </c>
      <c r="F16" s="5">
        <f>QUARTILE(F8:F12,1)</f>
        <v>0.38599999999860302</v>
      </c>
      <c r="G16" s="5">
        <f>QUARTILE(G8:G12,1)</f>
        <v>0.57800000000133878</v>
      </c>
      <c r="H16" s="5">
        <f t="shared" ref="H16" si="5">QUARTILE(H8:H12,1)</f>
        <v>2.2000000000043656</v>
      </c>
    </row>
    <row r="17" spans="2:26" x14ac:dyDescent="0.4">
      <c r="B17" s="4" t="s">
        <v>12</v>
      </c>
      <c r="C17" s="5">
        <f>QUARTILE(C8:C12,3)</f>
        <v>0.38599999999860302</v>
      </c>
      <c r="D17" s="5">
        <f>QUARTILE(D8:D12,3)</f>
        <v>0.38499999999476131</v>
      </c>
      <c r="E17" s="5">
        <f>QUARTILE(E8:E12,3)</f>
        <v>0.48800000000483124</v>
      </c>
      <c r="F17" s="5">
        <f>QUARTILE(F8:F12,3)</f>
        <v>0.54699999999866122</v>
      </c>
      <c r="G17" s="5">
        <f>QUARTILE(G8:G12,3)</f>
        <v>0.88300000000162981</v>
      </c>
      <c r="H17" s="5">
        <f t="shared" ref="H17" si="6">QUARTILE(H8:H12,3)</f>
        <v>2.4210000000020955</v>
      </c>
    </row>
    <row r="18" spans="2:26" x14ac:dyDescent="0.4">
      <c r="B18" s="4" t="s">
        <v>14</v>
      </c>
      <c r="C18" s="6">
        <f t="shared" ref="C18:H18" si="7">C16-(C15*1.5)</f>
        <v>-0.20349999999962165</v>
      </c>
      <c r="D18" s="6">
        <f t="shared" si="7"/>
        <v>-0.18300000000090222</v>
      </c>
      <c r="E18" s="6">
        <f t="shared" si="7"/>
        <v>-0.35849999999481952</v>
      </c>
      <c r="F18" s="6">
        <f t="shared" si="7"/>
        <v>-0.30849999999554711</v>
      </c>
      <c r="G18" s="6">
        <f t="shared" si="7"/>
        <v>-0.29950000000826549</v>
      </c>
      <c r="H18" s="6">
        <f t="shared" si="7"/>
        <v>-1.2919999999976426</v>
      </c>
    </row>
    <row r="19" spans="2:26" x14ac:dyDescent="0.4">
      <c r="B19" s="4" t="s">
        <v>15</v>
      </c>
      <c r="C19" s="5">
        <f t="shared" ref="C19:H19" si="8">C17+(C15*1.5)</f>
        <v>0.91250000000218279</v>
      </c>
      <c r="D19" s="5">
        <f t="shared" si="8"/>
        <v>0.90999999999257852</v>
      </c>
      <c r="E19" s="5">
        <f t="shared" si="8"/>
        <v>1.1975000000020373</v>
      </c>
      <c r="F19" s="5">
        <f t="shared" si="8"/>
        <v>1.2414999999928114</v>
      </c>
      <c r="G19" s="5">
        <f t="shared" si="8"/>
        <v>1.7605000000112341</v>
      </c>
      <c r="H19" s="5">
        <f t="shared" si="8"/>
        <v>5.9130000000041036</v>
      </c>
    </row>
    <row r="20" spans="2:26" x14ac:dyDescent="0.4">
      <c r="B20" s="4" t="s">
        <v>37</v>
      </c>
      <c r="C20" s="5">
        <f>_xlfn.STDEV.P(C8:C12)</f>
        <v>3.5851917659614867E-2</v>
      </c>
      <c r="D20" s="5">
        <f t="shared" ref="D20:H20" si="9">_xlfn.STDEV.P(D8:D12)</f>
        <v>0.10833762042986292</v>
      </c>
      <c r="E20" s="5">
        <f t="shared" si="9"/>
        <v>8.4065212780668516E-2</v>
      </c>
      <c r="F20" s="5">
        <f t="shared" si="9"/>
        <v>0.1337872938655951</v>
      </c>
      <c r="G20" s="5">
        <f t="shared" si="9"/>
        <v>0.23056053434885682</v>
      </c>
      <c r="H20" s="5">
        <f t="shared" si="9"/>
        <v>0.48095887557775852</v>
      </c>
    </row>
    <row r="21" spans="2:26" x14ac:dyDescent="0.4">
      <c r="B21" s="9"/>
      <c r="C21" s="7"/>
      <c r="D21" s="7"/>
      <c r="E21" s="7"/>
      <c r="F21" s="7"/>
      <c r="G21" s="7"/>
      <c r="H21" s="7"/>
    </row>
    <row r="22" spans="2:26" x14ac:dyDescent="0.4">
      <c r="B22" s="1"/>
      <c r="C22" s="1" t="s">
        <v>27</v>
      </c>
      <c r="D22" s="1" t="s">
        <v>8</v>
      </c>
      <c r="E22" s="1" t="s">
        <v>28</v>
      </c>
      <c r="F22" s="1" t="s">
        <v>29</v>
      </c>
      <c r="G22" s="1" t="s">
        <v>8</v>
      </c>
      <c r="H22" s="1" t="s">
        <v>9</v>
      </c>
    </row>
    <row r="23" spans="2:26" x14ac:dyDescent="0.4">
      <c r="B23" s="4" t="s">
        <v>10</v>
      </c>
      <c r="C23" s="17">
        <v>0.2176000000006752</v>
      </c>
      <c r="D23" s="17">
        <v>0.31160000000090804</v>
      </c>
      <c r="E23" s="17">
        <v>0.12700000000040745</v>
      </c>
      <c r="F23" s="17">
        <v>0.15640000000130386</v>
      </c>
      <c r="G23" s="17">
        <v>0.57339999999676361</v>
      </c>
      <c r="H23" s="17">
        <v>1.3860000000000583</v>
      </c>
    </row>
    <row r="24" spans="2:26" x14ac:dyDescent="0.4">
      <c r="B24" s="4" t="s">
        <v>37</v>
      </c>
      <c r="C24" s="5">
        <v>2.4548727055781896E-2</v>
      </c>
      <c r="D24" s="5">
        <v>6.3000317457241717E-2</v>
      </c>
      <c r="E24" s="5">
        <v>1.4436065946213373E-2</v>
      </c>
      <c r="F24" s="5">
        <v>3.9276456052213381E-2</v>
      </c>
      <c r="G24" s="5">
        <v>0.1351452551892868</v>
      </c>
      <c r="H24" s="5">
        <v>0.12805155211882285</v>
      </c>
    </row>
    <row r="25" spans="2:26" x14ac:dyDescent="0.4">
      <c r="B25" s="9"/>
      <c r="C25" s="10"/>
      <c r="D25" s="10"/>
      <c r="E25" s="10"/>
      <c r="F25" s="10"/>
      <c r="G25" s="10"/>
      <c r="H25" s="10"/>
    </row>
    <row r="26" spans="2:26" x14ac:dyDescent="0.4">
      <c r="B26" s="16" t="s">
        <v>65</v>
      </c>
      <c r="C26" s="16" t="s">
        <v>66</v>
      </c>
      <c r="D26" s="17">
        <f>E28-E27</f>
        <v>0.45100000000093132</v>
      </c>
      <c r="E26" s="15"/>
      <c r="F26" s="10"/>
      <c r="G26" s="10"/>
      <c r="H26" s="10"/>
    </row>
    <row r="27" spans="2:26" x14ac:dyDescent="0.4">
      <c r="B27" s="15">
        <f>VALUE(LEFT(B26,2))</f>
        <v>16</v>
      </c>
      <c r="C27" s="15">
        <f>VALUE(MID(B26,4,2))</f>
        <v>57</v>
      </c>
      <c r="D27" s="15">
        <f>VALUE(RIGHT(B26,6))</f>
        <v>33.618000000000002</v>
      </c>
      <c r="E27" s="15">
        <f>B27*3600+C27*60+D27</f>
        <v>61053.618000000002</v>
      </c>
      <c r="F27" s="10"/>
      <c r="G27" s="10"/>
      <c r="H27" s="10"/>
    </row>
    <row r="28" spans="2:26" x14ac:dyDescent="0.4">
      <c r="B28" s="15">
        <f>VALUE(LEFT(C26,2))</f>
        <v>16</v>
      </c>
      <c r="C28" s="15">
        <f>VALUE(MID(C26,4,2))</f>
        <v>57</v>
      </c>
      <c r="D28" s="15">
        <f>VALUE(RIGHT(C26,6))</f>
        <v>34.069000000000003</v>
      </c>
      <c r="E28" s="15">
        <f>B28*3600+C28*60+D28</f>
        <v>61054.069000000003</v>
      </c>
      <c r="F28" s="10"/>
      <c r="G28" s="10"/>
      <c r="H28" s="10"/>
    </row>
    <row r="29" spans="2:26" x14ac:dyDescent="0.4">
      <c r="B29" s="21"/>
      <c r="C29" s="21"/>
      <c r="D29" s="21"/>
      <c r="E29" s="20"/>
    </row>
    <row r="30" spans="2:26" x14ac:dyDescent="0.4">
      <c r="B30" s="9" t="s">
        <v>30</v>
      </c>
      <c r="C30" s="2"/>
      <c r="D30" s="3"/>
      <c r="E30" s="3"/>
      <c r="F30" s="3"/>
      <c r="T30" s="1"/>
      <c r="U30" s="1" t="s">
        <v>27</v>
      </c>
      <c r="V30" s="1" t="s">
        <v>8</v>
      </c>
      <c r="W30" s="1" t="s">
        <v>28</v>
      </c>
      <c r="X30" s="1" t="s">
        <v>29</v>
      </c>
      <c r="Y30" s="1" t="s">
        <v>8</v>
      </c>
      <c r="Z30" s="4" t="s">
        <v>50</v>
      </c>
    </row>
    <row r="31" spans="2:26" x14ac:dyDescent="0.4">
      <c r="B31" s="1"/>
      <c r="C31" s="1" t="s">
        <v>27</v>
      </c>
      <c r="D31" s="1" t="s">
        <v>8</v>
      </c>
      <c r="E31" s="1" t="s">
        <v>28</v>
      </c>
      <c r="F31" s="1" t="s">
        <v>29</v>
      </c>
      <c r="G31" s="1" t="s">
        <v>8</v>
      </c>
      <c r="H31" s="1" t="s">
        <v>9</v>
      </c>
      <c r="T31" s="1" t="s">
        <v>3</v>
      </c>
      <c r="U31" s="13">
        <v>0.19900000000052387</v>
      </c>
      <c r="V31" s="13">
        <v>0.18200000000069849</v>
      </c>
      <c r="W31" s="13">
        <v>6.9999999999708962E-2</v>
      </c>
      <c r="X31" s="13">
        <v>8.8999999999941792E-2</v>
      </c>
      <c r="Y31" s="13">
        <v>0.26399999999557622</v>
      </c>
      <c r="Z31" s="1">
        <f>SUM(U31:Y31)</f>
        <v>0.80399999999644933</v>
      </c>
    </row>
    <row r="32" spans="2:26" x14ac:dyDescent="0.4">
      <c r="B32" s="1" t="s">
        <v>3</v>
      </c>
      <c r="C32" s="5">
        <v>0.19499999999970896</v>
      </c>
      <c r="D32" s="5">
        <v>0.20400000000518048</v>
      </c>
      <c r="E32" s="5">
        <v>0.12099999999918509</v>
      </c>
      <c r="F32" s="5">
        <v>0.13799999999901047</v>
      </c>
      <c r="G32" s="5">
        <v>0.28100000000267755</v>
      </c>
      <c r="H32" s="5">
        <f>SUM(C32:G32)</f>
        <v>0.93900000000576256</v>
      </c>
      <c r="T32" s="1" t="s">
        <v>4</v>
      </c>
      <c r="U32" s="13">
        <v>0.16000000000349246</v>
      </c>
      <c r="V32" s="13">
        <v>0.15799999999580905</v>
      </c>
      <c r="W32" s="13">
        <v>7.5000000004365575E-2</v>
      </c>
      <c r="X32" s="13">
        <v>8.8999999999941792E-2</v>
      </c>
      <c r="Y32" s="13">
        <v>0.18299999999726424</v>
      </c>
      <c r="Z32" s="1">
        <f t="shared" ref="Z32:Z34" si="10">SUM(U32:Y32)</f>
        <v>0.66500000000087311</v>
      </c>
    </row>
    <row r="33" spans="2:26" x14ac:dyDescent="0.4">
      <c r="B33" s="1" t="s">
        <v>4</v>
      </c>
      <c r="C33" s="5">
        <v>0.19999999999708962</v>
      </c>
      <c r="D33" s="5">
        <v>0.34999999999854481</v>
      </c>
      <c r="E33" s="5">
        <v>0.19900000000052387</v>
      </c>
      <c r="F33" s="5">
        <v>0.16400000000430737</v>
      </c>
      <c r="G33" s="5">
        <v>0.75699999999778811</v>
      </c>
      <c r="H33" s="5">
        <f>SUM(C33:G33)</f>
        <v>1.6699999999982538</v>
      </c>
      <c r="T33" s="1" t="s">
        <v>6</v>
      </c>
      <c r="U33" s="13">
        <v>0.1860000000015134</v>
      </c>
      <c r="V33" s="13">
        <v>0.22699999999895226</v>
      </c>
      <c r="W33" s="13">
        <v>0.13399999999819556</v>
      </c>
      <c r="X33" s="13">
        <v>0.11400000000139698</v>
      </c>
      <c r="Y33" s="13">
        <v>0.62299999999959255</v>
      </c>
      <c r="Z33" s="1">
        <f t="shared" si="10"/>
        <v>1.2839999999996508</v>
      </c>
    </row>
    <row r="34" spans="2:26" x14ac:dyDescent="0.4">
      <c r="B34" s="1" t="s">
        <v>5</v>
      </c>
      <c r="C34" s="5">
        <v>0.23200000000360887</v>
      </c>
      <c r="D34" s="5">
        <v>0.23799999999755528</v>
      </c>
      <c r="E34" s="5">
        <v>0.13999999999941792</v>
      </c>
      <c r="F34" s="5">
        <v>0.15200000000186265</v>
      </c>
      <c r="G34" s="5">
        <v>0.48999999999796273</v>
      </c>
      <c r="H34" s="5">
        <f>SUM(C34:G34)</f>
        <v>1.2520000000004075</v>
      </c>
      <c r="T34" s="1" t="s">
        <v>7</v>
      </c>
      <c r="U34" s="13">
        <v>0.2180000000007567</v>
      </c>
      <c r="V34" s="13">
        <v>0.44099999999889405</v>
      </c>
      <c r="W34" s="13">
        <v>6.3999999998486601E-2</v>
      </c>
      <c r="X34" s="13">
        <v>0.16600000000471482</v>
      </c>
      <c r="Y34" s="13">
        <v>0.32699999999749707</v>
      </c>
      <c r="Z34" s="1">
        <f t="shared" si="10"/>
        <v>1.2160000000003492</v>
      </c>
    </row>
    <row r="35" spans="2:26" x14ac:dyDescent="0.4">
      <c r="B35" s="1" t="s">
        <v>6</v>
      </c>
      <c r="C35" s="5">
        <v>0.22699999999895226</v>
      </c>
      <c r="D35" s="5">
        <v>0.33000000000174623</v>
      </c>
      <c r="E35" s="5">
        <v>0.20899999999528518</v>
      </c>
      <c r="F35" s="5">
        <v>0.26299999999901047</v>
      </c>
      <c r="G35" s="5">
        <v>0.66100000000005821</v>
      </c>
      <c r="H35" s="5">
        <f>SUM(C35:G35)</f>
        <v>1.6899999999950523</v>
      </c>
      <c r="T35" s="4" t="s">
        <v>52</v>
      </c>
      <c r="U35" s="1">
        <f>AVERAGE(U31:U34)</f>
        <v>0.19075000000157161</v>
      </c>
      <c r="V35" s="1">
        <f t="shared" ref="V35:Z35" si="11">AVERAGE(V31:V34)</f>
        <v>0.25199999999858846</v>
      </c>
      <c r="W35" s="1">
        <f t="shared" si="11"/>
        <v>8.5750000000189175E-2</v>
      </c>
      <c r="X35" s="1">
        <f t="shared" si="11"/>
        <v>0.11450000000149885</v>
      </c>
      <c r="Y35" s="1">
        <f t="shared" si="11"/>
        <v>0.34924999999748252</v>
      </c>
      <c r="Z35" s="1">
        <f t="shared" si="11"/>
        <v>0.99224999999933061</v>
      </c>
    </row>
    <row r="36" spans="2:26" x14ac:dyDescent="0.4">
      <c r="B36" s="1" t="s">
        <v>7</v>
      </c>
      <c r="C36" s="5">
        <v>0.19799999999668216</v>
      </c>
      <c r="D36" s="5">
        <v>0.23300000000017462</v>
      </c>
      <c r="E36" s="5">
        <v>0.15000000000145519</v>
      </c>
      <c r="F36" s="5">
        <v>0.15600000000267755</v>
      </c>
      <c r="G36" s="5">
        <v>0.45100000000093132</v>
      </c>
      <c r="H36" s="5">
        <f>SUM(C36:G36)</f>
        <v>1.1880000000019209</v>
      </c>
    </row>
    <row r="37" spans="2:26" x14ac:dyDescent="0.4">
      <c r="B37" s="1" t="s">
        <v>9</v>
      </c>
      <c r="C37" s="5">
        <f t="shared" ref="C37:H37" si="12">SUM(C32:C36)</f>
        <v>1.0519999999960419</v>
      </c>
      <c r="D37" s="5">
        <f t="shared" si="12"/>
        <v>1.3550000000032014</v>
      </c>
      <c r="E37" s="5">
        <f t="shared" si="12"/>
        <v>0.81899999999586726</v>
      </c>
      <c r="F37" s="5">
        <f t="shared" si="12"/>
        <v>0.8730000000068685</v>
      </c>
      <c r="G37" s="5">
        <f t="shared" si="12"/>
        <v>2.6399999999994179</v>
      </c>
      <c r="H37" s="5">
        <f t="shared" si="12"/>
        <v>6.739000000001397</v>
      </c>
      <c r="K37" s="1"/>
    </row>
    <row r="38" spans="2:26" x14ac:dyDescent="0.4">
      <c r="B38" s="1" t="s">
        <v>10</v>
      </c>
      <c r="C38" s="5">
        <f t="shared" ref="C38:H38" si="13">AVERAGE(C32:C36)</f>
        <v>0.21039999999920839</v>
      </c>
      <c r="D38" s="5">
        <f t="shared" si="13"/>
        <v>0.27100000000064028</v>
      </c>
      <c r="E38" s="5">
        <f t="shared" si="13"/>
        <v>0.16379999999917344</v>
      </c>
      <c r="F38" s="5">
        <f t="shared" si="13"/>
        <v>0.17460000000137371</v>
      </c>
      <c r="G38" s="5">
        <f t="shared" si="13"/>
        <v>0.52799999999988356</v>
      </c>
      <c r="H38" s="5">
        <f t="shared" si="13"/>
        <v>1.3478000000002794</v>
      </c>
    </row>
    <row r="39" spans="2:26" x14ac:dyDescent="0.4">
      <c r="B39" s="4" t="s">
        <v>11</v>
      </c>
      <c r="C39" s="5">
        <f t="shared" ref="C39:H39" si="14">_xlfn.QUARTILE.INC(C32:C36,2)</f>
        <v>0.19999999999708962</v>
      </c>
      <c r="D39" s="5">
        <f t="shared" si="14"/>
        <v>0.23799999999755528</v>
      </c>
      <c r="E39" s="5">
        <f t="shared" si="14"/>
        <v>0.15000000000145519</v>
      </c>
      <c r="F39" s="5">
        <f t="shared" si="14"/>
        <v>0.15600000000267755</v>
      </c>
      <c r="G39" s="5">
        <f t="shared" si="14"/>
        <v>0.48999999999796273</v>
      </c>
      <c r="H39" s="5">
        <f t="shared" si="14"/>
        <v>1.2520000000004075</v>
      </c>
    </row>
    <row r="40" spans="2:26" x14ac:dyDescent="0.4">
      <c r="B40" s="4" t="s">
        <v>13</v>
      </c>
      <c r="C40" s="5">
        <f t="shared" ref="C40:H40" si="15">QUARTILE(C32:C36,1)</f>
        <v>0.19799999999668216</v>
      </c>
      <c r="D40" s="5">
        <f t="shared" si="15"/>
        <v>0.23300000000017462</v>
      </c>
      <c r="E40" s="5">
        <f t="shared" si="15"/>
        <v>0.13999999999941792</v>
      </c>
      <c r="F40" s="5">
        <f t="shared" si="15"/>
        <v>0.15200000000186265</v>
      </c>
      <c r="G40" s="5">
        <f t="shared" si="15"/>
        <v>0.45100000000093132</v>
      </c>
      <c r="H40" s="5">
        <f t="shared" si="15"/>
        <v>1.1880000000019209</v>
      </c>
    </row>
    <row r="41" spans="2:26" x14ac:dyDescent="0.4">
      <c r="B41" s="4" t="s">
        <v>12</v>
      </c>
      <c r="C41" s="5">
        <f t="shared" ref="C41:H41" si="16">QUARTILE(C32:C36,3)</f>
        <v>0.22699999999895226</v>
      </c>
      <c r="D41" s="5">
        <f t="shared" si="16"/>
        <v>0.33000000000174623</v>
      </c>
      <c r="E41" s="5">
        <f t="shared" si="16"/>
        <v>0.19900000000052387</v>
      </c>
      <c r="F41" s="5">
        <f t="shared" si="16"/>
        <v>0.16400000000430737</v>
      </c>
      <c r="G41" s="5">
        <f t="shared" si="16"/>
        <v>0.66100000000005821</v>
      </c>
      <c r="H41" s="5">
        <f t="shared" si="16"/>
        <v>1.6699999999982538</v>
      </c>
    </row>
    <row r="42" spans="2:26" x14ac:dyDescent="0.4">
      <c r="B42" s="4" t="s">
        <v>14</v>
      </c>
      <c r="C42" s="26">
        <f t="shared" ref="C42:H42" si="17">C40-(C39*1.5)</f>
        <v>-0.10199999999895226</v>
      </c>
      <c r="D42" s="26">
        <f t="shared" si="17"/>
        <v>-0.12399999999615829</v>
      </c>
      <c r="E42" s="26">
        <f t="shared" si="17"/>
        <v>-8.5000000002764864E-2</v>
      </c>
      <c r="F42" s="26">
        <f t="shared" si="17"/>
        <v>-8.2000000002153683E-2</v>
      </c>
      <c r="G42" s="26">
        <f t="shared" si="17"/>
        <v>-0.28399999999601278</v>
      </c>
      <c r="H42" s="26">
        <f t="shared" si="17"/>
        <v>-0.68999999999869033</v>
      </c>
    </row>
    <row r="43" spans="2:26" x14ac:dyDescent="0.4">
      <c r="B43" s="4" t="s">
        <v>15</v>
      </c>
      <c r="C43" s="5">
        <f t="shared" ref="C43:H43" si="18">C41+(C39*1.5)</f>
        <v>0.52699999999458669</v>
      </c>
      <c r="D43" s="5">
        <f t="shared" si="18"/>
        <v>0.68699999999807915</v>
      </c>
      <c r="E43" s="5">
        <f t="shared" si="18"/>
        <v>0.42400000000270666</v>
      </c>
      <c r="F43" s="5">
        <f t="shared" si="18"/>
        <v>0.3980000000083237</v>
      </c>
      <c r="G43" s="5">
        <f t="shared" si="18"/>
        <v>1.3959999999970023</v>
      </c>
      <c r="H43" s="5">
        <f t="shared" si="18"/>
        <v>3.547999999998865</v>
      </c>
    </row>
    <row r="44" spans="2:26" x14ac:dyDescent="0.4">
      <c r="B44" s="4" t="s">
        <v>37</v>
      </c>
      <c r="C44" s="5">
        <f>_xlfn.STDEV.P(C32:C36)</f>
        <v>1.5755633914716988E-2</v>
      </c>
      <c r="D44" s="5">
        <f t="shared" ref="D44:H44" si="19">_xlfn.STDEV.P(D32:D36)</f>
        <v>5.7868817163356664E-2</v>
      </c>
      <c r="E44" s="5">
        <f t="shared" si="19"/>
        <v>3.4266018151130291E-2</v>
      </c>
      <c r="F44" s="5">
        <f t="shared" si="19"/>
        <v>4.4995999821367205E-2</v>
      </c>
      <c r="G44" s="5">
        <f t="shared" si="19"/>
        <v>0.16644037971459399</v>
      </c>
      <c r="H44" s="5">
        <f t="shared" si="19"/>
        <v>0.29077303863669451</v>
      </c>
    </row>
    <row r="45" spans="2:26" x14ac:dyDescent="0.4">
      <c r="B45" s="9"/>
      <c r="C45" s="15"/>
      <c r="D45" s="15"/>
      <c r="E45" s="15"/>
      <c r="F45" s="15"/>
      <c r="G45" s="15"/>
      <c r="H45" s="15"/>
    </row>
    <row r="46" spans="2:26" x14ac:dyDescent="0.4">
      <c r="B46" s="1"/>
      <c r="C46" s="1" t="s">
        <v>27</v>
      </c>
      <c r="D46" s="1" t="s">
        <v>8</v>
      </c>
      <c r="E46" s="1" t="s">
        <v>28</v>
      </c>
      <c r="F46" s="1" t="s">
        <v>29</v>
      </c>
      <c r="G46" s="1" t="s">
        <v>8</v>
      </c>
      <c r="H46" s="1" t="s">
        <v>9</v>
      </c>
      <c r="I46" s="2"/>
    </row>
    <row r="47" spans="2:26" x14ac:dyDescent="0.4">
      <c r="B47" s="4" t="s">
        <v>10</v>
      </c>
      <c r="C47" s="13">
        <v>0.18680000000167638</v>
      </c>
      <c r="D47" s="13">
        <v>0.23999999999796273</v>
      </c>
      <c r="E47" s="13">
        <v>0.17200000000011642</v>
      </c>
      <c r="F47" s="13">
        <v>0.12940000000089641</v>
      </c>
      <c r="G47" s="13">
        <v>0.38179999999847497</v>
      </c>
      <c r="H47" s="13">
        <v>1.1099999999991268</v>
      </c>
      <c r="I47" s="2"/>
    </row>
    <row r="48" spans="2:26" x14ac:dyDescent="0.4">
      <c r="B48" s="4" t="s">
        <v>37</v>
      </c>
      <c r="C48" s="13">
        <v>2.044896085283637E-2</v>
      </c>
      <c r="D48" s="13">
        <v>0.10291938592959524</v>
      </c>
      <c r="E48" s="13">
        <v>0.17432498386608616</v>
      </c>
      <c r="F48" s="13">
        <v>4.0971209403997601E-2</v>
      </c>
      <c r="G48" s="13">
        <v>0.16219173838568005</v>
      </c>
      <c r="H48" s="13">
        <v>0.33317082705415801</v>
      </c>
      <c r="I48" s="2"/>
    </row>
    <row r="49" spans="2:26" x14ac:dyDescent="0.4">
      <c r="B49" s="9"/>
      <c r="C49" s="15"/>
      <c r="D49" s="15"/>
      <c r="E49" s="15"/>
      <c r="F49" s="15"/>
      <c r="G49" s="15"/>
      <c r="H49" s="15"/>
    </row>
    <row r="50" spans="2:26" x14ac:dyDescent="0.4">
      <c r="B50" s="9"/>
      <c r="C50" s="10"/>
      <c r="D50" s="10"/>
      <c r="E50" s="10"/>
      <c r="F50" s="10"/>
      <c r="G50" s="10"/>
      <c r="H50" s="10"/>
    </row>
    <row r="51" spans="2:26" x14ac:dyDescent="0.4">
      <c r="B51" s="16" t="s">
        <v>71</v>
      </c>
      <c r="C51" s="16" t="s">
        <v>72</v>
      </c>
      <c r="D51" s="13">
        <f>E53-E52</f>
        <v>0.51200000000244472</v>
      </c>
      <c r="E51" s="15"/>
      <c r="F51" s="10"/>
      <c r="G51" s="10"/>
      <c r="H51" s="10"/>
    </row>
    <row r="52" spans="2:26" x14ac:dyDescent="0.4">
      <c r="B52" s="15">
        <f>VALUE(LEFT(B51,2))</f>
        <v>17</v>
      </c>
      <c r="C52" s="15">
        <f>VALUE(MID(B51,4,2))</f>
        <v>0</v>
      </c>
      <c r="D52" s="15">
        <f>VALUE(RIGHT(B51,6))</f>
        <v>40.411999999999999</v>
      </c>
      <c r="E52" s="15">
        <f>B52*3600+C52*60+D52</f>
        <v>61240.411999999997</v>
      </c>
      <c r="F52" s="10"/>
      <c r="G52" s="10"/>
      <c r="H52" s="10"/>
    </row>
    <row r="53" spans="2:26" x14ac:dyDescent="0.4">
      <c r="B53" s="15">
        <f>VALUE(LEFT(C51,2))</f>
        <v>17</v>
      </c>
      <c r="C53" s="15">
        <f>VALUE(MID(C51,4,2))</f>
        <v>0</v>
      </c>
      <c r="D53" s="15">
        <f>VALUE(RIGHT(C51,6))</f>
        <v>40.923999999999999</v>
      </c>
      <c r="E53" s="15">
        <f>B53*3600+C53*60+D53</f>
        <v>61240.923999999999</v>
      </c>
      <c r="F53" s="10"/>
      <c r="G53" s="10"/>
      <c r="H53" s="10"/>
    </row>
    <row r="54" spans="2:26" x14ac:dyDescent="0.4">
      <c r="B54" s="11"/>
      <c r="C54" s="11"/>
      <c r="D54" s="11"/>
    </row>
    <row r="55" spans="2:26" x14ac:dyDescent="0.4">
      <c r="B55" s="9" t="s">
        <v>31</v>
      </c>
      <c r="C55" s="2"/>
      <c r="D55" s="3"/>
      <c r="E55" s="3"/>
      <c r="F55" s="3"/>
      <c r="T55" s="1"/>
      <c r="U55" s="1" t="s">
        <v>27</v>
      </c>
      <c r="V55" s="1" t="s">
        <v>8</v>
      </c>
      <c r="W55" s="1" t="s">
        <v>28</v>
      </c>
      <c r="X55" s="1" t="s">
        <v>29</v>
      </c>
      <c r="Y55" s="1" t="s">
        <v>8</v>
      </c>
      <c r="Z55" s="4" t="s">
        <v>50</v>
      </c>
    </row>
    <row r="56" spans="2:26" x14ac:dyDescent="0.4">
      <c r="B56" s="1"/>
      <c r="C56" s="1" t="s">
        <v>27</v>
      </c>
      <c r="D56" s="1" t="s">
        <v>8</v>
      </c>
      <c r="E56" s="1" t="s">
        <v>28</v>
      </c>
      <c r="F56" s="1" t="s">
        <v>29</v>
      </c>
      <c r="G56" s="1" t="s">
        <v>8</v>
      </c>
      <c r="H56" s="1" t="s">
        <v>9</v>
      </c>
      <c r="T56" s="1" t="s">
        <v>3</v>
      </c>
      <c r="U56" s="17">
        <v>0.12700000000040745</v>
      </c>
      <c r="V56" s="17">
        <v>0.14499999999679858</v>
      </c>
      <c r="W56" s="17">
        <v>9.900000000197906E-2</v>
      </c>
      <c r="X56" s="17">
        <v>5.400000000372529E-2</v>
      </c>
      <c r="Y56" s="17">
        <v>0.22899999999935972</v>
      </c>
      <c r="Z56" s="17">
        <f>SUM(U56:Y56)</f>
        <v>0.6540000000022701</v>
      </c>
    </row>
    <row r="57" spans="2:26" x14ac:dyDescent="0.4">
      <c r="B57" s="1" t="s">
        <v>3</v>
      </c>
      <c r="C57" s="5">
        <v>0.21899999999732245</v>
      </c>
      <c r="D57" s="5">
        <v>0.2470000000030268</v>
      </c>
      <c r="E57" s="5">
        <v>0.12399999999615829</v>
      </c>
      <c r="F57" s="5">
        <v>0.14300000000366708</v>
      </c>
      <c r="G57" s="5">
        <v>0.30500000000029104</v>
      </c>
      <c r="H57" s="5">
        <f>SUM(C57:G57)</f>
        <v>1.0380000000004657</v>
      </c>
      <c r="T57" s="1" t="s">
        <v>4</v>
      </c>
      <c r="U57" s="17">
        <v>0.21700000000419095</v>
      </c>
      <c r="V57" s="17">
        <v>0.19599999999627471</v>
      </c>
      <c r="W57" s="17">
        <v>0.11200000000098953</v>
      </c>
      <c r="X57" s="17">
        <v>7.2000000000116415E-2</v>
      </c>
      <c r="Y57" s="17">
        <v>0.20599999999831198</v>
      </c>
      <c r="Z57" s="17">
        <f t="shared" ref="Z57:Z59" si="20">SUM(U57:Y57)</f>
        <v>0.80299999999988358</v>
      </c>
    </row>
    <row r="58" spans="2:26" x14ac:dyDescent="0.4">
      <c r="B58" s="1" t="s">
        <v>4</v>
      </c>
      <c r="C58" s="5">
        <v>0.1889999999984866</v>
      </c>
      <c r="D58" s="5">
        <v>0.30799999999726424</v>
      </c>
      <c r="E58" s="5">
        <v>0.17100000000209548</v>
      </c>
      <c r="F58" s="5">
        <v>0.19000000000232831</v>
      </c>
      <c r="G58" s="5">
        <v>0.35399999999935972</v>
      </c>
      <c r="H58" s="5">
        <f>SUM(C58:G58)</f>
        <v>1.2119999999995343</v>
      </c>
      <c r="T58" s="1" t="s">
        <v>6</v>
      </c>
      <c r="U58" s="17">
        <v>0.19400000000314321</v>
      </c>
      <c r="V58" s="17">
        <v>0.19000000000232831</v>
      </c>
      <c r="W58" s="17">
        <v>0.11599999999452848</v>
      </c>
      <c r="X58" s="17">
        <v>8.3000000005995389E-2</v>
      </c>
      <c r="Y58" s="17">
        <v>0.35399999999935972</v>
      </c>
      <c r="Z58" s="17">
        <f t="shared" si="20"/>
        <v>0.9370000000053551</v>
      </c>
    </row>
    <row r="59" spans="2:26" x14ac:dyDescent="0.4">
      <c r="B59" s="1" t="s">
        <v>5</v>
      </c>
      <c r="C59" s="5">
        <v>0.18000000000029104</v>
      </c>
      <c r="D59" s="5">
        <v>0.21399999999994179</v>
      </c>
      <c r="E59" s="5">
        <v>0.12099999999918509</v>
      </c>
      <c r="F59" s="5">
        <v>0.13699999999516876</v>
      </c>
      <c r="G59" s="5">
        <v>0.24900000000343425</v>
      </c>
      <c r="H59" s="5">
        <f>SUM(C59:G59)</f>
        <v>0.90099999999802094</v>
      </c>
      <c r="T59" s="1" t="s">
        <v>7</v>
      </c>
      <c r="U59" s="17">
        <v>0.16499999999359716</v>
      </c>
      <c r="V59" s="17">
        <v>0.64700000000448199</v>
      </c>
      <c r="W59" s="17">
        <v>8.999999999650754E-2</v>
      </c>
      <c r="X59" s="17">
        <v>8.8999999999941792E-2</v>
      </c>
      <c r="Y59" s="17">
        <v>0.23500000000058208</v>
      </c>
      <c r="Z59" s="17">
        <f t="shared" si="20"/>
        <v>1.2259999999951106</v>
      </c>
    </row>
    <row r="60" spans="2:26" x14ac:dyDescent="0.4">
      <c r="B60" s="1" t="s">
        <v>6</v>
      </c>
      <c r="C60" s="5">
        <v>0.21600000000034925</v>
      </c>
      <c r="D60" s="5">
        <v>0.27399999999761349</v>
      </c>
      <c r="E60" s="5">
        <v>0.12900000000081491</v>
      </c>
      <c r="F60" s="5">
        <v>0.30299999999988358</v>
      </c>
      <c r="G60" s="13">
        <v>0.27100000000064028</v>
      </c>
      <c r="H60" s="5">
        <f>SUM(C60:G60)</f>
        <v>1.1929999999993015</v>
      </c>
      <c r="T60" s="4" t="s">
        <v>52</v>
      </c>
      <c r="U60" s="17">
        <f>AVERAGE(U56:U59)</f>
        <v>0.17575000000033469</v>
      </c>
      <c r="V60" s="17">
        <f t="shared" ref="V60:Z60" si="21">AVERAGE(V56:V59)</f>
        <v>0.2944999999999709</v>
      </c>
      <c r="W60" s="17">
        <f t="shared" si="21"/>
        <v>0.10424999999850115</v>
      </c>
      <c r="X60" s="17">
        <f t="shared" si="21"/>
        <v>7.4500000002444722E-2</v>
      </c>
      <c r="Y60" s="17">
        <f t="shared" si="21"/>
        <v>0.25599999999940337</v>
      </c>
      <c r="Z60" s="17">
        <f t="shared" si="21"/>
        <v>0.90500000000065484</v>
      </c>
    </row>
    <row r="61" spans="2:26" x14ac:dyDescent="0.4">
      <c r="B61" s="1" t="s">
        <v>7</v>
      </c>
      <c r="C61" s="5">
        <v>0.19099999999889405</v>
      </c>
      <c r="D61" s="5">
        <v>0.23500000000058208</v>
      </c>
      <c r="E61" s="5">
        <v>0.125</v>
      </c>
      <c r="F61" s="5">
        <v>0.1889999999984866</v>
      </c>
      <c r="G61" s="5">
        <v>0.51200000000244472</v>
      </c>
      <c r="H61" s="5">
        <f>SUM(C61:G61)</f>
        <v>1.2520000000004075</v>
      </c>
    </row>
    <row r="62" spans="2:26" x14ac:dyDescent="0.4">
      <c r="B62" s="1" t="s">
        <v>9</v>
      </c>
      <c r="C62" s="5">
        <f t="shared" ref="C62:H62" si="22">SUM(C57:C61)</f>
        <v>0.99499999999534339</v>
      </c>
      <c r="D62" s="5">
        <f t="shared" si="22"/>
        <v>1.2779999999984284</v>
      </c>
      <c r="E62" s="5">
        <f t="shared" si="22"/>
        <v>0.66999999999825377</v>
      </c>
      <c r="F62" s="5">
        <f t="shared" si="22"/>
        <v>0.96199999999953434</v>
      </c>
      <c r="G62" s="5">
        <f t="shared" si="22"/>
        <v>1.69100000000617</v>
      </c>
      <c r="H62" s="5">
        <f t="shared" si="22"/>
        <v>5.5959999999977299</v>
      </c>
    </row>
    <row r="63" spans="2:26" x14ac:dyDescent="0.4">
      <c r="B63" s="1" t="s">
        <v>10</v>
      </c>
      <c r="C63" s="5">
        <f t="shared" ref="C63:H63" si="23">AVERAGE(C57:C61)</f>
        <v>0.19899999999906867</v>
      </c>
      <c r="D63" s="5">
        <f t="shared" si="23"/>
        <v>0.25559999999968569</v>
      </c>
      <c r="E63" s="5">
        <f t="shared" si="23"/>
        <v>0.13399999999965076</v>
      </c>
      <c r="F63" s="5">
        <f t="shared" si="23"/>
        <v>0.19239999999990687</v>
      </c>
      <c r="G63" s="5">
        <f t="shared" si="23"/>
        <v>0.33820000000123401</v>
      </c>
      <c r="H63" s="5">
        <f t="shared" si="23"/>
        <v>1.1191999999995459</v>
      </c>
    </row>
    <row r="64" spans="2:26" x14ac:dyDescent="0.4">
      <c r="B64" s="4" t="s">
        <v>11</v>
      </c>
      <c r="C64" s="5">
        <f t="shared" ref="C64:H64" si="24">_xlfn.QUARTILE.INC(C57:C61,2)</f>
        <v>0.19099999999889405</v>
      </c>
      <c r="D64" s="5">
        <f t="shared" si="24"/>
        <v>0.2470000000030268</v>
      </c>
      <c r="E64" s="5">
        <f t="shared" si="24"/>
        <v>0.125</v>
      </c>
      <c r="F64" s="5">
        <f t="shared" si="24"/>
        <v>0.1889999999984866</v>
      </c>
      <c r="G64" s="5">
        <f t="shared" si="24"/>
        <v>0.30500000000029104</v>
      </c>
      <c r="H64" s="5">
        <f t="shared" si="24"/>
        <v>1.1929999999993015</v>
      </c>
    </row>
    <row r="65" spans="2:8" x14ac:dyDescent="0.4">
      <c r="B65" s="4" t="s">
        <v>13</v>
      </c>
      <c r="C65" s="5">
        <f t="shared" ref="C65:H65" si="25">QUARTILE(C57:C61,1)</f>
        <v>0.1889999999984866</v>
      </c>
      <c r="D65" s="5">
        <f t="shared" si="25"/>
        <v>0.23500000000058208</v>
      </c>
      <c r="E65" s="5">
        <f t="shared" si="25"/>
        <v>0.12399999999615829</v>
      </c>
      <c r="F65" s="5">
        <f t="shared" si="25"/>
        <v>0.14300000000366708</v>
      </c>
      <c r="G65" s="5">
        <f t="shared" si="25"/>
        <v>0.27100000000064028</v>
      </c>
      <c r="H65" s="5">
        <f t="shared" si="25"/>
        <v>1.0380000000004657</v>
      </c>
    </row>
    <row r="66" spans="2:8" x14ac:dyDescent="0.4">
      <c r="B66" s="4" t="s">
        <v>12</v>
      </c>
      <c r="C66" s="5">
        <f t="shared" ref="C66:H66" si="26">QUARTILE(C57:C61,3)</f>
        <v>0.21600000000034925</v>
      </c>
      <c r="D66" s="5">
        <f t="shared" si="26"/>
        <v>0.27399999999761349</v>
      </c>
      <c r="E66" s="5">
        <f t="shared" si="26"/>
        <v>0.12900000000081491</v>
      </c>
      <c r="F66" s="5">
        <f t="shared" si="26"/>
        <v>0.19000000000232831</v>
      </c>
      <c r="G66" s="5">
        <f t="shared" si="26"/>
        <v>0.35399999999935972</v>
      </c>
      <c r="H66" s="5">
        <f t="shared" si="26"/>
        <v>1.2119999999995343</v>
      </c>
    </row>
    <row r="67" spans="2:8" x14ac:dyDescent="0.4">
      <c r="B67" s="4" t="s">
        <v>14</v>
      </c>
      <c r="C67" s="26">
        <f t="shared" ref="C67:H67" si="27">C65-(C64*1.5)</f>
        <v>-9.7499999999854481E-2</v>
      </c>
      <c r="D67" s="26">
        <f t="shared" si="27"/>
        <v>-0.13550000000395812</v>
      </c>
      <c r="E67" s="26">
        <f t="shared" si="27"/>
        <v>-6.3500000003841706E-2</v>
      </c>
      <c r="F67" s="26">
        <f t="shared" si="27"/>
        <v>-0.14049999999406282</v>
      </c>
      <c r="G67" s="26">
        <f t="shared" si="27"/>
        <v>-0.18649999999979627</v>
      </c>
      <c r="H67" s="26">
        <f t="shared" si="27"/>
        <v>-0.7514999999984866</v>
      </c>
    </row>
    <row r="68" spans="2:8" x14ac:dyDescent="0.4">
      <c r="B68" s="4" t="s">
        <v>15</v>
      </c>
      <c r="C68" s="5">
        <f t="shared" ref="C68:H68" si="28">C66+(C64*1.5)</f>
        <v>0.50249999999869033</v>
      </c>
      <c r="D68" s="5">
        <f t="shared" si="28"/>
        <v>0.64450000000215368</v>
      </c>
      <c r="E68" s="5">
        <f t="shared" si="28"/>
        <v>0.31650000000081491</v>
      </c>
      <c r="F68" s="5">
        <f t="shared" si="28"/>
        <v>0.47350000000005821</v>
      </c>
      <c r="G68" s="5">
        <f t="shared" si="28"/>
        <v>0.81149999999979627</v>
      </c>
      <c r="H68" s="5">
        <f t="shared" si="28"/>
        <v>3.0014999999984866</v>
      </c>
    </row>
    <row r="69" spans="2:8" x14ac:dyDescent="0.4">
      <c r="B69" s="4" t="s">
        <v>37</v>
      </c>
      <c r="C69" s="5">
        <f>_xlfn.STDEV.P(C57:C61)</f>
        <v>1.558204094425166E-2</v>
      </c>
      <c r="D69" s="5">
        <f t="shared" ref="D69:H69" si="29">_xlfn.STDEV.P(D57:D61)</f>
        <v>3.2598159455878004E-2</v>
      </c>
      <c r="E69" s="5">
        <f t="shared" si="29"/>
        <v>1.8676188049197504E-2</v>
      </c>
      <c r="F69" s="5">
        <f t="shared" si="29"/>
        <v>5.9597315376023988E-2</v>
      </c>
      <c r="G69" s="5">
        <f t="shared" si="29"/>
        <v>9.3841142363156965E-2</v>
      </c>
      <c r="H69" s="5">
        <f t="shared" si="29"/>
        <v>0.13107158349597059</v>
      </c>
    </row>
    <row r="71" spans="2:8" x14ac:dyDescent="0.4">
      <c r="B71" s="1"/>
      <c r="C71" s="1" t="s">
        <v>27</v>
      </c>
      <c r="D71" s="1" t="s">
        <v>8</v>
      </c>
      <c r="E71" s="1" t="s">
        <v>28</v>
      </c>
      <c r="F71" s="1" t="s">
        <v>29</v>
      </c>
      <c r="G71" s="1" t="s">
        <v>8</v>
      </c>
      <c r="H71" s="1" t="s">
        <v>9</v>
      </c>
    </row>
    <row r="72" spans="2:8" x14ac:dyDescent="0.4">
      <c r="B72" s="1" t="s">
        <v>10</v>
      </c>
      <c r="C72" s="1">
        <v>0.17379999999975554</v>
      </c>
      <c r="D72" s="1">
        <v>0.26920000000100119</v>
      </c>
      <c r="E72" s="1">
        <v>0.10499999999883584</v>
      </c>
      <c r="F72" s="1">
        <v>7.0600000002013982E-2</v>
      </c>
      <c r="G72" s="1">
        <v>0.26339999999909197</v>
      </c>
      <c r="H72" s="1">
        <v>0.88200000000069845</v>
      </c>
    </row>
    <row r="73" spans="2:8" x14ac:dyDescent="0.4">
      <c r="B73" s="1" t="s">
        <v>37</v>
      </c>
      <c r="C73" s="1">
        <v>3.0340731700483362E-2</v>
      </c>
      <c r="D73" s="1">
        <v>0.18975289194282219</v>
      </c>
      <c r="E73" s="1">
        <v>9.380831519386252E-3</v>
      </c>
      <c r="F73" s="1">
        <v>1.4235167719518504E-2</v>
      </c>
      <c r="G73" s="1">
        <v>5.3608208326638276E-2</v>
      </c>
      <c r="H73" s="1">
        <v>0.19393297811153612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80"/>
  <sheetViews>
    <sheetView tabSelected="1" topLeftCell="A55" workbookViewId="0">
      <selection activeCell="G68" sqref="G68"/>
    </sheetView>
  </sheetViews>
  <sheetFormatPr defaultRowHeight="18.75" x14ac:dyDescent="0.4"/>
  <cols>
    <col min="1" max="8" width="13" customWidth="1"/>
  </cols>
  <sheetData>
    <row r="1" spans="2:24" x14ac:dyDescent="0.4">
      <c r="B1" s="15"/>
      <c r="C1" s="15"/>
      <c r="D1" s="15"/>
    </row>
    <row r="2" spans="2:24" x14ac:dyDescent="0.4">
      <c r="B2" s="16" t="s">
        <v>59</v>
      </c>
      <c r="C2" s="16" t="s">
        <v>60</v>
      </c>
      <c r="D2" s="13">
        <f>E4-E3</f>
        <v>0.9419999999954598</v>
      </c>
      <c r="E2" s="15"/>
      <c r="F2" s="19"/>
      <c r="G2" s="19"/>
    </row>
    <row r="3" spans="2:24" x14ac:dyDescent="0.4">
      <c r="B3" s="15">
        <f>VALUE(LEFT(B2,2))</f>
        <v>16</v>
      </c>
      <c r="C3" s="15">
        <f>VALUE(MID(B2,4,2))</f>
        <v>54</v>
      </c>
      <c r="D3" s="15">
        <f>VALUE(RIGHT(B2,6))</f>
        <v>2.726</v>
      </c>
      <c r="E3" s="15">
        <f>B3*3600+C3*60+D3</f>
        <v>60842.726000000002</v>
      </c>
      <c r="F3" s="19"/>
      <c r="G3" s="19"/>
    </row>
    <row r="4" spans="2:24" x14ac:dyDescent="0.4">
      <c r="B4" s="15">
        <f>VALUE(LEFT(C2,2))</f>
        <v>16</v>
      </c>
      <c r="C4" s="15">
        <f>VALUE(MID(C2,4,2))</f>
        <v>54</v>
      </c>
      <c r="D4" s="15">
        <f>VALUE(RIGHT(C2,6))</f>
        <v>3.6680000000000001</v>
      </c>
      <c r="E4" s="15">
        <f>B4*3600+C4*60+D4</f>
        <v>60843.667999999998</v>
      </c>
      <c r="F4" s="19"/>
      <c r="G4" s="19"/>
    </row>
    <row r="5" spans="2:24" x14ac:dyDescent="0.4">
      <c r="B5" s="15"/>
      <c r="C5" s="15"/>
      <c r="D5" s="15"/>
      <c r="E5" s="19"/>
      <c r="F5" s="19"/>
      <c r="G5" s="19"/>
    </row>
    <row r="7" spans="2:24" x14ac:dyDescent="0.4">
      <c r="B7" s="9" t="s">
        <v>24</v>
      </c>
      <c r="C7" s="2"/>
      <c r="D7" s="3"/>
      <c r="E7" s="3"/>
      <c r="F7" s="3"/>
      <c r="R7" s="1"/>
      <c r="S7" s="1" t="s">
        <v>43</v>
      </c>
      <c r="T7" s="1" t="s">
        <v>40</v>
      </c>
      <c r="U7" s="1" t="s">
        <v>43</v>
      </c>
      <c r="V7" s="1" t="s">
        <v>55</v>
      </c>
      <c r="W7" s="1" t="s">
        <v>40</v>
      </c>
      <c r="X7" s="1" t="s">
        <v>50</v>
      </c>
    </row>
    <row r="8" spans="2:24" x14ac:dyDescent="0.4">
      <c r="B8" s="1"/>
      <c r="C8" s="1" t="s">
        <v>27</v>
      </c>
      <c r="D8" s="1" t="s">
        <v>8</v>
      </c>
      <c r="E8" s="1" t="s">
        <v>28</v>
      </c>
      <c r="F8" s="1" t="s">
        <v>29</v>
      </c>
      <c r="G8" s="1" t="s">
        <v>8</v>
      </c>
      <c r="H8" s="1" t="s">
        <v>9</v>
      </c>
      <c r="R8" s="1" t="s">
        <v>3</v>
      </c>
      <c r="S8" s="1">
        <v>0.24199999999837019</v>
      </c>
      <c r="T8" s="1">
        <v>0.26800000000366708</v>
      </c>
      <c r="U8" s="1">
        <v>0.12299999999959255</v>
      </c>
      <c r="V8" s="1">
        <v>0.33499999999912689</v>
      </c>
      <c r="W8" s="1">
        <v>0.39499999999679858</v>
      </c>
      <c r="X8" s="1">
        <f>SUM(S8:W8)</f>
        <v>1.3629999999975553</v>
      </c>
    </row>
    <row r="9" spans="2:24" x14ac:dyDescent="0.4">
      <c r="B9" s="1" t="s">
        <v>3</v>
      </c>
      <c r="C9" s="5">
        <v>0.32600000000093132</v>
      </c>
      <c r="D9" s="5">
        <v>0.37999999999738066</v>
      </c>
      <c r="E9" s="5">
        <v>0.58000000000174623</v>
      </c>
      <c r="F9" s="5">
        <v>0.51600000000325963</v>
      </c>
      <c r="G9" s="5">
        <v>1.1429999999963911</v>
      </c>
      <c r="H9" s="5">
        <f>SUM(C9:G9)</f>
        <v>2.944999999999709</v>
      </c>
      <c r="R9" s="1" t="s">
        <v>4</v>
      </c>
      <c r="S9" s="1">
        <v>0.17900000000372529</v>
      </c>
      <c r="T9" s="1">
        <v>0.22400000000197906</v>
      </c>
      <c r="U9" s="1">
        <v>0.10199999999895226</v>
      </c>
      <c r="V9" s="1">
        <v>0.29499999999825377</v>
      </c>
      <c r="W9" s="1">
        <v>0.31999999999970896</v>
      </c>
      <c r="X9" s="1">
        <f t="shared" ref="X9" si="0">SUM(S9:W9)</f>
        <v>1.1200000000026193</v>
      </c>
    </row>
    <row r="10" spans="2:24" x14ac:dyDescent="0.4">
      <c r="B10" s="1" t="s">
        <v>4</v>
      </c>
      <c r="C10" s="5">
        <v>0.31799999999930151</v>
      </c>
      <c r="D10" s="5">
        <v>0.2819999999992433</v>
      </c>
      <c r="E10" s="5">
        <v>0.36800000000221189</v>
      </c>
      <c r="F10" s="5">
        <v>0.29099999999743886</v>
      </c>
      <c r="G10" s="5">
        <v>0.46900000000459841</v>
      </c>
      <c r="H10" s="5">
        <f>SUM(C10:G10)</f>
        <v>1.728000000002794</v>
      </c>
      <c r="R10" s="1" t="s">
        <v>6</v>
      </c>
      <c r="S10" s="1">
        <v>0.21100000000296859</v>
      </c>
      <c r="T10" s="1">
        <v>0.24500000000261934</v>
      </c>
      <c r="U10" s="1">
        <v>9.8999999994703103E-2</v>
      </c>
      <c r="V10" s="1">
        <v>0.20600000000558794</v>
      </c>
      <c r="W10" s="1">
        <v>0.34399999999732245</v>
      </c>
      <c r="X10" s="1">
        <f>SUM(S10:W10)</f>
        <v>1.1050000000032014</v>
      </c>
    </row>
    <row r="11" spans="2:24" x14ac:dyDescent="0.4">
      <c r="B11" s="1" t="s">
        <v>5</v>
      </c>
      <c r="C11" s="5">
        <v>0.32400000000052387</v>
      </c>
      <c r="D11" s="5">
        <v>0.59299999999348074</v>
      </c>
      <c r="E11" s="5">
        <v>0.5290000000022701</v>
      </c>
      <c r="F11" s="5">
        <v>0.47000000000116415</v>
      </c>
      <c r="G11" s="13">
        <v>0.57800000000133878</v>
      </c>
      <c r="H11" s="5">
        <f>SUM(C11:G11)</f>
        <v>2.4939999999987776</v>
      </c>
      <c r="R11" s="1" t="s">
        <v>7</v>
      </c>
      <c r="S11" s="1">
        <v>0.17399999999906868</v>
      </c>
      <c r="T11" s="1">
        <v>0.23799999999755528</v>
      </c>
      <c r="U11" s="1">
        <v>8.8999999999941792E-2</v>
      </c>
      <c r="V11" s="1">
        <v>0.28500000000349246</v>
      </c>
      <c r="W11" s="1">
        <v>0.39800000000104774</v>
      </c>
      <c r="X11" s="1">
        <f>SUM(S11:W11)</f>
        <v>1.1840000000011059</v>
      </c>
    </row>
    <row r="12" spans="2:24" x14ac:dyDescent="0.4">
      <c r="B12" s="1" t="s">
        <v>6</v>
      </c>
      <c r="C12" s="5">
        <v>0.27800000000570435</v>
      </c>
      <c r="D12" s="5">
        <v>0.41300000000046566</v>
      </c>
      <c r="E12" s="5">
        <v>0.30799999999726424</v>
      </c>
      <c r="F12" s="13">
        <v>0.28600000000005821</v>
      </c>
      <c r="G12" s="5">
        <v>1.4230000000025029</v>
      </c>
      <c r="H12" s="5">
        <f>SUM(C12:G12)</f>
        <v>2.7080000000059954</v>
      </c>
      <c r="R12" s="1" t="s">
        <v>52</v>
      </c>
      <c r="S12" s="1">
        <f t="shared" ref="S12:X12" si="1">AVERAGE(S8:S11)</f>
        <v>0.20150000000103319</v>
      </c>
      <c r="T12" s="1">
        <f t="shared" si="1"/>
        <v>0.24375000000145519</v>
      </c>
      <c r="U12" s="1">
        <f t="shared" si="1"/>
        <v>0.10324999999829743</v>
      </c>
      <c r="V12" s="1">
        <f t="shared" si="1"/>
        <v>0.28025000000161526</v>
      </c>
      <c r="W12" s="1">
        <f t="shared" si="1"/>
        <v>0.36424999999871943</v>
      </c>
      <c r="X12" s="1">
        <f t="shared" si="1"/>
        <v>1.1930000000011205</v>
      </c>
    </row>
    <row r="13" spans="2:24" x14ac:dyDescent="0.4">
      <c r="B13" s="1" t="s">
        <v>7</v>
      </c>
      <c r="C13" s="5">
        <v>0.34999999999854481</v>
      </c>
      <c r="D13" s="5">
        <v>0.35100000000238651</v>
      </c>
      <c r="E13" s="5">
        <v>0.37299999999959255</v>
      </c>
      <c r="F13" s="5">
        <v>0.47600000000238651</v>
      </c>
      <c r="G13" s="5">
        <v>0.9419999999954598</v>
      </c>
      <c r="H13" s="5">
        <f>SUM(C13:G13)</f>
        <v>2.4919999999983702</v>
      </c>
    </row>
    <row r="14" spans="2:24" x14ac:dyDescent="0.4">
      <c r="B14" s="1" t="s">
        <v>9</v>
      </c>
      <c r="C14" s="5">
        <f t="shared" ref="C14:H14" si="2">SUM(C9:C13)</f>
        <v>1.5960000000050059</v>
      </c>
      <c r="D14" s="5">
        <f t="shared" si="2"/>
        <v>2.0189999999929569</v>
      </c>
      <c r="E14" s="5">
        <f t="shared" si="2"/>
        <v>2.158000000003085</v>
      </c>
      <c r="F14" s="5">
        <f t="shared" si="2"/>
        <v>2.0390000000043074</v>
      </c>
      <c r="G14" s="5">
        <f t="shared" si="2"/>
        <v>4.555000000000291</v>
      </c>
      <c r="H14" s="5">
        <f t="shared" si="2"/>
        <v>12.367000000005646</v>
      </c>
    </row>
    <row r="15" spans="2:24" x14ac:dyDescent="0.4">
      <c r="B15" s="1" t="s">
        <v>10</v>
      </c>
      <c r="C15" s="5">
        <f t="shared" ref="C15:H15" si="3">AVERAGE(C9:C13)</f>
        <v>0.31920000000100118</v>
      </c>
      <c r="D15" s="5">
        <f t="shared" si="3"/>
        <v>0.4037999999985914</v>
      </c>
      <c r="E15" s="5">
        <f t="shared" si="3"/>
        <v>0.43160000000061699</v>
      </c>
      <c r="F15" s="5">
        <f t="shared" si="3"/>
        <v>0.40780000000086147</v>
      </c>
      <c r="G15" s="5">
        <f t="shared" si="3"/>
        <v>0.91100000000005821</v>
      </c>
      <c r="H15" s="5">
        <f t="shared" si="3"/>
        <v>2.4734000000011291</v>
      </c>
    </row>
    <row r="16" spans="2:24" x14ac:dyDescent="0.4">
      <c r="B16" s="4" t="s">
        <v>11</v>
      </c>
      <c r="C16" s="5">
        <f t="shared" ref="C16:G16" si="4">_xlfn.QUARTILE.INC(C9:C13,2)</f>
        <v>0.32400000000052387</v>
      </c>
      <c r="D16" s="5">
        <f t="shared" si="4"/>
        <v>0.37999999999738066</v>
      </c>
      <c r="E16" s="5">
        <f t="shared" si="4"/>
        <v>0.37299999999959255</v>
      </c>
      <c r="F16" s="5">
        <f t="shared" si="4"/>
        <v>0.47000000000116415</v>
      </c>
      <c r="G16" s="5">
        <f t="shared" si="4"/>
        <v>0.9419999999954598</v>
      </c>
      <c r="H16" s="5">
        <f>_xlfn.QUARTILE.INC(H9:H13,2)</f>
        <v>2.4939999999987776</v>
      </c>
    </row>
    <row r="17" spans="2:8" x14ac:dyDescent="0.4">
      <c r="B17" s="4" t="s">
        <v>13</v>
      </c>
      <c r="C17" s="5">
        <f t="shared" ref="C17:H17" si="5">QUARTILE(C9:C13,1)</f>
        <v>0.31799999999930151</v>
      </c>
      <c r="D17" s="5">
        <f t="shared" si="5"/>
        <v>0.35100000000238651</v>
      </c>
      <c r="E17" s="5">
        <f t="shared" si="5"/>
        <v>0.36800000000221189</v>
      </c>
      <c r="F17" s="5">
        <f t="shared" si="5"/>
        <v>0.29099999999743886</v>
      </c>
      <c r="G17" s="5">
        <f t="shared" si="5"/>
        <v>0.57800000000133878</v>
      </c>
      <c r="H17" s="5">
        <f t="shared" si="5"/>
        <v>2.4919999999983702</v>
      </c>
    </row>
    <row r="18" spans="2:8" x14ac:dyDescent="0.4">
      <c r="B18" s="4" t="s">
        <v>12</v>
      </c>
      <c r="C18" s="5">
        <f t="shared" ref="C18:H18" si="6">QUARTILE(C9:C13,3)</f>
        <v>0.32600000000093132</v>
      </c>
      <c r="D18" s="5">
        <f t="shared" si="6"/>
        <v>0.41300000000046566</v>
      </c>
      <c r="E18" s="5">
        <f t="shared" si="6"/>
        <v>0.5290000000022701</v>
      </c>
      <c r="F18" s="5">
        <f t="shared" si="6"/>
        <v>0.47600000000238651</v>
      </c>
      <c r="G18" s="5">
        <f t="shared" si="6"/>
        <v>1.1429999999963911</v>
      </c>
      <c r="H18" s="5">
        <f t="shared" si="6"/>
        <v>2.7080000000059954</v>
      </c>
    </row>
    <row r="19" spans="2:8" x14ac:dyDescent="0.4">
      <c r="B19" s="4" t="s">
        <v>14</v>
      </c>
      <c r="C19" s="26">
        <f t="shared" ref="C19:H19" si="7">C17-(C16*1.5)</f>
        <v>-0.1680000000014843</v>
      </c>
      <c r="D19" s="26">
        <f t="shared" si="7"/>
        <v>-0.21899999999368447</v>
      </c>
      <c r="E19" s="26">
        <f t="shared" si="7"/>
        <v>-0.19149999999717693</v>
      </c>
      <c r="F19" s="26">
        <f t="shared" si="7"/>
        <v>-0.41400000000430737</v>
      </c>
      <c r="G19" s="26">
        <f t="shared" si="7"/>
        <v>-0.83499999999185093</v>
      </c>
      <c r="H19" s="26">
        <f t="shared" si="7"/>
        <v>-1.2489999999997963</v>
      </c>
    </row>
    <row r="20" spans="2:8" x14ac:dyDescent="0.4">
      <c r="B20" s="4" t="s">
        <v>15</v>
      </c>
      <c r="C20" s="5">
        <f t="shared" ref="C20:H20" si="8">C18+(C16*1.5)</f>
        <v>0.81200000000171713</v>
      </c>
      <c r="D20" s="5">
        <f t="shared" si="8"/>
        <v>0.98299999999653664</v>
      </c>
      <c r="E20" s="5">
        <f t="shared" si="8"/>
        <v>1.0885000000016589</v>
      </c>
      <c r="F20" s="5">
        <f t="shared" si="8"/>
        <v>1.1810000000041327</v>
      </c>
      <c r="G20" s="5">
        <f t="shared" si="8"/>
        <v>2.5559999999895808</v>
      </c>
      <c r="H20" s="5">
        <f t="shared" si="8"/>
        <v>6.4490000000041618</v>
      </c>
    </row>
    <row r="21" spans="2:8" x14ac:dyDescent="0.4">
      <c r="B21" s="4" t="s">
        <v>37</v>
      </c>
      <c r="C21" s="5">
        <f>_xlfn.STDEV.P(C9:C13)</f>
        <v>2.3310083652615637E-2</v>
      </c>
      <c r="D21" s="5">
        <f t="shared" ref="D21:H21" si="9">_xlfn.STDEV.P(D9:D13)</f>
        <v>0.1039911534675895</v>
      </c>
      <c r="E21" s="5">
        <f t="shared" si="9"/>
        <v>0.10417792472630963</v>
      </c>
      <c r="F21" s="5">
        <f t="shared" si="9"/>
        <v>9.8696301857526356E-2</v>
      </c>
      <c r="G21" s="5">
        <f t="shared" si="9"/>
        <v>0.35303880806383009</v>
      </c>
      <c r="H21" s="5">
        <f t="shared" si="9"/>
        <v>0.4083712036856319</v>
      </c>
    </row>
    <row r="22" spans="2:8" x14ac:dyDescent="0.4">
      <c r="B22" s="9"/>
      <c r="C22" s="15"/>
      <c r="D22" s="15"/>
      <c r="E22" s="15"/>
      <c r="F22" s="15"/>
      <c r="G22" s="15"/>
      <c r="H22" s="15"/>
    </row>
    <row r="23" spans="2:8" x14ac:dyDescent="0.4">
      <c r="B23" s="1"/>
      <c r="C23" s="1" t="s">
        <v>27</v>
      </c>
      <c r="D23" s="1" t="s">
        <v>8</v>
      </c>
      <c r="E23" s="1" t="s">
        <v>28</v>
      </c>
      <c r="F23" s="1" t="s">
        <v>29</v>
      </c>
      <c r="G23" s="1" t="s">
        <v>8</v>
      </c>
      <c r="H23" s="1" t="s">
        <v>9</v>
      </c>
    </row>
    <row r="24" spans="2:8" x14ac:dyDescent="0.4">
      <c r="B24" s="4" t="s">
        <v>10</v>
      </c>
      <c r="C24" s="17">
        <v>0.23400000000547153</v>
      </c>
      <c r="D24" s="17">
        <v>0.36839999999210704</v>
      </c>
      <c r="E24" s="17">
        <v>0.22900000000081491</v>
      </c>
      <c r="F24" s="17">
        <v>0.42580000000016299</v>
      </c>
      <c r="G24" s="17">
        <v>0.49860406018476605</v>
      </c>
      <c r="H24" s="17">
        <v>1.7558040601833227</v>
      </c>
    </row>
    <row r="25" spans="2:8" x14ac:dyDescent="0.4">
      <c r="B25" s="4" t="s">
        <v>37</v>
      </c>
      <c r="C25" s="17">
        <v>1.1224972157812018E-2</v>
      </c>
      <c r="D25" s="17">
        <v>0.20780433104329957</v>
      </c>
      <c r="E25" s="17">
        <v>8.9726250341944119E-2</v>
      </c>
      <c r="F25" s="17">
        <v>0.13633693557147752</v>
      </c>
      <c r="G25" s="17">
        <v>0.15112973969954421</v>
      </c>
      <c r="H25" s="17">
        <v>0.25988663040691751</v>
      </c>
    </row>
    <row r="26" spans="2:8" x14ac:dyDescent="0.4">
      <c r="B26" s="9"/>
      <c r="C26" s="15"/>
      <c r="D26" s="15"/>
      <c r="E26" s="15"/>
      <c r="F26" s="15"/>
      <c r="G26" s="15"/>
      <c r="H26" s="15"/>
    </row>
    <row r="27" spans="2:8" x14ac:dyDescent="0.4">
      <c r="B27" s="9"/>
      <c r="C27" s="15"/>
      <c r="D27" s="15"/>
      <c r="E27" s="15"/>
      <c r="F27" s="15"/>
      <c r="G27" s="15"/>
      <c r="H27" s="15"/>
    </row>
    <row r="28" spans="2:8" x14ac:dyDescent="0.4">
      <c r="B28" s="9"/>
      <c r="C28" s="10"/>
      <c r="D28" s="10"/>
      <c r="E28" s="10"/>
      <c r="F28" s="10"/>
      <c r="G28" s="10"/>
      <c r="H28" s="10"/>
    </row>
    <row r="29" spans="2:8" x14ac:dyDescent="0.4">
      <c r="B29" s="16" t="s">
        <v>67</v>
      </c>
      <c r="C29" s="16" t="s">
        <v>68</v>
      </c>
      <c r="D29" s="13">
        <f>E31-E30</f>
        <v>0.17500000000291038</v>
      </c>
      <c r="E29" s="15"/>
      <c r="F29" s="10"/>
      <c r="G29" s="10"/>
      <c r="H29" s="10"/>
    </row>
    <row r="30" spans="2:8" x14ac:dyDescent="0.4">
      <c r="B30" s="15">
        <f>VALUE(LEFT(B29,2))</f>
        <v>16</v>
      </c>
      <c r="C30" s="15">
        <f>VALUE(MID(B29,4,2))</f>
        <v>59</v>
      </c>
      <c r="D30" s="15">
        <f>VALUE(RIGHT(B29,6))</f>
        <v>45.832999999999998</v>
      </c>
      <c r="E30" s="15">
        <f>B30*3600+C30*60+D30</f>
        <v>61185.832999999999</v>
      </c>
      <c r="F30" s="10"/>
      <c r="G30" s="10"/>
      <c r="H30" s="10"/>
    </row>
    <row r="31" spans="2:8" x14ac:dyDescent="0.4">
      <c r="B31" s="15">
        <f>VALUE(LEFT(C29,2))</f>
        <v>16</v>
      </c>
      <c r="C31" s="15">
        <f>VALUE(MID(C29,4,2))</f>
        <v>59</v>
      </c>
      <c r="D31" s="15">
        <f>VALUE(RIGHT(C29,6))</f>
        <v>46.008000000000003</v>
      </c>
      <c r="E31" s="15">
        <f>B31*3600+C31*60+D31</f>
        <v>61186.008000000002</v>
      </c>
      <c r="F31" s="10"/>
      <c r="G31" s="10"/>
      <c r="H31" s="10"/>
    </row>
    <row r="32" spans="2:8" x14ac:dyDescent="0.4">
      <c r="B32" s="18"/>
      <c r="C32" s="15"/>
      <c r="D32" s="15"/>
      <c r="E32" s="10"/>
      <c r="F32" s="10"/>
      <c r="G32" s="10"/>
      <c r="H32" s="10"/>
    </row>
    <row r="33" spans="2:24" x14ac:dyDescent="0.4">
      <c r="B33" s="19"/>
      <c r="C33" s="19"/>
      <c r="D33" s="19"/>
      <c r="E33" s="10"/>
      <c r="F33" s="10"/>
      <c r="G33" s="10"/>
      <c r="H33" s="10"/>
    </row>
    <row r="34" spans="2:24" x14ac:dyDescent="0.4">
      <c r="B34" s="15"/>
      <c r="C34" s="15"/>
      <c r="D34" s="15"/>
    </row>
    <row r="35" spans="2:24" x14ac:dyDescent="0.4">
      <c r="B35" s="9" t="s">
        <v>30</v>
      </c>
      <c r="C35" s="2"/>
      <c r="D35" s="3"/>
      <c r="E35" s="3"/>
      <c r="F35" s="3"/>
    </row>
    <row r="36" spans="2:24" x14ac:dyDescent="0.4">
      <c r="B36" s="1"/>
      <c r="C36" s="1" t="s">
        <v>27</v>
      </c>
      <c r="D36" s="1" t="s">
        <v>8</v>
      </c>
      <c r="E36" s="1" t="s">
        <v>28</v>
      </c>
      <c r="F36" s="1" t="s">
        <v>29</v>
      </c>
      <c r="G36" s="1" t="s">
        <v>8</v>
      </c>
      <c r="H36" s="1" t="s">
        <v>9</v>
      </c>
      <c r="R36" s="1"/>
      <c r="S36" s="1" t="s">
        <v>27</v>
      </c>
      <c r="T36" s="1" t="s">
        <v>8</v>
      </c>
      <c r="U36" s="1" t="s">
        <v>28</v>
      </c>
      <c r="V36" s="1" t="s">
        <v>29</v>
      </c>
      <c r="W36" s="1" t="s">
        <v>8</v>
      </c>
      <c r="X36" s="4" t="s">
        <v>50</v>
      </c>
    </row>
    <row r="37" spans="2:24" x14ac:dyDescent="0.4">
      <c r="B37" s="1" t="s">
        <v>3</v>
      </c>
      <c r="C37" s="5">
        <v>0.17599999999947613</v>
      </c>
      <c r="D37" s="5">
        <v>0.18400000000110595</v>
      </c>
      <c r="E37" s="5">
        <v>0.10399999999935972</v>
      </c>
      <c r="F37" s="5">
        <v>0.1569999999992433</v>
      </c>
      <c r="G37" s="5">
        <v>0.51599999999598367</v>
      </c>
      <c r="H37" s="5">
        <f>SUM(C37:G37)</f>
        <v>1.1369999999951688</v>
      </c>
      <c r="R37" s="1" t="s">
        <v>3</v>
      </c>
      <c r="S37" s="17">
        <v>0.13999999999941792</v>
      </c>
      <c r="T37" s="17">
        <v>0.15600000000267755</v>
      </c>
      <c r="U37" s="17">
        <v>6.3000000001920853E-2</v>
      </c>
      <c r="V37" s="17">
        <v>0.10499999999592546</v>
      </c>
      <c r="W37" s="17">
        <v>0.15600000000267755</v>
      </c>
      <c r="X37" s="17">
        <f>SUM(S37:W37)</f>
        <v>0.62000000000261934</v>
      </c>
    </row>
    <row r="38" spans="2:24" x14ac:dyDescent="0.4">
      <c r="B38" s="1" t="s">
        <v>4</v>
      </c>
      <c r="C38" s="5">
        <v>0.2150000000037835</v>
      </c>
      <c r="D38" s="5">
        <v>0.2180000000007567</v>
      </c>
      <c r="E38" s="5">
        <v>0.14699999999720603</v>
      </c>
      <c r="F38" s="5">
        <v>0.14300000000366708</v>
      </c>
      <c r="G38" s="5">
        <v>0.23699999999371357</v>
      </c>
      <c r="H38" s="5">
        <f>SUM(C38:G38)</f>
        <v>0.95999999999912689</v>
      </c>
      <c r="R38" s="1" t="s">
        <v>4</v>
      </c>
      <c r="S38" s="17">
        <v>0.17299999999522697</v>
      </c>
      <c r="T38" s="17">
        <v>0.16900000000168802</v>
      </c>
      <c r="U38" s="17">
        <v>9.5999999997729901E-2</v>
      </c>
      <c r="V38" s="17">
        <v>7.9000000005180482E-2</v>
      </c>
      <c r="W38" s="17">
        <v>0.38299999999435386</v>
      </c>
      <c r="X38" s="17">
        <f t="shared" ref="X38" si="10">SUM(S38:W38)</f>
        <v>0.89999999999417923</v>
      </c>
    </row>
    <row r="39" spans="2:24" x14ac:dyDescent="0.4">
      <c r="B39" s="1" t="s">
        <v>5</v>
      </c>
      <c r="C39" s="5">
        <v>0.17499999999563443</v>
      </c>
      <c r="D39">
        <v>0.22899999999935972</v>
      </c>
      <c r="E39" s="5">
        <v>0.13300000000162981</v>
      </c>
      <c r="F39" s="5">
        <v>0.14300000000366708</v>
      </c>
      <c r="G39" s="5">
        <v>0.39600000000064028</v>
      </c>
      <c r="H39" s="5">
        <f>SUM(C39:G39)</f>
        <v>1.0760000000009313</v>
      </c>
      <c r="R39" s="1" t="s">
        <v>6</v>
      </c>
      <c r="S39" s="17">
        <v>0.1510000000052969</v>
      </c>
      <c r="T39" s="17">
        <v>0.16999999999825377</v>
      </c>
      <c r="U39" s="17">
        <v>8.000000000174623E-2</v>
      </c>
      <c r="V39" s="17">
        <v>9.1000000000349246E-2</v>
      </c>
      <c r="W39" s="17">
        <v>0.53899999999703141</v>
      </c>
      <c r="X39" s="17">
        <f>SUM(S39:W39)</f>
        <v>1.0310000000026776</v>
      </c>
    </row>
    <row r="40" spans="2:24" x14ac:dyDescent="0.4">
      <c r="B40" s="1" t="s">
        <v>6</v>
      </c>
      <c r="C40" s="5">
        <v>0.24199999999837019</v>
      </c>
      <c r="D40" s="5">
        <v>0.3400000000037835</v>
      </c>
      <c r="E40" s="5">
        <v>0.16599999999743886</v>
      </c>
      <c r="F40" s="5">
        <v>0.14100000000325963</v>
      </c>
      <c r="G40" s="5">
        <v>0.21899999999732245</v>
      </c>
      <c r="H40" s="5">
        <f>SUM(C40:G40)</f>
        <v>1.1080000000001746</v>
      </c>
      <c r="R40" s="1" t="s">
        <v>7</v>
      </c>
      <c r="S40" s="17">
        <v>0.1510000000052969</v>
      </c>
      <c r="T40" s="17">
        <v>0.16999999999825377</v>
      </c>
      <c r="U40" s="17">
        <v>8.000000000174623E-2</v>
      </c>
      <c r="V40" s="17">
        <v>9.1000000000349246E-2</v>
      </c>
      <c r="W40" s="17">
        <v>0.53899999999703141</v>
      </c>
      <c r="X40" s="17">
        <f>SUM(S40:W40)</f>
        <v>1.0310000000026776</v>
      </c>
    </row>
    <row r="41" spans="2:24" x14ac:dyDescent="0.4">
      <c r="B41" s="1" t="s">
        <v>7</v>
      </c>
      <c r="C41" s="5">
        <v>0.22699999999895226</v>
      </c>
      <c r="D41" s="5">
        <v>0.22000000000116415</v>
      </c>
      <c r="E41" s="5">
        <v>0.13399999999819556</v>
      </c>
      <c r="F41" s="5">
        <v>0.13100000000122236</v>
      </c>
      <c r="G41" s="5">
        <v>0.16799999999784632</v>
      </c>
      <c r="H41" s="5">
        <f>SUM(C41:G41)</f>
        <v>0.87999999999738066</v>
      </c>
      <c r="R41" s="4" t="s">
        <v>52</v>
      </c>
      <c r="S41" s="17">
        <f t="shared" ref="S41:X41" si="11">AVERAGE(S37:S40)</f>
        <v>0.15375000000130967</v>
      </c>
      <c r="T41" s="17">
        <f t="shared" si="11"/>
        <v>0.16625000000021828</v>
      </c>
      <c r="U41" s="17">
        <f t="shared" si="11"/>
        <v>7.9750000000785803E-2</v>
      </c>
      <c r="V41" s="17">
        <f t="shared" si="11"/>
        <v>9.1500000000451109E-2</v>
      </c>
      <c r="W41" s="17">
        <f t="shared" si="11"/>
        <v>0.40424999999777356</v>
      </c>
      <c r="X41" s="17">
        <f t="shared" si="11"/>
        <v>0.89550000000053842</v>
      </c>
    </row>
    <row r="42" spans="2:24" x14ac:dyDescent="0.4">
      <c r="B42" s="1" t="s">
        <v>9</v>
      </c>
      <c r="C42" s="5">
        <f t="shared" ref="C42:H42" si="12">SUM(C37:C41)</f>
        <v>1.0349999999962165</v>
      </c>
      <c r="D42" s="5">
        <f t="shared" si="12"/>
        <v>1.19100000000617</v>
      </c>
      <c r="E42" s="5">
        <f t="shared" si="12"/>
        <v>0.68399999999382999</v>
      </c>
      <c r="F42" s="5">
        <f t="shared" si="12"/>
        <v>0.71500000001105946</v>
      </c>
      <c r="G42" s="5">
        <f t="shared" si="12"/>
        <v>1.5359999999855063</v>
      </c>
      <c r="H42" s="5">
        <f t="shared" si="12"/>
        <v>5.1609999999927823</v>
      </c>
    </row>
    <row r="43" spans="2:24" x14ac:dyDescent="0.4">
      <c r="B43" s="1" t="s">
        <v>10</v>
      </c>
      <c r="C43" s="5">
        <f t="shared" ref="C43:H43" si="13">AVERAGE(C37:C41)</f>
        <v>0.20699999999924329</v>
      </c>
      <c r="D43" s="5">
        <f t="shared" si="13"/>
        <v>0.23820000000123401</v>
      </c>
      <c r="E43" s="5">
        <f t="shared" si="13"/>
        <v>0.13679999999876599</v>
      </c>
      <c r="F43" s="5">
        <f t="shared" si="13"/>
        <v>0.14300000000221189</v>
      </c>
      <c r="G43" s="5">
        <f t="shared" si="13"/>
        <v>0.30719999999710124</v>
      </c>
      <c r="H43" s="5">
        <f t="shared" si="13"/>
        <v>1.0321999999985565</v>
      </c>
    </row>
    <row r="44" spans="2:24" x14ac:dyDescent="0.4">
      <c r="B44" s="4" t="s">
        <v>11</v>
      </c>
      <c r="C44" s="5">
        <f t="shared" ref="C44:H44" si="14">_xlfn.QUARTILE.INC(C37:C41,2)</f>
        <v>0.2150000000037835</v>
      </c>
      <c r="D44" s="5">
        <f t="shared" si="14"/>
        <v>0.22000000000116415</v>
      </c>
      <c r="E44" s="5">
        <f t="shared" si="14"/>
        <v>0.13399999999819556</v>
      </c>
      <c r="F44" s="5">
        <f t="shared" si="14"/>
        <v>0.14300000000366708</v>
      </c>
      <c r="G44" s="5">
        <f t="shared" si="14"/>
        <v>0.23699999999371357</v>
      </c>
      <c r="H44" s="5">
        <f t="shared" si="14"/>
        <v>1.0760000000009313</v>
      </c>
    </row>
    <row r="45" spans="2:24" x14ac:dyDescent="0.4">
      <c r="B45" s="4" t="s">
        <v>13</v>
      </c>
      <c r="C45" s="5">
        <f t="shared" ref="C45:H45" si="15">QUARTILE(C37:C41,1)</f>
        <v>0.17599999999947613</v>
      </c>
      <c r="D45" s="5">
        <f t="shared" si="15"/>
        <v>0.2180000000007567</v>
      </c>
      <c r="E45" s="5">
        <f t="shared" si="15"/>
        <v>0.13300000000162981</v>
      </c>
      <c r="F45" s="5">
        <f t="shared" si="15"/>
        <v>0.14100000000325963</v>
      </c>
      <c r="G45" s="5">
        <f t="shared" si="15"/>
        <v>0.21899999999732245</v>
      </c>
      <c r="H45" s="5">
        <f t="shared" si="15"/>
        <v>0.95999999999912689</v>
      </c>
    </row>
    <row r="46" spans="2:24" x14ac:dyDescent="0.4">
      <c r="B46" s="4" t="s">
        <v>12</v>
      </c>
      <c r="C46" s="5">
        <f t="shared" ref="C46:H46" si="16">QUARTILE(C37:C41,3)</f>
        <v>0.22699999999895226</v>
      </c>
      <c r="D46" s="5">
        <f t="shared" si="16"/>
        <v>0.22899999999935972</v>
      </c>
      <c r="E46" s="5">
        <f t="shared" si="16"/>
        <v>0.14699999999720603</v>
      </c>
      <c r="F46" s="5">
        <f t="shared" si="16"/>
        <v>0.14300000000366708</v>
      </c>
      <c r="G46" s="5">
        <f t="shared" si="16"/>
        <v>0.39600000000064028</v>
      </c>
      <c r="H46" s="5">
        <f t="shared" si="16"/>
        <v>1.1080000000001746</v>
      </c>
    </row>
    <row r="47" spans="2:24" x14ac:dyDescent="0.4">
      <c r="B47" s="4" t="s">
        <v>14</v>
      </c>
      <c r="C47" s="26">
        <f t="shared" ref="C47:H47" si="17">C45-(C44*1.5)</f>
        <v>-0.14650000000619912</v>
      </c>
      <c r="D47" s="26">
        <f t="shared" si="17"/>
        <v>-0.11200000000098953</v>
      </c>
      <c r="E47" s="26">
        <f t="shared" si="17"/>
        <v>-6.7999999995663529E-2</v>
      </c>
      <c r="F47" s="26">
        <f t="shared" si="17"/>
        <v>-7.3500000002240995E-2</v>
      </c>
      <c r="G47" s="26">
        <f t="shared" si="17"/>
        <v>-0.13649999999324791</v>
      </c>
      <c r="H47" s="26">
        <f t="shared" si="17"/>
        <v>-0.6540000000022701</v>
      </c>
    </row>
    <row r="48" spans="2:24" x14ac:dyDescent="0.4">
      <c r="B48" s="4" t="s">
        <v>15</v>
      </c>
      <c r="C48" s="5">
        <f t="shared" ref="C48:H48" si="18">C46+(C44*1.5)</f>
        <v>0.54950000000462751</v>
      </c>
      <c r="D48" s="5">
        <f t="shared" si="18"/>
        <v>0.55900000000110595</v>
      </c>
      <c r="E48" s="5">
        <f t="shared" si="18"/>
        <v>0.34799999999449938</v>
      </c>
      <c r="F48" s="5">
        <f t="shared" si="18"/>
        <v>0.35750000000916771</v>
      </c>
      <c r="G48" s="5">
        <f t="shared" si="18"/>
        <v>0.75149999999121064</v>
      </c>
      <c r="H48" s="5">
        <f t="shared" si="18"/>
        <v>2.7220000000015716</v>
      </c>
    </row>
    <row r="49" spans="2:24" x14ac:dyDescent="0.4">
      <c r="B49" s="4" t="s">
        <v>37</v>
      </c>
      <c r="C49" s="5">
        <f>_xlfn.STDEV.P(C37:C41)</f>
        <v>2.7107194617726298E-2</v>
      </c>
      <c r="D49" s="5">
        <f t="shared" ref="D49:H49" si="19">_xlfn.STDEV.P(D37:D41)</f>
        <v>5.315035277510257E-2</v>
      </c>
      <c r="E49" s="5">
        <f t="shared" si="19"/>
        <v>2.0272148380638677E-2</v>
      </c>
      <c r="F49" s="5">
        <f t="shared" si="19"/>
        <v>8.2945765405647714E-3</v>
      </c>
      <c r="G49" s="5">
        <f t="shared" si="19"/>
        <v>0.12928016089129149</v>
      </c>
      <c r="H49" s="5">
        <f t="shared" si="19"/>
        <v>9.697917302185953E-2</v>
      </c>
    </row>
    <row r="50" spans="2:24" x14ac:dyDescent="0.4">
      <c r="B50" s="9"/>
      <c r="C50" s="15"/>
      <c r="D50" s="15"/>
      <c r="E50" s="15"/>
      <c r="F50" s="15"/>
      <c r="G50" s="15"/>
      <c r="H50" s="15"/>
    </row>
    <row r="51" spans="2:24" x14ac:dyDescent="0.4">
      <c r="B51" s="1"/>
      <c r="C51" s="1" t="s">
        <v>27</v>
      </c>
      <c r="D51" s="1" t="s">
        <v>8</v>
      </c>
      <c r="E51" s="1" t="s">
        <v>28</v>
      </c>
      <c r="F51" s="1" t="s">
        <v>29</v>
      </c>
      <c r="G51" s="1" t="s">
        <v>8</v>
      </c>
      <c r="H51" s="1" t="s">
        <v>9</v>
      </c>
    </row>
    <row r="52" spans="2:24" x14ac:dyDescent="0.4">
      <c r="B52" s="4" t="s">
        <v>10</v>
      </c>
      <c r="C52" s="17">
        <v>0.15940000000118743</v>
      </c>
      <c r="D52" s="17">
        <v>0.16680000000051223</v>
      </c>
      <c r="E52" s="17">
        <v>8.7000000000989536E-2</v>
      </c>
      <c r="F52" s="17">
        <v>8.8599999999860304E-2</v>
      </c>
      <c r="G52" s="17">
        <v>0.41979999999894063</v>
      </c>
      <c r="H52" s="17">
        <v>0.92160000000149012</v>
      </c>
    </row>
    <row r="53" spans="2:24" x14ac:dyDescent="0.4">
      <c r="B53" s="4" t="s">
        <v>37</v>
      </c>
      <c r="C53" s="17">
        <v>1.557690598126826E-2</v>
      </c>
      <c r="D53" s="17">
        <v>5.4184868724518973E-3</v>
      </c>
      <c r="E53" s="17">
        <v>1.7866169146869195E-2</v>
      </c>
      <c r="F53" s="17">
        <v>1.0071742647906628E-2</v>
      </c>
      <c r="G53" s="17">
        <v>0.14368771694061847</v>
      </c>
      <c r="H53" s="17">
        <v>0.15891205114839438</v>
      </c>
    </row>
    <row r="54" spans="2:24" x14ac:dyDescent="0.4">
      <c r="B54" s="9"/>
      <c r="C54" s="15"/>
      <c r="D54" s="15"/>
      <c r="E54" s="15"/>
      <c r="F54" s="15"/>
      <c r="G54" s="15"/>
      <c r="H54" s="15"/>
    </row>
    <row r="55" spans="2:24" x14ac:dyDescent="0.4">
      <c r="B55" s="9"/>
      <c r="C55" s="10"/>
      <c r="D55" s="10"/>
      <c r="E55" s="10"/>
      <c r="F55" s="10"/>
      <c r="G55" s="10"/>
      <c r="H55" s="10"/>
    </row>
    <row r="56" spans="2:24" x14ac:dyDescent="0.4">
      <c r="B56" s="16" t="s">
        <v>73</v>
      </c>
      <c r="C56" s="16" t="s">
        <v>74</v>
      </c>
      <c r="D56" s="13">
        <f>E58-E57</f>
        <v>0.30999999999767169</v>
      </c>
      <c r="E56" s="15"/>
      <c r="F56" s="10"/>
      <c r="G56" s="10"/>
      <c r="H56" s="10"/>
    </row>
    <row r="57" spans="2:24" x14ac:dyDescent="0.4">
      <c r="B57" s="15">
        <f>VALUE(LEFT(B56,2))</f>
        <v>17</v>
      </c>
      <c r="C57" s="15">
        <f>VALUE(MID(B56,4,2))</f>
        <v>0</v>
      </c>
      <c r="D57" s="15">
        <f>VALUE(RIGHT(B56,6))</f>
        <v>48.503999999999998</v>
      </c>
      <c r="E57" s="15">
        <f>B57*3600+C57*60+D57</f>
        <v>61248.504000000001</v>
      </c>
      <c r="F57" s="10"/>
      <c r="G57" s="10"/>
      <c r="H57" s="10"/>
    </row>
    <row r="58" spans="2:24" x14ac:dyDescent="0.4">
      <c r="B58" s="15">
        <f>VALUE(LEFT(C56,2))</f>
        <v>17</v>
      </c>
      <c r="C58" s="15">
        <f>VALUE(MID(C56,4,2))</f>
        <v>0</v>
      </c>
      <c r="D58" s="15">
        <f>VALUE(RIGHT(C56,6))</f>
        <v>48.814</v>
      </c>
      <c r="E58" s="15">
        <f>B58*3600+C58*60+D58</f>
        <v>61248.813999999998</v>
      </c>
      <c r="F58" s="10"/>
      <c r="G58" s="10"/>
      <c r="H58" s="10"/>
    </row>
    <row r="59" spans="2:24" x14ac:dyDescent="0.4">
      <c r="B59" s="9"/>
      <c r="C59" s="10"/>
      <c r="D59" s="10"/>
      <c r="E59" s="10"/>
      <c r="F59" s="10"/>
      <c r="G59" s="10"/>
      <c r="H59" s="10"/>
    </row>
    <row r="60" spans="2:24" x14ac:dyDescent="0.4">
      <c r="B60" s="15"/>
      <c r="C60" s="15"/>
      <c r="D60" s="15"/>
      <c r="E60" s="10"/>
      <c r="F60" s="10"/>
      <c r="G60" s="10"/>
      <c r="H60" s="10"/>
    </row>
    <row r="61" spans="2:24" x14ac:dyDescent="0.4">
      <c r="B61" s="15"/>
      <c r="C61" s="15"/>
      <c r="D61" s="15"/>
    </row>
    <row r="62" spans="2:24" x14ac:dyDescent="0.4">
      <c r="B62" s="9" t="s">
        <v>31</v>
      </c>
      <c r="C62" s="2"/>
      <c r="D62" s="3"/>
      <c r="E62" s="3"/>
      <c r="F62" s="3"/>
      <c r="R62" s="1"/>
      <c r="S62" s="1" t="s">
        <v>43</v>
      </c>
      <c r="T62" s="1" t="s">
        <v>40</v>
      </c>
      <c r="U62" s="1" t="s">
        <v>43</v>
      </c>
      <c r="V62" s="1" t="s">
        <v>55</v>
      </c>
      <c r="W62" s="1" t="s">
        <v>40</v>
      </c>
      <c r="X62" s="1" t="s">
        <v>50</v>
      </c>
    </row>
    <row r="63" spans="2:24" x14ac:dyDescent="0.4">
      <c r="B63" s="1"/>
      <c r="C63" s="1" t="s">
        <v>27</v>
      </c>
      <c r="D63" s="1" t="s">
        <v>8</v>
      </c>
      <c r="E63" s="1" t="s">
        <v>28</v>
      </c>
      <c r="F63" s="1" t="s">
        <v>29</v>
      </c>
      <c r="G63" s="1" t="s">
        <v>8</v>
      </c>
      <c r="H63" s="1" t="s">
        <v>9</v>
      </c>
      <c r="R63" s="1" t="s">
        <v>3</v>
      </c>
      <c r="S63" s="17">
        <v>0.12700000000040745</v>
      </c>
      <c r="T63" s="17">
        <v>0.14499999999679858</v>
      </c>
      <c r="U63" s="17">
        <v>9.900000000197906E-2</v>
      </c>
      <c r="V63" s="17">
        <v>5.400000000372529E-2</v>
      </c>
      <c r="W63" s="17">
        <v>0.22899999999935972</v>
      </c>
      <c r="X63" s="17">
        <f>SUM(S63:W63)</f>
        <v>0.6540000000022701</v>
      </c>
    </row>
    <row r="64" spans="2:24" x14ac:dyDescent="0.4">
      <c r="B64" s="1" t="s">
        <v>3</v>
      </c>
      <c r="C64" s="5">
        <v>0.17500000000291038</v>
      </c>
      <c r="D64" s="5">
        <v>0.23999999999796273</v>
      </c>
      <c r="E64" s="5">
        <v>0.10900000000401633</v>
      </c>
      <c r="F64" s="5">
        <v>0.17699999999604188</v>
      </c>
      <c r="G64" s="5">
        <v>0.41500000000087311</v>
      </c>
      <c r="H64" s="5">
        <f>SUM(C64:G64)</f>
        <v>1.1160000000018044</v>
      </c>
      <c r="R64" s="1" t="s">
        <v>4</v>
      </c>
      <c r="S64" s="17">
        <v>0.13599999999860302</v>
      </c>
      <c r="T64" s="17">
        <v>0.20200000000477303</v>
      </c>
      <c r="U64" s="17">
        <v>0.11799999999493593</v>
      </c>
      <c r="V64" s="17">
        <v>6.2000000005355105E-2</v>
      </c>
      <c r="W64" s="17">
        <v>0.12399999999615829</v>
      </c>
      <c r="X64" s="17">
        <f t="shared" ref="X64:X67" si="20">SUM(S64:W64)</f>
        <v>0.64199999999982538</v>
      </c>
    </row>
    <row r="65" spans="2:24" x14ac:dyDescent="0.4">
      <c r="B65" s="1" t="s">
        <v>4</v>
      </c>
      <c r="C65" s="5">
        <v>0.17700000000331784</v>
      </c>
      <c r="D65" s="5">
        <v>0.22699999999895226</v>
      </c>
      <c r="E65" s="5">
        <v>0.13100000000122236</v>
      </c>
      <c r="F65" s="5">
        <v>0.48999999999796273</v>
      </c>
      <c r="G65" s="5">
        <v>0.38300000000162981</v>
      </c>
      <c r="H65" s="5">
        <f>SUM(C65:G65)</f>
        <v>1.408000000003085</v>
      </c>
      <c r="R65" s="1" t="s">
        <v>5</v>
      </c>
      <c r="S65" s="17">
        <v>0.21699999999691499</v>
      </c>
      <c r="T65" s="17">
        <v>0.19900000000052387</v>
      </c>
      <c r="U65" s="17">
        <v>8.8999999999941792E-2</v>
      </c>
      <c r="V65" s="17">
        <v>0.10399999999935972</v>
      </c>
      <c r="W65" s="17">
        <v>0.3459999999977299</v>
      </c>
      <c r="X65" s="17">
        <f t="shared" si="20"/>
        <v>0.95499999999447027</v>
      </c>
    </row>
    <row r="66" spans="2:24" x14ac:dyDescent="0.4">
      <c r="B66" s="1" t="s">
        <v>5</v>
      </c>
      <c r="C66" s="5">
        <v>0.17300000000250293</v>
      </c>
      <c r="D66" s="5">
        <v>0.25099999999656575</v>
      </c>
      <c r="E66" s="5">
        <v>0.13100000000122236</v>
      </c>
      <c r="F66" s="5">
        <v>0.18100000000413274</v>
      </c>
      <c r="G66" s="5">
        <v>0.4389999999984866</v>
      </c>
      <c r="H66" s="5">
        <f>SUM(C66:G66)</f>
        <v>1.1750000000029104</v>
      </c>
      <c r="R66" s="1" t="s">
        <v>6</v>
      </c>
      <c r="S66" s="17">
        <v>0.15299999999842839</v>
      </c>
      <c r="T66" s="17">
        <v>0.16600000000471482</v>
      </c>
      <c r="U66" s="17">
        <v>6.1999999998079147E-2</v>
      </c>
      <c r="V66" s="17">
        <v>0.14899999999761349</v>
      </c>
      <c r="W66" s="17">
        <v>0.39900000000488944</v>
      </c>
      <c r="X66" s="17">
        <f t="shared" si="20"/>
        <v>0.92900000000372529</v>
      </c>
    </row>
    <row r="67" spans="2:24" x14ac:dyDescent="0.4">
      <c r="B67" s="1" t="s">
        <v>6</v>
      </c>
      <c r="C67" s="5">
        <v>0.21399999999994179</v>
      </c>
      <c r="D67" s="5">
        <v>0.23300000000017462</v>
      </c>
      <c r="E67" s="5">
        <v>0.13100000000122236</v>
      </c>
      <c r="F67" s="5">
        <v>0.17199999999866122</v>
      </c>
      <c r="G67" s="5">
        <v>0.46499999999650754</v>
      </c>
      <c r="H67" s="5">
        <f>SUM(C67:G67)</f>
        <v>1.2149999999965075</v>
      </c>
      <c r="R67" s="1" t="s">
        <v>7</v>
      </c>
      <c r="S67" s="17">
        <v>0.16700000000128057</v>
      </c>
      <c r="T67" s="17">
        <v>0.16599999999743886</v>
      </c>
      <c r="U67" s="17">
        <v>0.11300000000483124</v>
      </c>
      <c r="V67" s="17">
        <v>5.4999999993015081E-2</v>
      </c>
      <c r="W67" s="17">
        <v>0.25500000000465661</v>
      </c>
      <c r="X67" s="17">
        <f t="shared" si="20"/>
        <v>0.75600000000122236</v>
      </c>
    </row>
    <row r="68" spans="2:24" x14ac:dyDescent="0.4">
      <c r="B68" s="1" t="s">
        <v>7</v>
      </c>
      <c r="C68" s="5">
        <v>0.31199999999807915</v>
      </c>
      <c r="D68" s="5">
        <v>0.5639999999984866</v>
      </c>
      <c r="E68" s="5">
        <v>0.11200000000098953</v>
      </c>
      <c r="F68" s="5">
        <v>0.20100000000093132</v>
      </c>
      <c r="G68" s="5">
        <v>0.30999999999767169</v>
      </c>
      <c r="H68" s="5">
        <f>SUM(C68:G68)</f>
        <v>1.4989999999961583</v>
      </c>
      <c r="R68" s="1" t="s">
        <v>52</v>
      </c>
      <c r="S68" s="17">
        <f>AVERAGE(S63:S67)</f>
        <v>0.1599999999991269</v>
      </c>
      <c r="T68" s="17">
        <f t="shared" ref="T68:X68" si="21">AVERAGE(T63:T67)</f>
        <v>0.17560000000084983</v>
      </c>
      <c r="U68" s="17">
        <f t="shared" si="21"/>
        <v>9.6199999999953434E-2</v>
      </c>
      <c r="V68" s="17">
        <f t="shared" si="21"/>
        <v>8.4799999999813733E-2</v>
      </c>
      <c r="W68" s="17">
        <f t="shared" si="21"/>
        <v>0.27060000000055878</v>
      </c>
      <c r="X68" s="17">
        <f t="shared" si="21"/>
        <v>0.78720000000030266</v>
      </c>
    </row>
    <row r="69" spans="2:24" x14ac:dyDescent="0.4">
      <c r="B69" s="1" t="s">
        <v>9</v>
      </c>
      <c r="C69" s="5">
        <f>SUM(C64:C68)</f>
        <v>1.0510000000067521</v>
      </c>
      <c r="D69" s="5">
        <f>SUM(D64:D68)</f>
        <v>1.514999999992142</v>
      </c>
      <c r="E69" s="5">
        <f>SUM(E64:E68)</f>
        <v>0.61400000000867294</v>
      </c>
      <c r="F69" s="5">
        <f>SUM(F64:F68)</f>
        <v>1.2209999999977299</v>
      </c>
      <c r="G69" s="5">
        <f>SUM(G64:G68)</f>
        <v>2.0119999999951688</v>
      </c>
      <c r="H69" s="5">
        <f t="shared" ref="H69" si="22">SUM(H64:H68)</f>
        <v>6.4130000000004657</v>
      </c>
    </row>
    <row r="70" spans="2:24" x14ac:dyDescent="0.4">
      <c r="B70" s="1" t="s">
        <v>10</v>
      </c>
      <c r="C70" s="5">
        <f>AVERAGE(C64:C68)</f>
        <v>0.21020000000135042</v>
      </c>
      <c r="D70" s="5">
        <f>AVERAGE(D64:D68)</f>
        <v>0.30299999999842842</v>
      </c>
      <c r="E70" s="5">
        <f>AVERAGE(E64:E68)</f>
        <v>0.12280000000173459</v>
      </c>
      <c r="F70" s="5">
        <f>AVERAGE(F64:F68)</f>
        <v>0.24419999999954597</v>
      </c>
      <c r="G70" s="5">
        <f>AVERAGE(G64:G68)</f>
        <v>0.40239999999903375</v>
      </c>
      <c r="H70" s="5">
        <f t="shared" ref="H70" si="23">AVERAGE(H64:H68)</f>
        <v>1.2826000000000932</v>
      </c>
    </row>
    <row r="71" spans="2:24" x14ac:dyDescent="0.4">
      <c r="B71" s="4" t="s">
        <v>11</v>
      </c>
      <c r="C71" s="5">
        <f>_xlfn.QUARTILE.INC(C64:C68,2)</f>
        <v>0.17700000000331784</v>
      </c>
      <c r="D71" s="5">
        <f>_xlfn.QUARTILE.INC(D64:D68,2)</f>
        <v>0.23999999999796273</v>
      </c>
      <c r="E71" s="5">
        <f>_xlfn.QUARTILE.INC(E64:E68,2)</f>
        <v>0.13100000000122236</v>
      </c>
      <c r="F71" s="5">
        <f>_xlfn.QUARTILE.INC(F64:F68,2)</f>
        <v>0.18100000000413274</v>
      </c>
      <c r="G71" s="5">
        <f>_xlfn.QUARTILE.INC(G64:G68,2)</f>
        <v>0.41500000000087311</v>
      </c>
      <c r="H71" s="5">
        <f t="shared" ref="H71" si="24">_xlfn.QUARTILE.INC(H64:H68,2)</f>
        <v>1.2149999999965075</v>
      </c>
    </row>
    <row r="72" spans="2:24" x14ac:dyDescent="0.4">
      <c r="B72" s="4" t="s">
        <v>13</v>
      </c>
      <c r="C72" s="5">
        <f>QUARTILE(C64:C68,1)</f>
        <v>0.17500000000291038</v>
      </c>
      <c r="D72" s="5">
        <f>QUARTILE(D64:D68,1)</f>
        <v>0.23300000000017462</v>
      </c>
      <c r="E72" s="5">
        <f>QUARTILE(E64:E68,1)</f>
        <v>0.11200000000098953</v>
      </c>
      <c r="F72" s="5">
        <f>QUARTILE(F64:F68,1)</f>
        <v>0.17699999999604188</v>
      </c>
      <c r="G72" s="5">
        <f>QUARTILE(G64:G68,1)</f>
        <v>0.38300000000162981</v>
      </c>
      <c r="H72" s="5">
        <f t="shared" ref="H72" si="25">QUARTILE(H64:H68,1)</f>
        <v>1.1750000000029104</v>
      </c>
    </row>
    <row r="73" spans="2:24" x14ac:dyDescent="0.4">
      <c r="B73" s="4" t="s">
        <v>12</v>
      </c>
      <c r="C73" s="5">
        <f>QUARTILE(C64:C68,3)</f>
        <v>0.21399999999994179</v>
      </c>
      <c r="D73" s="5">
        <f>QUARTILE(D64:D68,3)</f>
        <v>0.25099999999656575</v>
      </c>
      <c r="E73" s="5">
        <f>QUARTILE(E64:E68,3)</f>
        <v>0.13100000000122236</v>
      </c>
      <c r="F73" s="5">
        <f>QUARTILE(F64:F68,3)</f>
        <v>0.20100000000093132</v>
      </c>
      <c r="G73" s="5">
        <f>QUARTILE(G64:G68,3)</f>
        <v>0.4389999999984866</v>
      </c>
      <c r="H73" s="5">
        <f t="shared" ref="H73" si="26">QUARTILE(H64:H68,3)</f>
        <v>1.408000000003085</v>
      </c>
    </row>
    <row r="74" spans="2:24" x14ac:dyDescent="0.4">
      <c r="B74" s="4" t="s">
        <v>14</v>
      </c>
      <c r="C74" s="26">
        <f t="shared" ref="C74:H74" si="27">C72-(C71*1.5)</f>
        <v>-9.0500000002066372E-2</v>
      </c>
      <c r="D74" s="26">
        <f t="shared" si="27"/>
        <v>-0.12699999999676947</v>
      </c>
      <c r="E74" s="26">
        <f t="shared" si="27"/>
        <v>-8.4500000000844011E-2</v>
      </c>
      <c r="F74" s="26">
        <f t="shared" si="27"/>
        <v>-9.4500000010157237E-2</v>
      </c>
      <c r="G74" s="26">
        <f t="shared" si="27"/>
        <v>-0.23949999999967986</v>
      </c>
      <c r="H74" s="26">
        <f t="shared" si="27"/>
        <v>-0.64749999999185093</v>
      </c>
    </row>
    <row r="75" spans="2:24" x14ac:dyDescent="0.4">
      <c r="B75" s="23" t="s">
        <v>15</v>
      </c>
      <c r="C75" s="31">
        <f t="shared" ref="C75:H75" si="28">C73+(C71*1.5)</f>
        <v>0.47950000000491855</v>
      </c>
      <c r="D75" s="31">
        <f t="shared" si="28"/>
        <v>0.61099999999350985</v>
      </c>
      <c r="E75" s="31">
        <f t="shared" si="28"/>
        <v>0.3275000000030559</v>
      </c>
      <c r="F75" s="31">
        <f t="shared" si="28"/>
        <v>0.47250000000713044</v>
      </c>
      <c r="G75" s="31">
        <f t="shared" si="28"/>
        <v>1.0614999999997963</v>
      </c>
      <c r="H75" s="31">
        <f t="shared" si="28"/>
        <v>3.2304999999978463</v>
      </c>
    </row>
    <row r="76" spans="2:24" x14ac:dyDescent="0.4">
      <c r="B76" s="4" t="s">
        <v>37</v>
      </c>
      <c r="C76" s="5">
        <f>_xlfn.STDEV.P(C64:C68)</f>
        <v>5.3108944630819131E-2</v>
      </c>
      <c r="D76" s="5">
        <f>_xlfn.STDEV.P(D64:D68)</f>
        <v>0.13074402472002972</v>
      </c>
      <c r="E76" s="5">
        <f>_xlfn.STDEV.P(E64:E68)</f>
        <v>1.0087616169620211E-2</v>
      </c>
      <c r="F76" s="5">
        <f>_xlfn.STDEV.P(F64:F68)</f>
        <v>0.12329379546361684</v>
      </c>
      <c r="G76" s="5">
        <f>_xlfn.STDEV.P(G64:G68)</f>
        <v>5.3537276732835419E-2</v>
      </c>
      <c r="H76" s="5">
        <f t="shared" ref="H76" si="29">_xlfn.STDEV.P(H64:H68)</f>
        <v>0.14591586616838872</v>
      </c>
    </row>
    <row r="78" spans="2:24" x14ac:dyDescent="0.4">
      <c r="B78" s="1"/>
      <c r="C78" s="1" t="s">
        <v>27</v>
      </c>
      <c r="D78" s="1" t="s">
        <v>8</v>
      </c>
      <c r="E78" s="1" t="s">
        <v>28</v>
      </c>
      <c r="F78" s="1" t="s">
        <v>29</v>
      </c>
      <c r="G78" s="1" t="s">
        <v>8</v>
      </c>
      <c r="H78" s="1" t="s">
        <v>9</v>
      </c>
    </row>
    <row r="79" spans="2:24" x14ac:dyDescent="0.4">
      <c r="B79" s="1" t="s">
        <v>10</v>
      </c>
      <c r="C79" s="17">
        <v>0.17439999999769498</v>
      </c>
      <c r="D79" s="17">
        <v>0.32540000000153668</v>
      </c>
      <c r="E79" s="17">
        <v>0.13879999999480788</v>
      </c>
      <c r="F79" s="17">
        <v>0.45242047453892298</v>
      </c>
      <c r="G79" s="17">
        <v>0.28979999999864958</v>
      </c>
      <c r="H79" s="17">
        <v>1.3808204745316122</v>
      </c>
    </row>
    <row r="80" spans="2:24" x14ac:dyDescent="0.4">
      <c r="B80" s="1" t="s">
        <v>37</v>
      </c>
      <c r="C80" s="17">
        <v>2.2294393908094689E-2</v>
      </c>
      <c r="D80" s="17">
        <v>0.1804223932929056</v>
      </c>
      <c r="E80" s="17">
        <v>2.5198412649590968E-2</v>
      </c>
      <c r="F80" s="17">
        <v>0.27574459254841083</v>
      </c>
      <c r="G80" s="17">
        <v>6.4101170038494609E-2</v>
      </c>
      <c r="H80" s="17">
        <v>0.41026623159976672</v>
      </c>
    </row>
  </sheetData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A41"/>
  <sheetViews>
    <sheetView workbookViewId="0">
      <selection activeCell="C4" sqref="C4:C8"/>
    </sheetView>
  </sheetViews>
  <sheetFormatPr defaultRowHeight="18.75" x14ac:dyDescent="0.4"/>
  <cols>
    <col min="18" max="18" width="11.625" bestFit="1" customWidth="1"/>
  </cols>
  <sheetData>
    <row r="2" spans="2:27" x14ac:dyDescent="0.4">
      <c r="B2" s="9" t="s">
        <v>24</v>
      </c>
      <c r="C2" s="2"/>
      <c r="D2" s="3"/>
      <c r="E2" s="3"/>
      <c r="F2" s="3"/>
      <c r="G2" s="3"/>
    </row>
    <row r="3" spans="2:27" x14ac:dyDescent="0.4">
      <c r="B3" s="1"/>
      <c r="C3" s="1" t="s">
        <v>16</v>
      </c>
      <c r="D3" s="1" t="s">
        <v>17</v>
      </c>
      <c r="E3" s="1" t="s">
        <v>8</v>
      </c>
      <c r="F3" s="1" t="s">
        <v>18</v>
      </c>
      <c r="G3" s="1" t="s">
        <v>32</v>
      </c>
      <c r="H3" s="1" t="s">
        <v>19</v>
      </c>
      <c r="I3" s="1" t="s">
        <v>20</v>
      </c>
      <c r="J3" s="1" t="s">
        <v>21</v>
      </c>
      <c r="K3" s="1" t="s">
        <v>21</v>
      </c>
      <c r="L3" s="1" t="s">
        <v>23</v>
      </c>
      <c r="M3" s="1" t="s">
        <v>9</v>
      </c>
      <c r="O3" s="1" t="s">
        <v>46</v>
      </c>
      <c r="P3" s="1" t="s">
        <v>16</v>
      </c>
      <c r="Q3" s="1" t="s">
        <v>17</v>
      </c>
      <c r="R3" s="1" t="s">
        <v>8</v>
      </c>
      <c r="S3" s="1" t="s">
        <v>18</v>
      </c>
      <c r="T3" s="1" t="s">
        <v>32</v>
      </c>
      <c r="U3" s="1" t="s">
        <v>19</v>
      </c>
      <c r="V3" s="1" t="s">
        <v>20</v>
      </c>
      <c r="W3" s="1" t="s">
        <v>21</v>
      </c>
      <c r="X3" s="1" t="s">
        <v>21</v>
      </c>
      <c r="Y3" s="1" t="s">
        <v>23</v>
      </c>
      <c r="Z3" s="4" t="s">
        <v>9</v>
      </c>
    </row>
    <row r="4" spans="2:27" x14ac:dyDescent="0.4">
      <c r="B4" s="1" t="s">
        <v>3</v>
      </c>
      <c r="C4" s="5">
        <v>0.25</v>
      </c>
      <c r="D4" s="5">
        <v>0.10100000000238651</v>
      </c>
      <c r="E4" s="5">
        <v>0.30700000000069849</v>
      </c>
      <c r="F4" s="5">
        <v>0.25</v>
      </c>
      <c r="G4" s="5">
        <v>0.11899999999877764</v>
      </c>
      <c r="H4" s="5">
        <v>0.33899999999994179</v>
      </c>
      <c r="I4" s="5">
        <v>0.32299999999668216</v>
      </c>
      <c r="J4" s="5">
        <v>0.23400000000401633</v>
      </c>
      <c r="K4" s="17">
        <v>0.14000000000000001</v>
      </c>
      <c r="L4" s="13">
        <v>2.5999999999999995E-2</v>
      </c>
      <c r="M4" s="13">
        <f>SUM(C4:L4)</f>
        <v>2.0890000000025029</v>
      </c>
      <c r="O4" s="1" t="s">
        <v>10</v>
      </c>
      <c r="P4" s="24">
        <v>344.40000000031432</v>
      </c>
      <c r="Q4" s="24">
        <v>85.400000002118759</v>
      </c>
      <c r="R4" s="24">
        <v>345.39999999979045</v>
      </c>
      <c r="S4" s="24">
        <v>160.59999999997672</v>
      </c>
      <c r="T4" s="24">
        <v>515.99999999889405</v>
      </c>
      <c r="U4" s="24">
        <v>291.99999999982538</v>
      </c>
      <c r="V4" s="24">
        <v>383.59999999956926</v>
      </c>
      <c r="W4" s="24">
        <v>322.8000000002794</v>
      </c>
      <c r="X4" s="24">
        <v>231.80000000004657</v>
      </c>
      <c r="Y4" s="24">
        <v>517.99999999969725</v>
      </c>
      <c r="Z4" s="24">
        <v>2207.400000001292</v>
      </c>
      <c r="AA4" s="22">
        <v>1000</v>
      </c>
    </row>
    <row r="5" spans="2:27" x14ac:dyDescent="0.4">
      <c r="B5" s="1" t="s">
        <v>4</v>
      </c>
      <c r="C5" s="5">
        <v>0.23799999999755528</v>
      </c>
      <c r="D5" s="5">
        <v>8.8000000003376044E-2</v>
      </c>
      <c r="E5" s="5">
        <v>0.31799999999930151</v>
      </c>
      <c r="F5" s="5">
        <v>0.12099999999918509</v>
      </c>
      <c r="G5" s="5">
        <v>0.54600000000209548</v>
      </c>
      <c r="H5" s="5">
        <v>0.3169999999954598</v>
      </c>
      <c r="I5" s="5">
        <v>0.61000000000058208</v>
      </c>
      <c r="J5" s="5">
        <v>0.78900000000430737</v>
      </c>
      <c r="K5" s="13">
        <v>0.3129999999946449</v>
      </c>
      <c r="L5" s="13">
        <v>0.51499999999941792</v>
      </c>
      <c r="M5" s="13">
        <f>SUM(C5:I5)</f>
        <v>2.2379999999975553</v>
      </c>
      <c r="O5" s="1" t="s">
        <v>45</v>
      </c>
      <c r="P5" s="24">
        <v>116.69721504872065</v>
      </c>
      <c r="Q5" s="24">
        <v>25.617181732440887</v>
      </c>
      <c r="R5" s="24">
        <v>80.534713013014013</v>
      </c>
      <c r="S5" s="24">
        <v>47.617643789119555</v>
      </c>
      <c r="T5" s="24">
        <v>254.13697094319681</v>
      </c>
      <c r="U5" s="24">
        <v>56.913970164034481</v>
      </c>
      <c r="V5" s="24">
        <v>115.3908141925093</v>
      </c>
      <c r="W5" s="24">
        <v>234.27453980541401</v>
      </c>
      <c r="X5" s="24">
        <v>80.088451100909808</v>
      </c>
      <c r="Y5" s="24">
        <v>340.06881656631947</v>
      </c>
      <c r="Z5" s="24">
        <v>211.7239712456404</v>
      </c>
    </row>
    <row r="6" spans="2:27" x14ac:dyDescent="0.4">
      <c r="B6" s="1" t="s">
        <v>5</v>
      </c>
      <c r="C6" s="5">
        <v>0.26200000000244472</v>
      </c>
      <c r="D6" s="5">
        <v>0.11499999999796273</v>
      </c>
      <c r="E6" s="5">
        <v>0.39500000000407454</v>
      </c>
      <c r="F6" s="5">
        <v>0.15899999999965075</v>
      </c>
      <c r="G6" s="5">
        <v>0.42099999999481952</v>
      </c>
      <c r="H6" s="5">
        <v>0.22699999999895226</v>
      </c>
      <c r="I6" s="5">
        <v>0.28900000000430737</v>
      </c>
      <c r="J6" s="5">
        <v>0.16399999999703141</v>
      </c>
      <c r="K6" s="13">
        <v>0.17100000000209548</v>
      </c>
      <c r="L6" s="13">
        <v>0.28899999999703141</v>
      </c>
      <c r="M6" s="13">
        <f>SUM(C6:I6)</f>
        <v>1.8680000000022119</v>
      </c>
    </row>
    <row r="7" spans="2:27" x14ac:dyDescent="0.4">
      <c r="B7" s="1" t="s">
        <v>6</v>
      </c>
      <c r="C7" s="5">
        <v>0.46399999999994179</v>
      </c>
      <c r="D7" s="5">
        <v>8.4000000002561137E-2</v>
      </c>
      <c r="E7" s="5">
        <v>0.23599999999714782</v>
      </c>
      <c r="F7" s="5">
        <v>0.11899999999877764</v>
      </c>
      <c r="G7" s="5">
        <v>0.90299999999842839</v>
      </c>
      <c r="H7" s="5">
        <v>0.22100000000500586</v>
      </c>
      <c r="I7" s="5">
        <v>0.35699999999633292</v>
      </c>
      <c r="J7" s="5">
        <v>0.22000000000116415</v>
      </c>
      <c r="K7" s="13">
        <v>0.19400000000314321</v>
      </c>
      <c r="L7" s="13">
        <v>0.77599999999802094</v>
      </c>
      <c r="M7" s="13">
        <f>SUM(C7:I7)</f>
        <v>2.3839999999981956</v>
      </c>
      <c r="O7" s="2"/>
      <c r="P7" s="1"/>
      <c r="Q7" s="1" t="s">
        <v>16</v>
      </c>
      <c r="R7" s="13" t="s">
        <v>47</v>
      </c>
      <c r="S7" s="1" t="s">
        <v>48</v>
      </c>
      <c r="Z7" s="2"/>
    </row>
    <row r="8" spans="2:27" x14ac:dyDescent="0.4">
      <c r="B8" s="1" t="s">
        <v>7</v>
      </c>
      <c r="C8" s="5">
        <v>0.50800000000162981</v>
      </c>
      <c r="D8" s="5">
        <v>3.9000000004307367E-2</v>
      </c>
      <c r="E8" s="5">
        <v>0.4709999999977299</v>
      </c>
      <c r="F8" s="5">
        <v>0.1540000000022701</v>
      </c>
      <c r="G8" s="5">
        <v>0.59100000000034925</v>
      </c>
      <c r="H8" s="5">
        <v>0.35599999999976717</v>
      </c>
      <c r="I8" s="5">
        <v>0.33899999999994179</v>
      </c>
      <c r="J8" s="5">
        <v>0.20699999999487773</v>
      </c>
      <c r="K8" s="13">
        <v>0.34100000000034925</v>
      </c>
      <c r="L8" s="13">
        <v>0.98400000000401633</v>
      </c>
      <c r="M8" s="13">
        <f>SUM(C8:I8)</f>
        <v>2.4580000000059954</v>
      </c>
      <c r="O8" s="2"/>
      <c r="P8" s="1" t="s">
        <v>3</v>
      </c>
      <c r="Q8" s="5">
        <v>0.25</v>
      </c>
      <c r="R8" s="17">
        <f>ROUND(Q8,3)</f>
        <v>0.25</v>
      </c>
      <c r="S8" s="1">
        <v>250</v>
      </c>
    </row>
    <row r="9" spans="2:27" x14ac:dyDescent="0.4">
      <c r="B9" s="1" t="s">
        <v>9</v>
      </c>
      <c r="C9" s="13">
        <f t="shared" ref="C9:M9" si="0">SUM(C4:C8)</f>
        <v>1.7220000000015716</v>
      </c>
      <c r="D9" s="13">
        <f t="shared" si="0"/>
        <v>0.42700000001059379</v>
      </c>
      <c r="E9" s="13">
        <f t="shared" si="0"/>
        <v>1.7269999999989523</v>
      </c>
      <c r="F9" s="13">
        <f t="shared" si="0"/>
        <v>0.80299999999988358</v>
      </c>
      <c r="G9" s="13">
        <f t="shared" si="0"/>
        <v>2.5799999999944703</v>
      </c>
      <c r="H9" s="13">
        <f t="shared" si="0"/>
        <v>1.4599999999991269</v>
      </c>
      <c r="I9" s="13">
        <f t="shared" si="0"/>
        <v>1.9179999999978463</v>
      </c>
      <c r="J9" s="13">
        <f t="shared" si="0"/>
        <v>1.614000000001397</v>
      </c>
      <c r="K9" s="13">
        <f t="shared" si="0"/>
        <v>1.159000000000233</v>
      </c>
      <c r="L9" s="13">
        <f t="shared" si="0"/>
        <v>2.5899999999984864</v>
      </c>
      <c r="M9" s="13">
        <f t="shared" si="0"/>
        <v>11.037000000006461</v>
      </c>
      <c r="O9" s="2"/>
      <c r="P9" s="1" t="s">
        <v>4</v>
      </c>
      <c r="Q9" s="5">
        <v>0.23799999999755528</v>
      </c>
      <c r="R9" s="17">
        <f t="shared" ref="R9:R15" si="1">ROUND(Q9,3)</f>
        <v>0.23799999999999999</v>
      </c>
      <c r="S9" s="1">
        <v>238</v>
      </c>
    </row>
    <row r="10" spans="2:27" x14ac:dyDescent="0.4">
      <c r="B10" s="1" t="s">
        <v>10</v>
      </c>
      <c r="C10" s="13">
        <f t="shared" ref="C10:M10" si="2">AVERAGE(C4:C8)</f>
        <v>0.34440000000031434</v>
      </c>
      <c r="D10" s="13">
        <f t="shared" si="2"/>
        <v>8.5400000002118753E-2</v>
      </c>
      <c r="E10" s="13">
        <f t="shared" si="2"/>
        <v>0.34539999999979043</v>
      </c>
      <c r="F10" s="13">
        <f t="shared" si="2"/>
        <v>0.16059999999997671</v>
      </c>
      <c r="G10" s="13">
        <f t="shared" si="2"/>
        <v>0.51599999999889401</v>
      </c>
      <c r="H10" s="13">
        <f t="shared" si="2"/>
        <v>0.2919999999998254</v>
      </c>
      <c r="I10" s="13">
        <f t="shared" si="2"/>
        <v>0.38359999999956929</v>
      </c>
      <c r="J10" s="13">
        <f t="shared" si="2"/>
        <v>0.32280000000027942</v>
      </c>
      <c r="K10" s="13">
        <f t="shared" si="2"/>
        <v>0.23180000000004658</v>
      </c>
      <c r="L10" s="13">
        <f t="shared" si="2"/>
        <v>0.51799999999969726</v>
      </c>
      <c r="M10" s="13">
        <f t="shared" si="2"/>
        <v>2.2074000000012921</v>
      </c>
      <c r="O10" s="2"/>
      <c r="P10" s="1" t="s">
        <v>5</v>
      </c>
      <c r="Q10" s="5">
        <v>0.26200000000244472</v>
      </c>
      <c r="R10" s="17">
        <f t="shared" si="1"/>
        <v>0.26200000000000001</v>
      </c>
      <c r="S10" s="1">
        <v>262</v>
      </c>
    </row>
    <row r="11" spans="2:27" x14ac:dyDescent="0.4">
      <c r="B11" s="4" t="s">
        <v>11</v>
      </c>
      <c r="C11" s="13">
        <f t="shared" ref="C11:M11" si="3">_xlfn.QUARTILE.INC(C4:C8,2)</f>
        <v>0.26200000000244472</v>
      </c>
      <c r="D11" s="13">
        <f t="shared" si="3"/>
        <v>8.8000000003376044E-2</v>
      </c>
      <c r="E11" s="13">
        <f t="shared" si="3"/>
        <v>0.31799999999930151</v>
      </c>
      <c r="F11" s="13">
        <f t="shared" si="3"/>
        <v>0.1540000000022701</v>
      </c>
      <c r="G11" s="13">
        <f t="shared" si="3"/>
        <v>0.54600000000209548</v>
      </c>
      <c r="H11" s="13">
        <f t="shared" si="3"/>
        <v>0.3169999999954598</v>
      </c>
      <c r="I11" s="13">
        <f t="shared" si="3"/>
        <v>0.33899999999994179</v>
      </c>
      <c r="J11" s="13">
        <f t="shared" si="3"/>
        <v>0.22000000000116415</v>
      </c>
      <c r="K11" s="13">
        <f t="shared" si="3"/>
        <v>0.19400000000314321</v>
      </c>
      <c r="L11" s="13">
        <f t="shared" si="3"/>
        <v>0.51499999999941792</v>
      </c>
      <c r="M11" s="13">
        <f t="shared" si="3"/>
        <v>2.2379999999975553</v>
      </c>
      <c r="O11" s="2"/>
      <c r="P11" s="1" t="s">
        <v>6</v>
      </c>
      <c r="Q11" s="5">
        <v>0.46399999999994179</v>
      </c>
      <c r="R11" s="17">
        <f t="shared" si="1"/>
        <v>0.46400000000000002</v>
      </c>
      <c r="S11" s="1">
        <v>464</v>
      </c>
    </row>
    <row r="12" spans="2:27" x14ac:dyDescent="0.4">
      <c r="B12" s="4" t="s">
        <v>13</v>
      </c>
      <c r="C12" s="13">
        <f t="shared" ref="C12:M12" si="4">QUARTILE(C4:C8,1)</f>
        <v>0.25</v>
      </c>
      <c r="D12" s="13">
        <f t="shared" si="4"/>
        <v>8.4000000002561137E-2</v>
      </c>
      <c r="E12" s="13">
        <f t="shared" si="4"/>
        <v>0.30700000000069849</v>
      </c>
      <c r="F12" s="13">
        <f t="shared" si="4"/>
        <v>0.12099999999918509</v>
      </c>
      <c r="G12" s="13">
        <f t="shared" si="4"/>
        <v>0.42099999999481952</v>
      </c>
      <c r="H12" s="13">
        <f t="shared" si="4"/>
        <v>0.22699999999895226</v>
      </c>
      <c r="I12" s="13">
        <f t="shared" si="4"/>
        <v>0.32299999999668216</v>
      </c>
      <c r="J12" s="13">
        <f t="shared" si="4"/>
        <v>0.20699999999487773</v>
      </c>
      <c r="K12" s="13">
        <f t="shared" si="4"/>
        <v>0.17100000000209548</v>
      </c>
      <c r="L12" s="13">
        <f t="shared" si="4"/>
        <v>0.28899999999703141</v>
      </c>
      <c r="M12" s="13">
        <f t="shared" si="4"/>
        <v>2.0890000000025029</v>
      </c>
      <c r="O12" s="2"/>
      <c r="P12" s="1" t="s">
        <v>7</v>
      </c>
      <c r="Q12" s="5">
        <v>0.50800000000162981</v>
      </c>
      <c r="R12" s="17">
        <f t="shared" si="1"/>
        <v>0.50800000000000001</v>
      </c>
      <c r="S12" s="1">
        <v>508</v>
      </c>
    </row>
    <row r="13" spans="2:27" x14ac:dyDescent="0.4">
      <c r="B13" s="4" t="s">
        <v>12</v>
      </c>
      <c r="C13" s="13">
        <f t="shared" ref="C13:M13" si="5">QUARTILE(C4:C8,3)</f>
        <v>0.46399999999994179</v>
      </c>
      <c r="D13" s="13">
        <f t="shared" si="5"/>
        <v>0.10100000000238651</v>
      </c>
      <c r="E13" s="13">
        <f t="shared" si="5"/>
        <v>0.39500000000407454</v>
      </c>
      <c r="F13" s="13">
        <f t="shared" si="5"/>
        <v>0.15899999999965075</v>
      </c>
      <c r="G13" s="13">
        <f t="shared" si="5"/>
        <v>0.59100000000034925</v>
      </c>
      <c r="H13" s="13">
        <f t="shared" si="5"/>
        <v>0.33899999999994179</v>
      </c>
      <c r="I13" s="13">
        <f t="shared" si="5"/>
        <v>0.35699999999633292</v>
      </c>
      <c r="J13" s="13">
        <f t="shared" si="5"/>
        <v>0.23400000000401633</v>
      </c>
      <c r="K13" s="13">
        <f t="shared" si="5"/>
        <v>0.3129999999946449</v>
      </c>
      <c r="L13" s="13">
        <f t="shared" si="5"/>
        <v>0.77599999999802094</v>
      </c>
      <c r="M13" s="13">
        <f t="shared" si="5"/>
        <v>2.3839999999981956</v>
      </c>
      <c r="O13" s="2"/>
      <c r="P13" s="1" t="s">
        <v>9</v>
      </c>
      <c r="Q13" s="13">
        <f t="shared" ref="Q13" si="6">SUM(Q8:Q12)</f>
        <v>1.7220000000015716</v>
      </c>
      <c r="R13" s="17">
        <f t="shared" si="1"/>
        <v>1.722</v>
      </c>
      <c r="S13" s="1">
        <v>1722</v>
      </c>
    </row>
    <row r="14" spans="2:27" x14ac:dyDescent="0.4">
      <c r="B14" s="4" t="s">
        <v>14</v>
      </c>
      <c r="C14" s="6">
        <f t="shared" ref="C14:M14" si="7">C12-(C11*1.5)</f>
        <v>-0.14300000000366708</v>
      </c>
      <c r="D14" s="6">
        <f t="shared" si="7"/>
        <v>-4.8000000002502929E-2</v>
      </c>
      <c r="E14" s="6">
        <f t="shared" si="7"/>
        <v>-0.16999999999825377</v>
      </c>
      <c r="F14" s="6">
        <f t="shared" si="7"/>
        <v>-0.11000000000422006</v>
      </c>
      <c r="G14" s="6">
        <f t="shared" si="7"/>
        <v>-0.3980000000083237</v>
      </c>
      <c r="H14" s="6">
        <f t="shared" si="7"/>
        <v>-0.24849999999423744</v>
      </c>
      <c r="I14" s="6">
        <f t="shared" si="7"/>
        <v>-0.18550000000323053</v>
      </c>
      <c r="J14" s="6">
        <f t="shared" si="7"/>
        <v>-0.1230000000068685</v>
      </c>
      <c r="K14" s="6">
        <f t="shared" si="7"/>
        <v>-0.12000000000261934</v>
      </c>
      <c r="L14" s="6">
        <f t="shared" si="7"/>
        <v>-0.48350000000209548</v>
      </c>
      <c r="M14" s="6">
        <f t="shared" si="7"/>
        <v>-1.2679999999938301</v>
      </c>
      <c r="O14" s="2"/>
      <c r="P14" s="1" t="s">
        <v>10</v>
      </c>
      <c r="Q14" s="13">
        <f t="shared" ref="Q14" si="8">AVERAGE(Q8:Q12)</f>
        <v>0.34440000000031434</v>
      </c>
      <c r="R14" s="17">
        <f t="shared" si="1"/>
        <v>0.34399999999999997</v>
      </c>
      <c r="S14" s="1">
        <v>344</v>
      </c>
    </row>
    <row r="15" spans="2:27" x14ac:dyDescent="0.4">
      <c r="B15" s="4" t="s">
        <v>15</v>
      </c>
      <c r="C15" s="13">
        <f t="shared" ref="C15:M15" si="9">C13+(C11*1.5)</f>
        <v>0.85700000000360887</v>
      </c>
      <c r="D15" s="13">
        <f t="shared" si="9"/>
        <v>0.23300000000745058</v>
      </c>
      <c r="E15" s="13">
        <f t="shared" si="9"/>
        <v>0.8720000000030268</v>
      </c>
      <c r="F15" s="13">
        <f t="shared" si="9"/>
        <v>0.3900000000030559</v>
      </c>
      <c r="G15" s="13">
        <f t="shared" si="9"/>
        <v>1.4100000000034925</v>
      </c>
      <c r="H15" s="13">
        <f t="shared" si="9"/>
        <v>0.8144999999931315</v>
      </c>
      <c r="I15" s="13">
        <f t="shared" si="9"/>
        <v>0.86549999999624561</v>
      </c>
      <c r="J15" s="13">
        <f t="shared" si="9"/>
        <v>0.56400000000576256</v>
      </c>
      <c r="K15" s="13">
        <f t="shared" si="9"/>
        <v>0.60399999999935972</v>
      </c>
      <c r="L15" s="13">
        <f t="shared" si="9"/>
        <v>1.5484999999971478</v>
      </c>
      <c r="M15" s="13">
        <f t="shared" si="9"/>
        <v>5.7409999999945285</v>
      </c>
      <c r="O15" s="2"/>
      <c r="P15" s="1" t="s">
        <v>37</v>
      </c>
      <c r="Q15" s="1">
        <v>0.11669721504872065</v>
      </c>
      <c r="R15" s="17">
        <f t="shared" si="1"/>
        <v>0.11700000000000001</v>
      </c>
      <c r="S15" s="1">
        <v>117</v>
      </c>
    </row>
    <row r="16" spans="2:27" x14ac:dyDescent="0.4">
      <c r="B16" s="4" t="s">
        <v>37</v>
      </c>
      <c r="C16" s="13">
        <f>_xlfn.STDEV.P(C4:C8)</f>
        <v>0.11669721504872065</v>
      </c>
      <c r="D16" s="13">
        <f t="shared" ref="D16:M16" si="10">_xlfn.STDEV.P(D4:D8)</f>
        <v>2.5617181732440888E-2</v>
      </c>
      <c r="E16" s="13">
        <f t="shared" si="10"/>
        <v>8.0534713013014014E-2</v>
      </c>
      <c r="F16" s="13">
        <f t="shared" si="10"/>
        <v>4.7617643789119556E-2</v>
      </c>
      <c r="G16" s="13">
        <f t="shared" si="10"/>
        <v>0.25413697094319682</v>
      </c>
      <c r="H16" s="13">
        <f t="shared" si="10"/>
        <v>5.6913970164034482E-2</v>
      </c>
      <c r="I16" s="13">
        <f t="shared" si="10"/>
        <v>0.11539081419250929</v>
      </c>
      <c r="J16" s="13">
        <f t="shared" si="10"/>
        <v>0.23427453980541402</v>
      </c>
      <c r="K16" s="13">
        <f t="shared" si="10"/>
        <v>8.0088451100909813E-2</v>
      </c>
      <c r="L16" s="13">
        <f t="shared" si="10"/>
        <v>0.34006881656631949</v>
      </c>
      <c r="M16" s="13">
        <f t="shared" si="10"/>
        <v>0.21172397124564041</v>
      </c>
      <c r="O16" s="2"/>
      <c r="P16" s="2"/>
      <c r="S16">
        <v>1000</v>
      </c>
    </row>
    <row r="17" spans="2:18" x14ac:dyDescent="0.4">
      <c r="B17" s="9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O17" s="2"/>
      <c r="P17" s="2"/>
    </row>
    <row r="18" spans="2:18" x14ac:dyDescent="0.4">
      <c r="B18" s="4"/>
      <c r="C18" s="13" t="s">
        <v>38</v>
      </c>
      <c r="D18" s="13" t="s">
        <v>39</v>
      </c>
      <c r="E18" s="13" t="s">
        <v>40</v>
      </c>
      <c r="F18" s="13" t="s">
        <v>41</v>
      </c>
      <c r="G18" s="13" t="s">
        <v>41</v>
      </c>
      <c r="H18" s="13" t="s">
        <v>42</v>
      </c>
      <c r="I18" s="13" t="s">
        <v>40</v>
      </c>
      <c r="J18" s="13" t="s">
        <v>43</v>
      </c>
      <c r="K18" s="13" t="s">
        <v>43</v>
      </c>
      <c r="L18" s="13" t="s">
        <v>44</v>
      </c>
      <c r="M18" s="13" t="s">
        <v>9</v>
      </c>
      <c r="O18" s="2"/>
      <c r="P18" s="1"/>
      <c r="Q18" s="1" t="s">
        <v>48</v>
      </c>
      <c r="R18" s="1" t="s">
        <v>49</v>
      </c>
    </row>
    <row r="19" spans="2:18" x14ac:dyDescent="0.4">
      <c r="B19" s="4" t="s">
        <v>10</v>
      </c>
      <c r="C19" s="13">
        <v>0.34440000000031434</v>
      </c>
      <c r="D19" s="13">
        <v>8.5400000002118753E-2</v>
      </c>
      <c r="E19" s="13">
        <v>0.34539999999979043</v>
      </c>
      <c r="F19" s="13">
        <v>0.16059999999997671</v>
      </c>
      <c r="G19" s="13">
        <v>0.51599999999889401</v>
      </c>
      <c r="H19" s="13">
        <v>0.2919999999998254</v>
      </c>
      <c r="I19" s="13">
        <v>0.38359999999956929</v>
      </c>
      <c r="J19" s="13">
        <v>0.32280000000027942</v>
      </c>
      <c r="K19" s="13">
        <v>0.23180000000004658</v>
      </c>
      <c r="L19" s="13">
        <v>0.51799999999969726</v>
      </c>
      <c r="M19" s="13">
        <v>2.2074000000012921</v>
      </c>
      <c r="O19" s="2"/>
      <c r="P19" s="1" t="s">
        <v>3</v>
      </c>
      <c r="Q19" s="1">
        <v>250</v>
      </c>
      <c r="R19" s="25">
        <f>_xlfn.NORM.DIST(Q19,$T$19,$S$15,FALSE)</f>
        <v>3.4777066120661459E-4</v>
      </c>
    </row>
    <row r="20" spans="2:18" x14ac:dyDescent="0.4">
      <c r="B20" s="4" t="s">
        <v>37</v>
      </c>
      <c r="C20" s="13">
        <v>0.11669721504872065</v>
      </c>
      <c r="D20" s="13">
        <v>2.5617181732440888E-2</v>
      </c>
      <c r="E20" s="13">
        <v>8.0534713013014014E-2</v>
      </c>
      <c r="F20" s="13">
        <v>4.7617643789119556E-2</v>
      </c>
      <c r="G20" s="13">
        <v>0.25413697094319682</v>
      </c>
      <c r="H20" s="13">
        <v>5.6913970164034482E-2</v>
      </c>
      <c r="I20" s="13">
        <v>0.11539081419250929</v>
      </c>
      <c r="J20" s="13">
        <v>0.23427453980541402</v>
      </c>
      <c r="K20" s="13">
        <v>8.0088451100909813E-2</v>
      </c>
      <c r="L20" s="13">
        <v>0.34006881656631949</v>
      </c>
      <c r="M20" s="13">
        <v>0.21172397124564041</v>
      </c>
      <c r="O20" s="2"/>
      <c r="P20" s="1" t="s">
        <v>4</v>
      </c>
      <c r="Q20" s="1">
        <v>238</v>
      </c>
      <c r="R20" s="25">
        <f>_xlfn.NORM.DIST(Q20,$T$19,$S$15,FALSE)</f>
        <v>4.3071112025113697E-4</v>
      </c>
    </row>
    <row r="21" spans="2:18" x14ac:dyDescent="0.4">
      <c r="O21" s="2"/>
      <c r="P21" s="1" t="s">
        <v>5</v>
      </c>
      <c r="Q21" s="1">
        <v>262</v>
      </c>
      <c r="R21" s="25">
        <f>_xlfn.NORM.DIST(Q21,$T$19,$S$15,FALSE)</f>
        <v>2.7786335946119138E-4</v>
      </c>
    </row>
    <row r="22" spans="2:18" x14ac:dyDescent="0.4">
      <c r="O22" s="2"/>
      <c r="P22" s="1" t="s">
        <v>6</v>
      </c>
      <c r="Q22" s="1">
        <v>464</v>
      </c>
      <c r="R22" s="25">
        <f>_xlfn.NORM.DIST(Q22,$T$19,$S$15,FALSE)</f>
        <v>1.3107058591432919E-6</v>
      </c>
    </row>
    <row r="23" spans="2:18" x14ac:dyDescent="0.4">
      <c r="B23" s="9" t="s">
        <v>26</v>
      </c>
      <c r="C23" s="2"/>
      <c r="D23" s="3"/>
      <c r="E23" s="3"/>
      <c r="F23" s="3"/>
      <c r="G23" s="3"/>
      <c r="P23" s="1" t="s">
        <v>7</v>
      </c>
      <c r="Q23" s="1">
        <v>508</v>
      </c>
      <c r="R23" s="25">
        <f>_xlfn.NORM.DIST(Q23,$T$19,$S$15,FALSE)</f>
        <v>2.748404966851488E-7</v>
      </c>
    </row>
    <row r="24" spans="2:18" x14ac:dyDescent="0.4">
      <c r="B24" s="1"/>
      <c r="C24" s="1" t="s">
        <v>16</v>
      </c>
      <c r="D24" s="1" t="s">
        <v>17</v>
      </c>
      <c r="E24" s="1" t="s">
        <v>8</v>
      </c>
      <c r="F24" s="1" t="s">
        <v>18</v>
      </c>
      <c r="G24" s="1" t="s">
        <v>32</v>
      </c>
      <c r="H24" s="1" t="s">
        <v>19</v>
      </c>
      <c r="I24" s="1" t="s">
        <v>20</v>
      </c>
      <c r="J24" s="1" t="s">
        <v>21</v>
      </c>
      <c r="K24" s="1" t="s">
        <v>21</v>
      </c>
      <c r="L24" s="1" t="s">
        <v>23</v>
      </c>
      <c r="M24" s="1" t="s">
        <v>9</v>
      </c>
    </row>
    <row r="25" spans="2:18" x14ac:dyDescent="0.4">
      <c r="B25" s="1" t="s">
        <v>3</v>
      </c>
      <c r="C25" s="17">
        <v>0.16999999999825399</v>
      </c>
      <c r="D25" s="17">
        <v>5.400000000372529E-2</v>
      </c>
      <c r="E25" s="17">
        <v>0.15099999999802094</v>
      </c>
      <c r="F25" s="17">
        <v>0.10199999999895226</v>
      </c>
      <c r="G25" s="17">
        <v>0.15299999999842839</v>
      </c>
      <c r="H25" s="17">
        <v>0.22699999999895226</v>
      </c>
      <c r="I25" s="17">
        <v>0.18900000000576256</v>
      </c>
      <c r="J25" s="17">
        <v>0.11899999999877764</v>
      </c>
      <c r="K25" s="17">
        <v>8.3999999995285179E-2</v>
      </c>
      <c r="L25" s="17">
        <v>0.20000000000436557</v>
      </c>
      <c r="M25" s="17">
        <f>SUM(C25:I25)</f>
        <v>1.0460000000020957</v>
      </c>
      <c r="P25" s="1"/>
      <c r="Q25" s="1" t="s">
        <v>48</v>
      </c>
      <c r="R25" s="1" t="s">
        <v>49</v>
      </c>
    </row>
    <row r="26" spans="2:18" x14ac:dyDescent="0.4">
      <c r="B26" s="1" t="s">
        <v>4</v>
      </c>
      <c r="C26" s="17">
        <v>0.18400000000110595</v>
      </c>
      <c r="D26" s="17">
        <v>5.3999999996449333E-2</v>
      </c>
      <c r="E26" s="17">
        <v>0.14299999999639113</v>
      </c>
      <c r="F26" s="17">
        <v>0.10200000000622822</v>
      </c>
      <c r="G26" s="17">
        <v>0.18000000000029104</v>
      </c>
      <c r="H26" s="17">
        <v>0.19399999999586726</v>
      </c>
      <c r="I26" s="17">
        <v>0.19099999999889405</v>
      </c>
      <c r="J26" s="17">
        <v>0.11600000000180444</v>
      </c>
      <c r="K26" s="17">
        <v>4.499999999825377E-2</v>
      </c>
      <c r="L26" s="17">
        <v>0.24300000000221189</v>
      </c>
      <c r="M26" s="17">
        <f>SUM(C26:I26)</f>
        <v>1.047999999995227</v>
      </c>
      <c r="P26" s="1"/>
      <c r="Q26" s="1">
        <v>238</v>
      </c>
      <c r="R26" s="25">
        <f>_xlfn.NORM.DIST(Q26,$S$14,$S$15,FALSE)</f>
        <v>2.261979461855189E-3</v>
      </c>
    </row>
    <row r="27" spans="2:18" x14ac:dyDescent="0.4">
      <c r="B27" s="1" t="s">
        <v>5</v>
      </c>
      <c r="C27" s="17">
        <v>0.41800000000512227</v>
      </c>
      <c r="D27" s="17">
        <v>5.3999999996449333E-2</v>
      </c>
      <c r="E27" s="17">
        <v>0.1569999999992433</v>
      </c>
      <c r="F27" s="17">
        <v>0.11300000000483124</v>
      </c>
      <c r="G27" s="17">
        <v>0.2199999999938882</v>
      </c>
      <c r="H27" s="17">
        <v>0.17100000000209548</v>
      </c>
      <c r="I27" s="17">
        <v>0.18200000000069849</v>
      </c>
      <c r="J27" s="17">
        <v>0.12800000000424916</v>
      </c>
      <c r="K27" s="17">
        <v>7.9999999994470272E-2</v>
      </c>
      <c r="L27" s="17">
        <v>0.2180000000007567</v>
      </c>
      <c r="M27" s="17">
        <f>SUM(C27:I27)</f>
        <v>1.3150000000023283</v>
      </c>
      <c r="P27" s="1"/>
      <c r="Q27" s="1">
        <v>250</v>
      </c>
      <c r="R27" s="25">
        <f t="shared" ref="R27:R30" si="11">_xlfn.NORM.DIST(Q27,$S$14,$S$15,FALSE)</f>
        <v>2.4692190440220346E-3</v>
      </c>
    </row>
    <row r="28" spans="2:18" x14ac:dyDescent="0.4">
      <c r="B28" s="1" t="s">
        <v>6</v>
      </c>
      <c r="C28" s="17">
        <v>0.43200000000069849</v>
      </c>
      <c r="D28" s="17">
        <v>6.3000000001920853E-2</v>
      </c>
      <c r="E28" s="17">
        <v>0.14699999999720603</v>
      </c>
      <c r="F28" s="17">
        <v>9.900000000197906E-2</v>
      </c>
      <c r="G28" s="17">
        <v>0.44299999999930151</v>
      </c>
      <c r="H28" s="17">
        <v>0.17699999999604188</v>
      </c>
      <c r="I28" s="17">
        <v>0.18500000000494765</v>
      </c>
      <c r="J28" s="17">
        <v>0.34699999999429565</v>
      </c>
      <c r="K28" s="17">
        <v>0.10800000000017462</v>
      </c>
      <c r="L28" s="17">
        <v>0.31300000000192085</v>
      </c>
      <c r="M28" s="17">
        <f>SUM(C28:I28)</f>
        <v>1.5460000000020955</v>
      </c>
      <c r="P28" s="1"/>
      <c r="Q28" s="1">
        <v>262</v>
      </c>
      <c r="R28" s="25">
        <f t="shared" si="11"/>
        <v>2.6672398005494111E-3</v>
      </c>
    </row>
    <row r="29" spans="2:18" x14ac:dyDescent="0.4">
      <c r="B29" s="1" t="s">
        <v>7</v>
      </c>
      <c r="C29" s="17">
        <v>0.22800000000279397</v>
      </c>
      <c r="D29" s="17">
        <v>5.9999999997671694E-2</v>
      </c>
      <c r="E29" s="17">
        <v>0.16900000000168802</v>
      </c>
      <c r="F29" s="17">
        <v>9.1000000000349246E-2</v>
      </c>
      <c r="G29" s="17">
        <v>0.42399999999906868</v>
      </c>
      <c r="H29" s="17">
        <v>0.16500000000087311</v>
      </c>
      <c r="I29" s="17">
        <v>0.39299999999639113</v>
      </c>
      <c r="J29" s="17">
        <v>0.16100000000005821</v>
      </c>
      <c r="K29" s="17">
        <v>9.0000000003783498E-2</v>
      </c>
      <c r="L29" s="17">
        <v>0.13799999999901047</v>
      </c>
      <c r="M29" s="17">
        <f>SUM(C29:I29)</f>
        <v>1.5299999999988358</v>
      </c>
      <c r="P29" s="1"/>
      <c r="Q29" s="1">
        <v>464</v>
      </c>
      <c r="R29" s="25">
        <f t="shared" si="11"/>
        <v>2.0151085284893636E-3</v>
      </c>
    </row>
    <row r="30" spans="2:18" x14ac:dyDescent="0.4">
      <c r="B30" s="1" t="s">
        <v>9</v>
      </c>
      <c r="C30" s="17">
        <f t="shared" ref="C30:M30" si="12">SUM(C25:C29)</f>
        <v>1.4320000000079747</v>
      </c>
      <c r="D30" s="17">
        <f t="shared" si="12"/>
        <v>0.2849999999962165</v>
      </c>
      <c r="E30" s="17">
        <f t="shared" si="12"/>
        <v>0.76699999999254942</v>
      </c>
      <c r="F30" s="17">
        <f t="shared" si="12"/>
        <v>0.50700000001234002</v>
      </c>
      <c r="G30" s="17">
        <f t="shared" si="12"/>
        <v>1.4199999999909778</v>
      </c>
      <c r="H30" s="17">
        <f t="shared" si="12"/>
        <v>0.93399999999382999</v>
      </c>
      <c r="I30" s="17">
        <f t="shared" si="12"/>
        <v>1.1400000000066939</v>
      </c>
      <c r="J30" s="17">
        <f t="shared" si="12"/>
        <v>0.87099999999918509</v>
      </c>
      <c r="K30" s="17">
        <f t="shared" si="12"/>
        <v>0.40699999999196734</v>
      </c>
      <c r="L30" s="17">
        <f t="shared" si="12"/>
        <v>1.1120000000082655</v>
      </c>
      <c r="M30" s="17">
        <f t="shared" si="12"/>
        <v>6.4850000000005821</v>
      </c>
      <c r="P30" s="1"/>
      <c r="Q30" s="1">
        <v>508</v>
      </c>
      <c r="R30" s="25">
        <f t="shared" si="11"/>
        <v>1.2766611425866334E-3</v>
      </c>
    </row>
    <row r="31" spans="2:18" x14ac:dyDescent="0.4">
      <c r="B31" s="1" t="s">
        <v>10</v>
      </c>
      <c r="C31" s="17">
        <f t="shared" ref="C31:M31" si="13">AVERAGE(C25:C29)</f>
        <v>0.28640000000159493</v>
      </c>
      <c r="D31" s="17">
        <f t="shared" si="13"/>
        <v>5.6999999999243302E-2</v>
      </c>
      <c r="E31" s="17">
        <f t="shared" si="13"/>
        <v>0.15339999999850989</v>
      </c>
      <c r="F31" s="17">
        <f t="shared" si="13"/>
        <v>0.101400000002468</v>
      </c>
      <c r="G31" s="17">
        <f t="shared" si="13"/>
        <v>0.28399999999819558</v>
      </c>
      <c r="H31" s="17">
        <f t="shared" si="13"/>
        <v>0.18679999999876601</v>
      </c>
      <c r="I31" s="17">
        <f t="shared" si="13"/>
        <v>0.22800000000133877</v>
      </c>
      <c r="J31" s="17">
        <f t="shared" si="13"/>
        <v>0.17419999999983701</v>
      </c>
      <c r="K31" s="17">
        <f t="shared" si="13"/>
        <v>8.1399999998393466E-2</v>
      </c>
      <c r="L31" s="17">
        <f t="shared" si="13"/>
        <v>0.22240000000165311</v>
      </c>
      <c r="M31" s="17">
        <f t="shared" si="13"/>
        <v>1.2970000000001165</v>
      </c>
    </row>
    <row r="33" spans="2:13" x14ac:dyDescent="0.4">
      <c r="B33" s="9" t="s">
        <v>26</v>
      </c>
      <c r="C33" s="2"/>
      <c r="D33" s="3"/>
      <c r="E33" s="3"/>
      <c r="F33" s="3"/>
      <c r="G33" s="3"/>
    </row>
    <row r="34" spans="2:13" x14ac:dyDescent="0.4">
      <c r="B34" s="1"/>
      <c r="C34" s="1" t="s">
        <v>16</v>
      </c>
      <c r="D34" s="1" t="s">
        <v>17</v>
      </c>
      <c r="E34" s="1" t="s">
        <v>8</v>
      </c>
      <c r="F34" s="1" t="s">
        <v>18</v>
      </c>
      <c r="G34" s="1" t="s">
        <v>32</v>
      </c>
      <c r="H34" s="1" t="s">
        <v>19</v>
      </c>
      <c r="I34" s="1" t="s">
        <v>20</v>
      </c>
      <c r="J34" s="1" t="s">
        <v>21</v>
      </c>
      <c r="K34" s="1" t="s">
        <v>21</v>
      </c>
      <c r="L34" s="1" t="s">
        <v>23</v>
      </c>
      <c r="M34" s="1" t="s">
        <v>9</v>
      </c>
    </row>
    <row r="35" spans="2:13" x14ac:dyDescent="0.4">
      <c r="B35" s="1" t="s">
        <v>3</v>
      </c>
      <c r="C35">
        <v>169.999999998254</v>
      </c>
      <c r="D35">
        <v>54.00000000372529</v>
      </c>
      <c r="E35">
        <v>150.99999999802094</v>
      </c>
      <c r="F35">
        <v>101.99999999895226</v>
      </c>
      <c r="G35">
        <v>152.99999999842839</v>
      </c>
      <c r="H35">
        <v>226.99999999895226</v>
      </c>
      <c r="I35">
        <v>189.00000000576256</v>
      </c>
      <c r="J35">
        <v>118.99999999877764</v>
      </c>
      <c r="K35">
        <v>83.999999995285179</v>
      </c>
      <c r="L35">
        <v>200.00000000436557</v>
      </c>
      <c r="M35" s="17">
        <f>SUM(C35:I35)</f>
        <v>1046.0000000020957</v>
      </c>
    </row>
    <row r="36" spans="2:13" x14ac:dyDescent="0.4">
      <c r="B36" s="1" t="s">
        <v>4</v>
      </c>
      <c r="C36">
        <v>184.00000000110595</v>
      </c>
      <c r="D36">
        <v>53.999999996449333</v>
      </c>
      <c r="E36">
        <v>142.99999999639113</v>
      </c>
      <c r="F36">
        <v>102.00000000622822</v>
      </c>
      <c r="G36">
        <v>180.00000000029104</v>
      </c>
      <c r="H36">
        <v>193.99999999586726</v>
      </c>
      <c r="I36">
        <v>190.99999999889405</v>
      </c>
      <c r="J36">
        <v>116.00000000180444</v>
      </c>
      <c r="K36">
        <v>44.99999999825377</v>
      </c>
      <c r="L36">
        <v>243.00000000221189</v>
      </c>
      <c r="M36" s="17">
        <f>SUM(C36:I36)</f>
        <v>1047.999999995227</v>
      </c>
    </row>
    <row r="37" spans="2:13" x14ac:dyDescent="0.4">
      <c r="B37" s="1" t="s">
        <v>5</v>
      </c>
      <c r="C37">
        <v>418.00000000512227</v>
      </c>
      <c r="D37">
        <v>53.999999996449333</v>
      </c>
      <c r="E37">
        <v>156.9999999992433</v>
      </c>
      <c r="F37">
        <v>113.00000000483124</v>
      </c>
      <c r="G37">
        <v>219.9999999938882</v>
      </c>
      <c r="H37">
        <v>171.00000000209548</v>
      </c>
      <c r="I37">
        <v>182.00000000069849</v>
      </c>
      <c r="J37">
        <v>128.00000000424916</v>
      </c>
      <c r="K37">
        <v>79.999999994470272</v>
      </c>
      <c r="L37">
        <v>218.0000000007567</v>
      </c>
      <c r="M37" s="17">
        <f>SUM(C37:I37)</f>
        <v>1315.0000000023283</v>
      </c>
    </row>
    <row r="38" spans="2:13" x14ac:dyDescent="0.4">
      <c r="B38" s="1" t="s">
        <v>6</v>
      </c>
      <c r="C38">
        <v>432.00000000069849</v>
      </c>
      <c r="D38">
        <v>63.000000001920853</v>
      </c>
      <c r="E38">
        <v>146.99999999720603</v>
      </c>
      <c r="F38">
        <v>99.00000000197906</v>
      </c>
      <c r="G38">
        <v>442.99999999930151</v>
      </c>
      <c r="H38">
        <v>176.99999999604188</v>
      </c>
      <c r="I38">
        <v>185.00000000494765</v>
      </c>
      <c r="J38">
        <v>346.99999999429565</v>
      </c>
      <c r="K38">
        <v>108.00000000017462</v>
      </c>
      <c r="L38">
        <v>313.00000000192085</v>
      </c>
      <c r="M38" s="17">
        <f>SUM(C38:I38)</f>
        <v>1546.0000000020955</v>
      </c>
    </row>
    <row r="39" spans="2:13" x14ac:dyDescent="0.4">
      <c r="B39" s="1" t="s">
        <v>7</v>
      </c>
      <c r="C39">
        <v>228.00000000279397</v>
      </c>
      <c r="D39">
        <v>59.999999997671694</v>
      </c>
      <c r="E39">
        <v>169.00000000168802</v>
      </c>
      <c r="F39">
        <v>91.000000000349246</v>
      </c>
      <c r="G39">
        <v>423.99999999906868</v>
      </c>
      <c r="H39">
        <v>165.00000000087311</v>
      </c>
      <c r="I39">
        <v>392.99999999639113</v>
      </c>
      <c r="J39">
        <v>161.00000000005821</v>
      </c>
      <c r="K39">
        <v>90.000000003783498</v>
      </c>
      <c r="L39">
        <v>137.99999999901047</v>
      </c>
      <c r="M39" s="17">
        <f>SUM(C39:I39)</f>
        <v>1529.9999999988358</v>
      </c>
    </row>
    <row r="40" spans="2:13" x14ac:dyDescent="0.4">
      <c r="B40" s="1" t="s">
        <v>9</v>
      </c>
      <c r="C40" s="17">
        <f t="shared" ref="C40:M40" si="14">SUM(C35:C39)</f>
        <v>1432.0000000079747</v>
      </c>
      <c r="D40" s="17">
        <f t="shared" si="14"/>
        <v>284.9999999962165</v>
      </c>
      <c r="E40" s="17">
        <f t="shared" si="14"/>
        <v>766.99999999254942</v>
      </c>
      <c r="F40" s="17">
        <f t="shared" si="14"/>
        <v>507.00000001234002</v>
      </c>
      <c r="G40" s="17">
        <f t="shared" si="14"/>
        <v>1419.9999999909778</v>
      </c>
      <c r="H40" s="17">
        <f t="shared" si="14"/>
        <v>933.99999999382999</v>
      </c>
      <c r="I40" s="17">
        <f t="shared" si="14"/>
        <v>1140.0000000066939</v>
      </c>
      <c r="J40" s="17">
        <f t="shared" si="14"/>
        <v>870.99999999918509</v>
      </c>
      <c r="K40" s="17">
        <f t="shared" si="14"/>
        <v>406.99999999196734</v>
      </c>
      <c r="L40" s="17">
        <f t="shared" si="14"/>
        <v>1112.0000000082655</v>
      </c>
      <c r="M40" s="17">
        <f t="shared" si="14"/>
        <v>6485.0000000005821</v>
      </c>
    </row>
    <row r="41" spans="2:13" x14ac:dyDescent="0.4">
      <c r="B41" s="1" t="s">
        <v>10</v>
      </c>
      <c r="C41" s="17">
        <f t="shared" ref="C41:M41" si="15">AVERAGE(C35:C39)</f>
        <v>286.40000000159495</v>
      </c>
      <c r="D41" s="17">
        <f t="shared" si="15"/>
        <v>56.9999999992433</v>
      </c>
      <c r="E41" s="17">
        <f t="shared" si="15"/>
        <v>153.39999999850988</v>
      </c>
      <c r="F41" s="17">
        <f t="shared" si="15"/>
        <v>101.400000002468</v>
      </c>
      <c r="G41" s="17">
        <f t="shared" si="15"/>
        <v>283.99999999819556</v>
      </c>
      <c r="H41" s="17">
        <f t="shared" si="15"/>
        <v>186.799999998766</v>
      </c>
      <c r="I41" s="17">
        <f t="shared" si="15"/>
        <v>228.00000000133878</v>
      </c>
      <c r="J41" s="17">
        <f t="shared" si="15"/>
        <v>174.19999999983702</v>
      </c>
      <c r="K41" s="17">
        <f t="shared" si="15"/>
        <v>81.399999998393469</v>
      </c>
      <c r="L41" s="17">
        <f t="shared" si="15"/>
        <v>222.4000000016531</v>
      </c>
      <c r="M41" s="17">
        <f t="shared" si="15"/>
        <v>1297.0000000001164</v>
      </c>
    </row>
  </sheetData>
  <sortState ref="Q26:Q30">
    <sortCondition ref="Q26"/>
  </sortState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分析</vt:lpstr>
      <vt:lpstr>オリンピック</vt:lpstr>
      <vt:lpstr>器械</vt:lpstr>
      <vt:lpstr>機会</vt:lpstr>
      <vt:lpstr>確率分布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kait</dc:creator>
  <cp:lastModifiedBy>kait</cp:lastModifiedBy>
  <dcterms:created xsi:type="dcterms:W3CDTF">2022-06-01T05:21:42Z</dcterms:created>
  <dcterms:modified xsi:type="dcterms:W3CDTF">2022-06-16T08:12:36Z</dcterms:modified>
</cp:coreProperties>
</file>