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6de1d8036e85e6/Documents/UVG/Cuarto año/Segundo Semestre/Metodos_2/Lista4_M-todos/"/>
    </mc:Choice>
  </mc:AlternateContent>
  <xr:revisionPtr revIDLastSave="0" documentId="8_{1701A252-09D4-4549-A03A-C41A96C97452}" xr6:coauthVersionLast="47" xr6:coauthVersionMax="47" xr10:uidLastSave="{00000000-0000-0000-0000-000000000000}"/>
  <bookViews>
    <workbookView xWindow="-108" yWindow="-108" windowWidth="23256" windowHeight="12456" xr2:uid="{8CF62F63-B130-42E5-8951-C7DDE884B74D}"/>
  </bookViews>
  <sheets>
    <sheet name="Problema 1" sheetId="1" r:id="rId1"/>
    <sheet name="Problema 2" sheetId="2" r:id="rId2"/>
  </sheets>
  <definedNames>
    <definedName name="solver_adj" localSheetId="0" hidden="1">'Problema 1'!$E$51:$E$58</definedName>
    <definedName name="solver_adj" localSheetId="1" hidden="1">'Problema 2'!$F$58:$F$69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'Problema 1'!$E$51:$E$58</definedName>
    <definedName name="solver_lhs1" localSheetId="1" hidden="1">'Problema 2'!$I$58:$I$64</definedName>
    <definedName name="solver_lhs2" localSheetId="0" hidden="1">'Problema 1'!$E$51:$E$58</definedName>
    <definedName name="solver_lhs2" localSheetId="1" hidden="1">'Problema 2'!$I$65:$I$70</definedName>
    <definedName name="solver_lhs3" localSheetId="0" hidden="1">'Problema 1'!$H$51:$H$54</definedName>
    <definedName name="solver_lhs4" localSheetId="0" hidden="1">'Problema 1'!$H$55:$H$58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'Problema 1'!$E$48</definedName>
    <definedName name="solver_opt" localSheetId="1" hidden="1">'Problema 2'!$F$55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2</definedName>
    <definedName name="solver_rel2" localSheetId="0" hidden="1">3</definedName>
    <definedName name="solver_rel2" localSheetId="1" hidden="1">1</definedName>
    <definedName name="solver_rel3" localSheetId="0" hidden="1">2</definedName>
    <definedName name="solver_rel4" localSheetId="0" hidden="1">1</definedName>
    <definedName name="solver_rhs1" localSheetId="0" hidden="1">"integer"</definedName>
    <definedName name="solver_rhs1" localSheetId="1" hidden="1">'Problema 2'!$K$58:$K$64</definedName>
    <definedName name="solver_rhs2" localSheetId="0" hidden="1">0</definedName>
    <definedName name="solver_rhs2" localSheetId="1" hidden="1">'Problema 2'!$K$65:$K$70</definedName>
    <definedName name="solver_rhs3" localSheetId="0" hidden="1">'Problema 1'!$J$51:$J$54</definedName>
    <definedName name="solver_rhs4" localSheetId="0" hidden="1">'Problema 1'!$J$55:$J$58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2" l="1"/>
  <c r="L66" i="2" s="1"/>
  <c r="I67" i="2"/>
  <c r="L67" i="2" s="1"/>
  <c r="I68" i="2"/>
  <c r="L68" i="2" s="1"/>
  <c r="I69" i="2"/>
  <c r="L69" i="2" s="1"/>
  <c r="I70" i="2"/>
  <c r="L70" i="2" s="1"/>
  <c r="I65" i="2"/>
  <c r="L65" i="2" s="1"/>
  <c r="I64" i="2"/>
  <c r="L64" i="2" s="1"/>
  <c r="I63" i="2"/>
  <c r="L63" i="2" s="1"/>
  <c r="I61" i="2"/>
  <c r="L61" i="2" s="1"/>
  <c r="I62" i="2"/>
  <c r="L62" i="2" s="1"/>
  <c r="I60" i="2"/>
  <c r="L60" i="2" s="1"/>
  <c r="I59" i="2"/>
  <c r="L59" i="2" s="1"/>
  <c r="I58" i="2"/>
  <c r="L58" i="2" s="1"/>
  <c r="F55" i="2"/>
  <c r="H55" i="1"/>
  <c r="K59" i="1"/>
  <c r="H58" i="1"/>
  <c r="K58" i="1" s="1"/>
  <c r="H57" i="1"/>
  <c r="K57" i="1" s="1"/>
  <c r="H56" i="1"/>
  <c r="K56" i="1" s="1"/>
  <c r="K55" i="1"/>
  <c r="H54" i="1"/>
  <c r="K54" i="1" s="1"/>
  <c r="H53" i="1"/>
  <c r="K53" i="1" s="1"/>
  <c r="H52" i="1"/>
  <c r="K52" i="1" s="1"/>
  <c r="H51" i="1"/>
  <c r="K51" i="1" s="1"/>
  <c r="E48" i="1"/>
  <c r="H42" i="1"/>
  <c r="K42" i="1" s="1"/>
  <c r="H41" i="1"/>
  <c r="K41" i="1" s="1"/>
  <c r="H40" i="1"/>
  <c r="K40" i="1" s="1"/>
  <c r="H39" i="1"/>
  <c r="K39" i="1" s="1"/>
  <c r="H38" i="1"/>
  <c r="K38" i="1" s="1"/>
  <c r="H36" i="1"/>
  <c r="K36" i="1" s="1"/>
  <c r="H37" i="1"/>
  <c r="K37" i="1" s="1"/>
  <c r="H35" i="1"/>
  <c r="K35" i="1" s="1"/>
  <c r="E32" i="1"/>
  <c r="K43" i="1"/>
</calcChain>
</file>

<file path=xl/sharedStrings.xml><?xml version="1.0" encoding="utf-8"?>
<sst xmlns="http://schemas.openxmlformats.org/spreadsheetml/2006/main" count="160" uniqueCount="72">
  <si>
    <t xml:space="preserve"> </t>
  </si>
  <si>
    <t>Max: 30x1+40x2+20x3+10x4-15s1-20s2-10s3-8s4</t>
  </si>
  <si>
    <t xml:space="preserve">Función Objetivo: </t>
  </si>
  <si>
    <t>≤</t>
  </si>
  <si>
    <t>≥</t>
  </si>
  <si>
    <t>Declaración de variables</t>
  </si>
  <si>
    <t xml:space="preserve">Coef. </t>
  </si>
  <si>
    <t>Variables</t>
  </si>
  <si>
    <t>No.</t>
  </si>
  <si>
    <t>Restricciones</t>
  </si>
  <si>
    <t>Formula</t>
  </si>
  <si>
    <t>Signo</t>
  </si>
  <si>
    <t>Límite</t>
  </si>
  <si>
    <t>Holgura/Excedente</t>
  </si>
  <si>
    <t>Rest. 1</t>
  </si>
  <si>
    <t>Rest. 2</t>
  </si>
  <si>
    <t>Rest. 3</t>
  </si>
  <si>
    <t>Rest. 4</t>
  </si>
  <si>
    <t>Rest. 5</t>
  </si>
  <si>
    <t>Rest. 6</t>
  </si>
  <si>
    <t>Rest. 7</t>
  </si>
  <si>
    <t>Rest. 8</t>
  </si>
  <si>
    <t>Rest. 9</t>
  </si>
  <si>
    <t>Rest. 10</t>
  </si>
  <si>
    <t>Rest. 11</t>
  </si>
  <si>
    <t>Rest. 12</t>
  </si>
  <si>
    <t>Rest. 13</t>
  </si>
  <si>
    <t>x1</t>
  </si>
  <si>
    <t>x2</t>
  </si>
  <si>
    <t>x3</t>
  </si>
  <si>
    <t>x4</t>
  </si>
  <si>
    <t>s1</t>
  </si>
  <si>
    <t>s2</t>
  </si>
  <si>
    <t>s3</t>
  </si>
  <si>
    <t>s4</t>
  </si>
  <si>
    <t>x1+s1 = 800</t>
  </si>
  <si>
    <t>x2+s2=750</t>
  </si>
  <si>
    <t>x3+s3=600</t>
  </si>
  <si>
    <t>x4+s4=500</t>
  </si>
  <si>
    <t xml:space="preserve">0.30x1+0.30x2+0.25x3+0.15x4≤1000 </t>
  </si>
  <si>
    <t>0.25x1+0.35x2+0.30x3+0.10x4≤1000</t>
  </si>
  <si>
    <t xml:space="preserve">0.45x1+0.50x2+0.40x3+0.22x4≤1000 </t>
  </si>
  <si>
    <t xml:space="preserve">0.15x1+0.15x2+0.10x3+0.05x4≤1000 </t>
  </si>
  <si>
    <t>No negatividad</t>
  </si>
  <si>
    <t>=</t>
  </si>
  <si>
    <t>x</t>
  </si>
  <si>
    <t>P1</t>
  </si>
  <si>
    <t>P2</t>
  </si>
  <si>
    <t>P3</t>
  </si>
  <si>
    <t>P4</t>
  </si>
  <si>
    <t>P5</t>
  </si>
  <si>
    <t>P6</t>
  </si>
  <si>
    <t>I1</t>
  </si>
  <si>
    <t>I2</t>
  </si>
  <si>
    <t>I3</t>
  </si>
  <si>
    <t>I4</t>
  </si>
  <si>
    <t>I5</t>
  </si>
  <si>
    <t>I6</t>
  </si>
  <si>
    <t>Min = 50 P1 + 45 P2 + 55 P3 + 52 P4 + 48 P5 + 50 P6 + 8 I1 + 10 I2 + 10 I3 + 10 I4 + 8 I5 + 8 I6</t>
  </si>
  <si>
    <t>P1-I1=180</t>
  </si>
  <si>
    <t>I1+P2-I2=250</t>
  </si>
  <si>
    <t>I2+P3-I3=190</t>
  </si>
  <si>
    <t>I3+P4-I4=140</t>
  </si>
  <si>
    <t>I4+P5-I5=220</t>
  </si>
  <si>
    <t>I5+P6-I6=250</t>
  </si>
  <si>
    <t>I6=0</t>
  </si>
  <si>
    <t>P1&lt;=225</t>
  </si>
  <si>
    <t>P2&lt;=225</t>
  </si>
  <si>
    <t>P3&lt;=225</t>
  </si>
  <si>
    <t>P4&lt;=225</t>
  </si>
  <si>
    <t>P5&lt;=225</t>
  </si>
  <si>
    <t>P6&lt;=225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</si>
</sst>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529665</xdr:colOff>
      <xdr:row>14</xdr:row>
      <xdr:rowOff>144131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CFB196-7D40-100F-4E38-0F8EF3347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2305" cy="2704451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15</xdr:row>
      <xdr:rowOff>152400</xdr:rowOff>
    </xdr:from>
    <xdr:to>
      <xdr:col>5</xdr:col>
      <xdr:colOff>281940</xdr:colOff>
      <xdr:row>27</xdr:row>
      <xdr:rowOff>22860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F858698-2D96-08FE-94A0-88BCE2923473}"/>
            </a:ext>
          </a:extLst>
        </xdr:cNvPr>
        <xdr:cNvSpPr txBox="1"/>
      </xdr:nvSpPr>
      <xdr:spPr>
        <a:xfrm>
          <a:off x="15240" y="2895600"/>
          <a:ext cx="4229100" cy="2065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Definición de varibles:</a:t>
          </a:r>
          <a:r>
            <a:rPr lang="es-GT" sz="1100" baseline="0"/>
            <a:t> </a:t>
          </a:r>
        </a:p>
        <a:p>
          <a:r>
            <a:rPr lang="es-GT" sz="1100" baseline="0"/>
            <a:t>- x1: Número de abrigos de piel con capucha producidos</a:t>
          </a:r>
        </a:p>
        <a:p>
          <a:r>
            <a:rPr lang="es-GT" sz="1100" baseline="0"/>
            <a:t>- x2: Número de chamarras con relleno de plumas de ganzo producidas</a:t>
          </a:r>
        </a:p>
        <a:p>
          <a:r>
            <a:rPr lang="es-GT" sz="1100" baseline="0"/>
            <a:t>- x3: Número de pantalones producidos </a:t>
          </a:r>
        </a:p>
        <a:p>
          <a:r>
            <a:rPr lang="es-GT" sz="1100" baseline="0"/>
            <a:t>- x4: Número de guantes producidos</a:t>
          </a:r>
        </a:p>
        <a:p>
          <a:r>
            <a:rPr lang="es-GT" sz="1100" baseline="0"/>
            <a:t>s1, s2, s3, s4 &gt;= 0 (variables de productos faltantes)</a:t>
          </a:r>
        </a:p>
        <a:p>
          <a:r>
            <a:rPr lang="es-GT" sz="1100" baseline="0"/>
            <a:t>demandas: </a:t>
          </a:r>
          <a:br>
            <a:rPr lang="es-GT" sz="1100" baseline="0"/>
          </a:br>
          <a:r>
            <a:rPr lang="es-GT" sz="1100" baseline="0"/>
            <a:t>d1 = 800</a:t>
          </a:r>
        </a:p>
        <a:p>
          <a:r>
            <a:rPr lang="es-GT" sz="1100" baseline="0"/>
            <a:t>d2 = 750</a:t>
          </a:r>
        </a:p>
        <a:p>
          <a:r>
            <a:rPr lang="es-GT" sz="1100" baseline="0"/>
            <a:t>d3 = 600</a:t>
          </a:r>
        </a:p>
        <a:p>
          <a:r>
            <a:rPr lang="es-GT" sz="1100" baseline="0"/>
            <a:t>d4 = 500</a:t>
          </a:r>
        </a:p>
      </xdr:txBody>
    </xdr:sp>
    <xdr:clientData/>
  </xdr:twoCellAnchor>
  <xdr:oneCellAnchor>
    <xdr:from>
      <xdr:col>0</xdr:col>
      <xdr:colOff>495300</xdr:colOff>
      <xdr:row>27</xdr:row>
      <xdr:rowOff>37883</xdr:rowOff>
    </xdr:from>
    <xdr:ext cx="4821711" cy="468013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97B08CA-DB0B-26EA-9DC6-BDA5DD6B1164}"/>
            </a:ext>
          </a:extLst>
        </xdr:cNvPr>
        <xdr:cNvSpPr/>
      </xdr:nvSpPr>
      <xdr:spPr>
        <a:xfrm>
          <a:off x="495300" y="4975643"/>
          <a:ext cx="4821711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Solución sin restricción de enteros:</a:t>
          </a:r>
        </a:p>
      </xdr:txBody>
    </xdr:sp>
    <xdr:clientData/>
  </xdr:oneCellAnchor>
  <xdr:oneCellAnchor>
    <xdr:from>
      <xdr:col>0</xdr:col>
      <xdr:colOff>495300</xdr:colOff>
      <xdr:row>43</xdr:row>
      <xdr:rowOff>167423</xdr:rowOff>
    </xdr:from>
    <xdr:ext cx="4821711" cy="468013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F7449CD-3B44-4FD8-B8AB-EEDD347413ED}"/>
            </a:ext>
          </a:extLst>
        </xdr:cNvPr>
        <xdr:cNvSpPr/>
      </xdr:nvSpPr>
      <xdr:spPr>
        <a:xfrm>
          <a:off x="495300" y="8572283"/>
          <a:ext cx="4821711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Solución con restricción de enteros: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74588</xdr:colOff>
      <xdr:row>15</xdr:row>
      <xdr:rowOff>166537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DD8367-2AD7-51A1-D265-A90752FE9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2628" cy="2909737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14</xdr:row>
      <xdr:rowOff>173293</xdr:rowOff>
    </xdr:from>
    <xdr:to>
      <xdr:col>7</xdr:col>
      <xdr:colOff>223742</xdr:colOff>
      <xdr:row>29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4DDC4-6EA5-571A-4603-A2A9221D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2733613"/>
          <a:ext cx="6563582" cy="2592767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29</xdr:row>
      <xdr:rowOff>22860</xdr:rowOff>
    </xdr:from>
    <xdr:to>
      <xdr:col>8</xdr:col>
      <xdr:colOff>449580</xdr:colOff>
      <xdr:row>43</xdr:row>
      <xdr:rowOff>99060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479EE21-FFE6-DEAD-F526-845EE034E326}"/>
            </a:ext>
          </a:extLst>
        </xdr:cNvPr>
        <xdr:cNvSpPr txBox="1"/>
      </xdr:nvSpPr>
      <xdr:spPr>
        <a:xfrm>
          <a:off x="22860" y="5326380"/>
          <a:ext cx="6766560" cy="2636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Definición de variables:</a:t>
          </a:r>
        </a:p>
        <a:p>
          <a:r>
            <a:rPr lang="es-GT" sz="1100"/>
            <a:t>- d1: 180, 250, 190, 140, 220, 250</a:t>
          </a:r>
          <a:r>
            <a:rPr lang="es-GT" sz="1100" baseline="0"/>
            <a:t> (demanda)</a:t>
          </a:r>
        </a:p>
        <a:p>
          <a:r>
            <a:rPr lang="es-GT" sz="1100" baseline="0"/>
            <a:t>- ct: 50, 45, 55, 52, 48, 50 (costo de producción)</a:t>
          </a:r>
        </a:p>
        <a:p>
          <a:r>
            <a:rPr lang="es-GT" sz="1100" baseline="0"/>
            <a:t>- ht: 8, 10, 10, 10 , 8, 8 (costo de almacenamiento)</a:t>
          </a:r>
        </a:p>
        <a:p>
          <a:r>
            <a:rPr lang="es-GT" sz="1100" baseline="0"/>
            <a:t>- cm: capacidad máxima de producción: 225 ventanas/mes</a:t>
          </a:r>
        </a:p>
        <a:p>
          <a:r>
            <a:rPr lang="es-GT" sz="1100" baseline="0"/>
            <a:t>- Io = 0: Inventario inicial, además de I6 = 0</a:t>
          </a:r>
        </a:p>
        <a:p>
          <a:r>
            <a:rPr lang="es-GT" sz="1100" baseline="0"/>
            <a:t>Variables de decisión: </a:t>
          </a:r>
        </a:p>
        <a:p>
          <a:r>
            <a:rPr lang="es-GT" sz="1100" baseline="0"/>
            <a:t>Pt &gt;= 0 , Producción al mes </a:t>
          </a:r>
        </a:p>
        <a:p>
          <a:r>
            <a:rPr lang="es-GT" sz="1100" baseline="0"/>
            <a:t>It &gt;= 0, inventario al final del mes </a:t>
          </a:r>
        </a:p>
        <a:p>
          <a:endParaRPr lang="es-GT" sz="1100" baseline="0"/>
        </a:p>
        <a:p>
          <a:r>
            <a:rPr lang="es-GT" sz="1100" baseline="0"/>
            <a:t>Para hacerlo de manera más compacta en la tabla las ct y los ht se tomaran solo como valores para cada uno de los meses.</a:t>
          </a:r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8BEA-F4EC-4D38-9621-4813B871300F}">
  <dimension ref="A1:K60"/>
  <sheetViews>
    <sheetView tabSelected="1" topLeftCell="A13" workbookViewId="0">
      <selection activeCell="G23" sqref="G23"/>
    </sheetView>
  </sheetViews>
  <sheetFormatPr baseColWidth="10" defaultRowHeight="14.4" x14ac:dyDescent="0.3"/>
  <cols>
    <col min="2" max="2" width="15.77734375" customWidth="1"/>
    <col min="4" max="4" width="23.77734375" bestFit="1" customWidth="1"/>
    <col min="7" max="7" width="31" bestFit="1" customWidth="1"/>
  </cols>
  <sheetData>
    <row r="1" spans="1:1" x14ac:dyDescent="0.3">
      <c r="A1" t="s">
        <v>0</v>
      </c>
    </row>
    <row r="17" spans="4:9" x14ac:dyDescent="0.3">
      <c r="G17" s="7"/>
    </row>
    <row r="23" spans="4:9" x14ac:dyDescent="0.3">
      <c r="G23" s="7"/>
    </row>
    <row r="31" spans="4:9" ht="21" x14ac:dyDescent="0.4">
      <c r="D31" s="1" t="s">
        <v>2</v>
      </c>
      <c r="E31" t="s">
        <v>1</v>
      </c>
      <c r="I31" s="2" t="s">
        <v>3</v>
      </c>
    </row>
    <row r="32" spans="4:9" ht="18" x14ac:dyDescent="0.35">
      <c r="E32" s="3">
        <f>SUMPRODUCT(C35:C47,E35:E47)</f>
        <v>64625</v>
      </c>
      <c r="I32" s="2" t="s">
        <v>4</v>
      </c>
    </row>
    <row r="34" spans="2:11" ht="18" x14ac:dyDescent="0.35">
      <c r="B34" s="2" t="s">
        <v>5</v>
      </c>
      <c r="C34" s="2" t="s">
        <v>6</v>
      </c>
      <c r="D34" s="2" t="s">
        <v>7</v>
      </c>
      <c r="E34" s="2"/>
      <c r="F34" s="2" t="s">
        <v>8</v>
      </c>
      <c r="G34" s="2" t="s">
        <v>9</v>
      </c>
      <c r="H34" s="2" t="s">
        <v>10</v>
      </c>
      <c r="I34" s="2" t="s">
        <v>11</v>
      </c>
      <c r="J34" s="2" t="s">
        <v>12</v>
      </c>
      <c r="K34" s="2" t="s">
        <v>13</v>
      </c>
    </row>
    <row r="35" spans="2:11" ht="18" x14ac:dyDescent="0.35">
      <c r="B35" s="4"/>
      <c r="C35" s="4">
        <v>30</v>
      </c>
      <c r="D35" s="4" t="s">
        <v>27</v>
      </c>
      <c r="E35" s="4">
        <v>800</v>
      </c>
      <c r="F35" s="4" t="s">
        <v>14</v>
      </c>
      <c r="G35" s="4" t="s">
        <v>35</v>
      </c>
      <c r="H35" s="4">
        <f>E35+E39</f>
        <v>800</v>
      </c>
      <c r="I35" s="2" t="s">
        <v>44</v>
      </c>
      <c r="J35" s="4">
        <v>800</v>
      </c>
      <c r="K35" s="4">
        <f>+J35-H35</f>
        <v>0</v>
      </c>
    </row>
    <row r="36" spans="2:11" ht="18" x14ac:dyDescent="0.35">
      <c r="B36" s="4"/>
      <c r="C36" s="4">
        <v>40</v>
      </c>
      <c r="D36" s="4" t="s">
        <v>28</v>
      </c>
      <c r="E36" s="4">
        <v>750</v>
      </c>
      <c r="F36" s="4" t="s">
        <v>15</v>
      </c>
      <c r="G36" s="4" t="s">
        <v>36</v>
      </c>
      <c r="H36" s="4">
        <f>E36+E40</f>
        <v>750</v>
      </c>
      <c r="I36" s="2" t="s">
        <v>44</v>
      </c>
      <c r="J36" s="4">
        <v>750</v>
      </c>
      <c r="K36" s="4">
        <f>+J36-H36</f>
        <v>0</v>
      </c>
    </row>
    <row r="37" spans="2:11" ht="18" x14ac:dyDescent="0.35">
      <c r="B37" s="4"/>
      <c r="C37" s="4">
        <v>20</v>
      </c>
      <c r="D37" s="4" t="s">
        <v>29</v>
      </c>
      <c r="E37" s="4">
        <v>387.50000000000006</v>
      </c>
      <c r="F37" s="4" t="s">
        <v>16</v>
      </c>
      <c r="G37" s="4" t="s">
        <v>37</v>
      </c>
      <c r="H37" s="4">
        <f t="shared" ref="H36:H38" si="0">E37+E41</f>
        <v>600</v>
      </c>
      <c r="I37" s="2" t="s">
        <v>44</v>
      </c>
      <c r="J37" s="4">
        <v>600</v>
      </c>
      <c r="K37" s="4">
        <f>+J37-H37</f>
        <v>0</v>
      </c>
    </row>
    <row r="38" spans="2:11" ht="18" x14ac:dyDescent="0.35">
      <c r="B38" s="4"/>
      <c r="C38" s="4">
        <v>10</v>
      </c>
      <c r="D38" s="4" t="s">
        <v>30</v>
      </c>
      <c r="E38" s="4">
        <v>499.99999999999994</v>
      </c>
      <c r="F38" s="4" t="s">
        <v>17</v>
      </c>
      <c r="G38" s="4" t="s">
        <v>38</v>
      </c>
      <c r="H38" s="4">
        <f>E38+E42</f>
        <v>499.99999999999994</v>
      </c>
      <c r="I38" s="2" t="s">
        <v>44</v>
      </c>
      <c r="J38" s="4">
        <v>500</v>
      </c>
      <c r="K38" s="4">
        <f>+J38-H38</f>
        <v>0</v>
      </c>
    </row>
    <row r="39" spans="2:11" ht="18" x14ac:dyDescent="0.35">
      <c r="B39" s="4"/>
      <c r="C39" s="4">
        <v>-15</v>
      </c>
      <c r="D39" s="4" t="s">
        <v>31</v>
      </c>
      <c r="E39" s="4">
        <v>0</v>
      </c>
      <c r="F39" s="4" t="s">
        <v>18</v>
      </c>
      <c r="G39" t="s">
        <v>39</v>
      </c>
      <c r="H39" s="4">
        <f>0.3*E35+0.3*E36+0.25*E37+0.15*E38</f>
        <v>636.875</v>
      </c>
      <c r="I39" s="2" t="s">
        <v>3</v>
      </c>
      <c r="J39" s="4">
        <v>1000</v>
      </c>
      <c r="K39" s="4">
        <f>+J39-H39</f>
        <v>363.125</v>
      </c>
    </row>
    <row r="40" spans="2:11" ht="18" x14ac:dyDescent="0.35">
      <c r="B40" s="4"/>
      <c r="C40" s="4">
        <v>-20</v>
      </c>
      <c r="D40" s="4" t="s">
        <v>32</v>
      </c>
      <c r="E40" s="4">
        <v>0</v>
      </c>
      <c r="F40" s="4" t="s">
        <v>19</v>
      </c>
      <c r="G40" t="s">
        <v>40</v>
      </c>
      <c r="H40" s="4">
        <f>0.25*E35+0.35*E36+0.3*E37+0.1*E38</f>
        <v>628.75</v>
      </c>
      <c r="I40" s="2" t="s">
        <v>3</v>
      </c>
      <c r="J40" s="4">
        <v>1000</v>
      </c>
      <c r="K40" s="4">
        <f>+J40-H40</f>
        <v>371.25</v>
      </c>
    </row>
    <row r="41" spans="2:11" ht="18" x14ac:dyDescent="0.35">
      <c r="B41" s="4"/>
      <c r="C41" s="4">
        <v>-10</v>
      </c>
      <c r="D41" s="4" t="s">
        <v>33</v>
      </c>
      <c r="E41" s="4">
        <v>212.49999999999994</v>
      </c>
      <c r="F41" s="4" t="s">
        <v>20</v>
      </c>
      <c r="G41" t="s">
        <v>41</v>
      </c>
      <c r="H41" s="4">
        <f>0.45*E35+0.5*E36+0.4*E37+0.22*E38</f>
        <v>1000</v>
      </c>
      <c r="I41" s="2" t="s">
        <v>3</v>
      </c>
      <c r="J41" s="4">
        <v>1000</v>
      </c>
      <c r="K41" s="4">
        <f>+J41-H41</f>
        <v>0</v>
      </c>
    </row>
    <row r="42" spans="2:11" ht="18" x14ac:dyDescent="0.35">
      <c r="B42" s="4"/>
      <c r="C42" s="4">
        <v>-8</v>
      </c>
      <c r="D42" s="4" t="s">
        <v>34</v>
      </c>
      <c r="E42" s="4">
        <v>0</v>
      </c>
      <c r="F42" s="4" t="s">
        <v>21</v>
      </c>
      <c r="G42" t="s">
        <v>42</v>
      </c>
      <c r="H42" s="4">
        <f>0.15*E35+0.15*E36+0.1*E37+0.05*E38</f>
        <v>296.25</v>
      </c>
      <c r="I42" s="2" t="s">
        <v>3</v>
      </c>
      <c r="J42" s="4">
        <v>1000</v>
      </c>
      <c r="K42" s="4">
        <f>+J42-H42</f>
        <v>703.75</v>
      </c>
    </row>
    <row r="43" spans="2:11" x14ac:dyDescent="0.3">
      <c r="B43" s="4"/>
      <c r="C43" s="4"/>
      <c r="D43" s="4"/>
      <c r="E43" s="4"/>
      <c r="F43" s="4" t="s">
        <v>22</v>
      </c>
      <c r="G43" s="4" t="s">
        <v>43</v>
      </c>
      <c r="H43" s="4"/>
      <c r="I43" s="4"/>
      <c r="J43" s="4"/>
      <c r="K43" s="4">
        <f>+J43-H43</f>
        <v>0</v>
      </c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ht="21" x14ac:dyDescent="0.4">
      <c r="D47" s="1" t="s">
        <v>2</v>
      </c>
      <c r="E47" t="s">
        <v>1</v>
      </c>
      <c r="I47" s="2" t="s">
        <v>3</v>
      </c>
    </row>
    <row r="48" spans="2:11" ht="18" x14ac:dyDescent="0.35">
      <c r="E48" s="3">
        <f>SUMPRODUCT(C51:C65,E51:E65)</f>
        <v>64610</v>
      </c>
      <c r="I48" s="2" t="s">
        <v>4</v>
      </c>
    </row>
    <row r="50" spans="2:11" ht="18" x14ac:dyDescent="0.35">
      <c r="B50" s="2" t="s">
        <v>5</v>
      </c>
      <c r="C50" s="2" t="s">
        <v>6</v>
      </c>
      <c r="D50" s="2" t="s">
        <v>7</v>
      </c>
      <c r="E50" s="2"/>
      <c r="F50" s="2" t="s">
        <v>8</v>
      </c>
      <c r="G50" s="2" t="s">
        <v>9</v>
      </c>
      <c r="H50" s="2" t="s">
        <v>10</v>
      </c>
      <c r="I50" s="2" t="s">
        <v>11</v>
      </c>
      <c r="J50" s="2" t="s">
        <v>12</v>
      </c>
      <c r="K50" s="2" t="s">
        <v>13</v>
      </c>
    </row>
    <row r="51" spans="2:11" ht="18" x14ac:dyDescent="0.35">
      <c r="B51" s="4"/>
      <c r="C51" s="4">
        <v>30</v>
      </c>
      <c r="D51" s="4" t="s">
        <v>27</v>
      </c>
      <c r="E51" s="4">
        <v>800</v>
      </c>
      <c r="F51" s="4" t="s">
        <v>14</v>
      </c>
      <c r="G51" s="4" t="s">
        <v>35</v>
      </c>
      <c r="H51" s="4">
        <f>E51+E55</f>
        <v>800</v>
      </c>
      <c r="I51" s="2" t="s">
        <v>44</v>
      </c>
      <c r="J51" s="4">
        <v>800</v>
      </c>
      <c r="K51" s="4">
        <f>+J51-H51</f>
        <v>0</v>
      </c>
    </row>
    <row r="52" spans="2:11" ht="18" x14ac:dyDescent="0.35">
      <c r="B52" s="4"/>
      <c r="C52" s="4">
        <v>40</v>
      </c>
      <c r="D52" s="4" t="s">
        <v>28</v>
      </c>
      <c r="E52" s="4">
        <v>750</v>
      </c>
      <c r="F52" s="4" t="s">
        <v>15</v>
      </c>
      <c r="G52" s="4" t="s">
        <v>36</v>
      </c>
      <c r="H52" s="4">
        <f>E52+E56</f>
        <v>750</v>
      </c>
      <c r="I52" s="2" t="s">
        <v>44</v>
      </c>
      <c r="J52" s="4">
        <v>750</v>
      </c>
      <c r="K52" s="4">
        <f t="shared" ref="K52:K59" si="1">+J52-H52</f>
        <v>0</v>
      </c>
    </row>
    <row r="53" spans="2:11" ht="18" x14ac:dyDescent="0.35">
      <c r="B53" s="4"/>
      <c r="C53" s="4">
        <v>20</v>
      </c>
      <c r="D53" s="4" t="s">
        <v>29</v>
      </c>
      <c r="E53" s="4">
        <v>387</v>
      </c>
      <c r="F53" s="4" t="s">
        <v>16</v>
      </c>
      <c r="G53" s="4" t="s">
        <v>37</v>
      </c>
      <c r="H53" s="4">
        <f t="shared" ref="H53" si="2">E53+E57</f>
        <v>600</v>
      </c>
      <c r="I53" s="2" t="s">
        <v>44</v>
      </c>
      <c r="J53" s="4">
        <v>600</v>
      </c>
      <c r="K53" s="4">
        <f t="shared" si="1"/>
        <v>0</v>
      </c>
    </row>
    <row r="54" spans="2:11" ht="18" x14ac:dyDescent="0.35">
      <c r="B54" s="4"/>
      <c r="C54" s="4">
        <v>10</v>
      </c>
      <c r="D54" s="4" t="s">
        <v>30</v>
      </c>
      <c r="E54" s="4">
        <v>500</v>
      </c>
      <c r="F54" s="4" t="s">
        <v>17</v>
      </c>
      <c r="G54" s="4" t="s">
        <v>38</v>
      </c>
      <c r="H54" s="4">
        <f>E54+E58</f>
        <v>500</v>
      </c>
      <c r="I54" s="2" t="s">
        <v>44</v>
      </c>
      <c r="J54" s="4">
        <v>500</v>
      </c>
      <c r="K54" s="4">
        <f t="shared" si="1"/>
        <v>0</v>
      </c>
    </row>
    <row r="55" spans="2:11" ht="18" x14ac:dyDescent="0.35">
      <c r="B55" s="4"/>
      <c r="C55" s="4">
        <v>-15</v>
      </c>
      <c r="D55" s="4" t="s">
        <v>31</v>
      </c>
      <c r="E55" s="4">
        <v>0</v>
      </c>
      <c r="F55" s="4" t="s">
        <v>18</v>
      </c>
      <c r="G55" t="s">
        <v>39</v>
      </c>
      <c r="H55" s="4">
        <f>0.3*E51+0.3*E52+0.25*E53+0.15*E54</f>
        <v>636.75</v>
      </c>
      <c r="I55" s="2" t="s">
        <v>3</v>
      </c>
      <c r="J55" s="4">
        <v>1000</v>
      </c>
      <c r="K55" s="4">
        <f t="shared" si="1"/>
        <v>363.25</v>
      </c>
    </row>
    <row r="56" spans="2:11" ht="18" x14ac:dyDescent="0.35">
      <c r="B56" s="4"/>
      <c r="C56" s="4">
        <v>-20</v>
      </c>
      <c r="D56" s="4" t="s">
        <v>32</v>
      </c>
      <c r="E56" s="4">
        <v>0</v>
      </c>
      <c r="F56" s="4" t="s">
        <v>19</v>
      </c>
      <c r="G56" t="s">
        <v>40</v>
      </c>
      <c r="H56" s="4">
        <f>0.25*E51+0.35*E52+0.3*E53+0.1*E54</f>
        <v>628.6</v>
      </c>
      <c r="I56" s="2" t="s">
        <v>3</v>
      </c>
      <c r="J56" s="4">
        <v>1000</v>
      </c>
      <c r="K56" s="4">
        <f t="shared" si="1"/>
        <v>371.4</v>
      </c>
    </row>
    <row r="57" spans="2:11" ht="18" x14ac:dyDescent="0.35">
      <c r="B57" s="4"/>
      <c r="C57" s="4">
        <v>-10</v>
      </c>
      <c r="D57" s="4" t="s">
        <v>33</v>
      </c>
      <c r="E57" s="4">
        <v>213</v>
      </c>
      <c r="F57" s="4" t="s">
        <v>20</v>
      </c>
      <c r="G57" t="s">
        <v>41</v>
      </c>
      <c r="H57" s="4">
        <f>0.45*E51+0.5*E52+0.4*E53+0.22*E54</f>
        <v>999.8</v>
      </c>
      <c r="I57" s="2" t="s">
        <v>3</v>
      </c>
      <c r="J57" s="4">
        <v>1000</v>
      </c>
      <c r="K57" s="4">
        <f t="shared" si="1"/>
        <v>0.20000000000004547</v>
      </c>
    </row>
    <row r="58" spans="2:11" ht="18" x14ac:dyDescent="0.35">
      <c r="B58" s="4"/>
      <c r="C58" s="4">
        <v>-8</v>
      </c>
      <c r="D58" s="4" t="s">
        <v>34</v>
      </c>
      <c r="E58" s="4">
        <v>0</v>
      </c>
      <c r="F58" s="4" t="s">
        <v>21</v>
      </c>
      <c r="G58" t="s">
        <v>42</v>
      </c>
      <c r="H58" s="4">
        <f>0.15*E51+0.15*E52+0.1*E53+0.05*E54</f>
        <v>296.2</v>
      </c>
      <c r="I58" s="2" t="s">
        <v>3</v>
      </c>
      <c r="J58" s="4">
        <v>1000</v>
      </c>
      <c r="K58" s="4">
        <f t="shared" si="1"/>
        <v>703.8</v>
      </c>
    </row>
    <row r="59" spans="2:11" x14ac:dyDescent="0.3">
      <c r="B59" s="4"/>
      <c r="C59" s="4"/>
      <c r="D59" s="4"/>
      <c r="E59" s="4"/>
      <c r="F59" s="4" t="s">
        <v>22</v>
      </c>
      <c r="G59" s="4" t="s">
        <v>43</v>
      </c>
      <c r="H59" s="4"/>
      <c r="I59" s="4"/>
      <c r="J59" s="4"/>
      <c r="K59" s="4">
        <f t="shared" si="1"/>
        <v>0</v>
      </c>
    </row>
    <row r="60" spans="2:11" x14ac:dyDescent="0.3">
      <c r="E60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14D3-2B65-4C5E-B71B-65EEB1A23500}">
  <dimension ref="C53:L81"/>
  <sheetViews>
    <sheetView topLeftCell="A20" zoomScaleNormal="100" workbookViewId="0">
      <selection activeCell="F62" sqref="F62"/>
    </sheetView>
  </sheetViews>
  <sheetFormatPr baseColWidth="10" defaultRowHeight="14.4" x14ac:dyDescent="0.3"/>
  <cols>
    <col min="5" max="5" width="23.77734375" bestFit="1" customWidth="1"/>
  </cols>
  <sheetData>
    <row r="53" spans="3:12" ht="21" x14ac:dyDescent="0.4">
      <c r="E53" s="1" t="s">
        <v>2</v>
      </c>
      <c r="F53" t="s">
        <v>58</v>
      </c>
    </row>
    <row r="54" spans="3:12" ht="18" x14ac:dyDescent="0.35">
      <c r="J54" s="2" t="s">
        <v>3</v>
      </c>
    </row>
    <row r="55" spans="3:12" ht="18" x14ac:dyDescent="0.35">
      <c r="F55" s="3">
        <f>SUMPRODUCT(D58:D70,F58:F70)</f>
        <v>61795</v>
      </c>
      <c r="J55" s="2" t="s">
        <v>4</v>
      </c>
    </row>
    <row r="57" spans="3:12" ht="18" x14ac:dyDescent="0.35">
      <c r="C57" s="2" t="s">
        <v>5</v>
      </c>
      <c r="D57" s="2" t="s">
        <v>6</v>
      </c>
      <c r="E57" s="2" t="s">
        <v>7</v>
      </c>
      <c r="F57" s="2"/>
      <c r="G57" s="2" t="s">
        <v>8</v>
      </c>
      <c r="H57" s="2" t="s">
        <v>9</v>
      </c>
      <c r="I57" s="2" t="s">
        <v>10</v>
      </c>
      <c r="J57" s="2" t="s">
        <v>11</v>
      </c>
      <c r="K57" s="2" t="s">
        <v>12</v>
      </c>
      <c r="L57" s="2" t="s">
        <v>13</v>
      </c>
    </row>
    <row r="58" spans="3:12" ht="18" x14ac:dyDescent="0.35">
      <c r="C58" s="4"/>
      <c r="D58" s="4">
        <v>50</v>
      </c>
      <c r="E58" s="4" t="s">
        <v>46</v>
      </c>
      <c r="F58" s="4">
        <v>205</v>
      </c>
      <c r="G58" s="4" t="s">
        <v>14</v>
      </c>
      <c r="H58" s="4" t="s">
        <v>59</v>
      </c>
      <c r="I58" s="4">
        <f>F58-F64</f>
        <v>180</v>
      </c>
      <c r="J58" s="2" t="s">
        <v>44</v>
      </c>
      <c r="K58" s="4">
        <v>180</v>
      </c>
      <c r="L58" s="4">
        <f>+K58-I58</f>
        <v>0</v>
      </c>
    </row>
    <row r="59" spans="3:12" ht="18" x14ac:dyDescent="0.35">
      <c r="C59" s="4"/>
      <c r="D59" s="4">
        <v>45</v>
      </c>
      <c r="E59" s="4" t="s">
        <v>47</v>
      </c>
      <c r="F59" s="4">
        <v>225</v>
      </c>
      <c r="G59" s="4" t="s">
        <v>15</v>
      </c>
      <c r="H59" s="4" t="s">
        <v>60</v>
      </c>
      <c r="I59" s="4">
        <f>F64+F59-F65</f>
        <v>250</v>
      </c>
      <c r="J59" s="2" t="s">
        <v>44</v>
      </c>
      <c r="K59" s="4">
        <v>250</v>
      </c>
      <c r="L59" s="4">
        <f>+K59-I59</f>
        <v>0</v>
      </c>
    </row>
    <row r="60" spans="3:12" ht="18" x14ac:dyDescent="0.35">
      <c r="C60" s="4"/>
      <c r="D60" s="4">
        <v>55</v>
      </c>
      <c r="E60" s="4" t="s">
        <v>48</v>
      </c>
      <c r="F60" s="4">
        <v>190</v>
      </c>
      <c r="G60" s="4" t="s">
        <v>16</v>
      </c>
      <c r="H60" s="4" t="s">
        <v>61</v>
      </c>
      <c r="I60" s="4">
        <f>F65+F60-F66</f>
        <v>190</v>
      </c>
      <c r="J60" s="2" t="s">
        <v>44</v>
      </c>
      <c r="K60" s="4">
        <v>190</v>
      </c>
      <c r="L60" s="4">
        <f>+K60-I60</f>
        <v>0</v>
      </c>
    </row>
    <row r="61" spans="3:12" ht="18" x14ac:dyDescent="0.35">
      <c r="C61" s="4"/>
      <c r="D61" s="4">
        <v>52</v>
      </c>
      <c r="E61" s="4" t="s">
        <v>49</v>
      </c>
      <c r="F61" s="4">
        <v>160</v>
      </c>
      <c r="G61" s="4" t="s">
        <v>17</v>
      </c>
      <c r="H61" s="4" t="s">
        <v>62</v>
      </c>
      <c r="I61" s="4">
        <f t="shared" ref="I61:I63" si="0">F66+F61-F67</f>
        <v>140</v>
      </c>
      <c r="J61" s="2" t="s">
        <v>44</v>
      </c>
      <c r="K61" s="4">
        <v>140</v>
      </c>
      <c r="L61" s="4">
        <f>+K61-I61</f>
        <v>0</v>
      </c>
    </row>
    <row r="62" spans="3:12" ht="18" x14ac:dyDescent="0.35">
      <c r="C62" s="4"/>
      <c r="D62" s="4">
        <v>48</v>
      </c>
      <c r="E62" s="4" t="s">
        <v>50</v>
      </c>
      <c r="F62" s="4">
        <v>225</v>
      </c>
      <c r="G62" s="4" t="s">
        <v>18</v>
      </c>
      <c r="H62" s="4" t="s">
        <v>63</v>
      </c>
      <c r="I62" s="4">
        <f t="shared" si="0"/>
        <v>220</v>
      </c>
      <c r="J62" s="2" t="s">
        <v>44</v>
      </c>
      <c r="K62" s="4">
        <v>220</v>
      </c>
      <c r="L62" s="4">
        <f>+K62-I62</f>
        <v>0</v>
      </c>
    </row>
    <row r="63" spans="3:12" ht="18" x14ac:dyDescent="0.35">
      <c r="C63" s="4"/>
      <c r="D63" s="4">
        <v>50</v>
      </c>
      <c r="E63" s="4" t="s">
        <v>51</v>
      </c>
      <c r="F63" s="4">
        <v>225</v>
      </c>
      <c r="G63" s="4" t="s">
        <v>19</v>
      </c>
      <c r="H63" s="4" t="s">
        <v>64</v>
      </c>
      <c r="I63" s="4">
        <f>F68+F63-F69</f>
        <v>250</v>
      </c>
      <c r="J63" s="2" t="s">
        <v>44</v>
      </c>
      <c r="K63" s="4">
        <v>250</v>
      </c>
      <c r="L63" s="4">
        <f>+K63-I63</f>
        <v>0</v>
      </c>
    </row>
    <row r="64" spans="3:12" ht="18" x14ac:dyDescent="0.35">
      <c r="C64" s="4"/>
      <c r="D64" s="4">
        <v>8</v>
      </c>
      <c r="E64" s="4" t="s">
        <v>52</v>
      </c>
      <c r="F64" s="4">
        <v>25</v>
      </c>
      <c r="G64" s="4" t="s">
        <v>20</v>
      </c>
      <c r="H64" s="4" t="s">
        <v>65</v>
      </c>
      <c r="I64" s="4">
        <f>F69</f>
        <v>0</v>
      </c>
      <c r="J64" s="2" t="s">
        <v>44</v>
      </c>
      <c r="K64" s="4">
        <v>0</v>
      </c>
      <c r="L64" s="4">
        <f>+K64-I64</f>
        <v>0</v>
      </c>
    </row>
    <row r="65" spans="3:12" ht="18" x14ac:dyDescent="0.35">
      <c r="C65" s="4"/>
      <c r="D65" s="4">
        <v>10</v>
      </c>
      <c r="E65" s="4" t="s">
        <v>53</v>
      </c>
      <c r="F65" s="4">
        <v>0</v>
      </c>
      <c r="G65" s="4" t="s">
        <v>21</v>
      </c>
      <c r="H65" s="4" t="s">
        <v>66</v>
      </c>
      <c r="I65" s="4">
        <f>F58</f>
        <v>205</v>
      </c>
      <c r="J65" s="2" t="s">
        <v>3</v>
      </c>
      <c r="K65" s="4">
        <v>225</v>
      </c>
      <c r="L65" s="4">
        <f>+K65-I65</f>
        <v>20</v>
      </c>
    </row>
    <row r="66" spans="3:12" ht="18" x14ac:dyDescent="0.35">
      <c r="C66" s="4"/>
      <c r="D66" s="4">
        <v>10</v>
      </c>
      <c r="E66" s="4" t="s">
        <v>54</v>
      </c>
      <c r="F66" s="4">
        <v>0</v>
      </c>
      <c r="G66" s="4" t="s">
        <v>22</v>
      </c>
      <c r="H66" s="4" t="s">
        <v>67</v>
      </c>
      <c r="I66" s="4">
        <f t="shared" ref="I66:I70" si="1">F59</f>
        <v>225</v>
      </c>
      <c r="J66" s="2" t="s">
        <v>3</v>
      </c>
      <c r="K66" s="4">
        <v>225</v>
      </c>
      <c r="L66" s="4">
        <f>+K66-I66</f>
        <v>0</v>
      </c>
    </row>
    <row r="67" spans="3:12" ht="18" x14ac:dyDescent="0.35">
      <c r="C67" s="4"/>
      <c r="D67" s="4">
        <v>10</v>
      </c>
      <c r="E67" s="4" t="s">
        <v>55</v>
      </c>
      <c r="F67" s="4">
        <v>20</v>
      </c>
      <c r="G67" s="4" t="s">
        <v>23</v>
      </c>
      <c r="H67" s="4" t="s">
        <v>68</v>
      </c>
      <c r="I67" s="4">
        <f t="shared" si="1"/>
        <v>190</v>
      </c>
      <c r="J67" s="2" t="s">
        <v>3</v>
      </c>
      <c r="K67" s="4">
        <v>225</v>
      </c>
      <c r="L67" s="4">
        <f t="shared" ref="L67:L70" si="2">+K67-I67</f>
        <v>35</v>
      </c>
    </row>
    <row r="68" spans="3:12" ht="18" x14ac:dyDescent="0.35">
      <c r="C68" s="4"/>
      <c r="D68" s="4">
        <v>8</v>
      </c>
      <c r="E68" s="4" t="s">
        <v>56</v>
      </c>
      <c r="F68" s="4">
        <v>25</v>
      </c>
      <c r="G68" s="4" t="s">
        <v>24</v>
      </c>
      <c r="H68" s="4" t="s">
        <v>69</v>
      </c>
      <c r="I68" s="4">
        <f t="shared" si="1"/>
        <v>160</v>
      </c>
      <c r="J68" s="2" t="s">
        <v>3</v>
      </c>
      <c r="K68" s="4">
        <v>225</v>
      </c>
      <c r="L68" s="4">
        <f t="shared" si="2"/>
        <v>65</v>
      </c>
    </row>
    <row r="69" spans="3:12" ht="18" x14ac:dyDescent="0.35">
      <c r="C69" s="4"/>
      <c r="D69" s="4">
        <v>8</v>
      </c>
      <c r="E69" s="4" t="s">
        <v>57</v>
      </c>
      <c r="F69" s="4">
        <v>0</v>
      </c>
      <c r="G69" s="4" t="s">
        <v>25</v>
      </c>
      <c r="H69" s="4" t="s">
        <v>70</v>
      </c>
      <c r="I69" s="4">
        <f t="shared" si="1"/>
        <v>225</v>
      </c>
      <c r="J69" s="2" t="s">
        <v>3</v>
      </c>
      <c r="K69" s="4">
        <v>225</v>
      </c>
      <c r="L69" s="4">
        <f t="shared" si="2"/>
        <v>0</v>
      </c>
    </row>
    <row r="70" spans="3:12" ht="18" x14ac:dyDescent="0.35">
      <c r="C70" s="4"/>
      <c r="D70" s="4"/>
      <c r="E70" s="6"/>
      <c r="F70" s="4"/>
      <c r="G70" s="4" t="s">
        <v>26</v>
      </c>
      <c r="H70" s="4" t="s">
        <v>71</v>
      </c>
      <c r="I70" s="4">
        <f t="shared" si="1"/>
        <v>225</v>
      </c>
      <c r="J70" s="2" t="s">
        <v>3</v>
      </c>
      <c r="K70" s="4">
        <v>225</v>
      </c>
      <c r="L70" s="4">
        <f t="shared" si="2"/>
        <v>0</v>
      </c>
    </row>
    <row r="71" spans="3:12" x14ac:dyDescent="0.3">
      <c r="C71" s="4"/>
      <c r="E71" s="6"/>
      <c r="F71" s="4"/>
      <c r="G71" s="4"/>
      <c r="H71" s="4"/>
      <c r="I71" s="4"/>
      <c r="J71" s="4"/>
      <c r="K71" s="4"/>
      <c r="L71" s="4"/>
    </row>
    <row r="72" spans="3:12" x14ac:dyDescent="0.3">
      <c r="C72" s="4"/>
      <c r="D72" s="4"/>
      <c r="E72" s="6"/>
      <c r="F72" s="4"/>
      <c r="G72" s="4"/>
      <c r="H72" s="4"/>
      <c r="I72" s="4"/>
      <c r="J72" s="4"/>
      <c r="K72" s="4"/>
      <c r="L72" s="4"/>
    </row>
    <row r="73" spans="3:12" x14ac:dyDescent="0.3">
      <c r="C73" s="4"/>
      <c r="D73" s="4"/>
      <c r="E73" s="6"/>
      <c r="F73" s="4"/>
      <c r="G73" s="4"/>
      <c r="H73" s="4"/>
      <c r="I73" s="4"/>
      <c r="J73" s="4"/>
      <c r="K73" s="4"/>
      <c r="L73" s="4"/>
    </row>
    <row r="74" spans="3:12" x14ac:dyDescent="0.3">
      <c r="C74" s="4"/>
      <c r="D74" s="4"/>
      <c r="E74" s="6"/>
      <c r="F74" s="4"/>
      <c r="G74" s="4"/>
      <c r="H74" s="4"/>
      <c r="I74" s="4"/>
      <c r="J74" s="4"/>
      <c r="K74" s="4"/>
      <c r="L74" s="4"/>
    </row>
    <row r="75" spans="3:12" x14ac:dyDescent="0.3">
      <c r="C75" s="4"/>
      <c r="D75" s="4"/>
      <c r="E75" s="6"/>
      <c r="F75" s="4"/>
      <c r="G75" s="4"/>
      <c r="H75" s="4"/>
      <c r="I75" s="4"/>
      <c r="J75" s="4"/>
      <c r="K75" s="4"/>
      <c r="L75" s="4"/>
    </row>
    <row r="76" spans="3:12" x14ac:dyDescent="0.3">
      <c r="C76" s="4"/>
      <c r="D76" s="4"/>
      <c r="E76" s="6"/>
      <c r="F76" s="4"/>
      <c r="G76" s="4"/>
      <c r="H76" s="4"/>
      <c r="I76" s="4"/>
      <c r="J76" s="4"/>
      <c r="K76" s="4"/>
      <c r="L76" s="4"/>
    </row>
    <row r="77" spans="3:12" x14ac:dyDescent="0.3">
      <c r="C77" s="4"/>
      <c r="D77" s="4"/>
      <c r="E77" s="6"/>
      <c r="F77" s="4"/>
      <c r="G77" s="4"/>
      <c r="H77" s="4"/>
      <c r="I77" s="4"/>
      <c r="J77" s="4"/>
      <c r="K77" s="4"/>
      <c r="L77" s="4"/>
    </row>
    <row r="78" spans="3:12" x14ac:dyDescent="0.3">
      <c r="C78" s="4"/>
      <c r="D78" s="4"/>
      <c r="E78" s="6"/>
      <c r="F78" s="4"/>
      <c r="G78" s="4"/>
      <c r="H78" s="4"/>
      <c r="I78" s="4"/>
      <c r="J78" s="4"/>
      <c r="K78" s="4"/>
      <c r="L78" s="4"/>
    </row>
    <row r="79" spans="3:12" x14ac:dyDescent="0.3">
      <c r="C79" s="4"/>
      <c r="D79" s="4"/>
      <c r="E79" s="6"/>
      <c r="F79" s="4"/>
      <c r="G79" s="4"/>
      <c r="H79" s="4"/>
      <c r="I79" s="4"/>
      <c r="J79" s="4"/>
      <c r="K79" s="4"/>
      <c r="L79" s="4"/>
    </row>
    <row r="80" spans="3:12" x14ac:dyDescent="0.3">
      <c r="C80" s="4"/>
      <c r="D80" s="4"/>
      <c r="E80" s="6"/>
      <c r="F80" s="4"/>
      <c r="G80" s="4"/>
      <c r="H80" s="4"/>
      <c r="I80" s="4"/>
      <c r="J80" s="4"/>
      <c r="K80" s="4"/>
      <c r="L80" s="4"/>
    </row>
    <row r="81" spans="3:12" x14ac:dyDescent="0.3">
      <c r="C81" s="4"/>
      <c r="D81" s="4"/>
      <c r="E81" s="6"/>
      <c r="F81" s="4"/>
      <c r="G81" s="4"/>
      <c r="H81" s="4"/>
      <c r="I81" s="4"/>
      <c r="J81" s="4"/>
      <c r="K81" s="4"/>
      <c r="L81" s="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1</vt:lpstr>
      <vt:lpstr>Problema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OVALLE CHIQUIN, JAVIER ALEJANDRO</dc:creator>
  <cp:lastModifiedBy>OVALLE CHIQUIN, JAVIER ALEJANDRO</cp:lastModifiedBy>
  <dcterms:created xsi:type="dcterms:W3CDTF">2025-10-02T00:59:00Z</dcterms:created>
  <dcterms:modified xsi:type="dcterms:W3CDTF">2025-10-02T15:09:19Z</dcterms:modified>
</cp:coreProperties>
</file>