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tables/table2.xml" ContentType="application/vnd.openxmlformats-officedocument.spreadsheetml.table+xml"/>
  <Override PartName="/xl/slicers/slicer2.xml" ContentType="application/vnd.ms-excel.slicer+xml"/>
  <Override PartName="/xl/drawings/drawing10.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xml"/>
  <Override PartName="/xl/tables/table3.xml" ContentType="application/vnd.openxmlformats-officedocument.spreadsheetml.table+xml"/>
  <Override PartName="/xl/slicers/slicer3.xml" ContentType="application/vnd.ms-excel.slicer+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codeName="ThisWorkbook"/>
  <mc:AlternateContent xmlns:mc="http://schemas.openxmlformats.org/markup-compatibility/2006">
    <mc:Choice Requires="x15">
      <x15ac:absPath xmlns:x15ac="http://schemas.microsoft.com/office/spreadsheetml/2010/11/ac" url="C:\Users\atifa\OneDrive\Documents\"/>
    </mc:Choice>
  </mc:AlternateContent>
  <xr:revisionPtr revIDLastSave="0" documentId="13_ncr:1_{18B4BC5B-8BAE-41F8-B8EB-764EF56EA99D}" xr6:coauthVersionLast="47" xr6:coauthVersionMax="47" xr10:uidLastSave="{00000000-0000-0000-0000-000000000000}"/>
  <bookViews>
    <workbookView xWindow="-108" yWindow="-108" windowWidth="23256" windowHeight="12456" tabRatio="904" activeTab="3" xr2:uid="{00000000-000D-0000-FFFF-FFFF00000000}"/>
  </bookViews>
  <sheets>
    <sheet name="Trainer" sheetId="21" r:id="rId1"/>
    <sheet name="Basics Intro" sheetId="2" r:id="rId2"/>
    <sheet name="Selection, Find Replace" sheetId="9" r:id="rId3"/>
    <sheet name="Basic Formatting" sheetId="22" r:id="rId4"/>
    <sheet name="Sheet1" sheetId="37" r:id="rId5"/>
    <sheet name="dashboard" sheetId="39" r:id="rId6"/>
    <sheet name="Sheet2" sheetId="38" r:id="rId7"/>
    <sheet name="Basic Arithmatic" sheetId="3" r:id="rId8"/>
    <sheet name="Cell Naming" sheetId="23" r:id="rId9"/>
    <sheet name="Cell referencing" sheetId="4" r:id="rId10"/>
    <sheet name="Pasting Datas" sheetId="5" r:id="rId11"/>
    <sheet name="Foramt Cells, Conditional Forma" sheetId="7" r:id="rId12"/>
    <sheet name="Conditional Formatting practice" sheetId="25" r:id="rId13"/>
    <sheet name="Data Cleaning" sheetId="19" r:id="rId14"/>
    <sheet name="Conditional Functions" sheetId="26" r:id="rId15"/>
    <sheet name="Practice" sheetId="27" r:id="rId16"/>
    <sheet name="Filtering &amp; Sorting" sheetId="11" r:id="rId17"/>
    <sheet name="Charts &amp; Graphs" sheetId="13" r:id="rId18"/>
    <sheet name="Pivot Table &amp; AI Data" sheetId="17" r:id="rId19"/>
    <sheet name="Lookup Comparision" sheetId="29" r:id="rId20"/>
    <sheet name="VLookUP &amp; HLookUp" sheetId="15" r:id="rId21"/>
    <sheet name="Data Validation" sheetId="10" r:id="rId22"/>
    <sheet name="Printing&amp; Pagebreak" sheetId="8" r:id="rId23"/>
    <sheet name="Financial Functions" sheetId="36" r:id="rId24"/>
    <sheet name="Macros" sheetId="35" r:id="rId25"/>
    <sheet name="Shortcuts by Keys" sheetId="14" r:id="rId26"/>
    <sheet name="Freelancing" sheetId="18" r:id="rId27"/>
  </sheets>
  <definedNames>
    <definedName name="_xlnm._FilterDatabase" localSheetId="16" hidden="1">'Filtering &amp; Sorting'!$B$5:$I$37</definedName>
    <definedName name="_xlnm._FilterDatabase" localSheetId="18" hidden="1">'Pivot Table &amp; AI Data'!$I$7:$N$31</definedName>
    <definedName name="_xlnm._FilterDatabase" localSheetId="22" hidden="1">'Printing&amp; Pagebreak'!$A$11:$L$17</definedName>
    <definedName name="Box">'Cell referencing'!#REF!</definedName>
    <definedName name="mark1">'Basic Arithmatic'!$D$12:$D$15</definedName>
    <definedName name="Slicer_Color">#N/A</definedName>
    <definedName name="Slicer_Date">#N/A</definedName>
    <definedName name="Slicer_Item">#N/A</definedName>
    <definedName name="Slicer_Make">#N/A</definedName>
    <definedName name="Slicer_Store">#N/A</definedName>
    <definedName name="Slicer_Type">#N/A</definedName>
  </definedNames>
  <calcPr calcId="191029"/>
  <pivotCaches>
    <pivotCache cacheId="0" r:id="rId28"/>
    <pivotCache cacheId="1" r:id="rId29"/>
  </pivotCaches>
  <extLst>
    <ext xmlns:x14="http://schemas.microsoft.com/office/spreadsheetml/2009/9/main" uri="{BBE1A952-AA13-448e-AADC-164F8A28A991}">
      <x14:slicerCaches>
        <x14:slicerCache r:id="rId30"/>
        <x14:slicerCache r:id="rId31"/>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2"/>
        <x14:slicerCache r:id="rId33"/>
        <x14:slicerCache r:id="rId34"/>
        <x14:slicerCache r:id="rId35"/>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6" i="7" l="1"/>
  <c r="AD3" i="3"/>
  <c r="AE3" i="3"/>
  <c r="AF3" i="3"/>
  <c r="AG3" i="3"/>
  <c r="AD4" i="3"/>
  <c r="AE4" i="3"/>
  <c r="AF4" i="3"/>
  <c r="AG4" i="3"/>
  <c r="AD5" i="3"/>
  <c r="AE5" i="3"/>
  <c r="AF5" i="3"/>
  <c r="AG5" i="3"/>
  <c r="AD6" i="3"/>
  <c r="AE6" i="3"/>
  <c r="AF6" i="3"/>
  <c r="AG6" i="3"/>
  <c r="AD7" i="3"/>
  <c r="AE7" i="3"/>
  <c r="AF7" i="3"/>
  <c r="AG7" i="3"/>
  <c r="AA38" i="3"/>
  <c r="AA39" i="3"/>
  <c r="AA40" i="3"/>
  <c r="AA41" i="3"/>
  <c r="AA42" i="3"/>
  <c r="K12" i="3" a="1"/>
  <c r="K12" i="3" s="1"/>
  <c r="F28" i="3"/>
  <c r="H13" i="3"/>
  <c r="H14" i="3"/>
  <c r="H15" i="3"/>
  <c r="I13" i="3"/>
  <c r="I14" i="3"/>
  <c r="I15" i="3"/>
  <c r="I12" i="3"/>
  <c r="H12" i="3"/>
  <c r="G13" i="3"/>
  <c r="G14" i="3"/>
  <c r="G15" i="3"/>
  <c r="G12" i="3"/>
  <c r="I38" i="15"/>
  <c r="C17" i="15"/>
  <c r="F8" i="29" a="1"/>
  <c r="F8" i="29" s="1"/>
  <c r="I191" i="15"/>
  <c r="J191" i="15"/>
  <c r="K191" i="15"/>
  <c r="L191" i="15"/>
  <c r="C147" i="19"/>
  <c r="A132" i="19"/>
  <c r="A133" i="19"/>
  <c r="A134" i="19"/>
  <c r="B99" i="19"/>
  <c r="K9" i="18"/>
  <c r="K8" i="18"/>
  <c r="K7" i="18"/>
  <c r="AG53" i="19"/>
  <c r="AG52" i="19"/>
  <c r="AG51" i="19"/>
  <c r="AG50" i="19"/>
  <c r="AG49" i="19"/>
  <c r="AG48" i="19"/>
  <c r="AG47" i="19"/>
  <c r="AG46" i="19"/>
  <c r="AG45" i="19"/>
  <c r="AG44" i="19"/>
  <c r="AG43" i="19"/>
  <c r="AG42" i="19"/>
  <c r="AG41" i="19"/>
  <c r="AG40" i="19"/>
  <c r="AG39" i="19"/>
  <c r="AG38" i="19"/>
  <c r="AG37" i="19"/>
  <c r="AG36" i="19"/>
  <c r="AG35" i="19"/>
  <c r="AG34" i="19"/>
  <c r="AG33" i="19"/>
  <c r="AG32" i="19"/>
  <c r="AG31" i="19"/>
  <c r="AG30" i="19"/>
  <c r="AG29" i="19"/>
  <c r="AG28" i="19"/>
  <c r="AG27" i="19"/>
  <c r="AG26" i="19"/>
  <c r="AG25" i="19"/>
  <c r="AG24" i="19"/>
  <c r="AG23" i="19"/>
  <c r="G23" i="19"/>
  <c r="G21" i="19"/>
  <c r="G22" i="19"/>
  <c r="G24" i="19"/>
  <c r="G25" i="19"/>
  <c r="G26" i="19"/>
  <c r="G27" i="19"/>
  <c r="G28" i="19"/>
  <c r="G29" i="19"/>
  <c r="G30" i="19"/>
  <c r="G31" i="19"/>
  <c r="G32" i="19"/>
  <c r="G33" i="19"/>
  <c r="G34" i="19"/>
  <c r="G35" i="19"/>
  <c r="G36" i="19"/>
  <c r="G37" i="19"/>
  <c r="G38" i="19"/>
  <c r="G39" i="19"/>
  <c r="G40" i="19"/>
  <c r="G41" i="19"/>
  <c r="G42" i="19"/>
  <c r="G43" i="19"/>
  <c r="G44" i="19"/>
  <c r="G45" i="19"/>
  <c r="G46" i="19"/>
  <c r="G47" i="19"/>
  <c r="G48" i="19"/>
  <c r="G49" i="19"/>
  <c r="G50" i="19"/>
  <c r="G20" i="19"/>
  <c r="N50" i="19"/>
  <c r="N49" i="19"/>
  <c r="N48" i="19"/>
  <c r="N47" i="19"/>
  <c r="N46" i="19"/>
  <c r="N45" i="19"/>
  <c r="N44" i="19"/>
  <c r="N43" i="19"/>
  <c r="N42" i="19"/>
  <c r="N41" i="19"/>
  <c r="N40" i="19"/>
  <c r="N39" i="19"/>
  <c r="N38" i="19"/>
  <c r="N37" i="19"/>
  <c r="N36" i="19"/>
  <c r="N35" i="19"/>
  <c r="N34" i="19"/>
  <c r="N33" i="19"/>
  <c r="N32" i="19"/>
  <c r="N31" i="19"/>
  <c r="N30" i="19"/>
  <c r="N29" i="19"/>
  <c r="N28" i="19"/>
  <c r="N27" i="19"/>
  <c r="N26" i="19"/>
  <c r="N25" i="19"/>
  <c r="N24" i="19"/>
  <c r="N23" i="19"/>
  <c r="N22" i="19"/>
  <c r="N21" i="19"/>
  <c r="N20" i="19"/>
  <c r="G67" i="4"/>
  <c r="G66" i="4"/>
  <c r="G65" i="4"/>
  <c r="G64" i="4"/>
  <c r="E64" i="4"/>
  <c r="F64" i="4"/>
  <c r="E65" i="4"/>
  <c r="F65" i="4"/>
  <c r="E66" i="4"/>
  <c r="F66" i="4"/>
  <c r="E67" i="4"/>
  <c r="F67" i="4"/>
  <c r="D66" i="4"/>
  <c r="D67" i="4"/>
  <c r="D65" i="4"/>
  <c r="D64" i="4"/>
  <c r="J46" i="4"/>
  <c r="J47" i="4"/>
  <c r="J48" i="4"/>
  <c r="J49" i="4"/>
  <c r="J50" i="4"/>
  <c r="J45" i="4"/>
  <c r="I46" i="4"/>
  <c r="I47" i="4"/>
  <c r="I48" i="4"/>
  <c r="I49" i="4"/>
  <c r="I50" i="4"/>
  <c r="I45" i="4"/>
  <c r="H46" i="4"/>
  <c r="H47" i="4"/>
  <c r="H48" i="4"/>
  <c r="H49" i="4"/>
  <c r="H50" i="4"/>
  <c r="H45" i="4"/>
  <c r="G32" i="4"/>
  <c r="G33" i="4"/>
  <c r="G34" i="4"/>
  <c r="G35" i="4"/>
  <c r="G36" i="4"/>
  <c r="G31" i="4"/>
  <c r="F36" i="4"/>
  <c r="F32" i="4"/>
  <c r="F33" i="4"/>
  <c r="F34" i="4"/>
  <c r="F35" i="4"/>
  <c r="F31" i="4"/>
  <c r="O18" i="4"/>
  <c r="P18" i="4"/>
  <c r="O19" i="4"/>
  <c r="P19" i="4"/>
  <c r="O20" i="4"/>
  <c r="P20" i="4"/>
  <c r="N19" i="4"/>
  <c r="N20" i="4"/>
  <c r="N18" i="4"/>
  <c r="J19" i="4"/>
  <c r="K19" i="4"/>
  <c r="L19" i="4"/>
  <c r="J20" i="4"/>
  <c r="K20" i="4"/>
  <c r="L20" i="4"/>
  <c r="K18" i="4"/>
  <c r="L18" i="4"/>
  <c r="J18" i="4"/>
  <c r="F19" i="4"/>
  <c r="G19" i="4"/>
  <c r="H19" i="4"/>
  <c r="F20" i="4"/>
  <c r="G20" i="4"/>
  <c r="H20" i="4"/>
  <c r="G18" i="4"/>
  <c r="H18" i="4"/>
  <c r="F18" i="4"/>
  <c r="H120" i="7"/>
  <c r="H119" i="7"/>
  <c r="H118" i="7"/>
  <c r="H117" i="7"/>
  <c r="H116" i="7"/>
  <c r="H115" i="7"/>
  <c r="B99" i="3"/>
  <c r="G84" i="3"/>
  <c r="G102" i="4"/>
  <c r="G106" i="4" s="1"/>
  <c r="G109" i="4" s="1"/>
  <c r="F102" i="4"/>
  <c r="F106" i="4" s="1"/>
  <c r="F109" i="4" s="1"/>
  <c r="E102" i="4"/>
  <c r="E106" i="4" s="1"/>
  <c r="E109" i="4" s="1"/>
  <c r="D102" i="4"/>
  <c r="D106" i="4" s="1"/>
  <c r="D109" i="4" s="1"/>
  <c r="C102" i="4"/>
  <c r="C106" i="4" s="1"/>
  <c r="C109" i="4" s="1"/>
  <c r="D99" i="4"/>
  <c r="E99" i="4" s="1"/>
  <c r="F99" i="4" s="1"/>
  <c r="G99" i="4" s="1"/>
  <c r="K120" i="7" l="1"/>
  <c r="K119" i="7"/>
  <c r="K118" i="7"/>
  <c r="K117" i="7"/>
  <c r="K116" i="7"/>
  <c r="K115" i="7"/>
  <c r="E41" i="3"/>
  <c r="E5" i="3"/>
  <c r="E3" i="3"/>
  <c r="D28" i="7"/>
  <c r="B23" i="7"/>
  <c r="D23" i="2"/>
  <c r="D22" i="2"/>
  <c r="D24" i="2" s="1"/>
  <c r="C20" i="4"/>
  <c r="D20" i="4"/>
  <c r="C19" i="4"/>
  <c r="D19" i="4"/>
  <c r="C18" i="4"/>
  <c r="D18" i="4"/>
  <c r="B19" i="4"/>
  <c r="B20" i="4"/>
  <c r="B18" i="4"/>
  <c r="C28" i="15"/>
  <c r="B26" i="7" l="1"/>
  <c r="D26" i="7"/>
  <c r="E26" i="7"/>
  <c r="F26" i="7"/>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futureMetadata>
  <futureMetadata name="XLDAPR" count="1">
    <bk>
      <extLst>
        <ext uri="{bdbb8cdc-fa1e-496e-a857-3c3f30c029c3}">
          <xda:dynamicArrayProperties fDynamic="1" fCollapsed="0"/>
        </ext>
      </extLst>
    </bk>
  </futureMetadata>
  <cellMetadata count="1">
    <bk>
      <rc t="2" v="0"/>
    </bk>
  </cellMetadata>
  <valueMetadata count="4">
    <bk>
      <rc t="1" v="0"/>
    </bk>
    <bk>
      <rc t="1" v="1"/>
    </bk>
    <bk>
      <rc t="1" v="2"/>
    </bk>
    <bk>
      <rc t="1" v="3"/>
    </bk>
  </valueMetadata>
</metadata>
</file>

<file path=xl/sharedStrings.xml><?xml version="1.0" encoding="utf-8"?>
<sst xmlns="http://schemas.openxmlformats.org/spreadsheetml/2006/main" count="3366" uniqueCount="1532">
  <si>
    <t>Trainer Profile</t>
  </si>
  <si>
    <t>🌍</t>
  </si>
  <si>
    <t>🚀</t>
  </si>
  <si>
    <t>Facebook Page</t>
  </si>
  <si>
    <t>https://www.facebook.com/HKRoniAcademy</t>
  </si>
  <si>
    <t>🤖</t>
  </si>
  <si>
    <t>Youtube Channel</t>
  </si>
  <si>
    <t>Website Link</t>
  </si>
  <si>
    <t>🕹️</t>
  </si>
  <si>
    <t>https://www.linkedin.com/in/md-hassanul-karim-roni-449141108/</t>
  </si>
  <si>
    <t>LinkedIn Profile</t>
  </si>
  <si>
    <t>https://www.youtube.com/@hkroniAcademy</t>
  </si>
  <si>
    <t>Course Outline</t>
  </si>
  <si>
    <t>Microsoft Excel Basics</t>
  </si>
  <si>
    <t>✅</t>
  </si>
  <si>
    <t>What is excel?</t>
  </si>
  <si>
    <t>What is Excel? Microsoft Excel is an electronic spreadsheet software that is part of the Microsoft Office suite.</t>
  </si>
  <si>
    <t>It is used for organizing data, graphically representing data, and performing different calculations.</t>
  </si>
  <si>
    <t>Why we use excel ?</t>
  </si>
  <si>
    <t>Alternative of Excel</t>
  </si>
  <si>
    <t>Google sheet, LibreOffice, WPS Office</t>
  </si>
  <si>
    <t>What is the total length of an Excel Sheet</t>
  </si>
  <si>
    <t xml:space="preserve">Total Row: </t>
  </si>
  <si>
    <t>Total Column:</t>
  </si>
  <si>
    <t xml:space="preserve">Total Cell: </t>
  </si>
  <si>
    <t>Operators in Excel</t>
  </si>
  <si>
    <t>Arithmatic Operator</t>
  </si>
  <si>
    <t>Comparison Operator</t>
  </si>
  <si>
    <t>Text Concatenation</t>
  </si>
  <si>
    <t>Reference Operator</t>
  </si>
  <si>
    <t>Plus Sign</t>
  </si>
  <si>
    <t>➕</t>
  </si>
  <si>
    <t>➖</t>
  </si>
  <si>
    <t>*️⃣</t>
  </si>
  <si>
    <t>⁄</t>
  </si>
  <si>
    <t>%</t>
  </si>
  <si>
    <t>^</t>
  </si>
  <si>
    <t>Minus Sign</t>
  </si>
  <si>
    <t>Asterik</t>
  </si>
  <si>
    <t>Forward slash</t>
  </si>
  <si>
    <t>Caret</t>
  </si>
  <si>
    <t>Percent</t>
  </si>
  <si>
    <t>🟰</t>
  </si>
  <si>
    <t>Equal Sign</t>
  </si>
  <si>
    <t>&lt;</t>
  </si>
  <si>
    <t>&gt;</t>
  </si>
  <si>
    <t>&lt;&gt;</t>
  </si>
  <si>
    <t>Not Equal</t>
  </si>
  <si>
    <t>Less than</t>
  </si>
  <si>
    <t>Greater than</t>
  </si>
  <si>
    <t>&lt;=</t>
  </si>
  <si>
    <t>Less than or equal</t>
  </si>
  <si>
    <t>&gt;=</t>
  </si>
  <si>
    <t>Greater than equal</t>
  </si>
  <si>
    <t>&amp;</t>
  </si>
  <si>
    <t>Ampersand</t>
  </si>
  <si>
    <t>:</t>
  </si>
  <si>
    <t>,</t>
  </si>
  <si>
    <t>Colon</t>
  </si>
  <si>
    <t>Comma</t>
  </si>
  <si>
    <t>Basic Arithmatic (Demonstration)</t>
  </si>
  <si>
    <t>Basic Arithmatic (Practice)</t>
  </si>
  <si>
    <t>Date</t>
  </si>
  <si>
    <t>Item</t>
  </si>
  <si>
    <t>Quantity</t>
  </si>
  <si>
    <t>Price per unit</t>
  </si>
  <si>
    <t>Item 1</t>
  </si>
  <si>
    <t>Item 2</t>
  </si>
  <si>
    <t>Item 3</t>
  </si>
  <si>
    <t>Item 4</t>
  </si>
  <si>
    <t>Item 5</t>
  </si>
  <si>
    <t>Item 6</t>
  </si>
  <si>
    <t>Item 7</t>
  </si>
  <si>
    <t>Item 8</t>
  </si>
  <si>
    <t>Item 9</t>
  </si>
  <si>
    <t>Item 10</t>
  </si>
  <si>
    <t>Cost per unit</t>
  </si>
  <si>
    <t>Profit</t>
  </si>
  <si>
    <t>Task 1:</t>
  </si>
  <si>
    <t>Find total quantity purchased.</t>
  </si>
  <si>
    <t>Total Quantity =</t>
  </si>
  <si>
    <t>Find total profit</t>
  </si>
  <si>
    <t>Total Profit</t>
  </si>
  <si>
    <t>Find average profit per day</t>
  </si>
  <si>
    <t>Average Profit</t>
  </si>
  <si>
    <t>Task 2:</t>
  </si>
  <si>
    <t>Task 3:</t>
  </si>
  <si>
    <t>⏺️Relative Referencing</t>
  </si>
  <si>
    <t>⏺️Absolute Referencing</t>
  </si>
  <si>
    <t>⏺️Mixed Referencing</t>
  </si>
  <si>
    <t>This type of reference does not change when a formula is copied or dragged to another cell. It is denoted by a dollar sign ($) before the column letter and row number.</t>
  </si>
  <si>
    <t>This type of reference change when a formula is copied or dragged to another cell</t>
  </si>
  <si>
    <t>This type of reference has either an absolute column and relative row or an absolute row and relative column. It is denoted by a dollar sign ($) before either the column letter or row number</t>
  </si>
  <si>
    <t>Values</t>
  </si>
  <si>
    <t>Relative Values</t>
  </si>
  <si>
    <t>Absolute Values</t>
  </si>
  <si>
    <t>Row Absolute Values</t>
  </si>
  <si>
    <t>Column Absolute Values</t>
  </si>
  <si>
    <t>Relative Reference =B12</t>
  </si>
  <si>
    <t>Press F4 once          = $B$12</t>
  </si>
  <si>
    <t>Press F4 twice         = B$12</t>
  </si>
  <si>
    <t>Press F4 thrice        = $B12</t>
  </si>
  <si>
    <t>⏰ Cell referencing is used to refer to other cells to use their values or properties. 
Referencing is of three types-</t>
  </si>
  <si>
    <t>Student</t>
  </si>
  <si>
    <t>Test 1</t>
  </si>
  <si>
    <t>Test 3</t>
  </si>
  <si>
    <t>John</t>
  </si>
  <si>
    <t>Jane</t>
  </si>
  <si>
    <t>Alex</t>
  </si>
  <si>
    <t>Sarah</t>
  </si>
  <si>
    <t>Total Mark</t>
  </si>
  <si>
    <t>Average Mark</t>
  </si>
  <si>
    <t>Maximum Mark</t>
  </si>
  <si>
    <t>Sum</t>
  </si>
  <si>
    <t>Formulas:</t>
  </si>
  <si>
    <t>Average</t>
  </si>
  <si>
    <t>"=SUM(C5:E5)"</t>
  </si>
  <si>
    <t>"=AVERAGE(C5:E5)"</t>
  </si>
  <si>
    <t>Maximum</t>
  </si>
  <si>
    <t>"=MAX(C5:E5)"</t>
  </si>
  <si>
    <t>Minimum</t>
  </si>
  <si>
    <t>"=MIN(C5:E5)"</t>
  </si>
  <si>
    <t>Count</t>
  </si>
  <si>
    <t>"=COUNT(C5:E5)"</t>
  </si>
  <si>
    <t>"=C5+D5+E5"</t>
  </si>
  <si>
    <t>"=(C5+D5+E5)/COUNT(C5:E5)"</t>
  </si>
  <si>
    <t>QUOTIENT</t>
  </si>
  <si>
    <t>"=QUOTIENT(E5,7)</t>
  </si>
  <si>
    <t>Remarks</t>
  </si>
  <si>
    <t>Returns integer portion of result</t>
  </si>
  <si>
    <t>Example 2</t>
  </si>
  <si>
    <t>Example 1</t>
  </si>
  <si>
    <t>Find average price per item unit</t>
  </si>
  <si>
    <t>Find Maximum price of an item</t>
  </si>
  <si>
    <t>Find total item quantity in inventory</t>
  </si>
  <si>
    <t>Maximum price of items=</t>
  </si>
  <si>
    <t>Average price/ item=</t>
  </si>
  <si>
    <t>Fuel</t>
  </si>
  <si>
    <t>Consumption (toe)</t>
  </si>
  <si>
    <t>Share (%)</t>
  </si>
  <si>
    <t>Pasting Data</t>
  </si>
  <si>
    <t>⏺️ You can paste data in different ways</t>
  </si>
  <si>
    <t>All - Pastes everything from the source cells, including data, formatting, formulas, validation, and comments. This is the default pasting option.</t>
  </si>
  <si>
    <t>Values - Pastes only the values from the source cells.</t>
  </si>
  <si>
    <t>Formats - Pastes only the formatting from the source cells.</t>
  </si>
  <si>
    <t>Formulas - Pastes only the formulas from the source cells.</t>
  </si>
  <si>
    <t>Comments - Pastes only the comments from the source cells.</t>
  </si>
  <si>
    <t>Validation - Pastes only the validation from the source cells.</t>
  </si>
  <si>
    <t>Link - Pastes the data from the source cells as a linked object. This means that any changes made to the data in the source cells will be reflected in the pasted cells.</t>
  </si>
  <si>
    <t>Transpose - Transposes the pasted data. This means that the columns in the source cells will become rows in the pasted cells, and vice versa.</t>
  </si>
  <si>
    <t>Values and Formatting - Pastes the values and formatting from the source cells. This option is similar to All, but it does not paste formulas or validation.</t>
  </si>
  <si>
    <t>Values and Comments - Pastes the values and comments from the source cells. This option is similar to Values, but it also pastes the comments from the source cells.</t>
  </si>
  <si>
    <t>Ribbon</t>
  </si>
  <si>
    <t>W</t>
  </si>
  <si>
    <t>Tab</t>
  </si>
  <si>
    <t>Groups</t>
  </si>
  <si>
    <t>Worksheet</t>
  </si>
  <si>
    <t>Workbook</t>
  </si>
  <si>
    <t>Other Links</t>
  </si>
  <si>
    <t>Rakib</t>
  </si>
  <si>
    <t>Robi</t>
  </si>
  <si>
    <t>Siddik</t>
  </si>
  <si>
    <t>Sazedur</t>
  </si>
  <si>
    <t>`</t>
  </si>
  <si>
    <t>Alen</t>
  </si>
  <si>
    <t>F</t>
  </si>
  <si>
    <t>Formating Cells</t>
  </si>
  <si>
    <t>Step 2:</t>
  </si>
  <si>
    <t>Step 3:</t>
  </si>
  <si>
    <t>Format for currency</t>
  </si>
  <si>
    <t>Taka</t>
  </si>
  <si>
    <t>USD</t>
  </si>
  <si>
    <t>Ruppe</t>
  </si>
  <si>
    <t>Chinese</t>
  </si>
  <si>
    <t>Dirham</t>
  </si>
  <si>
    <t>Format for Date</t>
  </si>
  <si>
    <t>mm-dd-yy</t>
  </si>
  <si>
    <t>mm-year</t>
  </si>
  <si>
    <t>Bangla Date</t>
  </si>
  <si>
    <t>Formula to see cuurent Date : "=Today()"</t>
  </si>
  <si>
    <t>day-january-year</t>
  </si>
  <si>
    <t>dd/mm/yyyy</t>
  </si>
  <si>
    <t>Format for Phone Number by Custom Option</t>
  </si>
  <si>
    <t>Number 1</t>
  </si>
  <si>
    <t>Number 2</t>
  </si>
  <si>
    <t>Number 3</t>
  </si>
  <si>
    <t>Bangladesh Army University of Science and Technology</t>
  </si>
  <si>
    <t>Department of Electrical and Electronic Engineering</t>
  </si>
  <si>
    <t>B.Sc. Engineering in EEE</t>
  </si>
  <si>
    <t>Final Examination, Summer 2021</t>
  </si>
  <si>
    <t>Result Sheet: Class Test, Mid-Term, Attendance Marks (40% of total)</t>
  </si>
  <si>
    <t>Level 2      Term I</t>
  </si>
  <si>
    <t>Course Code: EEE 2107      Course Title: Electrical Machine I</t>
  </si>
  <si>
    <t>Credit:</t>
  </si>
  <si>
    <t>SL</t>
  </si>
  <si>
    <t>Students ID</t>
  </si>
  <si>
    <t>Name of the Student</t>
  </si>
  <si>
    <t>CT           (Marks-45)                (a)</t>
  </si>
  <si>
    <t>Assignment            (Marks-15)    (b)</t>
  </si>
  <si>
    <t>Mid-Term          (Marks-45)    (c)</t>
  </si>
  <si>
    <t>Attendance (Marks-15)    (d)</t>
  </si>
  <si>
    <t>Total Marks (120) (a)+(b)+(c)+(d)</t>
  </si>
  <si>
    <t>Shibli Rayhan</t>
  </si>
  <si>
    <t>A.S M Fuad Hasan</t>
  </si>
  <si>
    <t>A</t>
  </si>
  <si>
    <t>Taifur Rahman</t>
  </si>
  <si>
    <t>Towsif Ahmed</t>
  </si>
  <si>
    <t>Saurov Khan</t>
  </si>
  <si>
    <t>Tanvir Hossan</t>
  </si>
  <si>
    <t>Step 2: View Tab &gt;&gt; Page Break View &gt;&gt; Drag the blue line</t>
  </si>
  <si>
    <t>Step 1: Page Layout &gt;&gt;Set Print Area&gt;&gt; Check the page break line</t>
  </si>
  <si>
    <t>Format for Scientific Number</t>
  </si>
  <si>
    <t>CT1</t>
  </si>
  <si>
    <t>CT2</t>
  </si>
  <si>
    <t>CT3</t>
  </si>
  <si>
    <t>CT4</t>
  </si>
  <si>
    <t>Select All Data</t>
  </si>
  <si>
    <t>Select All Column Data</t>
  </si>
  <si>
    <t>Click on a cell of the data,
 then press Cntrl + Shift+⬇️</t>
  </si>
  <si>
    <t>Select All row Data</t>
  </si>
  <si>
    <t>Click on a cell of the data,
 then press Cntrl + Shift+➡️</t>
  </si>
  <si>
    <t>Data Validation</t>
  </si>
  <si>
    <t>Data Validation is used to restrict user to input valid data only</t>
  </si>
  <si>
    <t>Enter your serial number (1-1000)</t>
  </si>
  <si>
    <t xml:space="preserve">Step 1: </t>
  </si>
  <si>
    <t>Select Cell</t>
  </si>
  <si>
    <t>Data Tab&gt;&gt; Data Tools &gt;&gt; Data Validation</t>
  </si>
  <si>
    <t>What is your wieght</t>
  </si>
  <si>
    <t>Enter your date of birth</t>
  </si>
  <si>
    <t>1. May use fraction in Kg</t>
  </si>
  <si>
    <t>3. Show error alert</t>
  </si>
  <si>
    <t>1. Suppose you are restricting 
underaged participants under 18 age.</t>
  </si>
  <si>
    <t>2. Show prompt and error message</t>
  </si>
  <si>
    <t>2. Show prompt message</t>
  </si>
  <si>
    <t xml:space="preserve">Find &amp; Replace </t>
  </si>
  <si>
    <t>Press Cntrl+H</t>
  </si>
  <si>
    <t>Step 1: Select Cell</t>
  </si>
  <si>
    <r>
      <t>Step 2: Press</t>
    </r>
    <r>
      <rPr>
        <b/>
        <i/>
        <sz val="14"/>
        <color rgb="FFFF0000"/>
        <rFont val="Calibri"/>
        <family val="2"/>
        <scheme val="minor"/>
      </rPr>
      <t xml:space="preserve"> CTRL+1</t>
    </r>
    <r>
      <rPr>
        <b/>
        <sz val="14"/>
        <color theme="1"/>
        <rFont val="Calibri"/>
        <family val="2"/>
        <scheme val="minor"/>
      </rPr>
      <t xml:space="preserve"> or right click and select format cell</t>
    </r>
  </si>
  <si>
    <t>Name</t>
  </si>
  <si>
    <t>Sales</t>
  </si>
  <si>
    <t>Riaz</t>
  </si>
  <si>
    <t>Basudev</t>
  </si>
  <si>
    <t>Arifur Rahman</t>
  </si>
  <si>
    <t>Robiul Islam</t>
  </si>
  <si>
    <t>Abu Abdullah</t>
  </si>
  <si>
    <t xml:space="preserve">Joy Deb </t>
  </si>
  <si>
    <t>Tanvir</t>
  </si>
  <si>
    <t>LABONY</t>
  </si>
  <si>
    <t xml:space="preserve">Khalada </t>
  </si>
  <si>
    <t>Shahidul Islam</t>
  </si>
  <si>
    <t>Sum=</t>
  </si>
  <si>
    <t>Average=</t>
  </si>
  <si>
    <t>Count=</t>
  </si>
  <si>
    <t>Max=</t>
  </si>
  <si>
    <t>Min=</t>
  </si>
  <si>
    <t>Example 3</t>
  </si>
  <si>
    <t>Type</t>
  </si>
  <si>
    <t>Store</t>
  </si>
  <si>
    <t>January</t>
  </si>
  <si>
    <t>February</t>
  </si>
  <si>
    <t>March</t>
  </si>
  <si>
    <t>April</t>
  </si>
  <si>
    <t>May</t>
  </si>
  <si>
    <t>June</t>
  </si>
  <si>
    <t>Games</t>
  </si>
  <si>
    <t>Khulna</t>
  </si>
  <si>
    <t>Dhaka</t>
  </si>
  <si>
    <t>Food Items</t>
  </si>
  <si>
    <t>Faad Items</t>
  </si>
  <si>
    <t>Rajshahi</t>
  </si>
  <si>
    <t>Chittagong</t>
  </si>
  <si>
    <t>Movies</t>
  </si>
  <si>
    <t>Rentals</t>
  </si>
  <si>
    <t>Filtering &amp; Sorting</t>
  </si>
  <si>
    <t>Actual Value</t>
  </si>
  <si>
    <t>Custom Formating</t>
  </si>
  <si>
    <t>Use this code</t>
  </si>
  <si>
    <t>Practice Here</t>
  </si>
  <si>
    <t>00000</t>
  </si>
  <si>
    <t>#.# or #.0</t>
  </si>
  <si>
    <t>#.000</t>
  </si>
  <si>
    <t>0.#</t>
  </si>
  <si>
    <t>#.0#</t>
  </si>
  <si>
    <t>#,#</t>
  </si>
  <si>
    <t>#,</t>
  </si>
  <si>
    <t>#,###,</t>
  </si>
  <si>
    <t>#,###,,</t>
  </si>
  <si>
    <t>#,###,, "million"</t>
  </si>
  <si>
    <t>"Funding needed is" $#,###.0,, "million"</t>
  </si>
  <si>
    <t>DDD DD-MMM-YYYY</t>
  </si>
  <si>
    <t>Custom Formula</t>
  </si>
  <si>
    <t>Conditional Formatting</t>
  </si>
  <si>
    <t>Task:</t>
  </si>
  <si>
    <t>Highlight Absent with Red</t>
  </si>
  <si>
    <t>Highlight marks above 60 with green in total marks</t>
  </si>
  <si>
    <t>Sum of 3 CTs and Total Marks in 120</t>
  </si>
  <si>
    <t>Final Exam (40) (c)</t>
  </si>
  <si>
    <t>Total Marks (100) (a)+(b)+(c)</t>
  </si>
  <si>
    <t>Mid-Term(15)(b)</t>
  </si>
  <si>
    <t>CT (45) (a)</t>
  </si>
  <si>
    <t>Explore other options</t>
  </si>
  <si>
    <t>Topic: Cell Referencing</t>
  </si>
  <si>
    <t>Topic: Basic Introduction to Microsoft Excel</t>
  </si>
  <si>
    <t>Topic:Basic Arithmatic</t>
  </si>
  <si>
    <t>Key</t>
  </si>
  <si>
    <t>(unmodified)</t>
  </si>
  <si>
    <t>Shift</t>
  </si>
  <si>
    <t>Ctrl</t>
  </si>
  <si>
    <t>Alt</t>
  </si>
  <si>
    <t>Shift+Ctrl</t>
  </si>
  <si>
    <t>Shift+Alt</t>
  </si>
  <si>
    <t>Ctrl+Alt</t>
  </si>
  <si>
    <t>Shift+Ctrl+Alt</t>
  </si>
  <si>
    <t>F1</t>
  </si>
  <si>
    <t>Help</t>
  </si>
  <si>
    <t>What Is…</t>
  </si>
  <si>
    <t>Show/Hide Ribbon (was TaskPane)</t>
  </si>
  <si>
    <t>Insert Chart as Object (was as Sheet)</t>
  </si>
  <si>
    <t/>
  </si>
  <si>
    <t>New Sheet</t>
  </si>
  <si>
    <t>New Macro sheet</t>
  </si>
  <si>
    <t>F2</t>
  </si>
  <si>
    <t>Toggle Select, Edit, and Enter/Point modes</t>
  </si>
  <si>
    <t>Insert/Edit Comment</t>
  </si>
  <si>
    <t>SHOW.INFO() (Deprecated)</t>
  </si>
  <si>
    <t>Save As</t>
  </si>
  <si>
    <t>Save</t>
  </si>
  <si>
    <t>Open</t>
  </si>
  <si>
    <t>Print</t>
  </si>
  <si>
    <t>F3</t>
  </si>
  <si>
    <t>Paste Names</t>
  </si>
  <si>
    <t>Function Wizard</t>
  </si>
  <si>
    <t>Define Names Dialog</t>
  </si>
  <si>
    <t>Create Names</t>
  </si>
  <si>
    <t>New Name</t>
  </si>
  <si>
    <t>F4</t>
  </si>
  <si>
    <t>ReDo</t>
  </si>
  <si>
    <t>Find Next (from most recent search)</t>
  </si>
  <si>
    <t>Close Window</t>
  </si>
  <si>
    <t>Close App</t>
  </si>
  <si>
    <t>Find Previous (from most recent search)</t>
  </si>
  <si>
    <t>F5</t>
  </si>
  <si>
    <t>GoTo (or refresh file list?)</t>
  </si>
  <si>
    <t>Find Dialog</t>
  </si>
  <si>
    <t>Restore Window</t>
  </si>
  <si>
    <t>Refresh</t>
  </si>
  <si>
    <t>Refresh All</t>
  </si>
  <si>
    <t>F6</t>
  </si>
  <si>
    <t>Next Pane</t>
  </si>
  <si>
    <t>Previous Pane</t>
  </si>
  <si>
    <t>Next Window</t>
  </si>
  <si>
    <t>Switch to VBA IDE (if up)</t>
  </si>
  <si>
    <t>Previous Window</t>
  </si>
  <si>
    <t>F7</t>
  </si>
  <si>
    <t>Check Spelling</t>
  </si>
  <si>
    <t>Move Window</t>
  </si>
  <si>
    <t>F8</t>
  </si>
  <si>
    <t>Extend Selection Mode</t>
  </si>
  <si>
    <t>Add to Selection Mode</t>
  </si>
  <si>
    <t>Size Window</t>
  </si>
  <si>
    <t>Run Macro</t>
  </si>
  <si>
    <t>F9</t>
  </si>
  <si>
    <t>Calculate Now</t>
  </si>
  <si>
    <t>Calc Sheet</t>
  </si>
  <si>
    <t>Minimize Window</t>
  </si>
  <si>
    <t>Recalc Full</t>
  </si>
  <si>
    <t>Recalc Full Rebuild</t>
  </si>
  <si>
    <t>F10</t>
  </si>
  <si>
    <t>Activate Menus</t>
  </si>
  <si>
    <t>Activate Context Menus</t>
  </si>
  <si>
    <t>Toggle Maximized/Restored</t>
  </si>
  <si>
    <t>Show OOUI</t>
  </si>
  <si>
    <t>F11</t>
  </si>
  <si>
    <t>Insert Chart on New Sheet</t>
  </si>
  <si>
    <t>New Worksheet</t>
  </si>
  <si>
    <t>New Macro Sheet</t>
  </si>
  <si>
    <t>Show VBA IDE</t>
  </si>
  <si>
    <t>Show Script Editor</t>
  </si>
  <si>
    <t>F12</t>
  </si>
  <si>
    <t>Thai Dictionary</t>
  </si>
  <si>
    <t>Add</t>
  </si>
  <si>
    <t>Insert Dialog</t>
  </si>
  <si>
    <t>Backspace</t>
  </si>
  <si>
    <t>Edit and Clear</t>
  </si>
  <si>
    <t>Collapse selection to the active cell</t>
  </si>
  <si>
    <t>Scroll to show active cell</t>
  </si>
  <si>
    <t>Undo</t>
  </si>
  <si>
    <t>Decimal</t>
  </si>
  <si>
    <t>Rotates the Active Cell through the corners of the selection</t>
  </si>
  <si>
    <t>Delete</t>
  </si>
  <si>
    <t>Clear</t>
  </si>
  <si>
    <t>Cut</t>
  </si>
  <si>
    <t>Divide</t>
  </si>
  <si>
    <t>Select Array</t>
  </si>
  <si>
    <t>Down</t>
  </si>
  <si>
    <t>Move down one cell</t>
  </si>
  <si>
    <t>Extend selection down one cell</t>
  </si>
  <si>
    <t>Select the last cell in the area down</t>
  </si>
  <si>
    <t>Open drop-down (auto-complete, filter, or validation)</t>
  </si>
  <si>
    <t>Extend selection down to last cell in area down</t>
  </si>
  <si>
    <t>End</t>
  </si>
  <si>
    <t>Toggle End Mode</t>
  </si>
  <si>
    <t>Toggle End Mode (and extend when you press SHIFT+Arrow key)</t>
  </si>
  <si>
    <t>Selects the last cell in the sheet</t>
  </si>
  <si>
    <t>Extends the selection to the last cell in the sheet</t>
  </si>
  <si>
    <t>Escape</t>
  </si>
  <si>
    <t>Cancel (Edit, copy, cut, dialog, etc.)</t>
  </si>
  <si>
    <t>Bring up Start Menu (overriding an Excel command)</t>
  </si>
  <si>
    <t>Task Manager (Windows - overriding an XL command)</t>
  </si>
  <si>
    <t>Execute</t>
  </si>
  <si>
    <t>Enter value and move down</t>
  </si>
  <si>
    <t>Enter value and move up</t>
  </si>
  <si>
    <t>Fill value in edited cell into all cell and do not move</t>
  </si>
  <si>
    <t>Home</t>
  </si>
  <si>
    <t>Select the first cell in the row</t>
  </si>
  <si>
    <t>Extend selection to the first cell in the row</t>
  </si>
  <si>
    <t>Select first cell in window (or pane)</t>
  </si>
  <si>
    <t>Extend selection to the first cell in the window or pane</t>
  </si>
  <si>
    <t>Insert</t>
  </si>
  <si>
    <t>Toggle Overwrite mode in edit mode</t>
  </si>
  <si>
    <t>Paste</t>
  </si>
  <si>
    <t>Copy</t>
  </si>
  <si>
    <t>Left</t>
  </si>
  <si>
    <t>Move left one cell</t>
  </si>
  <si>
    <t>Extend selection left one cell</t>
  </si>
  <si>
    <t>Select the last cell in the area left</t>
  </si>
  <si>
    <t>Back (hyperlink navigation)</t>
  </si>
  <si>
    <t>Extend selection down to last cell in area left</t>
  </si>
  <si>
    <t>Ungroup</t>
  </si>
  <si>
    <t>Move active cell to previous non-adjacent area within selection</t>
  </si>
  <si>
    <t>Multiply</t>
  </si>
  <si>
    <t>Select current region</t>
  </si>
  <si>
    <t>PageDown</t>
  </si>
  <si>
    <t>Page Down</t>
  </si>
  <si>
    <t>Extend selection page down</t>
  </si>
  <si>
    <t>Next Sheet</t>
  </si>
  <si>
    <t>Page Right</t>
  </si>
  <si>
    <t>Extend Selection one sheet down</t>
  </si>
  <si>
    <t>Extend selection Page Right</t>
  </si>
  <si>
    <t>PageUp</t>
  </si>
  <si>
    <t>Page Up</t>
  </si>
  <si>
    <t>Extend selection page up</t>
  </si>
  <si>
    <t>Previous Sheet</t>
  </si>
  <si>
    <t>Page Left</t>
  </si>
  <si>
    <t>Extend Selection one sheet up</t>
  </si>
  <si>
    <t>Extend selection Page Left</t>
  </si>
  <si>
    <t>Return</t>
  </si>
  <si>
    <t>Right</t>
  </si>
  <si>
    <t>Move right one cell</t>
  </si>
  <si>
    <t>Extend selection right one cell</t>
  </si>
  <si>
    <t>Select the last cell in the area right</t>
  </si>
  <si>
    <t>Forward (hyperlink navigation)</t>
  </si>
  <si>
    <t>Extend selection down to last cell in area right</t>
  </si>
  <si>
    <t>Group</t>
  </si>
  <si>
    <t>Move active cell to next non-adjacent area within selection</t>
  </si>
  <si>
    <t>Space</t>
  </si>
  <si>
    <t>Select Row</t>
  </si>
  <si>
    <t>Select Column</t>
  </si>
  <si>
    <t>Select All</t>
  </si>
  <si>
    <t>Subtract</t>
  </si>
  <si>
    <t>Delete Cells</t>
  </si>
  <si>
    <t>Shift+Tab</t>
  </si>
  <si>
    <t>Next app</t>
  </si>
  <si>
    <t>Indent</t>
  </si>
  <si>
    <t>Outdent</t>
  </si>
  <si>
    <t>Up</t>
  </si>
  <si>
    <t>Move up one cell</t>
  </si>
  <si>
    <t>Extend selection up one cell</t>
  </si>
  <si>
    <t>Select cell at top of region</t>
  </si>
  <si>
    <t>Close Drop-down, if up</t>
  </si>
  <si>
    <t>Extend selection up to end of region</t>
  </si>
  <si>
    <t>Hide Column</t>
  </si>
  <si>
    <t>Show Column</t>
  </si>
  <si>
    <t>Format Cells</t>
  </si>
  <si>
    <t>Fixed decimal &amp; comma format</t>
  </si>
  <si>
    <t>Bold</t>
  </si>
  <si>
    <t>Time (AM/PM) format</t>
  </si>
  <si>
    <t>Italic</t>
  </si>
  <si>
    <t>Date format</t>
  </si>
  <si>
    <t>Underline</t>
  </si>
  <si>
    <t>Currency format</t>
  </si>
  <si>
    <t>Strikethrough</t>
  </si>
  <si>
    <t>Percentage format</t>
  </si>
  <si>
    <t>Toggle Show, Hide, and Show Placeholders for Objects</t>
  </si>
  <si>
    <t>Exponential format</t>
  </si>
  <si>
    <t>Toggle Main toolbar visibility</t>
  </si>
  <si>
    <t>Outline border</t>
  </si>
  <si>
    <t>Toggle showing outline symbols</t>
  </si>
  <si>
    <t>Hide Row</t>
  </si>
  <si>
    <t>Show Row</t>
  </si>
  <si>
    <t>'</t>
  </si>
  <si>
    <t>Copy above cell and edit</t>
  </si>
  <si>
    <t>Activates the cell style drop-down or dialog</t>
  </si>
  <si>
    <t>-</t>
  </si>
  <si>
    <t>Remove all borders</t>
  </si>
  <si>
    <t>?</t>
  </si>
  <si>
    <t>Fill down</t>
  </si>
  <si>
    <t>.</t>
  </si>
  <si>
    <t>Fill right</t>
  </si>
  <si>
    <t>/</t>
  </si>
  <si>
    <t>;</t>
  </si>
  <si>
    <t>Insert Current Date (in edit mode)</t>
  </si>
  <si>
    <t>Select Visible</t>
  </si>
  <si>
    <t>Insert current time (in edit mode)</t>
  </si>
  <si>
    <t>[</t>
  </si>
  <si>
    <t>Select direct precedent cells</t>
  </si>
  <si>
    <t>Select all precedent cells</t>
  </si>
  <si>
    <t>\</t>
  </si>
  <si>
    <t>Select unequal cells in row/col of selection</t>
  </si>
  <si>
    <t>Select cells unequal to active cell</t>
  </si>
  <si>
    <t>]</t>
  </si>
  <si>
    <t>Select directly dependent cells</t>
  </si>
  <si>
    <t>Select all dependent cells</t>
  </si>
  <si>
    <t>Formula Auditing Mode</t>
  </si>
  <si>
    <t>General Number Format</t>
  </si>
  <si>
    <t>=</t>
  </si>
  <si>
    <t>Autosum</t>
  </si>
  <si>
    <t>Insert cells</t>
  </si>
  <si>
    <t>Select current region, select all</t>
  </si>
  <si>
    <t>Insert arguments in formula</t>
  </si>
  <si>
    <t>B</t>
  </si>
  <si>
    <t>Address Book (only when emailing not as attachment)</t>
  </si>
  <si>
    <t>C</t>
  </si>
  <si>
    <t>D</t>
  </si>
  <si>
    <t>E</t>
  </si>
  <si>
    <t>Font face</t>
  </si>
  <si>
    <t>G</t>
  </si>
  <si>
    <t>GoTo</t>
  </si>
  <si>
    <t>H</t>
  </si>
  <si>
    <t>Replace</t>
  </si>
  <si>
    <t>I</t>
  </si>
  <si>
    <t>J</t>
  </si>
  <si>
    <t>K</t>
  </si>
  <si>
    <t>Insert Hyperlink</t>
  </si>
  <si>
    <t>Check Names (only when emailing not as attachment)</t>
  </si>
  <si>
    <t>L</t>
  </si>
  <si>
    <t>Insert Table</t>
  </si>
  <si>
    <t>Toggle AutoFilter</t>
  </si>
  <si>
    <t>Reapply Sort/Filter</t>
  </si>
  <si>
    <t>M</t>
  </si>
  <si>
    <t>N</t>
  </si>
  <si>
    <t>New Workbook</t>
  </si>
  <si>
    <t>O</t>
  </si>
  <si>
    <t>Open Workbook</t>
  </si>
  <si>
    <t>Select Comments</t>
  </si>
  <si>
    <t>P</t>
  </si>
  <si>
    <t>Font size</t>
  </si>
  <si>
    <t>Q</t>
  </si>
  <si>
    <t>R</t>
  </si>
  <si>
    <t>S</t>
  </si>
  <si>
    <t>Send Now (only when emailing not as attachment)</t>
  </si>
  <si>
    <t>T</t>
  </si>
  <si>
    <t>Toggle Total Row</t>
  </si>
  <si>
    <t>U</t>
  </si>
  <si>
    <t>V</t>
  </si>
  <si>
    <t>X</t>
  </si>
  <si>
    <t>Y</t>
  </si>
  <si>
    <t>Redo</t>
  </si>
  <si>
    <t>Z</t>
  </si>
  <si>
    <t>👉 VLOOKUP is a commonly used function in Excel that stands for "vertical lookup." 
👉It is used to search for a specific value in the leftmost column of a table and return a corresponding value from a specified column within the same row.</t>
  </si>
  <si>
    <t>👉 HLOOKUP is another useful function in Excel that stands for "horizontal lookup." 
👉 It is similar to VLOOKUP, but instead of searching vertically in the leftmost column of a table, HLOOKUP searches horizontally in the top row of a table to find a specific value and returns a corresponding value from a specified row.</t>
  </si>
  <si>
    <t>Student ID</t>
  </si>
  <si>
    <t>Prefilled Data</t>
  </si>
  <si>
    <t>Dept.</t>
  </si>
  <si>
    <t>Session</t>
  </si>
  <si>
    <t>Blood Group</t>
  </si>
  <si>
    <t>EEE</t>
  </si>
  <si>
    <t>A+</t>
  </si>
  <si>
    <t>CSE</t>
  </si>
  <si>
    <t>A-</t>
  </si>
  <si>
    <t>ME</t>
  </si>
  <si>
    <t>AB</t>
  </si>
  <si>
    <t>B-</t>
  </si>
  <si>
    <t>Shopon</t>
  </si>
  <si>
    <t>CE</t>
  </si>
  <si>
    <t>B+</t>
  </si>
  <si>
    <t>Nafi</t>
  </si>
  <si>
    <t>ID</t>
  </si>
  <si>
    <t>Find Details Using VLookUP</t>
  </si>
  <si>
    <t>Find Details Using HLookUP</t>
  </si>
  <si>
    <t>Horizontal Table</t>
  </si>
  <si>
    <t>Vertical Table</t>
  </si>
  <si>
    <t>Applications of Lookup</t>
  </si>
  <si>
    <t>👉Retrieving data from a large dataset based on a specific value.</t>
  </si>
  <si>
    <t>👉Creating dynamic reports that automatically update when the underlying data changes.</t>
  </si>
  <si>
    <t>👉Merging data from multiple tables based on a common identifier.</t>
  </si>
  <si>
    <t>👉Validating data input by checking if values match a predefined list or dataset.</t>
  </si>
  <si>
    <t>👉Finding approximate matches based on a sorted list.</t>
  </si>
  <si>
    <t>Topic: Charts and Graphs in Excel</t>
  </si>
  <si>
    <t>sl</t>
  </si>
  <si>
    <t>Amount</t>
  </si>
  <si>
    <t>CT-1      (Marks-20)</t>
  </si>
  <si>
    <t>CT-2      (Marks-17)</t>
  </si>
  <si>
    <t>CT-3      (Marks-4)</t>
  </si>
  <si>
    <t>CT-4      (Marks-0)</t>
  </si>
  <si>
    <t>To see formula view</t>
  </si>
  <si>
    <t>CNTRL+ `</t>
  </si>
  <si>
    <t>Make</t>
  </si>
  <si>
    <t>Model</t>
  </si>
  <si>
    <t>Color</t>
  </si>
  <si>
    <t>Mileage</t>
  </si>
  <si>
    <t>Price</t>
  </si>
  <si>
    <t>Cost</t>
  </si>
  <si>
    <t>Honda</t>
  </si>
  <si>
    <t>Accord</t>
  </si>
  <si>
    <t>Red</t>
  </si>
  <si>
    <t>Blue</t>
  </si>
  <si>
    <t>Silver</t>
  </si>
  <si>
    <t>Toyota</t>
  </si>
  <si>
    <t>Camry</t>
  </si>
  <si>
    <t>Black</t>
  </si>
  <si>
    <t>Nissan</t>
  </si>
  <si>
    <t>Altima</t>
  </si>
  <si>
    <t>Green</t>
  </si>
  <si>
    <t>Corolla</t>
  </si>
  <si>
    <t>Civic</t>
  </si>
  <si>
    <t>White</t>
  </si>
  <si>
    <t>Ford</t>
  </si>
  <si>
    <t>F-150</t>
  </si>
  <si>
    <t>Chevrolet</t>
  </si>
  <si>
    <t>Silverado</t>
  </si>
  <si>
    <t>Impala</t>
  </si>
  <si>
    <t>Malibu</t>
  </si>
  <si>
    <t>Mustang</t>
  </si>
  <si>
    <t>CRV</t>
  </si>
  <si>
    <t>Maxima</t>
  </si>
  <si>
    <t>Fusion</t>
  </si>
  <si>
    <t>Dodge</t>
  </si>
  <si>
    <t>Charger</t>
  </si>
  <si>
    <t>Pivot Table</t>
  </si>
  <si>
    <t>Find Dataset</t>
  </si>
  <si>
    <t>Website Name</t>
  </si>
  <si>
    <t>URL</t>
  </si>
  <si>
    <t>FiveThirtyEight</t>
  </si>
  <si>
    <t>https://fivethirtyeight.com/</t>
  </si>
  <si>
    <t>BuzzFeed News</t>
  </si>
  <si>
    <t>https://github.com/BuzzFeedNews/everything</t>
  </si>
  <si>
    <t>Kaggle</t>
  </si>
  <si>
    <t>https://www.kaggle.com/datasets</t>
  </si>
  <si>
    <t>Socrata</t>
  </si>
  <si>
    <t>https://opendata.socrata.com/</t>
  </si>
  <si>
    <t>Awesome-Public-Datasets on GitHub</t>
  </si>
  <si>
    <t>https://github.com/awesomedata/awesome-public-datasets</t>
  </si>
  <si>
    <t>Google Public Datasets</t>
  </si>
  <si>
    <t>https://cloud.google.com/public-datasets</t>
  </si>
  <si>
    <t>UCI Machine Learning Repository</t>
  </si>
  <si>
    <t>http://archive.ics.uci.edu/ml/index.php</t>
  </si>
  <si>
    <t>Data.gov</t>
  </si>
  <si>
    <t>https://www.data.gov/</t>
  </si>
  <si>
    <t>Fiverr / Search Results for 'excel'</t>
  </si>
  <si>
    <t>Popular Marketplace</t>
  </si>
  <si>
    <t>microsoft excel - Upwork</t>
  </si>
  <si>
    <t xml:space="preserve">Training on Microsoft Excel
</t>
  </si>
  <si>
    <t>Click on a cell of the data,
 then press Cntrl +A</t>
  </si>
  <si>
    <r>
      <t xml:space="preserve">Use </t>
    </r>
    <r>
      <rPr>
        <b/>
        <sz val="14"/>
        <color rgb="FFFF0000"/>
        <rFont val="Calibri"/>
        <family val="2"/>
        <scheme val="minor"/>
      </rPr>
      <t>Format Painter</t>
    </r>
    <r>
      <rPr>
        <sz val="14"/>
        <color rgb="FFFF0000"/>
        <rFont val="Calibri"/>
        <family val="2"/>
        <scheme val="minor"/>
      </rPr>
      <t xml:space="preserve"> to make the font similar in "Times New Romans"</t>
    </r>
  </si>
  <si>
    <t>https://hstu.ac.bd/teacher/hassanul</t>
  </si>
  <si>
    <t>Naming</t>
  </si>
  <si>
    <t>Why Name Cells?</t>
  </si>
  <si>
    <t>Naming cells makes it easier to reference and manage data, especially in complex formulas.</t>
  </si>
  <si>
    <t>How to Name a Cell</t>
  </si>
  <si>
    <t>Select a cell, then click on the Name Box (located next to the formula bar) and type a name.</t>
  </si>
  <si>
    <t>Naming Ranges</t>
  </si>
  <si>
    <t>Select a range of cells (e.g., A1</t>
  </si>
  <si>
    <t>Using Named Ranges in Formulas</t>
  </si>
  <si>
    <t>Navigating Between Worksheets</t>
  </si>
  <si>
    <t>Using Sheet Tabs</t>
  </si>
  <si>
    <t>Click on the sheet tab to switch between worksheets.</t>
  </si>
  <si>
    <t>Using Keyboard Shortcuts</t>
  </si>
  <si>
    <r>
      <rPr>
        <b/>
        <sz val="11"/>
        <color rgb="FFFF0000"/>
        <rFont val="Arial Unicode MS"/>
        <family val="2"/>
      </rPr>
      <t>Ctrl + Page Up</t>
    </r>
    <r>
      <rPr>
        <sz val="11"/>
        <color theme="1"/>
        <rFont val="Calibri"/>
        <family val="2"/>
        <scheme val="minor"/>
      </rPr>
      <t xml:space="preserve"> to move to the previous sheet.</t>
    </r>
  </si>
  <si>
    <r>
      <rPr>
        <b/>
        <sz val="10"/>
        <color rgb="FFFF0000"/>
        <rFont val="Arial Unicode MS"/>
        <family val="2"/>
      </rPr>
      <t>Ctrl + Page Down</t>
    </r>
    <r>
      <rPr>
        <sz val="11"/>
        <color theme="1"/>
        <rFont val="Calibri"/>
        <family val="2"/>
        <scheme val="minor"/>
      </rPr>
      <t xml:space="preserve"> to move to the next sheet.</t>
    </r>
  </si>
  <si>
    <t>Calculations</t>
  </si>
  <si>
    <t>Data Analysis</t>
  </si>
  <si>
    <t>Store raw data</t>
  </si>
  <si>
    <t>Some Basic Concepts</t>
  </si>
  <si>
    <t>Columns</t>
  </si>
  <si>
    <t>Rows</t>
  </si>
  <si>
    <t>Cells</t>
  </si>
  <si>
    <t>Range of cells</t>
  </si>
  <si>
    <t>Sheet Tab</t>
  </si>
  <si>
    <t>Ctrl + Page Up &amp;
Ctrl + Page Down</t>
  </si>
  <si>
    <t>Ribbons</t>
  </si>
  <si>
    <t>Scroll Bars</t>
  </si>
  <si>
    <t>Formula &amp; Functions</t>
  </si>
  <si>
    <t>Formula Bar</t>
  </si>
  <si>
    <t>Name Box</t>
  </si>
  <si>
    <t>Column 👇</t>
  </si>
  <si>
    <r>
      <t>O</t>
    </r>
    <r>
      <rPr>
        <sz val="11"/>
        <color theme="1"/>
        <rFont val="Calibri"/>
        <family val="2"/>
        <scheme val="minor"/>
      </rPr>
      <t>23</t>
    </r>
  </si>
  <si>
    <t>23 -- Row 👉</t>
  </si>
  <si>
    <t>QAT Quick Action Tabs</t>
  </si>
  <si>
    <t>Calculation</t>
  </si>
  <si>
    <t>Alt + =</t>
  </si>
  <si>
    <t>Calculation &amp; Data Analysis</t>
  </si>
  <si>
    <t>Minus</t>
  </si>
  <si>
    <t>Example 4</t>
  </si>
  <si>
    <t>Loan</t>
  </si>
  <si>
    <t>Total Revenue</t>
  </si>
  <si>
    <t>Annual Rate</t>
  </si>
  <si>
    <t>Total Expenses</t>
  </si>
  <si>
    <t>Periods per Year</t>
  </si>
  <si>
    <t>Net Income</t>
  </si>
  <si>
    <t>Period Rate</t>
  </si>
  <si>
    <t>Never:</t>
  </si>
  <si>
    <t>Cash Flows</t>
  </si>
  <si>
    <t>Total Cash Flow Over 3 years</t>
  </si>
  <si>
    <t>Keyboard for SUM: Alt + =</t>
  </si>
  <si>
    <t>Returns</t>
  </si>
  <si>
    <t>Years</t>
  </si>
  <si>
    <t>Average (Mean)</t>
  </si>
  <si>
    <t>Yearly Payment</t>
  </si>
  <si>
    <t>Ctrl + 1 opens Format Cells Dialog box</t>
  </si>
  <si>
    <t>Shift + F3 opens Insert Function dialog box</t>
  </si>
  <si>
    <t>Example 5</t>
  </si>
  <si>
    <t>Net Income= Total Revenue - Total Expenses</t>
  </si>
  <si>
    <t xml:space="preserve"> </t>
  </si>
  <si>
    <t>🎨 Hightlight Selected Cell</t>
  </si>
  <si>
    <t>Data Cleaning</t>
  </si>
  <si>
    <t>Example 6</t>
  </si>
  <si>
    <t>Analysis</t>
  </si>
  <si>
    <t>Standard Error</t>
  </si>
  <si>
    <t>Median</t>
  </si>
  <si>
    <t>Mode</t>
  </si>
  <si>
    <t>Standard Deviation</t>
  </si>
  <si>
    <t>Sample Variance</t>
  </si>
  <si>
    <t>Kurtosis</t>
  </si>
  <si>
    <t>Skewness</t>
  </si>
  <si>
    <t>Range</t>
  </si>
  <si>
    <t>Confidence level(95%)</t>
  </si>
  <si>
    <t>Mean</t>
  </si>
  <si>
    <t>Convert into table &gt;&gt; Add total column</t>
  </si>
  <si>
    <r>
      <rPr>
        <sz val="22"/>
        <color rgb="FF7030A0"/>
        <rFont val="Calibri"/>
        <family val="2"/>
        <scheme val="minor"/>
      </rPr>
      <t>Md. Hassanul Karim Roni</t>
    </r>
    <r>
      <rPr>
        <sz val="18"/>
        <color theme="1"/>
        <rFont val="Calibri"/>
        <family val="2"/>
        <scheme val="minor"/>
      </rPr>
      <t xml:space="preserve">
</t>
    </r>
    <r>
      <rPr>
        <sz val="14"/>
        <color theme="1"/>
        <rFont val="Calibri"/>
        <family val="2"/>
        <scheme val="minor"/>
      </rPr>
      <t>MSc, BSc in EEE, RUET, Bangladesh
Lecturer, Dept. of EEE, HSTU, Dinajpur, 5200
hassanulkarim.roni@gmail.com</t>
    </r>
  </si>
  <si>
    <t>Tasklist</t>
  </si>
  <si>
    <t>📌</t>
  </si>
  <si>
    <t>Page background color change</t>
  </si>
  <si>
    <t>Change Text Format- Style, font size, font, color</t>
  </si>
  <si>
    <t>Text alignment</t>
  </si>
  <si>
    <t>Text wrapping</t>
  </si>
  <si>
    <t>Cell merging and centering</t>
  </si>
  <si>
    <t>Cell height width adjustment</t>
  </si>
  <si>
    <r>
      <t xml:space="preserve">Press </t>
    </r>
    <r>
      <rPr>
        <sz val="18"/>
        <color theme="1"/>
        <rFont val="Arial Unicode MS"/>
        <family val="2"/>
      </rPr>
      <t>Enter</t>
    </r>
    <r>
      <rPr>
        <sz val="18"/>
        <color theme="1"/>
        <rFont val="Calibri"/>
        <family val="2"/>
        <scheme val="minor"/>
      </rPr>
      <t xml:space="preserve"> to save the name.</t>
    </r>
  </si>
  <si>
    <r>
      <t xml:space="preserve">), type a name in the Name Box, and press </t>
    </r>
    <r>
      <rPr>
        <sz val="18"/>
        <color theme="1"/>
        <rFont val="Arial Unicode MS"/>
        <family val="2"/>
      </rPr>
      <t>Enter</t>
    </r>
    <r>
      <rPr>
        <sz val="18"/>
        <color theme="1"/>
        <rFont val="Calibri"/>
        <family val="2"/>
        <scheme val="minor"/>
      </rPr>
      <t>.</t>
    </r>
  </si>
  <si>
    <r>
      <t xml:space="preserve">Named ranges can be used instead of cell references in formulas (e.g., </t>
    </r>
    <r>
      <rPr>
        <sz val="18"/>
        <color theme="1"/>
        <rFont val="Arial Unicode MS"/>
        <family val="2"/>
      </rPr>
      <t>=SUM(SalesData)</t>
    </r>
    <r>
      <rPr>
        <sz val="18"/>
        <color theme="1"/>
        <rFont val="Calibri"/>
        <family val="2"/>
        <scheme val="minor"/>
      </rPr>
      <t>).</t>
    </r>
  </si>
  <si>
    <t>Table of a sales report</t>
  </si>
  <si>
    <t>Tips and Tricks</t>
  </si>
  <si>
    <t>Sales Tax</t>
  </si>
  <si>
    <t>Product</t>
  </si>
  <si>
    <t>Tax</t>
  </si>
  <si>
    <t>Oreos</t>
  </si>
  <si>
    <t>Coca-Cola</t>
  </si>
  <si>
    <t>Water</t>
  </si>
  <si>
    <t>Chips Ahoy</t>
  </si>
  <si>
    <t>Pringles</t>
  </si>
  <si>
    <t>Doritos</t>
  </si>
  <si>
    <t>US Tax</t>
  </si>
  <si>
    <t>JP Tax</t>
  </si>
  <si>
    <t>MX Tax</t>
  </si>
  <si>
    <t>Find Revenue under these scenarios</t>
  </si>
  <si>
    <t>If Revenue is greater than 50k, then give a 5% bonus</t>
  </si>
  <si>
    <t>Employee</t>
  </si>
  <si>
    <t>Revenue</t>
  </si>
  <si>
    <t>Bonus</t>
  </si>
  <si>
    <t>Min. Revenue</t>
  </si>
  <si>
    <t>Bill</t>
  </si>
  <si>
    <t>Mike</t>
  </si>
  <si>
    <t>Bonus %</t>
  </si>
  <si>
    <t>Andrew</t>
  </si>
  <si>
    <t>Jenny</t>
  </si>
  <si>
    <t>Jeff</t>
  </si>
  <si>
    <t>Tom</t>
  </si>
  <si>
    <t>Lana</t>
  </si>
  <si>
    <t>Jack</t>
  </si>
  <si>
    <t>Mila</t>
  </si>
  <si>
    <t>Find the following</t>
  </si>
  <si>
    <t>Gross Profit</t>
  </si>
  <si>
    <t>Income Statement</t>
  </si>
  <si>
    <t>USD in millions</t>
  </si>
  <si>
    <t>Cost of revenue</t>
  </si>
  <si>
    <t>Gross profit</t>
  </si>
  <si>
    <t>Research and development</t>
  </si>
  <si>
    <t>General and administrative</t>
  </si>
  <si>
    <t>Operating income</t>
  </si>
  <si>
    <t>Provision for income taxes</t>
  </si>
  <si>
    <t>Net income</t>
  </si>
  <si>
    <t>(Advanced, do it later)</t>
  </si>
  <si>
    <t>Uses</t>
  </si>
  <si>
    <t>1. Index function</t>
  </si>
  <si>
    <t>2. Match function</t>
  </si>
  <si>
    <t>1. If function</t>
  </si>
  <si>
    <t>IF(C77&gt;F$77,C77*F$80,"0")</t>
  </si>
  <si>
    <t>Column1</t>
  </si>
  <si>
    <t>Discount</t>
  </si>
  <si>
    <t>Total</t>
  </si>
  <si>
    <t>Client</t>
  </si>
  <si>
    <t>Contact</t>
  </si>
  <si>
    <t>Department</t>
  </si>
  <si>
    <t>Payment</t>
  </si>
  <si>
    <t>Profit Margin</t>
  </si>
  <si>
    <t>AMAZON.COM, INC. (XNAS:AMZN)</t>
  </si>
  <si>
    <t xml:space="preserve">     Bill SmITH</t>
  </si>
  <si>
    <t>Cloud Tech_Texas</t>
  </si>
  <si>
    <t>Transfer</t>
  </si>
  <si>
    <t>TESLA, INC. (XNAS:TSLA)</t>
  </si>
  <si>
    <t>KEN Singh</t>
  </si>
  <si>
    <t>Strategy_New York</t>
  </si>
  <si>
    <t>PayPal</t>
  </si>
  <si>
    <t>NETFLIX, INC. (XNAS:NFLX)</t>
  </si>
  <si>
    <t xml:space="preserve">  Harley        Fritz</t>
  </si>
  <si>
    <t>THE PROCTER &amp; GAMBLE COMPANY (XNYS:PG)</t>
  </si>
  <si>
    <t>Nyla Novak</t>
  </si>
  <si>
    <t>Operations_Florida</t>
  </si>
  <si>
    <t>THE GOLDMAN SACHS GROUP, INC. (XNYS:GS)</t>
  </si>
  <si>
    <t>David    Rasmussen</t>
  </si>
  <si>
    <t>Check</t>
  </si>
  <si>
    <t>JPMORGAN CHASE &amp; CO. (XNYS:JPM)</t>
  </si>
  <si>
    <t>IVAN HINEY</t>
  </si>
  <si>
    <t>MORGAN STANLEY (XNYS:MS)</t>
  </si>
  <si>
    <t>JONha Ma</t>
  </si>
  <si>
    <t>CITIGROUP INC. (XNYS:C)</t>
  </si>
  <si>
    <t xml:space="preserve">     Jordan Boone</t>
  </si>
  <si>
    <t>BANK OF AMERICA CORPORATION (XNYS:BAC)</t>
  </si>
  <si>
    <t>Kylee Townsend</t>
  </si>
  <si>
    <t>Card</t>
  </si>
  <si>
    <t>WALMART INC. (XNYS:WMT)</t>
  </si>
  <si>
    <t>Nora Rollins</t>
  </si>
  <si>
    <t>TARGET CORPORATION (XNYS:TGT)</t>
  </si>
  <si>
    <t>BRENDAN Wallace</t>
  </si>
  <si>
    <t>COSTCO WHOLESALE CORPORATION (XNAS:COST)</t>
  </si>
  <si>
    <t xml:space="preserve">     Conor Wise</t>
  </si>
  <si>
    <t>MCDONALD'S CORPORATION (XNYS:MCD)</t>
  </si>
  <si>
    <t>Steven     MIChael</t>
  </si>
  <si>
    <t>Big Data_California</t>
  </si>
  <si>
    <t>EXXON MOBIL CORPORATION (XNYS:XOM)</t>
  </si>
  <si>
    <t>Lucia Mckay</t>
  </si>
  <si>
    <t>VERIZON COMMUNICATIONS INC. (XNYS:VZ)</t>
  </si>
  <si>
    <t>JoSE   Roach</t>
  </si>
  <si>
    <t>THE HOME DEPOT, INC. (XNYS:HD)</t>
  </si>
  <si>
    <t>Franklin WRIGT</t>
  </si>
  <si>
    <t>CISCO SYSTEMS, INC. (XNAS:CSCO)</t>
  </si>
  <si>
    <t xml:space="preserve">   Alia       Thornton</t>
  </si>
  <si>
    <t>CHEVRON CORPORATION (XNYS:CVX)</t>
  </si>
  <si>
    <t>Denzel        Flores</t>
  </si>
  <si>
    <t>AT&amp;T INC. (XNYS:T)</t>
  </si>
  <si>
    <t>Bruno CordOVA</t>
  </si>
  <si>
    <t>INTEL CORPORATION (XNAS:INTC)</t>
  </si>
  <si>
    <t>jaylynn   napp</t>
  </si>
  <si>
    <t>GENERAL MOTORS COMPANY (XNYS:GM)</t>
  </si>
  <si>
    <t>Bruce RICH</t>
  </si>
  <si>
    <t>MICROSOFT CORPORATION (XNAS:MSFT)</t>
  </si>
  <si>
    <t xml:space="preserve">     Arturo Moore</t>
  </si>
  <si>
    <t>COMCAST CORPORATION (XNAS:CMCSA)</t>
  </si>
  <si>
    <t>Bryce     Carpenter</t>
  </si>
  <si>
    <t>DELL TECHNOLOGIES INC. (XNYS:DELL)</t>
  </si>
  <si>
    <t>Jaidyn ANDERSEN</t>
  </si>
  <si>
    <t>JOHNSON &amp; JOHNSON (XNYS:JNJ)</t>
  </si>
  <si>
    <t>MARK WALM</t>
  </si>
  <si>
    <t>FEDEX CORPORATION (XNYS:FDX)</t>
  </si>
  <si>
    <t>HARRY LEE</t>
  </si>
  <si>
    <t>GENERAL ELECTRIC COMPANY (XNYS:GE)</t>
  </si>
  <si>
    <t>JOSH JOHNSON</t>
  </si>
  <si>
    <t>LOCKHEED MARTIN CORPORATION (XNYS:LMT)</t>
  </si>
  <si>
    <t>Mik Naam</t>
  </si>
  <si>
    <t>Removing bracket contents</t>
  </si>
  <si>
    <t>Lower or upper case conversion</t>
  </si>
  <si>
    <t>(*)</t>
  </si>
  <si>
    <t>Column, row size adjustement</t>
  </si>
  <si>
    <t>Task 4:</t>
  </si>
  <si>
    <t>Task 5:</t>
  </si>
  <si>
    <t>Space + Case correction</t>
  </si>
  <si>
    <t>Trim</t>
  </si>
  <si>
    <t>Proper</t>
  </si>
  <si>
    <t>Delimighted Text separation&gt;&gt; Data&gt;&gt; Text to column</t>
  </si>
  <si>
    <t>Task 6:</t>
  </si>
  <si>
    <t>Remove duplicates &gt;&gt; Data&gt;&gt; Data tools &gt;&gt; Remove duplicates</t>
  </si>
  <si>
    <t>Task 7:</t>
  </si>
  <si>
    <t xml:space="preserve">Finding blanks &gt;&gt; Select data &gt;&gt; Home &gt;&gt; Find &amp; Select &gt;&gt; Go to special </t>
  </si>
  <si>
    <t>📌 To fill up the blank cells at once &gt;&gt;  Type text &gt;&gt; Control + Enter</t>
  </si>
  <si>
    <t>Task 8:</t>
  </si>
  <si>
    <t>Iferror forumal to replace errors in any cell</t>
  </si>
  <si>
    <t xml:space="preserve">Task 9 : </t>
  </si>
  <si>
    <t>Gridline view &gt;&gt; View&gt;&gt; Untick gridlines</t>
  </si>
  <si>
    <t>Rank</t>
  </si>
  <si>
    <t>Country</t>
  </si>
  <si>
    <t>Industry</t>
  </si>
  <si>
    <t>Worth</t>
  </si>
  <si>
    <t>Country -&gt;</t>
  </si>
  <si>
    <t>France</t>
  </si>
  <si>
    <t>Bernard Arnault &amp; family</t>
  </si>
  <si>
    <t>Retail</t>
  </si>
  <si>
    <t>Elon Musk</t>
  </si>
  <si>
    <t>United States</t>
  </si>
  <si>
    <t>Automotive</t>
  </si>
  <si>
    <t>Jeff Bezos</t>
  </si>
  <si>
    <t>Technology</t>
  </si>
  <si>
    <t>Larry Ellison</t>
  </si>
  <si>
    <t>Warren Buffett</t>
  </si>
  <si>
    <t>Finance</t>
  </si>
  <si>
    <t>Bill Gates</t>
  </si>
  <si>
    <t>Michael Bloomberg</t>
  </si>
  <si>
    <t>Media</t>
  </si>
  <si>
    <t>Carlos Slim Helu &amp; family</t>
  </si>
  <si>
    <t>Mexico</t>
  </si>
  <si>
    <t>Telecom</t>
  </si>
  <si>
    <t>Mukesh Ambani</t>
  </si>
  <si>
    <t>India</t>
  </si>
  <si>
    <t>Diversified</t>
  </si>
  <si>
    <t>Steve Ballmer</t>
  </si>
  <si>
    <t>Francoise Bettencourt Meyers &amp; family</t>
  </si>
  <si>
    <t>Larry Page</t>
  </si>
  <si>
    <t>Amancio Ortega</t>
  </si>
  <si>
    <t>Spain</t>
  </si>
  <si>
    <t>Sergey Brin</t>
  </si>
  <si>
    <t>Zhong Shanshan</t>
  </si>
  <si>
    <t>China</t>
  </si>
  <si>
    <t>F&amp;B</t>
  </si>
  <si>
    <t>Mark Zuckerberg</t>
  </si>
  <si>
    <t>Charles Koch &amp; family</t>
  </si>
  <si>
    <t>Julia Koch &amp; family</t>
  </si>
  <si>
    <t>Jim Walton</t>
  </si>
  <si>
    <t>Rob Walton &amp; family</t>
  </si>
  <si>
    <t>Alice Walton</t>
  </si>
  <si>
    <t>David Thomson &amp; family</t>
  </si>
  <si>
    <t>Canada</t>
  </si>
  <si>
    <t>Michael Dell</t>
  </si>
  <si>
    <t>Gautam Adani</t>
  </si>
  <si>
    <t>Phil Knight &amp; family</t>
  </si>
  <si>
    <t>Zhang Yiming</t>
  </si>
  <si>
    <t>Dieter Schwarz</t>
  </si>
  <si>
    <t>Germany</t>
  </si>
  <si>
    <t>François Pinault &amp; family</t>
  </si>
  <si>
    <t>Klaus-Michael Kuehne</t>
  </si>
  <si>
    <t>Switzerland</t>
  </si>
  <si>
    <t>Logistics</t>
  </si>
  <si>
    <t>Giovanni Ferrero</t>
  </si>
  <si>
    <t>Belgium</t>
  </si>
  <si>
    <t>Industry -&gt;</t>
  </si>
  <si>
    <t>Use Filter Function with + to or operation, * to and operation</t>
  </si>
  <si>
    <t>"=FILTER(B86:F116,(D86:D116=I86)*(E86:E116=I87))"</t>
  </si>
  <si>
    <t>Use Vstack to add header</t>
  </si>
  <si>
    <t>Find the data for one specific keyword</t>
  </si>
  <si>
    <t>Find the data for two specific keyword</t>
  </si>
  <si>
    <t>Select column, Show header</t>
  </si>
  <si>
    <t xml:space="preserve">Vstack </t>
  </si>
  <si>
    <t>Choosecols</t>
  </si>
  <si>
    <t>Multiple formula, Say US Automative industry worth value</t>
  </si>
  <si>
    <t>Find the data having family word in name</t>
  </si>
  <si>
    <t>Search</t>
  </si>
  <si>
    <t>Isnumber</t>
  </si>
  <si>
    <t>Order ID</t>
  </si>
  <si>
    <t>Due Date</t>
  </si>
  <si>
    <t>Gender</t>
  </si>
  <si>
    <t>Units</t>
  </si>
  <si>
    <t>Janet Murphy</t>
  </si>
  <si>
    <t>Female</t>
  </si>
  <si>
    <t>FR</t>
  </si>
  <si>
    <t>Janice Clark</t>
  </si>
  <si>
    <t>IT</t>
  </si>
  <si>
    <t>Charlotte Walker</t>
  </si>
  <si>
    <t>Natalie Robinson</t>
  </si>
  <si>
    <t>Doris Nguyen</t>
  </si>
  <si>
    <t>Keith Roberts</t>
  </si>
  <si>
    <t>Male</t>
  </si>
  <si>
    <t>UK</t>
  </si>
  <si>
    <t>Kelly Jones</t>
  </si>
  <si>
    <t>JP</t>
  </si>
  <si>
    <t>Kennedi Singh</t>
  </si>
  <si>
    <t>ES</t>
  </si>
  <si>
    <t>Joseph Mitchell</t>
  </si>
  <si>
    <t>Steven Simpson</t>
  </si>
  <si>
    <t>US</t>
  </si>
  <si>
    <t>Kenneth Anderson</t>
  </si>
  <si>
    <t>Nicholas Gerrard</t>
  </si>
  <si>
    <t>Judith Lopez</t>
  </si>
  <si>
    <t>Hannah Garcia</t>
  </si>
  <si>
    <t>Marilyn Allen</t>
  </si>
  <si>
    <t>Brendan Walls</t>
  </si>
  <si>
    <t>Carolyn Muir</t>
  </si>
  <si>
    <t>Teresa Jarris</t>
  </si>
  <si>
    <t>Beverly Young</t>
  </si>
  <si>
    <t>Brittany Hill</t>
  </si>
  <si>
    <t>Christian Carter</t>
  </si>
  <si>
    <t>Gary Sinclair</t>
  </si>
  <si>
    <t>Ivan Hines</t>
  </si>
  <si>
    <t>Jonah Higgins</t>
  </si>
  <si>
    <t>Jaylynn Knapp</t>
  </si>
  <si>
    <t>Bryce Carpenter</t>
  </si>
  <si>
    <t>Michael Filson</t>
  </si>
  <si>
    <t>Thomas Clark</t>
  </si>
  <si>
    <t>Highlight revenue over 20K</t>
  </si>
  <si>
    <t>Custom formula</t>
  </si>
  <si>
    <t>Clear existing rules</t>
  </si>
  <si>
    <t>📌 Use formula which cell to format</t>
  </si>
  <si>
    <t>Goal</t>
  </si>
  <si>
    <t>Highlight whole row on condition</t>
  </si>
  <si>
    <t xml:space="preserve">Task 5: </t>
  </si>
  <si>
    <t>Top 10 revenues</t>
  </si>
  <si>
    <t>Time based highlights</t>
  </si>
  <si>
    <t xml:space="preserve">Icon set </t>
  </si>
  <si>
    <t>2023 Sales</t>
  </si>
  <si>
    <t>2024 Sales</t>
  </si>
  <si>
    <t>% Change</t>
  </si>
  <si>
    <t>Marketing</t>
  </si>
  <si>
    <t>Design</t>
  </si>
  <si>
    <t>Tech</t>
  </si>
  <si>
    <t>Regional Sales</t>
  </si>
  <si>
    <t>Italy</t>
  </si>
  <si>
    <t>Portugal</t>
  </si>
  <si>
    <t>Holland</t>
  </si>
  <si>
    <t>Austria</t>
  </si>
  <si>
    <t>Data bars, color scales</t>
  </si>
  <si>
    <t>Trend lines/ sparklines</t>
  </si>
  <si>
    <t>Insert&gt;&gt; Sparklines</t>
  </si>
  <si>
    <t xml:space="preserve">NETFLIX, INC. </t>
  </si>
  <si>
    <t xml:space="preserve">THE PROCTER &amp; GAMBLE COMPANY </t>
  </si>
  <si>
    <t xml:space="preserve">AMAZON.COM, INC. </t>
  </si>
  <si>
    <t xml:space="preserve">TESLA, INC. </t>
  </si>
  <si>
    <t xml:space="preserve">THE GOLDMAN SACHS GROUP, INC. </t>
  </si>
  <si>
    <t xml:space="preserve">JPMORGAN CHASE &amp; CO. </t>
  </si>
  <si>
    <t xml:space="preserve">MORGAN STANLEY </t>
  </si>
  <si>
    <t xml:space="preserve">CITIGROUP INC. </t>
  </si>
  <si>
    <t xml:space="preserve">BANK OF AMERICA CORPORATION </t>
  </si>
  <si>
    <t xml:space="preserve">WALMART INC. </t>
  </si>
  <si>
    <t xml:space="preserve">TARGET CORPORATION </t>
  </si>
  <si>
    <t xml:space="preserve">COSTCO WHOLESALE CORPORATION </t>
  </si>
  <si>
    <t xml:space="preserve">MCDONALD'S CORPORATION </t>
  </si>
  <si>
    <t xml:space="preserve">EXXON MOBIL CORPORATION </t>
  </si>
  <si>
    <t xml:space="preserve">VERIZON COMMUNICATIONS INC. </t>
  </si>
  <si>
    <t xml:space="preserve">THE HOME DEPOT, INC. </t>
  </si>
  <si>
    <t xml:space="preserve">CISCO SYSTEMS, INC. </t>
  </si>
  <si>
    <t xml:space="preserve">CHEVRON CORPORATION </t>
  </si>
  <si>
    <t xml:space="preserve">AT&amp;T INC. </t>
  </si>
  <si>
    <t xml:space="preserve">INTEL CORPORATION </t>
  </si>
  <si>
    <t xml:space="preserve">GENERAL MOTORS COMPANY </t>
  </si>
  <si>
    <t xml:space="preserve">MICROSOFT CORPORATION </t>
  </si>
  <si>
    <t xml:space="preserve">COMCAST CORPORATION </t>
  </si>
  <si>
    <t xml:space="preserve">DELL TECHNOLOGIES INC. </t>
  </si>
  <si>
    <t xml:space="preserve">JOHNSON &amp; JOHNSON </t>
  </si>
  <si>
    <t xml:space="preserve">FEDEX CORPORATION </t>
  </si>
  <si>
    <t xml:space="preserve">GENERAL ELECTRIC COMPANY </t>
  </si>
  <si>
    <t xml:space="preserve">LOCKHEED MARTIN CORPORATION </t>
  </si>
  <si>
    <t xml:space="preserve">Upper </t>
  </si>
  <si>
    <t>Lower</t>
  </si>
  <si>
    <t>John Doe</t>
  </si>
  <si>
    <t>Flavour - Confectionery</t>
  </si>
  <si>
    <t>Apple - Marshmello</t>
  </si>
  <si>
    <t>Banana - Marshmello</t>
  </si>
  <si>
    <t>Caramel - chocolate</t>
  </si>
  <si>
    <t>Choc - Mints</t>
  </si>
  <si>
    <t>Chocolate - Marshmello</t>
  </si>
  <si>
    <t>Dark - chocolate</t>
  </si>
  <si>
    <t>Fruit and Nut - chocolate</t>
  </si>
  <si>
    <t>Fruit - Mints</t>
  </si>
  <si>
    <t>Ginger - chocolate</t>
  </si>
  <si>
    <t>Blueberry- Jelly Beans</t>
  </si>
  <si>
    <t>left</t>
  </si>
  <si>
    <t>Find</t>
  </si>
  <si>
    <t>First word</t>
  </si>
  <si>
    <t>LEFT(A67,FIND("-",A67,1)-2)</t>
  </si>
  <si>
    <t>Hints</t>
  </si>
  <si>
    <t>john.doe@example.com</t>
  </si>
  <si>
    <t>Sarah White</t>
  </si>
  <si>
    <t>sarah.white@example.com</t>
  </si>
  <si>
    <t>Michael Smith</t>
  </si>
  <si>
    <t>m.smith@company.com</t>
  </si>
  <si>
    <t>Alice Johnson</t>
  </si>
  <si>
    <t>alice.johnson@company.com</t>
  </si>
  <si>
    <t>David Brown</t>
  </si>
  <si>
    <t>d.brown@company.com</t>
  </si>
  <si>
    <t xml:space="preserve">Task 1 : </t>
  </si>
  <si>
    <t>Left letters</t>
  </si>
  <si>
    <t xml:space="preserve">Task 2: </t>
  </si>
  <si>
    <t>Finding characters</t>
  </si>
  <si>
    <t xml:space="preserve">Task 3: </t>
  </si>
  <si>
    <t>Find first word</t>
  </si>
  <si>
    <t>Function</t>
  </si>
  <si>
    <t>Description</t>
  </si>
  <si>
    <t>Syntax</t>
  </si>
  <si>
    <t>LEFT</t>
  </si>
  <si>
    <t>Extracts a substring from the start of a string.</t>
  </si>
  <si>
    <t>=LEFT(text, [num_chars])</t>
  </si>
  <si>
    <t>RIGHT</t>
  </si>
  <si>
    <t>Extracts a substring from the end of a string.</t>
  </si>
  <si>
    <t>=RIGHT(text, [num_chars])</t>
  </si>
  <si>
    <t>MID</t>
  </si>
  <si>
    <t>Extracts a substring from the middle of a string.</t>
  </si>
  <si>
    <t>LEN</t>
  </si>
  <si>
    <t>Returns the length of a text string.</t>
  </si>
  <si>
    <t>TRIM</t>
  </si>
  <si>
    <t>Removes extra spaces from a text string.</t>
  </si>
  <si>
    <t>CONCAT</t>
  </si>
  <si>
    <t>Concatenates multiple strings into one.</t>
  </si>
  <si>
    <t>=CONCAT(text1, [text2], ...)</t>
  </si>
  <si>
    <t>TEXTJOIN</t>
  </si>
  <si>
    <t>Joins multiple text strings with a delimiter.</t>
  </si>
  <si>
    <t>=TEXTJOIN(delimiter, ignore_empty, text1, ...)</t>
  </si>
  <si>
    <t>UPPER</t>
  </si>
  <si>
    <t>Converts text to uppercase.</t>
  </si>
  <si>
    <t>LOWER</t>
  </si>
  <si>
    <t>Converts text to lowercase.</t>
  </si>
  <si>
    <t>PROPER</t>
  </si>
  <si>
    <t>Capitalizes the first letter of each word.</t>
  </si>
  <si>
    <t>REPLACE</t>
  </si>
  <si>
    <t>Replaces part of a text string with another string.</t>
  </si>
  <si>
    <t>SUBSTITUTE</t>
  </si>
  <si>
    <t>Substitutes part of a string with another.</t>
  </si>
  <si>
    <t>=SUBSTITUTE(text, old_text, new_text, [instance_num])</t>
  </si>
  <si>
    <t>FIND</t>
  </si>
  <si>
    <t>Returns the position of a substring within a string.</t>
  </si>
  <si>
    <t>=FIND(find_text, within_text, [start_num])</t>
  </si>
  <si>
    <t>SEARCH</t>
  </si>
  <si>
    <t>Similar to FIND, but case-insensitive.</t>
  </si>
  <si>
    <t>=SEARCH(find_text, within_text, [start_num])</t>
  </si>
  <si>
    <t>TEXT</t>
  </si>
  <si>
    <t>Converts a number to text with a specific format.</t>
  </si>
  <si>
    <t>MID(TEXT, start_num, num_chars)</t>
  </si>
  <si>
    <t>LEN(TEXT)</t>
  </si>
  <si>
    <t>TRIM(TEXT)</t>
  </si>
  <si>
    <t>UPPER(TEXT)</t>
  </si>
  <si>
    <t>LOWER(TEXT)</t>
  </si>
  <si>
    <t>PROPER(TEXT)</t>
  </si>
  <si>
    <t>REPLACE(old_text, start_num, num_chars, new_text)</t>
  </si>
  <si>
    <t>TEXT(VALUE, format_text)</t>
  </si>
  <si>
    <t>Find email prefix</t>
  </si>
  <si>
    <t>Replace example.com with gmail.com</t>
  </si>
  <si>
    <t>SUBSTITUTE(E2, "example.com", "newdomain.com")</t>
  </si>
  <si>
    <t>Reserve Data</t>
  </si>
  <si>
    <t>Last Name</t>
  </si>
  <si>
    <t>Full Name with Saulation</t>
  </si>
  <si>
    <t>Old Email</t>
  </si>
  <si>
    <t>New Domain Email</t>
  </si>
  <si>
    <t>Find first name, last name</t>
  </si>
  <si>
    <t>Email prefix</t>
  </si>
  <si>
    <t>Email suffix</t>
  </si>
  <si>
    <t>Find email prefix, suffix</t>
  </si>
  <si>
    <t>write the desired text, then on next cell &gt;&gt; control +e</t>
  </si>
  <si>
    <t>Common issues with raw data</t>
  </si>
  <si>
    <t>Missing values</t>
  </si>
  <si>
    <t>Duplicate entries</t>
  </si>
  <si>
    <t>Incorrect data types.</t>
  </si>
  <si>
    <t>Inconsistent formatting.</t>
  </si>
  <si>
    <t>Trim space</t>
  </si>
  <si>
    <t>Apple</t>
  </si>
  <si>
    <t>IBM</t>
  </si>
  <si>
    <t>Payoneer</t>
  </si>
  <si>
    <t>Payoneer Account for payment</t>
  </si>
  <si>
    <t>Get logo from text</t>
  </si>
  <si>
    <t>IMAGE("https://logo.clearbit.com/"&amp;J7&amp;".com")</t>
  </si>
  <si>
    <t>Company Name</t>
  </si>
  <si>
    <t>Logo</t>
  </si>
  <si>
    <t>Samsung</t>
  </si>
  <si>
    <t>IF</t>
  </si>
  <si>
    <t>Performs a logical test and returns one value for TRUE and another for FALSE.</t>
  </si>
  <si>
    <t>IFS</t>
  </si>
  <si>
    <t>Tests multiple conditions, and returns the value corresponding to the first TRUE condition.</t>
  </si>
  <si>
    <t>IFERROR</t>
  </si>
  <si>
    <t>Returns a specified value if the formula results in an error; otherwise, returns the original result.</t>
  </si>
  <si>
    <t>IFNA</t>
  </si>
  <si>
    <r>
      <t xml:space="preserve">Returns a specified value if the formula results in </t>
    </r>
    <r>
      <rPr>
        <sz val="10"/>
        <color theme="1"/>
        <rFont val="Arial Unicode MS"/>
        <family val="2"/>
      </rPr>
      <t>#N/A</t>
    </r>
    <r>
      <rPr>
        <sz val="11"/>
        <color theme="1"/>
        <rFont val="Calibri"/>
        <family val="2"/>
        <scheme val="minor"/>
      </rPr>
      <t>; otherwise, returns the original result.</t>
    </r>
  </si>
  <si>
    <t>SWITCH</t>
  </si>
  <si>
    <r>
      <t xml:space="preserve">Evaluates one value (expression) and returns a corresponding result, similar to </t>
    </r>
    <r>
      <rPr>
        <sz val="10"/>
        <color theme="1"/>
        <rFont val="Arial Unicode MS"/>
        <family val="2"/>
      </rPr>
      <t>IF</t>
    </r>
    <r>
      <rPr>
        <sz val="11"/>
        <color theme="1"/>
        <rFont val="Calibri"/>
        <family val="2"/>
        <scheme val="minor"/>
      </rPr>
      <t>, but for multiple exact matches.</t>
    </r>
  </si>
  <si>
    <t>AND</t>
  </si>
  <si>
    <r>
      <t xml:space="preserve">Returns TRUE if </t>
    </r>
    <r>
      <rPr>
        <b/>
        <sz val="11"/>
        <color theme="1"/>
        <rFont val="Calibri"/>
        <family val="2"/>
        <scheme val="minor"/>
      </rPr>
      <t>all</t>
    </r>
    <r>
      <rPr>
        <sz val="11"/>
        <color theme="1"/>
        <rFont val="Calibri"/>
        <family val="2"/>
        <scheme val="minor"/>
      </rPr>
      <t xml:space="preserve"> conditions are TRUE, otherwise returns FALSE. Commonly used inside </t>
    </r>
    <r>
      <rPr>
        <sz val="10"/>
        <color theme="1"/>
        <rFont val="Arial Unicode MS"/>
        <family val="2"/>
      </rPr>
      <t>IF</t>
    </r>
    <r>
      <rPr>
        <sz val="11"/>
        <color theme="1"/>
        <rFont val="Calibri"/>
        <family val="2"/>
        <scheme val="minor"/>
      </rPr>
      <t xml:space="preserve"> statements for multiple criteria checks.</t>
    </r>
  </si>
  <si>
    <t>OR</t>
  </si>
  <si>
    <r>
      <t xml:space="preserve">Returns TRUE if </t>
    </r>
    <r>
      <rPr>
        <b/>
        <sz val="11"/>
        <color theme="1"/>
        <rFont val="Calibri"/>
        <family val="2"/>
        <scheme val="minor"/>
      </rPr>
      <t>any</t>
    </r>
    <r>
      <rPr>
        <sz val="11"/>
        <color theme="1"/>
        <rFont val="Calibri"/>
        <family val="2"/>
        <scheme val="minor"/>
      </rPr>
      <t xml:space="preserve"> of the conditions are TRUE. Also used inside </t>
    </r>
    <r>
      <rPr>
        <sz val="10"/>
        <color theme="1"/>
        <rFont val="Arial Unicode MS"/>
        <family val="2"/>
      </rPr>
      <t>IF</t>
    </r>
    <r>
      <rPr>
        <sz val="11"/>
        <color theme="1"/>
        <rFont val="Calibri"/>
        <family val="2"/>
        <scheme val="minor"/>
      </rPr>
      <t xml:space="preserve"> statements to evaluate multiple conditions.</t>
    </r>
  </si>
  <si>
    <t>NOT</t>
  </si>
  <si>
    <t>Reverses the result of a logical test. If the condition is TRUE, it returns FALSE, and if it's FALSE, it returns TRUE.</t>
  </si>
  <si>
    <t>XOR</t>
  </si>
  <si>
    <r>
      <t xml:space="preserve">Returns TRUE if an </t>
    </r>
    <r>
      <rPr>
        <b/>
        <sz val="11"/>
        <color theme="1"/>
        <rFont val="Calibri"/>
        <family val="2"/>
        <scheme val="minor"/>
      </rPr>
      <t>odd number</t>
    </r>
    <r>
      <rPr>
        <sz val="11"/>
        <color theme="1"/>
        <rFont val="Calibri"/>
        <family val="2"/>
        <scheme val="minor"/>
      </rPr>
      <t xml:space="preserve"> of the logical arguments are TRUE, and FALSE if an even number of arguments are TRUE.</t>
    </r>
  </si>
  <si>
    <t>CHOOSE</t>
  </si>
  <si>
    <r>
      <t xml:space="preserve">Returns a value from a list based on an index number. Often used as a simpler alternative to </t>
    </r>
    <r>
      <rPr>
        <sz val="10"/>
        <color theme="1"/>
        <rFont val="Arial Unicode MS"/>
        <family val="2"/>
      </rPr>
      <t>SWITCH</t>
    </r>
    <r>
      <rPr>
        <sz val="11"/>
        <color theme="1"/>
        <rFont val="Calibri"/>
        <family val="2"/>
        <scheme val="minor"/>
      </rPr>
      <t xml:space="preserve"> or nested </t>
    </r>
    <r>
      <rPr>
        <sz val="10"/>
        <color theme="1"/>
        <rFont val="Arial Unicode MS"/>
        <family val="2"/>
      </rPr>
      <t>IF</t>
    </r>
    <r>
      <rPr>
        <sz val="11"/>
        <color theme="1"/>
        <rFont val="Calibri"/>
        <family val="2"/>
        <scheme val="minor"/>
      </rPr>
      <t xml:space="preserve"> statements for specific cases.</t>
    </r>
  </si>
  <si>
    <t>COUNTIF</t>
  </si>
  <si>
    <t>Counts the number of cells that meet a specific condition in a range.</t>
  </si>
  <si>
    <t>COUNTIFS</t>
  </si>
  <si>
    <t>Counts the number of cells that meet multiple conditions across multiple ranges.</t>
  </si>
  <si>
    <t>SUMIF</t>
  </si>
  <si>
    <t>Adds the values in a range that meet a specific condition.</t>
  </si>
  <si>
    <t>SUMIFS</t>
  </si>
  <si>
    <t>Adds the values in a range that meet multiple criteria across multiple ranges.</t>
  </si>
  <si>
    <t>AVERAGEIF</t>
  </si>
  <si>
    <t>Calculates the average of values in a range that meet a specific condition.</t>
  </si>
  <si>
    <t>AVERAGEIFS</t>
  </si>
  <si>
    <t>Calculates the average of values in a range that meet multiple criteria.</t>
  </si>
  <si>
    <t>IF(logical_test, value_if_true, value_if_false)</t>
  </si>
  <si>
    <t>IFS(conditions_and, value_ifs_to, value_ifs_condition)</t>
  </si>
  <si>
    <t>IFERROR(specified_value, an_iferror_otherwise, an_iferror_result)</t>
  </si>
  <si>
    <t>IFNA(specified_value, N_ifna_otherwise, N_ifna_result)</t>
  </si>
  <si>
    <t>SWITCH(value_expression, to_switch_but, to_switch_matches)</t>
  </si>
  <si>
    <t>AND(if_all, inside_and_statements, inside_and_checks)</t>
  </si>
  <si>
    <t>OR(if_any, inside_or_statements, inside_or_conditions)</t>
  </si>
  <si>
    <t>NOT(result_of, and_not_it's, and_not_true)</t>
  </si>
  <si>
    <t>XOR(if_an, an_xor_number, an_xor_true)</t>
  </si>
  <si>
    <t>CHOOSE(value_from, or_choose_if, or_choose_cases)</t>
  </si>
  <si>
    <t>COUNTIF(number_of, meet_countif_specific, meet_countif_range)</t>
  </si>
  <si>
    <t>COUNTIFS(number_of, that_countifs_multiple, that_countifs_ranges)</t>
  </si>
  <si>
    <t>SUMIF(values_in, a_sumif_that, a_sumif_condition)</t>
  </si>
  <si>
    <t>SUMIFS(values_in, that_sumifs_multiple, that_sumifs_ranges)</t>
  </si>
  <si>
    <t>AVERAGEIF(average_of, a_averageif_that, a_averageif_condition)</t>
  </si>
  <si>
    <t>AVERAGEIFS(average_of, in_averageifs_range, in_averageifs_criteria)</t>
  </si>
  <si>
    <t>Conditional Functions</t>
  </si>
  <si>
    <t>Employee ID</t>
  </si>
  <si>
    <t>Age</t>
  </si>
  <si>
    <t>Salary</t>
  </si>
  <si>
    <t>Performance Rating</t>
  </si>
  <si>
    <t>Bonus Percentage</t>
  </si>
  <si>
    <t>Years with Company</t>
  </si>
  <si>
    <t>HR</t>
  </si>
  <si>
    <t>Alice</t>
  </si>
  <si>
    <t>Bob</t>
  </si>
  <si>
    <t>Eve</t>
  </si>
  <si>
    <t>Charlie</t>
  </si>
  <si>
    <t>David</t>
  </si>
  <si>
    <t>Task Description</t>
  </si>
  <si>
    <t>Function Name</t>
  </si>
  <si>
    <t>Determine if employees are eligible for a bonus based on their performance rating (4 or higher).</t>
  </si>
  <si>
    <t>IF(F2&gt;=4, "Eligible", "Not Eligible")</t>
  </si>
  <si>
    <t>Categorize employees based on their performance rating: Outstanding (5), Good (4), Average (3), Needs Improvement (&lt;3).</t>
  </si>
  <si>
    <t>IFS(F2=5, "Outstanding", F2=4, "Good", F2=3, "Average", F2&lt;3, "Needs Improvement")</t>
  </si>
  <si>
    <t>Calculate the average salary, displaying an error message if there is a problem.</t>
  </si>
  <si>
    <t>Count how many employees belong to the Finance department.</t>
  </si>
  <si>
    <t>Calculate the total salary for employees in the IT department.</t>
  </si>
  <si>
    <t>Calculate the average salary for employees with a performance rating of 5.</t>
  </si>
  <si>
    <t>Check if an employee has both a performance rating of 5 and more than 3 years with the company, and indicate if they should be considered for a promotion.</t>
  </si>
  <si>
    <t>AND/IF</t>
  </si>
  <si>
    <t>IF(AND(F2=5, G2&gt;3), "Promotion", "No Promotion")</t>
  </si>
  <si>
    <t>Check if an employee qualifies for a bonus with a performance rating of 5 or more than 5 years with the company.</t>
  </si>
  <si>
    <t>OR/IF</t>
  </si>
  <si>
    <t>IF(OR(F2=5, G2&gt;5), "Eligible for Bonus", "Not Eligible")</t>
  </si>
  <si>
    <t>Return the full department name based on the abbreviation (HR, IT, Finance).</t>
  </si>
  <si>
    <t>SWITCH(E2, "HR", "Human Resources", "IT", "Information Technology", "Finance", "Financial Services")</t>
  </si>
  <si>
    <t>Return "Not Found" when a lookup function returns an error.</t>
  </si>
  <si>
    <t>Serial No.</t>
  </si>
  <si>
    <t>Example Formula Hidden in white</t>
  </si>
  <si>
    <t>IFNA(VLOOKUP(B2, H2, 2, FALSE), "Not Found")</t>
  </si>
  <si>
    <t>COUNTIF(E2 , "Finance")</t>
  </si>
  <si>
    <t>IFERROR(AVERAGE(D2 ), "Error")</t>
  </si>
  <si>
    <t>AVERAGEIF(F2, 5, D2)</t>
  </si>
  <si>
    <t>SUMIF(E2, "IT", D2)</t>
  </si>
  <si>
    <t>First Name
(Use Flash Fill for Data Patterns Contrl +E )</t>
  </si>
  <si>
    <t>Use Flash Fill for Data Patterns Control +E</t>
  </si>
  <si>
    <t>Outlier identify</t>
  </si>
  <si>
    <t>Employee_ID</t>
  </si>
  <si>
    <t>Years_of_Experience</t>
  </si>
  <si>
    <t>Performance_Rating</t>
  </si>
  <si>
    <t>Employee_Name</t>
  </si>
  <si>
    <t xml:space="preserve"> Alice  </t>
  </si>
  <si>
    <t>Trim Data</t>
  </si>
  <si>
    <t>Clean Data</t>
  </si>
  <si>
    <t>Trim+Clean</t>
  </si>
  <si>
    <t>Trim + Clean Data</t>
  </si>
  <si>
    <t>https://www.ascii-code.com/</t>
  </si>
  <si>
    <t>ASCII Table- Control codes</t>
  </si>
  <si>
    <t>সিরিয়াল</t>
  </si>
  <si>
    <t>নাম</t>
  </si>
  <si>
    <t>ব্যালেন্স</t>
  </si>
  <si>
    <t>রনি</t>
  </si>
  <si>
    <t>রায়হান</t>
  </si>
  <si>
    <t>সোহান</t>
  </si>
  <si>
    <t>তারেক</t>
  </si>
  <si>
    <t>মোট</t>
  </si>
  <si>
    <t>Missing Data</t>
  </si>
  <si>
    <t>Error</t>
  </si>
  <si>
    <t>Example 7</t>
  </si>
  <si>
    <t>Use Bangla calculation</t>
  </si>
  <si>
    <t>https://docs.google.com/spreadsheets/u/0/</t>
  </si>
  <si>
    <t>Google sheet translation</t>
  </si>
  <si>
    <t>Bonus Eligibility</t>
  </si>
  <si>
    <t>Task 1</t>
  </si>
  <si>
    <t>Task 2</t>
  </si>
  <si>
    <t>Average Salaray</t>
  </si>
  <si>
    <t>Insert Column, Pie chart</t>
  </si>
  <si>
    <t>Use of Chart Tool</t>
  </si>
  <si>
    <t>Task 3</t>
  </si>
  <si>
    <t>Formating chart</t>
  </si>
  <si>
    <t>Task 4</t>
  </si>
  <si>
    <t>Chart title, labels</t>
  </si>
  <si>
    <t>Task 5</t>
  </si>
  <si>
    <t>Chaging layouts</t>
  </si>
  <si>
    <t>Task 6</t>
  </si>
  <si>
    <t>Changing styles</t>
  </si>
  <si>
    <t>Task 7</t>
  </si>
  <si>
    <t>Changing chart data range</t>
  </si>
  <si>
    <t>Task 8</t>
  </si>
  <si>
    <t>Editing data series</t>
  </si>
  <si>
    <t xml:space="preserve">Task 9 </t>
  </si>
  <si>
    <t>Changing chart</t>
  </si>
  <si>
    <t>KCC Sales - 2026</t>
  </si>
  <si>
    <t>Month</t>
  </si>
  <si>
    <t>Cookie Sales</t>
  </si>
  <si>
    <t>Year Total</t>
  </si>
  <si>
    <t>Cookie Type</t>
  </si>
  <si>
    <t>Chocolate Chip</t>
  </si>
  <si>
    <t>Oatmeal Raisin</t>
  </si>
  <si>
    <t>Sugar</t>
  </si>
  <si>
    <t>Fortune</t>
  </si>
  <si>
    <t>Alt+F1 &gt;&gt; Quick chart insert</t>
  </si>
  <si>
    <t>Module 16</t>
  </si>
  <si>
    <t>July</t>
  </si>
  <si>
    <t>August</t>
  </si>
  <si>
    <t>September</t>
  </si>
  <si>
    <t>October</t>
  </si>
  <si>
    <t>November</t>
  </si>
  <si>
    <t>December</t>
  </si>
  <si>
    <t>Pie Chart</t>
  </si>
  <si>
    <t>Pivot Chart</t>
  </si>
  <si>
    <t>Salesperson</t>
  </si>
  <si>
    <t>ID Number</t>
  </si>
  <si>
    <t>Sale Amount</t>
  </si>
  <si>
    <t>Commission</t>
  </si>
  <si>
    <t>Harley Fritz</t>
  </si>
  <si>
    <t>David Rasmussen</t>
  </si>
  <si>
    <t>Jordan Boone</t>
  </si>
  <si>
    <t>Steven Michael</t>
  </si>
  <si>
    <t>Josue Roach</t>
  </si>
  <si>
    <t>Franklin Wright</t>
  </si>
  <si>
    <t>Alia Thornton</t>
  </si>
  <si>
    <t>Denzel Flores</t>
  </si>
  <si>
    <t>Bruno Cordova</t>
  </si>
  <si>
    <t>Bruce Rich</t>
  </si>
  <si>
    <t>Arturo Moore</t>
  </si>
  <si>
    <t>Jaidyn Andersen</t>
  </si>
  <si>
    <t>Bill Smith</t>
  </si>
  <si>
    <t>Vlookup</t>
  </si>
  <si>
    <t>Xlookup</t>
  </si>
  <si>
    <t>Vlookup problems</t>
  </si>
  <si>
    <t>If error</t>
  </si>
  <si>
    <t>Match</t>
  </si>
  <si>
    <t>Company</t>
  </si>
  <si>
    <t>Coca-Cola Inc.</t>
  </si>
  <si>
    <t>Nike</t>
  </si>
  <si>
    <t>Nike Inc.</t>
  </si>
  <si>
    <t>Amazon UK</t>
  </si>
  <si>
    <t>Apple EMEA</t>
  </si>
  <si>
    <t>XYZ Limited</t>
  </si>
  <si>
    <t>Pepsi Co</t>
  </si>
  <si>
    <t>Adobe Inc</t>
  </si>
  <si>
    <t>Zara Fashion</t>
  </si>
  <si>
    <t>H&amp;M International</t>
  </si>
  <si>
    <t>Ralph Lauren Int.</t>
  </si>
  <si>
    <t>Adidas Co.</t>
  </si>
  <si>
    <t>P&amp;G Global</t>
  </si>
  <si>
    <t>Hint</t>
  </si>
  <si>
    <t>xlookup(H3&amp;"*",B170:B181, E170:E181,,2)</t>
  </si>
  <si>
    <t>Topic Vlookup , Hlookup, Xlookup,dget</t>
  </si>
  <si>
    <t>Emp. ID</t>
  </si>
  <si>
    <t>Emp. Name</t>
  </si>
  <si>
    <t>Designation</t>
  </si>
  <si>
    <t>Sales - 2020</t>
  </si>
  <si>
    <t>Sales - 2021</t>
  </si>
  <si>
    <t>Suraj Sharma</t>
  </si>
  <si>
    <t>RM</t>
  </si>
  <si>
    <t>Punam Goutam</t>
  </si>
  <si>
    <t>BSM</t>
  </si>
  <si>
    <t>Gopal Ray</t>
  </si>
  <si>
    <t>cso</t>
  </si>
  <si>
    <t>Rohan Datta</t>
  </si>
  <si>
    <t>Vidya Sharma</t>
  </si>
  <si>
    <t>SM</t>
  </si>
  <si>
    <t>Sohan Gupta</t>
  </si>
  <si>
    <t>Mohit Sethi</t>
  </si>
  <si>
    <t>Rupak Roy</t>
  </si>
  <si>
    <t>Kunai Dey</t>
  </si>
  <si>
    <t>CSO</t>
  </si>
  <si>
    <t>Pooja Gupta</t>
  </si>
  <si>
    <t>SO</t>
  </si>
  <si>
    <t>H1001</t>
  </si>
  <si>
    <t>H1002</t>
  </si>
  <si>
    <t>H1003</t>
  </si>
  <si>
    <t>H1004</t>
  </si>
  <si>
    <t>H1005</t>
  </si>
  <si>
    <t>H1006</t>
  </si>
  <si>
    <t>H1007</t>
  </si>
  <si>
    <t>H1008</t>
  </si>
  <si>
    <t>H1009</t>
  </si>
  <si>
    <t>H1010</t>
  </si>
  <si>
    <t>DGET()</t>
  </si>
  <si>
    <t>DGET($B$190:$F$200,C190,$H$190:$H$191)</t>
  </si>
  <si>
    <t>Feature</t>
  </si>
  <si>
    <t>HLOOKUP</t>
  </si>
  <si>
    <t>VLOOKUP</t>
  </si>
  <si>
    <t>XLOOKUP</t>
  </si>
  <si>
    <t>DGET</t>
  </si>
  <si>
    <t>Purpose</t>
  </si>
  <si>
    <t>Searches for a value in the first row of a table and returns a value from the same column in a specified row.</t>
  </si>
  <si>
    <t>Searches for a value in the first column of a table and returns a value from the same row in a specified column.</t>
  </si>
  <si>
    <t>Searches for a value in a range or array and returns the corresponding value in the same or another column.</t>
  </si>
  <si>
    <t>Extracts a single value from a database based on a specific condition.</t>
  </si>
  <si>
    <t>Data Layout</t>
  </si>
  <si>
    <t>Horizontal (row-wise) lookup</t>
  </si>
  <si>
    <t>Vertical (column-wise) lookup</t>
  </si>
  <si>
    <t>Flexible (works with both rows and columns)</t>
  </si>
  <si>
    <t>Database with structured rows and columns (list or table with fields).</t>
  </si>
  <si>
    <t>=HLOOKUP(lookup_value, table_array, row_index, [range_lookup])</t>
  </si>
  <si>
    <t>=VLOOKUP(lookup_value, table_array, col_index, [range_lookup])</t>
  </si>
  <si>
    <t>=XLOOKUP(lookup_value, lookup_array, return_array, [if_not_found], [match_mode], [search_mode])</t>
  </si>
  <si>
    <t>Lookup Direction</t>
  </si>
  <si>
    <t>Horizontal (across columns in a row)</t>
  </si>
  <si>
    <t>Vertical (down rows in a column)</t>
  </si>
  <si>
    <t>Both (left-to-right, right-to-left, top-to-bottom, bottom-to-top)</t>
  </si>
  <si>
    <t>Can search vertically or horizontally using criteria</t>
  </si>
  <si>
    <t>Exact/Approx Match</t>
  </si>
  <si>
    <r>
      <t xml:space="preserve">Yes, controlled by the </t>
    </r>
    <r>
      <rPr>
        <sz val="10"/>
        <color theme="1"/>
        <rFont val="Arial Unicode MS"/>
        <family val="2"/>
      </rPr>
      <t>[range_lookup]</t>
    </r>
    <r>
      <rPr>
        <sz val="11"/>
        <color theme="1"/>
        <rFont val="Calibri"/>
        <family val="2"/>
        <scheme val="minor"/>
      </rPr>
      <t xml:space="preserve"> argument.</t>
    </r>
  </si>
  <si>
    <r>
      <t xml:space="preserve">Yes, using the </t>
    </r>
    <r>
      <rPr>
        <sz val="10"/>
        <color theme="1"/>
        <rFont val="Arial Unicode MS"/>
        <family val="2"/>
      </rPr>
      <t>[match_mode]</t>
    </r>
    <r>
      <rPr>
        <sz val="11"/>
        <color theme="1"/>
        <rFont val="Calibri"/>
        <family val="2"/>
        <scheme val="minor"/>
      </rPr>
      <t xml:space="preserve"> argument (0 for exact match, 1 for approximate).</t>
    </r>
  </si>
  <si>
    <t>Exact match based on criteria.</t>
  </si>
  <si>
    <t>Can Lookup to the Left?</t>
  </si>
  <si>
    <t>No</t>
  </si>
  <si>
    <t>Yes</t>
  </si>
  <si>
    <t>Supports Multiple Criteria?</t>
  </si>
  <si>
    <t>Yes (by using an array formula or combining multiple conditions)</t>
  </si>
  <si>
    <r>
      <t xml:space="preserve">Yes, via the </t>
    </r>
    <r>
      <rPr>
        <sz val="10"/>
        <color theme="1"/>
        <rFont val="Arial Unicode MS"/>
        <family val="2"/>
      </rPr>
      <t>criteria</t>
    </r>
    <r>
      <rPr>
        <sz val="11"/>
        <color theme="1"/>
        <rFont val="Calibri"/>
        <family val="2"/>
        <scheme val="minor"/>
      </rPr>
      <t xml:space="preserve"> argument.</t>
    </r>
  </si>
  <si>
    <t>Can Handle Errors?</t>
  </si>
  <si>
    <r>
      <t xml:space="preserve">No built-in error handling (use </t>
    </r>
    <r>
      <rPr>
        <sz val="10"/>
        <color theme="1"/>
        <rFont val="Arial Unicode MS"/>
        <family val="2"/>
      </rPr>
      <t>IFERROR</t>
    </r>
    <r>
      <rPr>
        <sz val="11"/>
        <color theme="1"/>
        <rFont val="Calibri"/>
        <family val="2"/>
        <scheme val="minor"/>
      </rPr>
      <t xml:space="preserve"> with HLOOKUP).</t>
    </r>
  </si>
  <si>
    <r>
      <t xml:space="preserve">No built-in error handling (use </t>
    </r>
    <r>
      <rPr>
        <sz val="10"/>
        <color theme="1"/>
        <rFont val="Arial Unicode MS"/>
        <family val="2"/>
      </rPr>
      <t>IFERROR</t>
    </r>
    <r>
      <rPr>
        <sz val="11"/>
        <color theme="1"/>
        <rFont val="Calibri"/>
        <family val="2"/>
        <scheme val="minor"/>
      </rPr>
      <t xml:space="preserve"> with VLOOKUP).</t>
    </r>
  </si>
  <si>
    <r>
      <t xml:space="preserve">Yes, built-in via the </t>
    </r>
    <r>
      <rPr>
        <sz val="10"/>
        <color theme="1"/>
        <rFont val="Arial Unicode MS"/>
        <family val="2"/>
      </rPr>
      <t>[if_not_found]</t>
    </r>
    <r>
      <rPr>
        <sz val="11"/>
        <color theme="1"/>
        <rFont val="Calibri"/>
        <family val="2"/>
        <scheme val="minor"/>
      </rPr>
      <t xml:space="preserve"> argument.</t>
    </r>
  </si>
  <si>
    <r>
      <t xml:space="preserve">No built-in error handling (use </t>
    </r>
    <r>
      <rPr>
        <sz val="10"/>
        <color theme="1"/>
        <rFont val="Arial Unicode MS"/>
        <family val="2"/>
      </rPr>
      <t>IFERROR</t>
    </r>
    <r>
      <rPr>
        <sz val="11"/>
        <color theme="1"/>
        <rFont val="Calibri"/>
        <family val="2"/>
        <scheme val="minor"/>
      </rPr>
      <t xml:space="preserve"> with DGET).</t>
    </r>
  </si>
  <si>
    <t>Dynamic Column/Row Index</t>
  </si>
  <si>
    <t>No, must manually specify the row.</t>
  </si>
  <si>
    <t>No, must manually specify the column.</t>
  </si>
  <si>
    <t>Yes, automatically finds the correct column or row.</t>
  </si>
  <si>
    <t>No, relies on criteria to extract specific data.</t>
  </si>
  <si>
    <t>Available Since</t>
  </si>
  <si>
    <t>Excel 1985</t>
  </si>
  <si>
    <t>Excel 2019 (Office 365)</t>
  </si>
  <si>
    <t>Case Sensitivity</t>
  </si>
  <si>
    <t>Not case-sensitive</t>
  </si>
  <si>
    <t>Advantages</t>
  </si>
  <si>
    <t>Simple to use for horizontal lookups.</t>
  </si>
  <si>
    <t>Simple to use for vertical lookups.</t>
  </si>
  <si>
    <t>Most powerful and flexible lookup function.</t>
  </si>
  <si>
    <t>Useful for database-type lookups with criteria.</t>
  </si>
  <si>
    <t>Disadvantages</t>
  </si>
  <si>
    <t>Limited to horizontal lookups, can’t search left.</t>
  </si>
  <si>
    <t>Limited to vertical lookups, can’t search left.</t>
  </si>
  <si>
    <t>Only available in newer versions of Excel (Office 365/2019+).</t>
  </si>
  <si>
    <t>Less commonly used, requires structured data with criteria.</t>
  </si>
  <si>
    <t>Different Lookup Functions</t>
  </si>
  <si>
    <t>Cokie</t>
  </si>
  <si>
    <t>Donut</t>
  </si>
  <si>
    <t>Cake</t>
  </si>
  <si>
    <t>Sold</t>
  </si>
  <si>
    <t>Create format button</t>
  </si>
  <si>
    <t>Create clear format button</t>
  </si>
  <si>
    <t>Create highligh button</t>
  </si>
  <si>
    <t xml:space="preserve">Task 4 </t>
  </si>
  <si>
    <t>Create all formatting dynamic</t>
  </si>
  <si>
    <t>Exercise File</t>
  </si>
  <si>
    <t>Click on the file</t>
  </si>
  <si>
    <t>Student Data entry</t>
  </si>
  <si>
    <t>Show popup message</t>
  </si>
  <si>
    <t>Edit Macro</t>
  </si>
  <si>
    <t>msgbox "Data Saved"</t>
  </si>
  <si>
    <t>Macros</t>
  </si>
  <si>
    <t>Financial Functions</t>
  </si>
  <si>
    <t>Use Case</t>
  </si>
  <si>
    <t>PMT</t>
  </si>
  <si>
    <t>Calculates the payment for a loan with constant payments.</t>
  </si>
  <si>
    <t>PMT(rate, nper, pv, [fv], [type])</t>
  </si>
  <si>
    <t>Calculate monthly loan or mortgage payments.</t>
  </si>
  <si>
    <t>FV</t>
  </si>
  <si>
    <t>Calculates the future value of an investment with payments.</t>
  </si>
  <si>
    <t>FV(rate, nper, pmt, [pv], [type])</t>
  </si>
  <si>
    <t>Estimate the future value of an investment.</t>
  </si>
  <si>
    <t>PV</t>
  </si>
  <si>
    <t>Calculates the present value of an investment or loan.</t>
  </si>
  <si>
    <t>PV(rate, nper, pmt, [fv], [type])</t>
  </si>
  <si>
    <t>Find the present value of future payments or investments.</t>
  </si>
  <si>
    <t>NPV</t>
  </si>
  <si>
    <t>Calculates the net present value of an investment.</t>
  </si>
  <si>
    <t>NPV(rate, value1, [value2], ...)</t>
  </si>
  <si>
    <t>Evaluate the profitability of an investment.</t>
  </si>
  <si>
    <t>IRR</t>
  </si>
  <si>
    <t>Returns the internal rate of return for cash flows.</t>
  </si>
  <si>
    <t>IRR(values, [guess])</t>
  </si>
  <si>
    <t>Measure investment profitability with IRR.</t>
  </si>
  <si>
    <t>RATE</t>
  </si>
  <si>
    <t>Calculates the interest rate per period for an annuity.</t>
  </si>
  <si>
    <t>RATE(nper, pmt, pv, [fv], [type], [guess])</t>
  </si>
  <si>
    <t>Determine the interest rate on a loan or investment.</t>
  </si>
  <si>
    <t>NPER</t>
  </si>
  <si>
    <t>Calculates the number of periods for a loan or investment.</t>
  </si>
  <si>
    <t>NPER(rate, pmt, pv, [fv], [type])</t>
  </si>
  <si>
    <t>Find out how long it will take to pay off a loan.</t>
  </si>
  <si>
    <t>XNPV</t>
  </si>
  <si>
    <t>Calculates the net present value for irregular cash flows.</t>
  </si>
  <si>
    <t>XNPV(rate, values, dates)</t>
  </si>
  <si>
    <t>Assess projects with irregular cash flows.</t>
  </si>
  <si>
    <t>XIRR</t>
  </si>
  <si>
    <t>Returns the internal rate of return for irregular cash flows.</t>
  </si>
  <si>
    <t>XIRR(values, dates, [guess])</t>
  </si>
  <si>
    <t>Calculate the IRR for non-periodic cash flows.</t>
  </si>
  <si>
    <t>CUMIPMT</t>
  </si>
  <si>
    <t>Returns the cumulative interest paid on a loan.</t>
  </si>
  <si>
    <t>CUMIPMT(rate, nper, pv, start_period, end_period, type)</t>
  </si>
  <si>
    <t>Calculate the total interest paid over a loan's term.</t>
  </si>
  <si>
    <t>CUMPRINC</t>
  </si>
  <si>
    <t>Returns the cumulative principal paid on a loan.</t>
  </si>
  <si>
    <t>CUMPRINC(rate, nper, pv, start_period, end_period, type)</t>
  </si>
  <si>
    <t>Determine the total principal paid over a loan's term.</t>
  </si>
  <si>
    <t>SLN</t>
  </si>
  <si>
    <t>Calculates straight-line depreciation of an asset.</t>
  </si>
  <si>
    <t>SLN(cost, salvage, life)</t>
  </si>
  <si>
    <t>Calculate depreciation expenses over the useful life of an asset.</t>
  </si>
  <si>
    <t>DB</t>
  </si>
  <si>
    <t>Returns the declining balance depreciation for a period.</t>
  </si>
  <si>
    <t>DB(cost, salvage, life, period, [month])</t>
  </si>
  <si>
    <t>Estimate depreciation using the declining balance method.</t>
  </si>
  <si>
    <t>VDB</t>
  </si>
  <si>
    <t>Depreciates an asset for any period, including partial periods.</t>
  </si>
  <si>
    <t>VDB(cost, salvage, life, start_period, end_period, [factor], [no_switch])</t>
  </si>
  <si>
    <t>Depreciate an asset with more flexibility.</t>
  </si>
  <si>
    <t>YIELD</t>
  </si>
  <si>
    <t>Returns the yield on a bond investment.</t>
  </si>
  <si>
    <t>YIELD(settlement, maturity, rate, pr, redemption, frequency, [basis])</t>
  </si>
  <si>
    <t>Calculate the bond yield.</t>
  </si>
  <si>
    <t>Calculate the monthly payment for a loan of $10,000 at an annual interest rate of 5% for 5 years.</t>
  </si>
  <si>
    <t>Determine the future value of an investment of $5,000 made for 10 years at an annual interest rate of 6% with annual contributions of $500.</t>
  </si>
  <si>
    <t>Find the present value of receiving $15,000 in 5 years, assuming a discount rate of 4%.</t>
  </si>
  <si>
    <t>Calculate the net present value of an investment with cash flows of $1,000, $1,500, and $2,000 over 3 years at a discount rate of 8%.</t>
  </si>
  <si>
    <t>Determine the internal rate of return for a series of cash flows: -$10,000 (initial investment), $3,000, $4,000, $5,000 over 3 years.</t>
  </si>
  <si>
    <t>Calculate the interest rate per period for an investment of $2,000 that pays $500 annually for 5 years.</t>
  </si>
  <si>
    <t>Find out how many periods it will take to pay off a loan of $5,000 with monthly payments of $200 at an annual interest rate of 7%.</t>
  </si>
  <si>
    <t>Calculate the net present value of cash flows of $2,000, $3,000, and $4,000 at dates corresponding to irregular cash flows with a discount rate of 5%.</t>
  </si>
  <si>
    <t>Determine the internal rate of return for the same cash flows as in the previous exercise, but with specified dates.</t>
  </si>
  <si>
    <t>Calculate the total interest paid on a loan of $20,000 with an annual interest rate of 5% over 3 years.</t>
  </si>
  <si>
    <t>Determine the total principal paid on the same loan as above over the same period.</t>
  </si>
  <si>
    <t>Calculate the straight-line depreciation of an asset that costs $50,000 with a salvage value of $10,000 over a useful life of 5 years.</t>
  </si>
  <si>
    <t>Estimate the declining balance depreciation for the same asset for the first year assuming a rate of 20%.</t>
  </si>
  <si>
    <t>Calculate the variable declining balance depreciation for the same asset for the first and second years, using a factor of 1.5.</t>
  </si>
  <si>
    <t>Determine the yield on a bond with a face value of $1,000, an annual coupon rate of 5%, maturing in 10 years, and current price of $950.</t>
  </si>
  <si>
    <t>Tasks</t>
  </si>
  <si>
    <t>Trainning</t>
  </si>
  <si>
    <t>Test 2
40
85
80</t>
  </si>
  <si>
    <t>Row Labels</t>
  </si>
  <si>
    <t>Grand Total</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</si>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</sst>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7">
    <numFmt numFmtId="6" formatCode="&quot;$&quot;#,##0_);[Red]\(&quot;$&quot;#,##0\)"/>
    <numFmt numFmtId="8" formatCode="&quot;$&quot;#,##0.00_);[Red]\(&quot;$&quot;#,##0.00\)"/>
    <numFmt numFmtId="44" formatCode="_(&quot;$&quot;* #,##0.00_);_(&quot;$&quot;* \(#,##0.00\);_(&quot;$&quot;* &quot;-&quot;??_);_(@_)"/>
    <numFmt numFmtId="43" formatCode="_(* #,##0.00_);_(* \(#,##0.00\);_(* &quot;-&quot;??_);_(@_)"/>
    <numFmt numFmtId="164" formatCode="m\-d\-yy"/>
    <numFmt numFmtId="165" formatCode="0##########"/>
    <numFmt numFmtId="166" formatCode="_(* #,##0_);_(* \(#,##0\);_(* &quot;-&quot;??_);_(@_)"/>
    <numFmt numFmtId="167" formatCode="00000"/>
    <numFmt numFmtId="168" formatCode="#.#"/>
    <numFmt numFmtId="169" formatCode="#.000"/>
    <numFmt numFmtId="170" formatCode=".0"/>
    <numFmt numFmtId="171" formatCode="0.#"/>
    <numFmt numFmtId="172" formatCode="#.0#"/>
    <numFmt numFmtId="173" formatCode="#,###"/>
    <numFmt numFmtId="174" formatCode="#,"/>
    <numFmt numFmtId="175" formatCode="#,###,"/>
    <numFmt numFmtId="176" formatCode="#,###,,"/>
    <numFmt numFmtId="177" formatCode="#,###,,\ &quot;million&quot;"/>
    <numFmt numFmtId="178" formatCode="&quot;Funding needed is&quot;\ &quot;$&quot;#,###.0,,\ &quot;million&quot;"/>
    <numFmt numFmtId="179" formatCode="ddd\ dd/mmm/yyyy"/>
    <numFmt numFmtId="180" formatCode="&quot;$&quot;#,##0.00"/>
    <numFmt numFmtId="181" formatCode="_-* #,##0.00[$৳-845]_-;\-* #,##0.00[$৳-845]_-;_-* &quot;-&quot;??[$৳-845]_-;_-@_-"/>
    <numFmt numFmtId="182" formatCode="_([$$-409]* #,##0.00_);_([$$-409]* \(#,##0.00\);_([$$-409]* &quot;-&quot;??_);_(@_)"/>
    <numFmt numFmtId="183" formatCode="dddd/mmm/yy"/>
    <numFmt numFmtId="184" formatCode="[$-409]h:mm\ AM/PM;@"/>
    <numFmt numFmtId="185" formatCode="\+\8\80\-##########"/>
    <numFmt numFmtId="186" formatCode="00,000"/>
    <numFmt numFmtId="187" formatCode="###,###,###"/>
    <numFmt numFmtId="188" formatCode="00.00"/>
    <numFmt numFmtId="189" formatCode="&quot;Today is&quot;\ dd\-\ mmmm"/>
    <numFmt numFmtId="190" formatCode="mmm"/>
    <numFmt numFmtId="191" formatCode="_-* #,##0_-;\-* #,##0_-;_-* &quot;-&quot;??_-;_-@_-"/>
    <numFmt numFmtId="192" formatCode="0.0%"/>
    <numFmt numFmtId="193" formatCode="_-* #,##0.00_-;\-* #,##0.00_-;_-* &quot;-&quot;??_-;_-@_-"/>
    <numFmt numFmtId="194" formatCode="[$-5000445]0"/>
    <numFmt numFmtId="195" formatCode="[$$-409]#,##0"/>
    <numFmt numFmtId="196" formatCode="#,##0.00[$৳-845]"/>
  </numFmts>
  <fonts count="98">
    <font>
      <sz val="11"/>
      <color theme="1"/>
      <name val="Calibri"/>
      <family val="2"/>
      <scheme val="minor"/>
    </font>
    <font>
      <sz val="11"/>
      <color theme="1"/>
      <name val="Calibri"/>
      <family val="2"/>
      <scheme val="minor"/>
    </font>
    <font>
      <sz val="11"/>
      <color theme="0"/>
      <name val="Calibri"/>
      <family val="2"/>
      <scheme val="minor"/>
    </font>
    <font>
      <b/>
      <sz val="14"/>
      <color theme="1"/>
      <name val="Calibri"/>
      <family val="2"/>
      <scheme val="minor"/>
    </font>
    <font>
      <sz val="14"/>
      <color theme="1"/>
      <name val="Calibri"/>
      <family val="2"/>
      <scheme val="minor"/>
    </font>
    <font>
      <sz val="18"/>
      <color theme="1"/>
      <name val="Calibri"/>
      <family val="2"/>
      <scheme val="minor"/>
    </font>
    <font>
      <b/>
      <sz val="22"/>
      <color theme="0"/>
      <name val="Calibri"/>
      <family val="2"/>
      <scheme val="minor"/>
    </font>
    <font>
      <sz val="18"/>
      <color theme="0"/>
      <name val="Calibri"/>
      <family val="2"/>
      <scheme val="minor"/>
    </font>
    <font>
      <u/>
      <sz val="11"/>
      <color theme="10"/>
      <name val="Calibri"/>
      <family val="2"/>
      <scheme val="minor"/>
    </font>
    <font>
      <sz val="14"/>
      <color theme="0"/>
      <name val="Calibri"/>
      <family val="2"/>
      <scheme val="minor"/>
    </font>
    <font>
      <sz val="16"/>
      <color theme="0"/>
      <name val="Calibri"/>
      <family val="2"/>
      <scheme val="minor"/>
    </font>
    <font>
      <sz val="28"/>
      <color theme="0"/>
      <name val="Calibri"/>
      <family val="2"/>
      <scheme val="minor"/>
    </font>
    <font>
      <sz val="30"/>
      <color theme="0"/>
      <name val="Calibri"/>
      <family val="2"/>
      <scheme val="minor"/>
    </font>
    <font>
      <sz val="10"/>
      <color rgb="FF111111"/>
      <name val="Roboto"/>
    </font>
    <font>
      <b/>
      <sz val="10"/>
      <color theme="0"/>
      <name val="Roboto"/>
    </font>
    <font>
      <sz val="11"/>
      <color theme="1"/>
      <name val="Arial"/>
      <family val="2"/>
    </font>
    <font>
      <b/>
      <sz val="14"/>
      <color theme="0"/>
      <name val="Arial"/>
      <family val="2"/>
    </font>
    <font>
      <sz val="14"/>
      <color theme="1"/>
      <name val="Arial"/>
      <family val="2"/>
    </font>
    <font>
      <sz val="8"/>
      <name val="Calibri"/>
      <family val="2"/>
      <scheme val="minor"/>
    </font>
    <font>
      <b/>
      <sz val="14"/>
      <color theme="0"/>
      <name val="Calibri"/>
      <family val="2"/>
      <scheme val="minor"/>
    </font>
    <font>
      <b/>
      <sz val="11"/>
      <color theme="0"/>
      <name val="Roboto"/>
    </font>
    <font>
      <b/>
      <sz val="11"/>
      <color theme="0"/>
      <name val="Calibri"/>
      <family val="2"/>
      <scheme val="minor"/>
    </font>
    <font>
      <sz val="22"/>
      <color theme="0"/>
      <name val="Calibri"/>
      <family val="2"/>
      <scheme val="minor"/>
    </font>
    <font>
      <sz val="12"/>
      <color theme="1"/>
      <name val="Calibri"/>
      <family val="2"/>
      <scheme val="minor"/>
    </font>
    <font>
      <sz val="16"/>
      <color theme="1"/>
      <name val="Calibri"/>
      <family val="2"/>
      <scheme val="minor"/>
    </font>
    <font>
      <sz val="12"/>
      <color theme="1"/>
      <name val="Times New Roman"/>
      <family val="1"/>
    </font>
    <font>
      <b/>
      <sz val="14"/>
      <color theme="1"/>
      <name val="Times New Roman"/>
      <family val="1"/>
    </font>
    <font>
      <b/>
      <sz val="12"/>
      <color theme="1"/>
      <name val="Times New Roman"/>
      <family val="1"/>
    </font>
    <font>
      <sz val="14"/>
      <color theme="1"/>
      <name val="Times New Roman"/>
      <family val="1"/>
    </font>
    <font>
      <b/>
      <sz val="16"/>
      <color theme="1"/>
      <name val="Times New Roman"/>
      <family val="1"/>
    </font>
    <font>
      <b/>
      <u/>
      <sz val="14"/>
      <color theme="1"/>
      <name val="Times New Roman"/>
      <family val="1"/>
    </font>
    <font>
      <b/>
      <sz val="14"/>
      <name val="Times New Roman"/>
      <family val="1"/>
    </font>
    <font>
      <sz val="8"/>
      <color rgb="FF000000"/>
      <name val="Segoe UI"/>
      <family val="2"/>
    </font>
    <font>
      <sz val="14"/>
      <color theme="0"/>
      <name val="Roboto"/>
    </font>
    <font>
      <b/>
      <i/>
      <sz val="14"/>
      <color rgb="FFFF0000"/>
      <name val="Calibri"/>
      <family val="2"/>
      <scheme val="minor"/>
    </font>
    <font>
      <sz val="11"/>
      <color theme="1"/>
      <name val="Axiata Book"/>
      <family val="2"/>
    </font>
    <font>
      <b/>
      <sz val="18"/>
      <color theme="0"/>
      <name val="Calibri"/>
      <family val="2"/>
      <scheme val="minor"/>
    </font>
    <font>
      <sz val="10"/>
      <color theme="1"/>
      <name val="Arial"/>
      <family val="2"/>
    </font>
    <font>
      <sz val="10"/>
      <name val="Arial"/>
      <family val="2"/>
    </font>
    <font>
      <b/>
      <sz val="10"/>
      <name val="Tahoma"/>
      <family val="2"/>
    </font>
    <font>
      <sz val="10"/>
      <name val="Tahoma"/>
      <family val="2"/>
    </font>
    <font>
      <b/>
      <sz val="10"/>
      <color theme="0"/>
      <name val="Tahoma"/>
      <family val="2"/>
    </font>
    <font>
      <sz val="20"/>
      <color theme="1"/>
      <name val="Calibri"/>
      <family val="2"/>
      <scheme val="minor"/>
    </font>
    <font>
      <sz val="11"/>
      <color theme="1"/>
      <name val="Roboto"/>
    </font>
    <font>
      <sz val="11"/>
      <color rgb="FF374151"/>
      <name val="Roboto"/>
    </font>
    <font>
      <sz val="11"/>
      <color rgb="FF000000"/>
      <name val="Calibri"/>
      <family val="2"/>
      <scheme val="minor"/>
    </font>
    <font>
      <b/>
      <sz val="10"/>
      <color theme="1"/>
      <name val="Arial"/>
      <family val="2"/>
    </font>
    <font>
      <b/>
      <sz val="11"/>
      <color theme="1"/>
      <name val="Calibri"/>
      <family val="2"/>
      <scheme val="minor"/>
    </font>
    <font>
      <b/>
      <sz val="11"/>
      <color rgb="FFFF0000"/>
      <name val="Calibri"/>
      <family val="2"/>
      <scheme val="minor"/>
    </font>
    <font>
      <b/>
      <sz val="11"/>
      <color rgb="FF000000"/>
      <name val="Calibri"/>
      <family val="2"/>
      <scheme val="minor"/>
    </font>
    <font>
      <sz val="12"/>
      <color rgb="FF111111"/>
      <name val="Roboto"/>
    </font>
    <font>
      <b/>
      <sz val="14"/>
      <color rgb="FF111111"/>
      <name val="Roboto"/>
    </font>
    <font>
      <b/>
      <sz val="10"/>
      <color rgb="FF111111"/>
      <name val="Roboto"/>
    </font>
    <font>
      <sz val="20"/>
      <color theme="0"/>
      <name val="Calibri"/>
      <family val="2"/>
      <scheme val="minor"/>
    </font>
    <font>
      <u/>
      <sz val="18"/>
      <color theme="10"/>
      <name val="Calibri"/>
      <family val="2"/>
      <scheme val="minor"/>
    </font>
    <font>
      <sz val="11"/>
      <color rgb="FFFF0000"/>
      <name val="Calibri"/>
      <family val="2"/>
      <scheme val="minor"/>
    </font>
    <font>
      <sz val="30"/>
      <color rgb="FF7030A0"/>
      <name val="Roboto"/>
    </font>
    <font>
      <sz val="14"/>
      <color rgb="FFFF0000"/>
      <name val="Calibri"/>
      <family val="2"/>
      <scheme val="minor"/>
    </font>
    <font>
      <b/>
      <sz val="14"/>
      <color rgb="FFFF0000"/>
      <name val="Calibri"/>
      <family val="2"/>
      <scheme val="minor"/>
    </font>
    <font>
      <sz val="10"/>
      <color theme="1"/>
      <name val="Arial Unicode MS"/>
      <family val="2"/>
    </font>
    <font>
      <b/>
      <sz val="10"/>
      <color rgb="FFFF0000"/>
      <name val="Arial Unicode MS"/>
      <family val="2"/>
    </font>
    <font>
      <b/>
      <sz val="11"/>
      <color rgb="FFFF0000"/>
      <name val="Arial Unicode MS"/>
      <family val="2"/>
    </font>
    <font>
      <sz val="11"/>
      <color theme="1"/>
      <name val="Arial Unicode MS"/>
      <family val="2"/>
    </font>
    <font>
      <sz val="11"/>
      <name val="Calibri"/>
      <family val="2"/>
      <scheme val="minor"/>
    </font>
    <font>
      <sz val="11"/>
      <color rgb="FF7030A0"/>
      <name val="Calibri"/>
      <family val="2"/>
      <scheme val="minor"/>
    </font>
    <font>
      <sz val="22"/>
      <color rgb="FF7030A0"/>
      <name val="Calibri"/>
      <family val="2"/>
      <scheme val="minor"/>
    </font>
    <font>
      <sz val="10"/>
      <color theme="1"/>
      <name val="Times New Roman"/>
      <family val="1"/>
    </font>
    <font>
      <u/>
      <sz val="10"/>
      <color theme="1"/>
      <name val="Times New Roman"/>
      <family val="1"/>
    </font>
    <font>
      <sz val="10"/>
      <name val="Times New Roman"/>
      <family val="1"/>
    </font>
    <font>
      <b/>
      <sz val="16"/>
      <color theme="1"/>
      <name val="Calibri"/>
      <family val="2"/>
      <scheme val="minor"/>
    </font>
    <font>
      <b/>
      <sz val="18"/>
      <color theme="1"/>
      <name val="Calibri"/>
      <family val="2"/>
      <scheme val="minor"/>
    </font>
    <font>
      <sz val="18"/>
      <color theme="1"/>
      <name val="Arial Unicode MS"/>
      <family val="2"/>
    </font>
    <font>
      <b/>
      <sz val="24"/>
      <color theme="1"/>
      <name val="Calibri"/>
      <family val="2"/>
      <scheme val="minor"/>
    </font>
    <font>
      <b/>
      <sz val="12"/>
      <color theme="0"/>
      <name val="Times New Roman"/>
      <family val="1"/>
    </font>
    <font>
      <sz val="12"/>
      <color theme="0"/>
      <name val="Times New Roman"/>
      <family val="1"/>
    </font>
    <font>
      <sz val="12"/>
      <color theme="1"/>
      <name val="Tahoma"/>
      <family val="2"/>
    </font>
    <font>
      <i/>
      <sz val="11"/>
      <color theme="1"/>
      <name val="Calibri"/>
      <family val="2"/>
      <scheme val="minor"/>
    </font>
    <font>
      <b/>
      <sz val="12"/>
      <color theme="1"/>
      <name val="Calibri"/>
      <family val="2"/>
      <scheme val="minor"/>
    </font>
    <font>
      <b/>
      <sz val="12"/>
      <color theme="0"/>
      <name val="Calibri"/>
      <family val="2"/>
      <scheme val="minor"/>
    </font>
    <font>
      <u/>
      <sz val="12"/>
      <color theme="10"/>
      <name val="Calibri"/>
      <family val="2"/>
      <scheme val="minor"/>
    </font>
    <font>
      <b/>
      <sz val="11"/>
      <color theme="0"/>
      <name val="Calibri (Body)"/>
    </font>
    <font>
      <sz val="11"/>
      <color theme="1"/>
      <name val="Calibri (Body)"/>
    </font>
    <font>
      <b/>
      <sz val="11"/>
      <color theme="1"/>
      <name val="Calibri (Body)"/>
    </font>
    <font>
      <strike/>
      <sz val="11"/>
      <name val="Calibri"/>
      <family val="2"/>
      <scheme val="minor"/>
    </font>
    <font>
      <sz val="12"/>
      <name val="Calibri"/>
      <family val="2"/>
      <scheme val="minor"/>
    </font>
    <font>
      <b/>
      <sz val="12"/>
      <name val="Calibri"/>
      <family val="2"/>
      <scheme val="minor"/>
    </font>
    <font>
      <b/>
      <sz val="16"/>
      <color rgb="FF7030A0"/>
      <name val="Calibri"/>
      <family val="2"/>
      <scheme val="minor"/>
    </font>
    <font>
      <b/>
      <sz val="11"/>
      <color rgb="FF000000"/>
      <name val="Aptos Narrow"/>
      <family val="2"/>
    </font>
    <font>
      <sz val="11"/>
      <color rgb="FF000000"/>
      <name val="Aptos Narrow"/>
      <family val="2"/>
    </font>
    <font>
      <b/>
      <sz val="10"/>
      <color rgb="FF192733"/>
      <name val="Lexend Deca"/>
    </font>
    <font>
      <sz val="10"/>
      <color rgb="FF192733"/>
      <name val="Lexend Deca"/>
    </font>
    <font>
      <sz val="12"/>
      <color rgb="FF000000"/>
      <name val="Calibri"/>
      <family val="2"/>
      <scheme val="minor"/>
    </font>
    <font>
      <sz val="11"/>
      <color theme="5"/>
      <name val="Calibri"/>
      <family val="2"/>
      <scheme val="minor"/>
    </font>
    <font>
      <b/>
      <sz val="16"/>
      <color theme="0"/>
      <name val="Calibri"/>
      <family val="2"/>
      <scheme val="minor"/>
    </font>
    <font>
      <b/>
      <sz val="20"/>
      <color rgb="FF7030A0"/>
      <name val="Calibri"/>
      <family val="2"/>
      <scheme val="minor"/>
    </font>
    <font>
      <sz val="20"/>
      <color theme="1"/>
      <name val="Times New Roman"/>
      <family val="1"/>
    </font>
    <font>
      <sz val="11"/>
      <color rgb="FFC00000"/>
      <name val="Calibri"/>
      <family val="2"/>
      <scheme val="minor"/>
    </font>
    <font>
      <sz val="11"/>
      <color rgb="FFFFFFFF"/>
      <name val="Calibri"/>
      <family val="2"/>
      <scheme val="minor"/>
    </font>
  </fonts>
  <fills count="39">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0070C0"/>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rgb="FF002060"/>
        <bgColor indexed="64"/>
      </patternFill>
    </fill>
    <fill>
      <patternFill patternType="solid">
        <fgColor theme="2" tint="-0.749992370372631"/>
        <bgColor indexed="64"/>
      </patternFill>
    </fill>
    <fill>
      <patternFill patternType="solid">
        <fgColor theme="1" tint="0.34998626667073579"/>
        <bgColor indexed="64"/>
      </patternFill>
    </fill>
    <fill>
      <patternFill patternType="solid">
        <fgColor theme="9" tint="-0.49998474074526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theme="4" tint="-0.249977111117893"/>
        <bgColor indexed="64"/>
      </patternFill>
    </fill>
    <fill>
      <patternFill patternType="solid">
        <fgColor theme="2" tint="-9.9978637043366805E-2"/>
        <bgColor indexed="64"/>
      </patternFill>
    </fill>
    <fill>
      <patternFill patternType="solid">
        <fgColor rgb="FFCCFFCC"/>
        <bgColor indexed="64"/>
      </patternFill>
    </fill>
    <fill>
      <patternFill patternType="solid">
        <fgColor rgb="FFFFFF99"/>
        <bgColor indexed="64"/>
      </patternFill>
    </fill>
    <fill>
      <patternFill patternType="solid">
        <fgColor theme="4"/>
        <bgColor indexed="64"/>
      </patternFill>
    </fill>
    <fill>
      <patternFill patternType="solid">
        <fgColor rgb="FFFFFF00"/>
        <bgColor indexed="64"/>
      </patternFill>
    </fill>
    <fill>
      <patternFill patternType="solid">
        <fgColor theme="7" tint="0.39997558519241921"/>
        <bgColor indexed="64"/>
      </patternFill>
    </fill>
    <fill>
      <patternFill patternType="solid">
        <fgColor rgb="FFFF0000"/>
        <bgColor indexed="64"/>
      </patternFill>
    </fill>
    <fill>
      <patternFill patternType="solid">
        <fgColor rgb="FFFF8A00"/>
        <bgColor indexed="64"/>
      </patternFill>
    </fill>
    <fill>
      <patternFill patternType="solid">
        <fgColor rgb="FF00B050"/>
        <bgColor indexed="64"/>
      </patternFill>
    </fill>
    <fill>
      <patternFill patternType="solid">
        <fgColor theme="5" tint="0.79998168889431442"/>
        <bgColor indexed="64"/>
      </patternFill>
    </fill>
    <fill>
      <patternFill patternType="solid">
        <fgColor theme="5"/>
        <bgColor indexed="64"/>
      </patternFill>
    </fill>
    <fill>
      <patternFill patternType="solid">
        <fgColor theme="7"/>
        <bgColor indexed="64"/>
      </patternFill>
    </fill>
    <fill>
      <patternFill patternType="solid">
        <fgColor theme="9"/>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rgb="FFCAEDFB"/>
        <bgColor rgb="FF000000"/>
      </patternFill>
    </fill>
    <fill>
      <patternFill patternType="solid">
        <fgColor rgb="FFF2F2F2"/>
        <bgColor rgb="FF000000"/>
      </patternFill>
    </fill>
    <fill>
      <patternFill patternType="solid">
        <fgColor rgb="FF293D68"/>
        <bgColor indexed="64"/>
      </patternFill>
    </fill>
    <fill>
      <patternFill patternType="solid">
        <fgColor theme="8"/>
        <bgColor indexed="64"/>
      </patternFill>
    </fill>
    <fill>
      <patternFill patternType="solid">
        <fgColor rgb="FF7030A0"/>
        <bgColor rgb="FF000000"/>
      </patternFill>
    </fill>
  </fills>
  <borders count="3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right/>
      <top style="thin">
        <color indexed="64"/>
      </top>
      <bottom style="medium">
        <color indexed="64"/>
      </bottom>
      <diagonal/>
    </border>
    <border>
      <left style="thin">
        <color indexed="64"/>
      </left>
      <right style="thin">
        <color indexed="64"/>
      </right>
      <top/>
      <bottom/>
      <diagonal/>
    </border>
    <border>
      <left style="medium">
        <color rgb="FF192733"/>
      </left>
      <right style="medium">
        <color rgb="FF192733"/>
      </right>
      <top style="medium">
        <color rgb="FF192733"/>
      </top>
      <bottom style="medium">
        <color rgb="FF192733"/>
      </bottom>
      <diagonal/>
    </border>
    <border>
      <left style="medium">
        <color rgb="FF192733"/>
      </left>
      <right/>
      <top style="medium">
        <color rgb="FF192733"/>
      </top>
      <bottom style="thin">
        <color indexed="64"/>
      </bottom>
      <diagonal/>
    </border>
    <border>
      <left style="medium">
        <color rgb="FF192733"/>
      </left>
      <right/>
      <top style="thin">
        <color indexed="64"/>
      </top>
      <bottom style="thin">
        <color indexed="64"/>
      </bottom>
      <diagonal/>
    </border>
    <border>
      <left style="medium">
        <color rgb="FF192733"/>
      </left>
      <right/>
      <top style="thin">
        <color indexed="64"/>
      </top>
      <bottom style="medium">
        <color rgb="FF192733"/>
      </bottom>
      <diagonal/>
    </border>
    <border>
      <left style="medium">
        <color rgb="FF192733"/>
      </left>
      <right style="medium">
        <color rgb="FF192733"/>
      </right>
      <top style="medium">
        <color rgb="FF192733"/>
      </top>
      <bottom/>
      <diagonal/>
    </border>
    <border>
      <left style="medium">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18">
    <xf numFmtId="0" fontId="0" fillId="0" borderId="0"/>
    <xf numFmtId="0" fontId="8" fillId="0" borderId="0" applyNumberFormat="0" applyFill="0" applyBorder="0" applyAlignment="0" applyProtection="0"/>
    <xf numFmtId="0" fontId="15" fillId="0" borderId="0"/>
    <xf numFmtId="0" fontId="1" fillId="0" borderId="0"/>
    <xf numFmtId="0" fontId="15" fillId="0" borderId="0"/>
    <xf numFmtId="0" fontId="35" fillId="0" borderId="0"/>
    <xf numFmtId="43" fontId="35" fillId="0" borderId="0" applyFont="0" applyFill="0" applyBorder="0" applyAlignment="0" applyProtection="0"/>
    <xf numFmtId="0" fontId="1" fillId="0" borderId="0"/>
    <xf numFmtId="0" fontId="38" fillId="0" borderId="0"/>
    <xf numFmtId="4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23" fillId="0" borderId="0"/>
    <xf numFmtId="193" fontId="23" fillId="0" borderId="0" applyFont="0" applyFill="0" applyBorder="0" applyAlignment="0" applyProtection="0"/>
    <xf numFmtId="0" fontId="23" fillId="0" borderId="0"/>
    <xf numFmtId="9" fontId="23" fillId="0" borderId="0" applyFont="0" applyFill="0" applyBorder="0" applyAlignment="0" applyProtection="0"/>
    <xf numFmtId="0" fontId="79" fillId="0" borderId="0" applyNumberFormat="0" applyFill="0" applyBorder="0" applyAlignment="0" applyProtection="0"/>
    <xf numFmtId="0" fontId="8" fillId="0" borderId="0" applyNumberFormat="0" applyFill="0" applyBorder="0" applyAlignment="0" applyProtection="0"/>
  </cellStyleXfs>
  <cellXfs count="631">
    <xf numFmtId="0" fontId="0" fillId="0" borderId="0" xfId="0"/>
    <xf numFmtId="0" fontId="0" fillId="2" borderId="0" xfId="0" applyFill="1"/>
    <xf numFmtId="0" fontId="0" fillId="2" borderId="1" xfId="0" applyFill="1" applyBorder="1"/>
    <xf numFmtId="0" fontId="4" fillId="2" borderId="2" xfId="0" applyFont="1" applyFill="1" applyBorder="1"/>
    <xf numFmtId="0" fontId="4" fillId="2" borderId="3" xfId="0" applyFont="1" applyFill="1" applyBorder="1"/>
    <xf numFmtId="0" fontId="4" fillId="2" borderId="5" xfId="0" applyFont="1" applyFill="1" applyBorder="1"/>
    <xf numFmtId="0" fontId="4" fillId="2" borderId="0" xfId="0" applyFont="1" applyFill="1"/>
    <xf numFmtId="0" fontId="0" fillId="2" borderId="0" xfId="0" applyFill="1" applyAlignment="1">
      <alignment horizontal="center"/>
    </xf>
    <xf numFmtId="0" fontId="4" fillId="2" borderId="3" xfId="0" applyFont="1" applyFill="1" applyBorder="1" applyAlignment="1">
      <alignment horizontal="center"/>
    </xf>
    <xf numFmtId="0" fontId="4" fillId="2" borderId="4" xfId="0" applyFont="1" applyFill="1" applyBorder="1"/>
    <xf numFmtId="0" fontId="4" fillId="2" borderId="0" xfId="0" applyFont="1" applyFill="1" applyAlignment="1">
      <alignment horizontal="center"/>
    </xf>
    <xf numFmtId="0" fontId="3" fillId="2" borderId="0" xfId="0" applyFont="1" applyFill="1" applyAlignment="1">
      <alignment horizontal="center"/>
    </xf>
    <xf numFmtId="0" fontId="4" fillId="2" borderId="7" xfId="0" applyFont="1" applyFill="1" applyBorder="1"/>
    <xf numFmtId="0" fontId="4" fillId="2" borderId="8" xfId="0" applyFont="1" applyFill="1" applyBorder="1"/>
    <xf numFmtId="0" fontId="3" fillId="2" borderId="8" xfId="0" applyFont="1" applyFill="1" applyBorder="1" applyAlignment="1">
      <alignment horizontal="center"/>
    </xf>
    <xf numFmtId="0" fontId="4" fillId="2" borderId="9" xfId="0" applyFont="1" applyFill="1" applyBorder="1"/>
    <xf numFmtId="0" fontId="3" fillId="2" borderId="3" xfId="0" applyFont="1" applyFill="1" applyBorder="1" applyAlignment="1">
      <alignment horizontal="center"/>
    </xf>
    <xf numFmtId="0" fontId="4" fillId="2" borderId="6" xfId="0" applyFont="1" applyFill="1" applyBorder="1"/>
    <xf numFmtId="0" fontId="4" fillId="2" borderId="11" xfId="0" applyFont="1" applyFill="1" applyBorder="1"/>
    <xf numFmtId="0" fontId="4" fillId="2" borderId="11" xfId="0" applyFont="1" applyFill="1" applyBorder="1" applyAlignment="1">
      <alignment horizontal="center"/>
    </xf>
    <xf numFmtId="0" fontId="4" fillId="2" borderId="12" xfId="0" applyFont="1" applyFill="1" applyBorder="1"/>
    <xf numFmtId="0" fontId="4" fillId="2" borderId="8" xfId="0" applyFont="1" applyFill="1" applyBorder="1" applyAlignment="1">
      <alignment horizontal="center"/>
    </xf>
    <xf numFmtId="0" fontId="2" fillId="2" borderId="0" xfId="0" applyFont="1" applyFill="1"/>
    <xf numFmtId="0" fontId="2" fillId="0" borderId="0" xfId="0" applyFont="1"/>
    <xf numFmtId="0" fontId="13" fillId="0" borderId="1" xfId="0" applyFont="1" applyBorder="1" applyAlignment="1">
      <alignment horizontal="left" vertical="center" wrapText="1"/>
    </xf>
    <xf numFmtId="14" fontId="13" fillId="2" borderId="1" xfId="0" applyNumberFormat="1" applyFont="1" applyFill="1" applyBorder="1" applyAlignment="1">
      <alignment horizontal="left" vertical="center" wrapText="1"/>
    </xf>
    <xf numFmtId="0" fontId="13" fillId="2" borderId="1" xfId="0" applyFont="1" applyFill="1" applyBorder="1" applyAlignment="1">
      <alignment horizontal="left" vertical="center" wrapText="1"/>
    </xf>
    <xf numFmtId="8" fontId="13" fillId="2" borderId="1" xfId="0" applyNumberFormat="1" applyFont="1" applyFill="1" applyBorder="1" applyAlignment="1">
      <alignment horizontal="left" vertical="center" wrapText="1"/>
    </xf>
    <xf numFmtId="0" fontId="13" fillId="2" borderId="0" xfId="0" applyFont="1" applyFill="1" applyAlignment="1">
      <alignment horizontal="center" vertical="center" wrapText="1"/>
    </xf>
    <xf numFmtId="0" fontId="14" fillId="11" borderId="1" xfId="0" applyFont="1" applyFill="1" applyBorder="1" applyAlignment="1">
      <alignment horizontal="left" vertical="center" wrapText="1"/>
    </xf>
    <xf numFmtId="0" fontId="2" fillId="11" borderId="0" xfId="0" applyFont="1" applyFill="1"/>
    <xf numFmtId="0" fontId="2" fillId="11" borderId="0" xfId="0" applyFont="1" applyFill="1" applyAlignment="1">
      <alignment horizontal="left"/>
    </xf>
    <xf numFmtId="0" fontId="0" fillId="2" borderId="13" xfId="0" applyFill="1" applyBorder="1"/>
    <xf numFmtId="0" fontId="0" fillId="2" borderId="0" xfId="0" applyFill="1" applyAlignment="1">
      <alignment wrapText="1"/>
    </xf>
    <xf numFmtId="0" fontId="2" fillId="4" borderId="0" xfId="0" applyFont="1" applyFill="1"/>
    <xf numFmtId="0" fontId="0" fillId="2" borderId="0" xfId="0" applyFill="1" applyAlignment="1">
      <alignment horizontal="left"/>
    </xf>
    <xf numFmtId="0" fontId="0" fillId="2" borderId="5" xfId="0" applyFill="1" applyBorder="1"/>
    <xf numFmtId="0" fontId="0" fillId="2" borderId="5" xfId="0" applyFill="1" applyBorder="1" applyAlignment="1">
      <alignment horizontal="left"/>
    </xf>
    <xf numFmtId="0" fontId="0" fillId="2" borderId="7" xfId="0" applyFill="1" applyBorder="1" applyAlignment="1">
      <alignment horizontal="left" vertical="center"/>
    </xf>
    <xf numFmtId="0" fontId="0" fillId="2" borderId="8" xfId="0" applyFill="1" applyBorder="1" applyAlignment="1">
      <alignment horizontal="left" vertical="center"/>
    </xf>
    <xf numFmtId="0" fontId="0" fillId="2" borderId="9" xfId="0" applyFill="1" applyBorder="1" applyAlignment="1">
      <alignment horizontal="left" vertical="center"/>
    </xf>
    <xf numFmtId="0" fontId="17" fillId="2" borderId="1" xfId="2" applyFont="1" applyFill="1" applyBorder="1" applyAlignment="1">
      <alignment horizontal="left"/>
    </xf>
    <xf numFmtId="0" fontId="0" fillId="2" borderId="3" xfId="0" applyFill="1" applyBorder="1"/>
    <xf numFmtId="0" fontId="0" fillId="2" borderId="4" xfId="0" applyFill="1" applyBorder="1"/>
    <xf numFmtId="0" fontId="0" fillId="2" borderId="6" xfId="0" applyFill="1" applyBorder="1"/>
    <xf numFmtId="0" fontId="0" fillId="2" borderId="8" xfId="0" applyFill="1" applyBorder="1"/>
    <xf numFmtId="0" fontId="0" fillId="2" borderId="9" xfId="0" applyFill="1" applyBorder="1"/>
    <xf numFmtId="0" fontId="4" fillId="5" borderId="2" xfId="0" applyFont="1" applyFill="1" applyBorder="1"/>
    <xf numFmtId="0" fontId="0" fillId="5" borderId="3" xfId="0" applyFill="1" applyBorder="1"/>
    <xf numFmtId="0" fontId="0" fillId="5" borderId="4" xfId="0" applyFill="1" applyBorder="1"/>
    <xf numFmtId="0" fontId="4" fillId="5" borderId="5" xfId="0" applyFont="1" applyFill="1" applyBorder="1"/>
    <xf numFmtId="0" fontId="0" fillId="5" borderId="0" xfId="0" applyFill="1"/>
    <xf numFmtId="0" fontId="0" fillId="5" borderId="6" xfId="0" applyFill="1" applyBorder="1"/>
    <xf numFmtId="0" fontId="4" fillId="5" borderId="7" xfId="0" applyFont="1" applyFill="1" applyBorder="1"/>
    <xf numFmtId="0" fontId="0" fillId="5" borderId="8" xfId="0" applyFill="1" applyBorder="1"/>
    <xf numFmtId="0" fontId="0" fillId="5" borderId="9" xfId="0" applyFill="1" applyBorder="1"/>
    <xf numFmtId="0" fontId="0" fillId="2" borderId="13" xfId="0" applyFill="1" applyBorder="1" applyAlignment="1">
      <alignment horizontal="center"/>
    </xf>
    <xf numFmtId="0" fontId="0" fillId="5" borderId="1" xfId="0" applyFill="1" applyBorder="1"/>
    <xf numFmtId="0" fontId="14" fillId="12" borderId="1" xfId="0" applyFont="1" applyFill="1" applyBorder="1" applyAlignment="1">
      <alignment horizontal="left" vertical="center" wrapText="1"/>
    </xf>
    <xf numFmtId="0" fontId="19" fillId="13" borderId="0" xfId="0" applyFont="1" applyFill="1"/>
    <xf numFmtId="0" fontId="0" fillId="2" borderId="6" xfId="0" applyFill="1" applyBorder="1" applyAlignment="1">
      <alignment horizontal="center"/>
    </xf>
    <xf numFmtId="0" fontId="20" fillId="11" borderId="1" xfId="0" applyFont="1" applyFill="1" applyBorder="1" applyAlignment="1">
      <alignment horizontal="left" vertical="center" wrapText="1"/>
    </xf>
    <xf numFmtId="0" fontId="4" fillId="6" borderId="1" xfId="0" applyFont="1" applyFill="1" applyBorder="1"/>
    <xf numFmtId="0" fontId="0" fillId="2" borderId="2" xfId="0" applyFill="1" applyBorder="1"/>
    <xf numFmtId="0" fontId="0" fillId="2" borderId="7" xfId="0" applyFill="1" applyBorder="1"/>
    <xf numFmtId="0" fontId="9" fillId="10" borderId="0" xfId="0" applyFont="1" applyFill="1"/>
    <xf numFmtId="0" fontId="9" fillId="2" borderId="0" xfId="0" applyFont="1" applyFill="1"/>
    <xf numFmtId="0" fontId="11" fillId="2" borderId="0" xfId="0" applyFont="1" applyFill="1" applyAlignment="1">
      <alignment vertical="center"/>
    </xf>
    <xf numFmtId="0" fontId="17" fillId="2" borderId="1" xfId="2" applyFont="1" applyFill="1" applyBorder="1" applyAlignment="1">
      <alignment horizontal="center"/>
    </xf>
    <xf numFmtId="0" fontId="7" fillId="10" borderId="0" xfId="0" applyFont="1" applyFill="1"/>
    <xf numFmtId="0" fontId="22" fillId="10" borderId="0" xfId="0" applyFont="1" applyFill="1"/>
    <xf numFmtId="0" fontId="10" fillId="2" borderId="0" xfId="0" applyFont="1" applyFill="1"/>
    <xf numFmtId="0" fontId="24" fillId="2" borderId="3" xfId="0" applyFont="1" applyFill="1" applyBorder="1"/>
    <xf numFmtId="0" fontId="24" fillId="2" borderId="0" xfId="0" applyFont="1" applyFill="1"/>
    <xf numFmtId="0" fontId="24" fillId="2" borderId="8" xfId="0" applyFont="1" applyFill="1" applyBorder="1"/>
    <xf numFmtId="0" fontId="24" fillId="2" borderId="0" xfId="0" applyFont="1" applyFill="1" applyAlignment="1">
      <alignment horizontal="left"/>
    </xf>
    <xf numFmtId="0" fontId="24" fillId="2" borderId="5" xfId="0" applyFont="1" applyFill="1" applyBorder="1"/>
    <xf numFmtId="0" fontId="9" fillId="12" borderId="2" xfId="0" applyFont="1" applyFill="1" applyBorder="1" applyAlignment="1">
      <alignment horizontal="center"/>
    </xf>
    <xf numFmtId="0" fontId="9" fillId="12" borderId="3" xfId="0" applyFont="1" applyFill="1" applyBorder="1" applyAlignment="1">
      <alignment horizontal="center"/>
    </xf>
    <xf numFmtId="0" fontId="9" fillId="12" borderId="4" xfId="0" applyFont="1" applyFill="1" applyBorder="1" applyAlignment="1">
      <alignment horizontal="center"/>
    </xf>
    <xf numFmtId="0" fontId="9" fillId="12" borderId="1" xfId="0" applyFont="1" applyFill="1" applyBorder="1" applyAlignment="1">
      <alignment horizontal="center"/>
    </xf>
    <xf numFmtId="0" fontId="4" fillId="2" borderId="1" xfId="0" applyFont="1" applyFill="1" applyBorder="1" applyAlignment="1">
      <alignment horizontal="center"/>
    </xf>
    <xf numFmtId="164" fontId="4" fillId="2" borderId="1" xfId="0" applyNumberFormat="1" applyFont="1" applyFill="1" applyBorder="1" applyAlignment="1">
      <alignment horizontal="center"/>
    </xf>
    <xf numFmtId="0" fontId="27" fillId="0" borderId="1" xfId="0" applyFont="1" applyBorder="1" applyAlignment="1" applyProtection="1">
      <alignment horizontal="center" vertical="center" wrapText="1"/>
      <protection hidden="1"/>
    </xf>
    <xf numFmtId="0" fontId="25" fillId="0" borderId="0" xfId="0" applyFont="1" applyAlignment="1" applyProtection="1">
      <alignment horizontal="center" vertical="center"/>
      <protection hidden="1"/>
    </xf>
    <xf numFmtId="2" fontId="25" fillId="0" borderId="0" xfId="0" applyNumberFormat="1" applyFont="1" applyAlignment="1" applyProtection="1">
      <alignment horizontal="center" vertical="center"/>
      <protection hidden="1"/>
    </xf>
    <xf numFmtId="0" fontId="27" fillId="0" borderId="1" xfId="0" applyFont="1" applyBorder="1" applyAlignment="1" applyProtection="1">
      <alignment horizontal="center" vertical="center"/>
      <protection hidden="1"/>
    </xf>
    <xf numFmtId="0" fontId="25" fillId="0" borderId="0" xfId="0" applyFont="1" applyAlignment="1" applyProtection="1">
      <alignment horizontal="right" vertical="center"/>
      <protection hidden="1"/>
    </xf>
    <xf numFmtId="0" fontId="25" fillId="0" borderId="0" xfId="0" applyFont="1" applyProtection="1">
      <protection hidden="1"/>
    </xf>
    <xf numFmtId="0" fontId="27" fillId="0" borderId="1" xfId="0" applyFont="1" applyBorder="1" applyAlignment="1">
      <alignment horizontal="center" vertical="center" wrapText="1"/>
    </xf>
    <xf numFmtId="1" fontId="25" fillId="0" borderId="0" xfId="0" applyNumberFormat="1" applyFont="1" applyAlignment="1" applyProtection="1">
      <alignment horizontal="center" vertical="center"/>
      <protection hidden="1"/>
    </xf>
    <xf numFmtId="0" fontId="25" fillId="0" borderId="0" xfId="0" applyFont="1" applyAlignment="1" applyProtection="1">
      <alignment horizontal="left" vertical="center" shrinkToFit="1"/>
      <protection hidden="1"/>
    </xf>
    <xf numFmtId="0" fontId="26" fillId="2" borderId="0" xfId="0" applyFont="1" applyFill="1" applyAlignment="1" applyProtection="1">
      <alignment horizontal="center" vertical="center"/>
      <protection hidden="1"/>
    </xf>
    <xf numFmtId="0" fontId="28" fillId="2" borderId="0" xfId="0" applyFont="1" applyFill="1" applyAlignment="1" applyProtection="1">
      <alignment horizontal="center" vertical="center"/>
      <protection hidden="1"/>
    </xf>
    <xf numFmtId="0" fontId="31" fillId="2" borderId="0" xfId="0" applyFont="1" applyFill="1" applyAlignment="1" applyProtection="1">
      <alignment horizontal="right" vertical="center"/>
      <protection hidden="1"/>
    </xf>
    <xf numFmtId="0" fontId="31" fillId="2" borderId="0" xfId="0" applyFont="1" applyFill="1" applyAlignment="1" applyProtection="1">
      <alignment horizontal="left" vertical="center"/>
      <protection hidden="1"/>
    </xf>
    <xf numFmtId="0" fontId="2" fillId="10" borderId="0" xfId="0" applyFont="1" applyFill="1"/>
    <xf numFmtId="0" fontId="25" fillId="2" borderId="0" xfId="0" applyFont="1" applyFill="1" applyAlignment="1" applyProtection="1">
      <alignment horizontal="center" vertical="center"/>
      <protection hidden="1"/>
    </xf>
    <xf numFmtId="0" fontId="25" fillId="2" borderId="0" xfId="0" applyFont="1" applyFill="1" applyAlignment="1" applyProtection="1">
      <alignment horizontal="right" vertical="center"/>
      <protection hidden="1"/>
    </xf>
    <xf numFmtId="0" fontId="25" fillId="2" borderId="0" xfId="0" applyFont="1" applyFill="1" applyProtection="1">
      <protection hidden="1"/>
    </xf>
    <xf numFmtId="0" fontId="23" fillId="6" borderId="10" xfId="0" applyFont="1" applyFill="1" applyBorder="1" applyAlignment="1">
      <alignment vertical="top"/>
    </xf>
    <xf numFmtId="0" fontId="23" fillId="6" borderId="12" xfId="0" applyFont="1" applyFill="1" applyBorder="1" applyAlignment="1">
      <alignment vertical="top" wrapText="1"/>
    </xf>
    <xf numFmtId="0" fontId="23" fillId="6" borderId="10" xfId="0" applyFont="1" applyFill="1" applyBorder="1" applyAlignment="1">
      <alignment vertical="top" wrapText="1"/>
    </xf>
    <xf numFmtId="0" fontId="21" fillId="16" borderId="0" xfId="0" applyFont="1" applyFill="1"/>
    <xf numFmtId="0" fontId="2" fillId="16" borderId="0" xfId="0" applyFont="1" applyFill="1"/>
    <xf numFmtId="0" fontId="0" fillId="6" borderId="0" xfId="0" applyFill="1"/>
    <xf numFmtId="0" fontId="0" fillId="6" borderId="10" xfId="0" applyFill="1" applyBorder="1" applyAlignment="1">
      <alignment vertical="center"/>
    </xf>
    <xf numFmtId="0" fontId="0" fillId="6" borderId="11" xfId="0" applyFill="1" applyBorder="1" applyAlignment="1">
      <alignment vertical="center"/>
    </xf>
    <xf numFmtId="0" fontId="0" fillId="6" borderId="12" xfId="0" applyFill="1" applyBorder="1" applyAlignment="1">
      <alignment vertical="center"/>
    </xf>
    <xf numFmtId="0" fontId="3" fillId="2" borderId="0" xfId="0" applyFont="1" applyFill="1"/>
    <xf numFmtId="14" fontId="4" fillId="6" borderId="0" xfId="0" applyNumberFormat="1" applyFont="1" applyFill="1"/>
    <xf numFmtId="0" fontId="4" fillId="6" borderId="0" xfId="0" applyFont="1" applyFill="1"/>
    <xf numFmtId="14" fontId="4" fillId="2" borderId="0" xfId="0" applyNumberFormat="1" applyFont="1" applyFill="1" applyAlignment="1">
      <alignment horizontal="left"/>
    </xf>
    <xf numFmtId="165" fontId="4" fillId="5" borderId="1" xfId="0" applyNumberFormat="1" applyFont="1" applyFill="1" applyBorder="1" applyAlignment="1">
      <alignment horizontal="center"/>
    </xf>
    <xf numFmtId="0" fontId="4" fillId="5" borderId="1" xfId="0" applyFont="1" applyFill="1" applyBorder="1" applyAlignment="1">
      <alignment horizontal="center"/>
    </xf>
    <xf numFmtId="0" fontId="9" fillId="17" borderId="1" xfId="0" applyFont="1" applyFill="1" applyBorder="1" applyAlignment="1">
      <alignment horizontal="center"/>
    </xf>
    <xf numFmtId="4" fontId="0" fillId="2" borderId="1" xfId="0" applyNumberFormat="1" applyFill="1" applyBorder="1"/>
    <xf numFmtId="0" fontId="2" fillId="4" borderId="1" xfId="0" applyFont="1" applyFill="1" applyBorder="1"/>
    <xf numFmtId="0" fontId="0" fillId="2" borderId="10" xfId="0" applyFill="1" applyBorder="1"/>
    <xf numFmtId="166" fontId="17" fillId="0" borderId="1" xfId="6" applyNumberFormat="1" applyFont="1" applyBorder="1" applyAlignment="1">
      <alignment vertical="center"/>
    </xf>
    <xf numFmtId="39" fontId="17" fillId="0" borderId="1" xfId="6" applyNumberFormat="1" applyFont="1" applyBorder="1" applyAlignment="1">
      <alignment vertical="center"/>
    </xf>
    <xf numFmtId="166" fontId="17" fillId="2" borderId="0" xfId="6" applyNumberFormat="1" applyFont="1" applyFill="1" applyBorder="1" applyAlignment="1">
      <alignment horizontal="center" vertical="center"/>
    </xf>
    <xf numFmtId="39" fontId="17" fillId="2" borderId="0" xfId="6" applyNumberFormat="1" applyFont="1" applyFill="1" applyBorder="1" applyAlignment="1">
      <alignment vertical="center"/>
    </xf>
    <xf numFmtId="0" fontId="17" fillId="2" borderId="1" xfId="7" applyFont="1" applyFill="1" applyBorder="1" applyAlignment="1">
      <alignment vertical="center"/>
    </xf>
    <xf numFmtId="170" fontId="17" fillId="2" borderId="1" xfId="7" applyNumberFormat="1" applyFont="1" applyFill="1" applyBorder="1" applyAlignment="1">
      <alignment vertical="center"/>
    </xf>
    <xf numFmtId="14" fontId="17" fillId="2" borderId="1" xfId="0" applyNumberFormat="1" applyFont="1" applyFill="1" applyBorder="1" applyAlignment="1">
      <alignment vertical="center"/>
    </xf>
    <xf numFmtId="167" fontId="17" fillId="6" borderId="1" xfId="7" applyNumberFormat="1" applyFont="1" applyFill="1" applyBorder="1" applyAlignment="1">
      <alignment vertical="center"/>
    </xf>
    <xf numFmtId="49" fontId="17" fillId="6" borderId="1" xfId="7" applyNumberFormat="1" applyFont="1" applyFill="1" applyBorder="1" applyAlignment="1">
      <alignment horizontal="center" vertical="center"/>
    </xf>
    <xf numFmtId="168" fontId="17" fillId="6" borderId="1" xfId="7" applyNumberFormat="1" applyFont="1" applyFill="1" applyBorder="1" applyAlignment="1">
      <alignment vertical="center"/>
    </xf>
    <xf numFmtId="169" fontId="17" fillId="6" borderId="1" xfId="7" applyNumberFormat="1" applyFont="1" applyFill="1" applyBorder="1" applyAlignment="1">
      <alignment vertical="center"/>
    </xf>
    <xf numFmtId="171" fontId="17" fillId="6" borderId="1" xfId="7" applyNumberFormat="1" applyFont="1" applyFill="1" applyBorder="1" applyAlignment="1">
      <alignment vertical="center"/>
    </xf>
    <xf numFmtId="172" fontId="17" fillId="6" borderId="1" xfId="7" applyNumberFormat="1" applyFont="1" applyFill="1" applyBorder="1" applyAlignment="1">
      <alignment vertical="center"/>
    </xf>
    <xf numFmtId="173" fontId="17" fillId="6" borderId="1" xfId="7" applyNumberFormat="1" applyFont="1" applyFill="1" applyBorder="1" applyAlignment="1">
      <alignment vertical="center"/>
    </xf>
    <xf numFmtId="174" fontId="17" fillId="6" borderId="1" xfId="7" applyNumberFormat="1" applyFont="1" applyFill="1" applyBorder="1" applyAlignment="1">
      <alignment vertical="center"/>
    </xf>
    <xf numFmtId="175" fontId="17" fillId="6" borderId="1" xfId="7" applyNumberFormat="1" applyFont="1" applyFill="1" applyBorder="1" applyAlignment="1">
      <alignment vertical="center"/>
    </xf>
    <xf numFmtId="176" fontId="17" fillId="6" borderId="1" xfId="7" applyNumberFormat="1" applyFont="1" applyFill="1" applyBorder="1" applyAlignment="1">
      <alignment vertical="center"/>
    </xf>
    <xf numFmtId="177" fontId="17" fillId="6" borderId="1" xfId="7" applyNumberFormat="1" applyFont="1" applyFill="1" applyBorder="1" applyAlignment="1">
      <alignment vertical="center"/>
    </xf>
    <xf numFmtId="178" fontId="17" fillId="6" borderId="1" xfId="7" applyNumberFormat="1" applyFont="1" applyFill="1" applyBorder="1" applyAlignment="1">
      <alignment vertical="center"/>
    </xf>
    <xf numFmtId="179" fontId="17" fillId="6" borderId="1" xfId="0" applyNumberFormat="1" applyFont="1" applyFill="1" applyBorder="1" applyAlignment="1">
      <alignment vertical="center"/>
    </xf>
    <xf numFmtId="0" fontId="17" fillId="6" borderId="1" xfId="0" applyFont="1" applyFill="1" applyBorder="1" applyAlignment="1">
      <alignment horizontal="center" vertical="center"/>
    </xf>
    <xf numFmtId="0" fontId="36" fillId="4" borderId="0" xfId="0" applyFont="1" applyFill="1"/>
    <xf numFmtId="0" fontId="16" fillId="12" borderId="1" xfId="7" applyFont="1" applyFill="1" applyBorder="1" applyAlignment="1">
      <alignment horizontal="center" vertical="center"/>
    </xf>
    <xf numFmtId="0" fontId="10" fillId="8" borderId="0" xfId="0" applyFont="1" applyFill="1"/>
    <xf numFmtId="0" fontId="2" fillId="8" borderId="0" xfId="0" applyFont="1" applyFill="1"/>
    <xf numFmtId="0" fontId="7" fillId="4" borderId="0" xfId="0" applyFont="1" applyFill="1"/>
    <xf numFmtId="0" fontId="0" fillId="2" borderId="12" xfId="0" applyFill="1" applyBorder="1"/>
    <xf numFmtId="0" fontId="0" fillId="8" borderId="0" xfId="0" applyFill="1"/>
    <xf numFmtId="0" fontId="39" fillId="2" borderId="1" xfId="8" applyFont="1" applyFill="1" applyBorder="1" applyAlignment="1">
      <alignment horizontal="center" vertical="center"/>
    </xf>
    <xf numFmtId="0" fontId="40" fillId="2" borderId="1" xfId="8" applyFont="1" applyFill="1" applyBorder="1" applyAlignment="1">
      <alignment horizontal="center" vertical="center" wrapText="1"/>
    </xf>
    <xf numFmtId="0" fontId="39" fillId="2" borderId="1" xfId="8" applyFont="1" applyFill="1" applyBorder="1" applyAlignment="1">
      <alignment horizontal="center"/>
    </xf>
    <xf numFmtId="0" fontId="39" fillId="2" borderId="1" xfId="8" applyFont="1" applyFill="1" applyBorder="1" applyAlignment="1">
      <alignment horizontal="center" vertical="top"/>
    </xf>
    <xf numFmtId="0" fontId="41" fillId="4" borderId="1" xfId="8" applyFont="1" applyFill="1" applyBorder="1" applyAlignment="1">
      <alignment horizontal="center" vertical="center"/>
    </xf>
    <xf numFmtId="0" fontId="0" fillId="2" borderId="1" xfId="0" applyFill="1" applyBorder="1" applyAlignment="1">
      <alignment wrapText="1"/>
    </xf>
    <xf numFmtId="0" fontId="2" fillId="12" borderId="1" xfId="0" applyFont="1" applyFill="1" applyBorder="1" applyAlignment="1">
      <alignment vertical="center" wrapText="1"/>
    </xf>
    <xf numFmtId="0" fontId="2" fillId="4" borderId="0" xfId="0" applyFont="1" applyFill="1" applyAlignment="1">
      <alignment vertical="center"/>
    </xf>
    <xf numFmtId="0" fontId="0" fillId="2" borderId="1" xfId="0" applyFill="1" applyBorder="1" applyAlignment="1">
      <alignment horizontal="left" vertical="top" wrapText="1"/>
    </xf>
    <xf numFmtId="0" fontId="42" fillId="2" borderId="0" xfId="0" applyFont="1" applyFill="1"/>
    <xf numFmtId="0" fontId="2" fillId="17" borderId="0" xfId="0" applyFont="1" applyFill="1" applyAlignment="1">
      <alignment vertical="center"/>
    </xf>
    <xf numFmtId="0" fontId="2" fillId="17" borderId="1" xfId="0" applyFont="1" applyFill="1" applyBorder="1"/>
    <xf numFmtId="0" fontId="2" fillId="2" borderId="0" xfId="0" applyFont="1" applyFill="1" applyAlignment="1">
      <alignment vertical="center" wrapText="1"/>
    </xf>
    <xf numFmtId="0" fontId="43" fillId="6" borderId="0" xfId="0" applyFont="1" applyFill="1"/>
    <xf numFmtId="0" fontId="2" fillId="9" borderId="0" xfId="0" applyFont="1" applyFill="1"/>
    <xf numFmtId="0" fontId="44" fillId="6" borderId="0" xfId="0" applyFont="1" applyFill="1" applyAlignment="1">
      <alignment horizontal="left" vertical="center" indent="1"/>
    </xf>
    <xf numFmtId="0" fontId="37" fillId="2" borderId="1" xfId="0" applyFont="1" applyFill="1" applyBorder="1" applyAlignment="1">
      <alignment horizontal="center"/>
    </xf>
    <xf numFmtId="0" fontId="37" fillId="2" borderId="1" xfId="0" applyFont="1" applyFill="1" applyBorder="1" applyAlignment="1">
      <alignment vertical="center"/>
    </xf>
    <xf numFmtId="166" fontId="37" fillId="2" borderId="1" xfId="6" applyNumberFormat="1" applyFont="1" applyFill="1" applyBorder="1" applyAlignment="1">
      <alignment vertical="center"/>
    </xf>
    <xf numFmtId="39" fontId="37" fillId="2" borderId="1" xfId="6" applyNumberFormat="1" applyFont="1" applyFill="1" applyBorder="1" applyAlignment="1">
      <alignment vertical="center"/>
    </xf>
    <xf numFmtId="0" fontId="45" fillId="2" borderId="0" xfId="0" applyFont="1" applyFill="1"/>
    <xf numFmtId="0" fontId="46" fillId="15" borderId="1" xfId="0" applyFont="1" applyFill="1" applyBorder="1" applyAlignment="1">
      <alignment horizontal="center" vertical="center"/>
    </xf>
    <xf numFmtId="166" fontId="46" fillId="15" borderId="1" xfId="6" applyNumberFormat="1" applyFont="1" applyFill="1" applyBorder="1" applyAlignment="1">
      <alignment horizontal="center" vertical="center"/>
    </xf>
    <xf numFmtId="22" fontId="0" fillId="2" borderId="0" xfId="0" applyNumberFormat="1" applyFill="1"/>
    <xf numFmtId="0" fontId="47" fillId="2" borderId="0" xfId="0" applyFont="1" applyFill="1"/>
    <xf numFmtId="0" fontId="48" fillId="6" borderId="0" xfId="0" applyFont="1" applyFill="1"/>
    <xf numFmtId="0" fontId="45" fillId="0" borderId="1" xfId="0" applyFont="1" applyBorder="1"/>
    <xf numFmtId="3" fontId="45" fillId="0" borderId="1" xfId="0" applyNumberFormat="1" applyFont="1" applyBorder="1"/>
    <xf numFmtId="6" fontId="45" fillId="0" borderId="1" xfId="0" applyNumberFormat="1" applyFont="1" applyBorder="1"/>
    <xf numFmtId="0" fontId="0" fillId="2" borderId="0" xfId="0" applyFill="1" applyAlignment="1">
      <alignment vertical="top" wrapText="1"/>
    </xf>
    <xf numFmtId="0" fontId="51" fillId="6" borderId="1" xfId="0" applyFont="1" applyFill="1" applyBorder="1" applyAlignment="1">
      <alignment horizontal="center" vertical="center" wrapText="1"/>
    </xf>
    <xf numFmtId="0" fontId="50" fillId="6" borderId="1" xfId="0" applyFont="1" applyFill="1" applyBorder="1" applyAlignment="1">
      <alignment horizontal="left" vertical="center" wrapText="1"/>
    </xf>
    <xf numFmtId="0" fontId="8" fillId="6" borderId="1" xfId="1" applyFill="1" applyBorder="1" applyAlignment="1">
      <alignment horizontal="left" vertical="center" wrapText="1"/>
    </xf>
    <xf numFmtId="0" fontId="7" fillId="8" borderId="0" xfId="0" applyFont="1" applyFill="1"/>
    <xf numFmtId="0" fontId="52" fillId="2" borderId="0" xfId="0" applyFont="1" applyFill="1" applyAlignment="1">
      <alignment horizontal="left" vertical="center" wrapText="1"/>
    </xf>
    <xf numFmtId="0" fontId="13" fillId="2" borderId="0" xfId="0" applyFont="1" applyFill="1" applyAlignment="1">
      <alignment horizontal="left" vertical="center" wrapText="1"/>
    </xf>
    <xf numFmtId="0" fontId="54" fillId="0" borderId="0" xfId="1" applyFont="1"/>
    <xf numFmtId="44" fontId="17" fillId="2" borderId="1" xfId="9" applyFont="1" applyFill="1" applyBorder="1" applyAlignment="1">
      <alignment horizontal="left"/>
    </xf>
    <xf numFmtId="8" fontId="0" fillId="2" borderId="0" xfId="0" applyNumberFormat="1" applyFill="1"/>
    <xf numFmtId="8" fontId="0" fillId="2" borderId="13" xfId="0" applyNumberFormat="1" applyFill="1" applyBorder="1" applyAlignment="1">
      <alignment horizontal="center"/>
    </xf>
    <xf numFmtId="49" fontId="4" fillId="5" borderId="1" xfId="0" applyNumberFormat="1" applyFont="1" applyFill="1" applyBorder="1" applyAlignment="1">
      <alignment horizontal="center"/>
    </xf>
    <xf numFmtId="0" fontId="57" fillId="2" borderId="0" xfId="0" applyFont="1" applyFill="1"/>
    <xf numFmtId="0" fontId="55" fillId="2" borderId="0" xfId="0" applyFont="1" applyFill="1"/>
    <xf numFmtId="0" fontId="9" fillId="3" borderId="0" xfId="0" applyFont="1" applyFill="1" applyAlignment="1">
      <alignment horizontal="center"/>
    </xf>
    <xf numFmtId="0" fontId="17" fillId="2" borderId="0" xfId="2" applyFont="1" applyFill="1" applyAlignment="1">
      <alignment horizontal="left"/>
    </xf>
    <xf numFmtId="0" fontId="16" fillId="2" borderId="0" xfId="2" applyFont="1" applyFill="1" applyAlignment="1">
      <alignment horizontal="center"/>
    </xf>
    <xf numFmtId="0" fontId="0" fillId="2" borderId="5" xfId="0" applyFill="1" applyBorder="1" applyAlignment="1">
      <alignment horizontal="left" vertical="center" indent="1"/>
    </xf>
    <xf numFmtId="0" fontId="0" fillId="2" borderId="5" xfId="0" applyFill="1" applyBorder="1" applyAlignment="1">
      <alignment horizontal="left" vertical="center" indent="2"/>
    </xf>
    <xf numFmtId="0" fontId="47" fillId="2" borderId="5" xfId="0" applyFont="1" applyFill="1" applyBorder="1" applyAlignment="1">
      <alignment horizontal="left" vertical="center" indent="1"/>
    </xf>
    <xf numFmtId="0" fontId="59" fillId="2" borderId="5" xfId="0" applyFont="1" applyFill="1" applyBorder="1" applyAlignment="1">
      <alignment horizontal="left" vertical="center" indent="2"/>
    </xf>
    <xf numFmtId="0" fontId="2" fillId="0" borderId="7" xfId="0" applyFont="1" applyBorder="1"/>
    <xf numFmtId="0" fontId="62" fillId="2" borderId="5" xfId="0" applyFont="1" applyFill="1" applyBorder="1" applyAlignment="1">
      <alignment horizontal="left" vertical="center" indent="2"/>
    </xf>
    <xf numFmtId="0" fontId="19" fillId="4" borderId="2" xfId="0" applyFont="1" applyFill="1" applyBorder="1" applyAlignment="1">
      <alignment vertical="center"/>
    </xf>
    <xf numFmtId="0" fontId="19" fillId="4" borderId="3" xfId="0" applyFont="1" applyFill="1" applyBorder="1"/>
    <xf numFmtId="0" fontId="0" fillId="4" borderId="3" xfId="0" applyFill="1" applyBorder="1"/>
    <xf numFmtId="0" fontId="0" fillId="4" borderId="4" xfId="0" applyFill="1" applyBorder="1"/>
    <xf numFmtId="0" fontId="0" fillId="0" borderId="1" xfId="0" applyBorder="1"/>
    <xf numFmtId="0" fontId="47" fillId="0" borderId="1" xfId="0" applyFont="1" applyBorder="1"/>
    <xf numFmtId="0" fontId="0" fillId="2" borderId="15" xfId="0" applyFill="1" applyBorder="1"/>
    <xf numFmtId="0" fontId="0" fillId="2" borderId="16" xfId="0" applyFill="1" applyBorder="1"/>
    <xf numFmtId="0" fontId="0" fillId="2" borderId="0" xfId="0" applyFill="1" applyAlignment="1">
      <alignment horizontal="right"/>
    </xf>
    <xf numFmtId="0" fontId="47" fillId="2" borderId="13" xfId="0" applyFont="1" applyFill="1" applyBorder="1" applyAlignment="1">
      <alignment horizontal="center"/>
    </xf>
    <xf numFmtId="0" fontId="0" fillId="2" borderId="0" xfId="0" applyFill="1" applyAlignment="1">
      <alignment horizontal="center" wrapText="1"/>
    </xf>
    <xf numFmtId="0" fontId="0" fillId="19" borderId="1" xfId="0" applyFill="1" applyBorder="1"/>
    <xf numFmtId="2" fontId="0" fillId="5" borderId="1" xfId="0" applyNumberFormat="1" applyFill="1" applyBorder="1"/>
    <xf numFmtId="0" fontId="9" fillId="3" borderId="0" xfId="0" applyFont="1" applyFill="1" applyAlignment="1">
      <alignment horizontal="left" vertical="center"/>
    </xf>
    <xf numFmtId="0" fontId="2" fillId="10" borderId="1" xfId="0" applyFont="1" applyFill="1" applyBorder="1"/>
    <xf numFmtId="0" fontId="2" fillId="10" borderId="1" xfId="0" applyFont="1" applyFill="1" applyBorder="1" applyAlignment="1">
      <alignment wrapText="1"/>
    </xf>
    <xf numFmtId="180" fontId="0" fillId="19" borderId="1" xfId="0" applyNumberFormat="1" applyFill="1" applyBorder="1"/>
    <xf numFmtId="0" fontId="0" fillId="20" borderId="10" xfId="0" applyFill="1" applyBorder="1"/>
    <xf numFmtId="0" fontId="0" fillId="20" borderId="11" xfId="0" applyFill="1" applyBorder="1"/>
    <xf numFmtId="0" fontId="0" fillId="20" borderId="12" xfId="0" applyFill="1" applyBorder="1"/>
    <xf numFmtId="0" fontId="3" fillId="6" borderId="0" xfId="0" applyFont="1" applyFill="1" applyAlignment="1">
      <alignment horizontal="centerContinuous"/>
    </xf>
    <xf numFmtId="0" fontId="0" fillId="6" borderId="0" xfId="0" applyFill="1" applyAlignment="1">
      <alignment horizontal="centerContinuous"/>
    </xf>
    <xf numFmtId="0" fontId="63" fillId="2" borderId="0" xfId="0" applyFont="1" applyFill="1"/>
    <xf numFmtId="0" fontId="53" fillId="21" borderId="0" xfId="0" applyFont="1" applyFill="1" applyAlignment="1">
      <alignment horizontal="centerContinuous" vertical="center"/>
    </xf>
    <xf numFmtId="0" fontId="53" fillId="2" borderId="0" xfId="0" applyFont="1" applyFill="1" applyAlignment="1">
      <alignment horizontal="centerContinuous" vertical="center"/>
    </xf>
    <xf numFmtId="0" fontId="47" fillId="0" borderId="0" xfId="0" applyFont="1"/>
    <xf numFmtId="0" fontId="64" fillId="2" borderId="0" xfId="0" applyFont="1" applyFill="1"/>
    <xf numFmtId="0" fontId="0" fillId="22" borderId="1" xfId="0" applyFill="1" applyBorder="1"/>
    <xf numFmtId="0" fontId="0" fillId="22" borderId="1" xfId="0" applyFill="1" applyBorder="1" applyAlignment="1">
      <alignment wrapText="1"/>
    </xf>
    <xf numFmtId="0" fontId="48" fillId="0" borderId="1" xfId="0" applyFont="1" applyBorder="1"/>
    <xf numFmtId="0" fontId="66" fillId="2" borderId="0" xfId="0" applyFont="1" applyFill="1" applyAlignment="1" applyProtection="1">
      <alignment horizontal="center" vertical="center"/>
      <protection hidden="1"/>
    </xf>
    <xf numFmtId="0" fontId="68" fillId="2" borderId="0" xfId="0" applyFont="1" applyFill="1" applyAlignment="1" applyProtection="1">
      <alignment horizontal="right" vertical="center"/>
      <protection hidden="1"/>
    </xf>
    <xf numFmtId="0" fontId="68" fillId="2" borderId="0" xfId="0" applyFont="1" applyFill="1" applyAlignment="1" applyProtection="1">
      <alignment horizontal="left" vertical="center"/>
      <protection hidden="1"/>
    </xf>
    <xf numFmtId="0" fontId="66" fillId="2" borderId="0" xfId="0" applyFont="1" applyFill="1" applyAlignment="1" applyProtection="1">
      <alignment horizontal="right" vertical="center"/>
      <protection hidden="1"/>
    </xf>
    <xf numFmtId="0" fontId="66" fillId="2" borderId="0" xfId="0" applyFont="1" applyFill="1" applyProtection="1">
      <protection hidden="1"/>
    </xf>
    <xf numFmtId="0" fontId="66" fillId="0" borderId="0" xfId="0" applyFont="1" applyAlignment="1" applyProtection="1">
      <alignment horizontal="center" vertical="center"/>
      <protection hidden="1"/>
    </xf>
    <xf numFmtId="0" fontId="66" fillId="0" borderId="0" xfId="0" applyFont="1" applyAlignment="1" applyProtection="1">
      <alignment horizontal="left" vertical="center" shrinkToFit="1"/>
      <protection hidden="1"/>
    </xf>
    <xf numFmtId="1" fontId="66" fillId="0" borderId="0" xfId="0" applyNumberFormat="1" applyFont="1" applyAlignment="1" applyProtection="1">
      <alignment horizontal="center" vertical="center"/>
      <protection hidden="1"/>
    </xf>
    <xf numFmtId="2" fontId="66" fillId="0" borderId="0" xfId="0" applyNumberFormat="1" applyFont="1" applyAlignment="1" applyProtection="1">
      <alignment horizontal="center" vertical="center"/>
      <protection hidden="1"/>
    </xf>
    <xf numFmtId="0" fontId="66" fillId="0" borderId="1" xfId="0" applyFont="1" applyBorder="1" applyAlignment="1" applyProtection="1">
      <alignment horizontal="center" vertical="top"/>
      <protection hidden="1"/>
    </xf>
    <xf numFmtId="0" fontId="0" fillId="2" borderId="0" xfId="0" applyFill="1" applyAlignment="1">
      <alignment vertical="top"/>
    </xf>
    <xf numFmtId="0" fontId="66" fillId="0" borderId="1" xfId="0" applyFont="1" applyBorder="1" applyAlignment="1">
      <alignment horizontal="center" vertical="top"/>
    </xf>
    <xf numFmtId="0" fontId="55" fillId="23" borderId="0" xfId="0" applyFont="1" applyFill="1"/>
    <xf numFmtId="0" fontId="69" fillId="23" borderId="0" xfId="0" applyFont="1" applyFill="1"/>
    <xf numFmtId="0" fontId="0" fillId="23" borderId="0" xfId="0" applyFill="1"/>
    <xf numFmtId="0" fontId="24" fillId="23" borderId="0" xfId="0" applyFont="1" applyFill="1"/>
    <xf numFmtId="0" fontId="0" fillId="23" borderId="0" xfId="0" applyFill="1" applyAlignment="1">
      <alignment vertical="top"/>
    </xf>
    <xf numFmtId="181" fontId="4" fillId="2" borderId="1" xfId="0" applyNumberFormat="1" applyFont="1" applyFill="1" applyBorder="1" applyAlignment="1">
      <alignment horizontal="center"/>
    </xf>
    <xf numFmtId="182" fontId="4" fillId="2" borderId="1" xfId="0" applyNumberFormat="1" applyFont="1" applyFill="1" applyBorder="1" applyAlignment="1">
      <alignment horizontal="center"/>
    </xf>
    <xf numFmtId="14" fontId="0" fillId="2" borderId="0" xfId="0" applyNumberFormat="1" applyFill="1"/>
    <xf numFmtId="183" fontId="4" fillId="2" borderId="1" xfId="0" applyNumberFormat="1" applyFont="1" applyFill="1" applyBorder="1" applyAlignment="1">
      <alignment horizontal="center"/>
    </xf>
    <xf numFmtId="184" fontId="4" fillId="2" borderId="0" xfId="0" applyNumberFormat="1" applyFont="1" applyFill="1"/>
    <xf numFmtId="185" fontId="0" fillId="2" borderId="0" xfId="0" applyNumberFormat="1" applyFill="1"/>
    <xf numFmtId="186" fontId="0" fillId="5" borderId="1" xfId="0" applyNumberFormat="1" applyFill="1" applyBorder="1"/>
    <xf numFmtId="187" fontId="0" fillId="6" borderId="0" xfId="0" applyNumberFormat="1" applyFill="1"/>
    <xf numFmtId="168" fontId="0" fillId="5" borderId="1" xfId="0" applyNumberFormat="1" applyFill="1" applyBorder="1"/>
    <xf numFmtId="176" fontId="0" fillId="5" borderId="1" xfId="0" applyNumberFormat="1" applyFill="1" applyBorder="1"/>
    <xf numFmtId="188" fontId="0" fillId="5" borderId="1" xfId="0" applyNumberFormat="1" applyFill="1" applyBorder="1"/>
    <xf numFmtId="189" fontId="0" fillId="2" borderId="0" xfId="0" applyNumberFormat="1" applyFill="1"/>
    <xf numFmtId="16" fontId="0" fillId="2" borderId="0" xfId="0" applyNumberFormat="1" applyFill="1"/>
    <xf numFmtId="0" fontId="5" fillId="2" borderId="0" xfId="0" applyFont="1" applyFill="1"/>
    <xf numFmtId="0" fontId="70" fillId="2" borderId="2" xfId="0" applyFont="1" applyFill="1" applyBorder="1"/>
    <xf numFmtId="0" fontId="5" fillId="2" borderId="3" xfId="0" applyFont="1" applyFill="1" applyBorder="1"/>
    <xf numFmtId="0" fontId="5" fillId="2" borderId="5" xfId="0" applyFont="1" applyFill="1" applyBorder="1" applyAlignment="1">
      <alignment horizontal="left" vertical="center" indent="1"/>
    </xf>
    <xf numFmtId="0" fontId="70" fillId="2" borderId="5" xfId="0" applyFont="1" applyFill="1" applyBorder="1"/>
    <xf numFmtId="0" fontId="5" fillId="0" borderId="5" xfId="0" applyFont="1" applyBorder="1"/>
    <xf numFmtId="0" fontId="5" fillId="2" borderId="5" xfId="0" applyFont="1" applyFill="1" applyBorder="1"/>
    <xf numFmtId="0" fontId="5" fillId="2" borderId="0" xfId="0" applyFont="1" applyFill="1" applyAlignment="1">
      <alignment horizontal="left" vertical="center" indent="1"/>
    </xf>
    <xf numFmtId="0" fontId="5" fillId="0" borderId="0" xfId="0" applyFont="1"/>
    <xf numFmtId="0" fontId="5" fillId="0" borderId="3" xfId="0" applyFont="1" applyBorder="1"/>
    <xf numFmtId="0" fontId="17" fillId="14" borderId="1" xfId="5" applyFont="1" applyFill="1" applyBorder="1" applyAlignment="1">
      <alignment horizontal="center" vertical="center" shrinkToFit="1"/>
    </xf>
    <xf numFmtId="166" fontId="17" fillId="14" borderId="1" xfId="6" applyNumberFormat="1" applyFont="1" applyFill="1" applyBorder="1" applyAlignment="1">
      <alignment horizontal="center" vertical="center" shrinkToFit="1"/>
    </xf>
    <xf numFmtId="0" fontId="17" fillId="0" borderId="1" xfId="5" applyFont="1" applyBorder="1" applyAlignment="1">
      <alignment vertical="center" shrinkToFit="1"/>
    </xf>
    <xf numFmtId="166" fontId="17" fillId="0" borderId="1" xfId="6" applyNumberFormat="1" applyFont="1" applyBorder="1" applyAlignment="1">
      <alignment vertical="center" shrinkToFit="1"/>
    </xf>
    <xf numFmtId="39" fontId="17" fillId="0" borderId="1" xfId="6" applyNumberFormat="1" applyFont="1" applyBorder="1" applyAlignment="1">
      <alignment vertical="center" shrinkToFit="1"/>
    </xf>
    <xf numFmtId="0" fontId="0" fillId="2" borderId="0" xfId="0" applyFill="1" applyAlignment="1">
      <alignment horizontal="centerContinuous" vertical="center"/>
    </xf>
    <xf numFmtId="0" fontId="72" fillId="2" borderId="0" xfId="0" applyFont="1" applyFill="1" applyAlignment="1">
      <alignment horizontal="centerContinuous" vertical="center"/>
    </xf>
    <xf numFmtId="0" fontId="22" fillId="24" borderId="0" xfId="0" applyFont="1" applyFill="1"/>
    <xf numFmtId="0" fontId="74" fillId="2" borderId="0" xfId="0" applyFont="1" applyFill="1" applyAlignment="1" applyProtection="1">
      <alignment horizontal="center" vertical="center"/>
      <protection hidden="1"/>
    </xf>
    <xf numFmtId="0" fontId="19" fillId="2" borderId="0" xfId="0" applyFont="1" applyFill="1"/>
    <xf numFmtId="0" fontId="9" fillId="2" borderId="0" xfId="0" applyFont="1" applyFill="1" applyAlignment="1">
      <alignment horizontal="center"/>
    </xf>
    <xf numFmtId="0" fontId="73" fillId="2" borderId="0" xfId="0" applyFont="1" applyFill="1" applyAlignment="1" applyProtection="1">
      <alignment horizontal="center" vertical="center"/>
      <protection hidden="1"/>
    </xf>
    <xf numFmtId="0" fontId="73" fillId="2" borderId="0" xfId="0" applyFont="1" applyFill="1" applyAlignment="1">
      <alignment horizontal="center" vertical="center" wrapText="1"/>
    </xf>
    <xf numFmtId="0" fontId="73" fillId="2" borderId="0" xfId="0" applyFont="1" applyFill="1" applyAlignment="1" applyProtection="1">
      <alignment horizontal="center" vertical="center" wrapText="1"/>
      <protection hidden="1"/>
    </xf>
    <xf numFmtId="1" fontId="74" fillId="2" borderId="0" xfId="0" applyNumberFormat="1" applyFont="1" applyFill="1" applyAlignment="1" applyProtection="1">
      <alignment horizontal="center" vertical="center"/>
      <protection hidden="1"/>
    </xf>
    <xf numFmtId="0" fontId="75" fillId="2" borderId="0" xfId="0" applyFont="1" applyFill="1" applyAlignment="1" applyProtection="1">
      <alignment horizontal="center" vertical="center"/>
      <protection hidden="1"/>
    </xf>
    <xf numFmtId="190" fontId="21" fillId="25" borderId="0" xfId="0" applyNumberFormat="1" applyFont="1" applyFill="1" applyAlignment="1">
      <alignment horizontal="center" vertical="center"/>
    </xf>
    <xf numFmtId="0" fontId="1" fillId="0" borderId="0" xfId="0" applyFont="1"/>
    <xf numFmtId="190" fontId="21" fillId="26" borderId="0" xfId="0" applyNumberFormat="1" applyFont="1" applyFill="1" applyAlignment="1">
      <alignment horizontal="center" vertical="center"/>
    </xf>
    <xf numFmtId="9" fontId="1" fillId="0" borderId="0" xfId="0" applyNumberFormat="1" applyFont="1" applyAlignment="1">
      <alignment horizontal="center"/>
    </xf>
    <xf numFmtId="0" fontId="1" fillId="2" borderId="0" xfId="0" applyFont="1" applyFill="1"/>
    <xf numFmtId="9" fontId="1" fillId="2" borderId="1" xfId="0" applyNumberFormat="1" applyFont="1" applyFill="1" applyBorder="1" applyAlignment="1">
      <alignment horizontal="center"/>
    </xf>
    <xf numFmtId="0" fontId="1" fillId="2" borderId="1" xfId="0" applyFont="1" applyFill="1" applyBorder="1"/>
    <xf numFmtId="2" fontId="1" fillId="2" borderId="1" xfId="0" applyNumberFormat="1" applyFont="1" applyFill="1" applyBorder="1" applyAlignment="1">
      <alignment horizontal="center"/>
    </xf>
    <xf numFmtId="190" fontId="21" fillId="25" borderId="1" xfId="0" applyNumberFormat="1" applyFont="1" applyFill="1" applyBorder="1" applyAlignment="1">
      <alignment horizontal="center" vertical="center"/>
    </xf>
    <xf numFmtId="190" fontId="21" fillId="26" borderId="1" xfId="0" applyNumberFormat="1" applyFont="1" applyFill="1" applyBorder="1" applyAlignment="1">
      <alignment horizontal="center" vertical="center"/>
    </xf>
    <xf numFmtId="0" fontId="76" fillId="0" borderId="1" xfId="0" applyFont="1" applyBorder="1" applyAlignment="1">
      <alignment horizontal="center"/>
    </xf>
    <xf numFmtId="3" fontId="1" fillId="6" borderId="1" xfId="0" applyNumberFormat="1" applyFont="1" applyFill="1" applyBorder="1"/>
    <xf numFmtId="0" fontId="47" fillId="0" borderId="0" xfId="0" applyFont="1" applyAlignment="1">
      <alignment horizontal="center"/>
    </xf>
    <xf numFmtId="0" fontId="21" fillId="26" borderId="0" xfId="0" applyFont="1" applyFill="1" applyAlignment="1">
      <alignment horizontal="center"/>
    </xf>
    <xf numFmtId="0" fontId="1" fillId="0" borderId="0" xfId="0" applyFont="1" applyAlignment="1">
      <alignment horizontal="left"/>
    </xf>
    <xf numFmtId="3" fontId="1" fillId="0" borderId="0" xfId="0" applyNumberFormat="1" applyFont="1" applyAlignment="1">
      <alignment horizontal="center"/>
    </xf>
    <xf numFmtId="0" fontId="0" fillId="0" borderId="0" xfId="0" applyAlignment="1">
      <alignment horizontal="left"/>
    </xf>
    <xf numFmtId="0" fontId="1" fillId="27" borderId="0" xfId="0" applyFont="1" applyFill="1"/>
    <xf numFmtId="0" fontId="1" fillId="27" borderId="0" xfId="0" applyFont="1" applyFill="1" applyAlignment="1">
      <alignment horizontal="center"/>
    </xf>
    <xf numFmtId="191" fontId="1" fillId="0" borderId="0" xfId="10" applyNumberFormat="1" applyFont="1" applyBorder="1"/>
    <xf numFmtId="0" fontId="21" fillId="26" borderId="0" xfId="0" applyFont="1" applyFill="1"/>
    <xf numFmtId="0" fontId="1" fillId="6" borderId="0" xfId="0" applyFont="1" applyFill="1"/>
    <xf numFmtId="0" fontId="1" fillId="6" borderId="0" xfId="0" applyFont="1" applyFill="1" applyAlignment="1">
      <alignment horizontal="center"/>
    </xf>
    <xf numFmtId="191" fontId="1" fillId="0" borderId="0" xfId="10" applyNumberFormat="1" applyFont="1"/>
    <xf numFmtId="0" fontId="47" fillId="0" borderId="3" xfId="0" applyFont="1" applyBorder="1"/>
    <xf numFmtId="191" fontId="1" fillId="0" borderId="3" xfId="10" applyNumberFormat="1" applyFont="1" applyBorder="1"/>
    <xf numFmtId="0" fontId="0" fillId="2" borderId="17" xfId="0" applyFill="1" applyBorder="1"/>
    <xf numFmtId="0" fontId="0" fillId="2" borderId="18" xfId="0" applyFill="1" applyBorder="1"/>
    <xf numFmtId="0" fontId="0" fillId="2" borderId="19" xfId="0" applyFill="1" applyBorder="1"/>
    <xf numFmtId="0" fontId="73" fillId="3" borderId="1" xfId="0" applyFont="1" applyFill="1" applyBorder="1" applyAlignment="1" applyProtection="1">
      <alignment horizontal="center" vertical="center"/>
      <protection hidden="1"/>
    </xf>
    <xf numFmtId="0" fontId="0" fillId="0" borderId="0" xfId="0" applyAlignment="1">
      <alignment horizontal="center"/>
    </xf>
    <xf numFmtId="14" fontId="0" fillId="0" borderId="0" xfId="0" applyNumberFormat="1"/>
    <xf numFmtId="6" fontId="0" fillId="0" borderId="0" xfId="0" applyNumberFormat="1" applyAlignment="1">
      <alignment horizontal="center"/>
    </xf>
    <xf numFmtId="192" fontId="0" fillId="0" borderId="0" xfId="11" applyNumberFormat="1" applyFont="1"/>
    <xf numFmtId="0" fontId="0" fillId="29" borderId="0" xfId="0" applyFill="1"/>
    <xf numFmtId="0" fontId="23" fillId="0" borderId="0" xfId="12"/>
    <xf numFmtId="0" fontId="23" fillId="0" borderId="0" xfId="12" applyAlignment="1">
      <alignment horizontal="center"/>
    </xf>
    <xf numFmtId="0" fontId="78" fillId="26" borderId="0" xfId="12" applyFont="1" applyFill="1" applyAlignment="1">
      <alignment horizontal="center"/>
    </xf>
    <xf numFmtId="191" fontId="23" fillId="0" borderId="0" xfId="13" applyNumberFormat="1" applyFont="1"/>
    <xf numFmtId="0" fontId="77" fillId="0" borderId="0" xfId="12" applyFont="1" applyAlignment="1">
      <alignment horizontal="center"/>
    </xf>
    <xf numFmtId="0" fontId="77" fillId="27" borderId="1" xfId="12" applyFont="1" applyFill="1" applyBorder="1" applyAlignment="1">
      <alignment horizontal="center"/>
    </xf>
    <xf numFmtId="3" fontId="0" fillId="2" borderId="0" xfId="0" applyNumberFormat="1" applyFill="1"/>
    <xf numFmtId="0" fontId="0" fillId="30" borderId="0" xfId="0" applyFill="1"/>
    <xf numFmtId="0" fontId="23" fillId="0" borderId="0" xfId="14"/>
    <xf numFmtId="0" fontId="23" fillId="0" borderId="0" xfId="14" applyAlignment="1">
      <alignment horizontal="center"/>
    </xf>
    <xf numFmtId="0" fontId="78" fillId="26" borderId="0" xfId="14" applyFont="1" applyFill="1" applyAlignment="1">
      <alignment horizontal="center"/>
    </xf>
    <xf numFmtId="0" fontId="77" fillId="0" borderId="0" xfId="14" applyFont="1" applyAlignment="1">
      <alignment horizontal="center"/>
    </xf>
    <xf numFmtId="0" fontId="77" fillId="27" borderId="1" xfId="14" applyFont="1" applyFill="1" applyBorder="1" applyAlignment="1">
      <alignment horizontal="center"/>
    </xf>
    <xf numFmtId="0" fontId="0" fillId="28" borderId="0" xfId="0" applyFill="1"/>
    <xf numFmtId="0" fontId="3" fillId="29" borderId="0" xfId="0" applyFont="1" applyFill="1"/>
    <xf numFmtId="0" fontId="4" fillId="29" borderId="0" xfId="0" applyFont="1" applyFill="1"/>
    <xf numFmtId="0" fontId="23" fillId="0" borderId="0" xfId="14" applyAlignment="1">
      <alignment horizontal="left"/>
    </xf>
    <xf numFmtId="3" fontId="23" fillId="0" borderId="0" xfId="14" applyNumberFormat="1" applyAlignment="1">
      <alignment horizontal="center"/>
    </xf>
    <xf numFmtId="1" fontId="23" fillId="0" borderId="0" xfId="14" applyNumberFormat="1" applyAlignment="1">
      <alignment horizontal="center"/>
    </xf>
    <xf numFmtId="14" fontId="23" fillId="0" borderId="0" xfId="14" applyNumberFormat="1" applyAlignment="1">
      <alignment horizontal="center"/>
    </xf>
    <xf numFmtId="0" fontId="78" fillId="21" borderId="0" xfId="14" applyFont="1" applyFill="1" applyAlignment="1">
      <alignment horizontal="center" vertical="center"/>
    </xf>
    <xf numFmtId="0" fontId="78" fillId="21" borderId="0" xfId="14" applyFont="1" applyFill="1" applyAlignment="1">
      <alignment horizontal="center"/>
    </xf>
    <xf numFmtId="192" fontId="23" fillId="0" borderId="0" xfId="15" applyNumberFormat="1" applyFont="1"/>
    <xf numFmtId="0" fontId="81" fillId="0" borderId="0" xfId="14" applyFont="1" applyAlignment="1">
      <alignment vertical="center"/>
    </xf>
    <xf numFmtId="166" fontId="81" fillId="0" borderId="0" xfId="14" applyNumberFormat="1" applyFont="1" applyAlignment="1">
      <alignment vertical="center"/>
    </xf>
    <xf numFmtId="0" fontId="80" fillId="21" borderId="0" xfId="14" applyFont="1" applyFill="1" applyAlignment="1">
      <alignment vertical="center"/>
    </xf>
    <xf numFmtId="17" fontId="80" fillId="21" borderId="0" xfId="14" applyNumberFormat="1" applyFont="1" applyFill="1" applyAlignment="1">
      <alignment vertical="center"/>
    </xf>
    <xf numFmtId="0" fontId="82" fillId="0" borderId="20" xfId="14" applyFont="1" applyBorder="1" applyAlignment="1">
      <alignment vertical="center"/>
    </xf>
    <xf numFmtId="166" fontId="82" fillId="0" borderId="20" xfId="14" applyNumberFormat="1" applyFont="1" applyBorder="1" applyAlignment="1">
      <alignment vertical="center"/>
    </xf>
    <xf numFmtId="0" fontId="83" fillId="2" borderId="0" xfId="0" applyFont="1" applyFill="1"/>
    <xf numFmtId="0" fontId="83" fillId="29" borderId="0" xfId="0" applyFont="1" applyFill="1"/>
    <xf numFmtId="0" fontId="47" fillId="0" borderId="1" xfId="0" applyFont="1" applyBorder="1" applyAlignment="1">
      <alignment horizontal="center" vertical="center" wrapText="1"/>
    </xf>
    <xf numFmtId="0" fontId="0" fillId="0" borderId="1" xfId="0" applyBorder="1" applyAlignment="1">
      <alignment vertical="center" wrapText="1"/>
    </xf>
    <xf numFmtId="0" fontId="63" fillId="2" borderId="1" xfId="0" applyFont="1" applyFill="1" applyBorder="1"/>
    <xf numFmtId="0" fontId="0" fillId="0" borderId="1" xfId="0" applyBorder="1" applyAlignment="1">
      <alignment horizontal="center" vertical="center" wrapText="1"/>
    </xf>
    <xf numFmtId="0" fontId="63" fillId="21" borderId="1" xfId="0" applyFont="1" applyFill="1" applyBorder="1"/>
    <xf numFmtId="0" fontId="47" fillId="0" borderId="1" xfId="0" applyFont="1" applyBorder="1" applyAlignment="1">
      <alignment vertical="center" wrapText="1"/>
    </xf>
    <xf numFmtId="0" fontId="0" fillId="2" borderId="1" xfId="0" applyFill="1" applyBorder="1" applyAlignment="1">
      <alignment horizontal="center"/>
    </xf>
    <xf numFmtId="0" fontId="47" fillId="6" borderId="1" xfId="0" applyFont="1" applyFill="1" applyBorder="1" applyAlignment="1">
      <alignment horizontal="center" vertical="top"/>
    </xf>
    <xf numFmtId="0" fontId="53" fillId="2" borderId="0" xfId="0" applyFont="1" applyFill="1" applyAlignment="1">
      <alignment horizontal="center" vertical="center"/>
    </xf>
    <xf numFmtId="0" fontId="63" fillId="31" borderId="0" xfId="0" applyFont="1" applyFill="1"/>
    <xf numFmtId="0" fontId="63" fillId="31" borderId="0" xfId="0" applyFont="1" applyFill="1" applyAlignment="1">
      <alignment horizontal="center"/>
    </xf>
    <xf numFmtId="0" fontId="47" fillId="32" borderId="0" xfId="0" applyFont="1" applyFill="1" applyAlignment="1">
      <alignment horizontal="center" vertical="center" wrapText="1"/>
    </xf>
    <xf numFmtId="0" fontId="47" fillId="32" borderId="0" xfId="0" applyFont="1" applyFill="1" applyAlignment="1">
      <alignment vertical="center" wrapText="1"/>
    </xf>
    <xf numFmtId="0" fontId="0" fillId="32" borderId="0" xfId="0" applyFill="1" applyAlignment="1">
      <alignment vertical="center" wrapText="1"/>
    </xf>
    <xf numFmtId="0" fontId="59" fillId="32" borderId="0" xfId="0" applyFont="1" applyFill="1" applyAlignment="1">
      <alignment vertical="center" wrapText="1"/>
    </xf>
    <xf numFmtId="0" fontId="47" fillId="6" borderId="1" xfId="0" applyFont="1" applyFill="1" applyBorder="1" applyAlignment="1">
      <alignment horizontal="center" vertical="top" wrapText="1"/>
    </xf>
    <xf numFmtId="0" fontId="84" fillId="2" borderId="0" xfId="0" applyFont="1" applyFill="1" applyAlignment="1">
      <alignment horizontal="center" vertical="center"/>
    </xf>
    <xf numFmtId="0" fontId="84" fillId="2" borderId="0" xfId="0" applyFont="1" applyFill="1" applyAlignment="1">
      <alignment horizontal="centerContinuous" vertical="center"/>
    </xf>
    <xf numFmtId="0" fontId="84" fillId="2" borderId="0" xfId="0" applyFont="1" applyFill="1"/>
    <xf numFmtId="0" fontId="85" fillId="15" borderId="0" xfId="0" applyFont="1" applyFill="1" applyAlignment="1">
      <alignment horizontal="center" vertical="center"/>
    </xf>
    <xf numFmtId="0" fontId="9" fillId="4" borderId="0" xfId="0" applyFont="1" applyFill="1" applyAlignment="1">
      <alignment horizontal="centerContinuous" vertical="center" wrapText="1"/>
    </xf>
    <xf numFmtId="0" fontId="9" fillId="4" borderId="0" xfId="0" applyFont="1" applyFill="1" applyAlignment="1">
      <alignment horizontal="centerContinuous" vertical="center"/>
    </xf>
    <xf numFmtId="0" fontId="77" fillId="5" borderId="0" xfId="0" applyFont="1" applyFill="1" applyAlignment="1">
      <alignment horizontal="center"/>
    </xf>
    <xf numFmtId="0" fontId="77" fillId="6" borderId="0" xfId="0" applyFont="1" applyFill="1" applyAlignment="1">
      <alignment horizontal="center"/>
    </xf>
    <xf numFmtId="0" fontId="77" fillId="33" borderId="0" xfId="0" applyFont="1" applyFill="1" applyAlignment="1">
      <alignment horizontal="center"/>
    </xf>
    <xf numFmtId="0" fontId="59" fillId="0" borderId="1" xfId="0" applyFont="1" applyBorder="1" applyAlignment="1">
      <alignment vertical="center" wrapText="1"/>
    </xf>
    <xf numFmtId="0" fontId="86" fillId="2" borderId="0" xfId="0" applyFont="1" applyFill="1"/>
    <xf numFmtId="0" fontId="47" fillId="29" borderId="1" xfId="0" applyFont="1" applyFill="1" applyBorder="1" applyAlignment="1">
      <alignment horizontal="center" vertical="center" wrapText="1"/>
    </xf>
    <xf numFmtId="0" fontId="47" fillId="29" borderId="1" xfId="0" applyFont="1" applyFill="1" applyBorder="1" applyAlignment="1">
      <alignment horizontal="center" vertical="top" wrapText="1"/>
    </xf>
    <xf numFmtId="0" fontId="0" fillId="0" borderId="1" xfId="0" applyBorder="1" applyAlignment="1">
      <alignment horizontal="center"/>
    </xf>
    <xf numFmtId="0" fontId="2" fillId="0" borderId="1" xfId="0" applyFont="1" applyBorder="1" applyAlignment="1">
      <alignment vertical="center" wrapText="1"/>
    </xf>
    <xf numFmtId="0" fontId="63" fillId="0" borderId="1" xfId="0" applyFont="1" applyBorder="1" applyAlignment="1">
      <alignment vertical="center" wrapText="1"/>
    </xf>
    <xf numFmtId="0" fontId="47" fillId="0" borderId="1" xfId="0" applyFont="1" applyBorder="1" applyAlignment="1">
      <alignment horizontal="center" vertical="top"/>
    </xf>
    <xf numFmtId="0" fontId="0" fillId="0" borderId="1" xfId="0" applyBorder="1" applyAlignment="1">
      <alignment horizontal="left"/>
    </xf>
    <xf numFmtId="0" fontId="8" fillId="2" borderId="0" xfId="1" applyFill="1"/>
    <xf numFmtId="194" fontId="63" fillId="2" borderId="1" xfId="0" applyNumberFormat="1" applyFont="1" applyFill="1" applyBorder="1"/>
    <xf numFmtId="194" fontId="63" fillId="2" borderId="0" xfId="0" applyNumberFormat="1" applyFont="1" applyFill="1"/>
    <xf numFmtId="0" fontId="63" fillId="2" borderId="0" xfId="0" applyFont="1" applyFill="1" applyAlignment="1">
      <alignment horizontal="right"/>
    </xf>
    <xf numFmtId="0" fontId="47" fillId="6" borderId="0" xfId="0" applyFont="1" applyFill="1" applyAlignment="1">
      <alignment horizontal="center" vertical="top" wrapText="1"/>
    </xf>
    <xf numFmtId="0" fontId="47" fillId="0" borderId="1" xfId="0" applyFont="1" applyBorder="1" applyAlignment="1">
      <alignment horizontal="left" vertical="center" wrapText="1"/>
    </xf>
    <xf numFmtId="0" fontId="0" fillId="0" borderId="1" xfId="0" applyBorder="1" applyAlignment="1">
      <alignment horizontal="left" vertical="center" wrapText="1"/>
    </xf>
    <xf numFmtId="0" fontId="63" fillId="0" borderId="1" xfId="0" applyFont="1" applyBorder="1" applyAlignment="1">
      <alignment horizontal="left" vertical="center" wrapText="1"/>
    </xf>
    <xf numFmtId="0" fontId="55" fillId="0" borderId="1" xfId="0" applyFont="1" applyBorder="1" applyAlignment="1">
      <alignment horizontal="left" vertical="center" wrapText="1"/>
    </xf>
    <xf numFmtId="0" fontId="87" fillId="0" borderId="0" xfId="0" applyFont="1"/>
    <xf numFmtId="0" fontId="88" fillId="0" borderId="0" xfId="0" applyFont="1"/>
    <xf numFmtId="14" fontId="88" fillId="0" borderId="0" xfId="0" applyNumberFormat="1" applyFont="1"/>
    <xf numFmtId="3" fontId="88" fillId="0" borderId="0" xfId="0" applyNumberFormat="1" applyFont="1"/>
    <xf numFmtId="0" fontId="87" fillId="0" borderId="0" xfId="0" applyFont="1" applyAlignment="1">
      <alignment horizontal="right"/>
    </xf>
    <xf numFmtId="3" fontId="87" fillId="0" borderId="0" xfId="0" applyNumberFormat="1" applyFont="1"/>
    <xf numFmtId="0" fontId="87" fillId="34" borderId="0" xfId="0" applyFont="1" applyFill="1"/>
    <xf numFmtId="14" fontId="87" fillId="34" borderId="0" xfId="0" applyNumberFormat="1" applyFont="1" applyFill="1"/>
    <xf numFmtId="0" fontId="87" fillId="35" borderId="0" xfId="0" applyFont="1" applyFill="1"/>
    <xf numFmtId="0" fontId="88" fillId="34" borderId="0" xfId="0" applyFont="1" applyFill="1"/>
    <xf numFmtId="0" fontId="90" fillId="0" borderId="0" xfId="0" applyFont="1" applyAlignment="1">
      <alignment vertical="center"/>
    </xf>
    <xf numFmtId="0" fontId="90" fillId="0" borderId="0" xfId="0" applyFont="1" applyAlignment="1">
      <alignment horizontal="center" vertical="center"/>
    </xf>
    <xf numFmtId="0" fontId="89" fillId="0" borderId="22" xfId="0" applyFont="1" applyBorder="1" applyAlignment="1">
      <alignment horizontal="center" vertical="center"/>
    </xf>
    <xf numFmtId="0" fontId="89" fillId="0" borderId="26" xfId="0" applyFont="1" applyBorder="1" applyAlignment="1">
      <alignment horizontal="center" vertical="center"/>
    </xf>
    <xf numFmtId="0" fontId="90" fillId="0" borderId="23" xfId="0" applyFont="1" applyBorder="1" applyAlignment="1">
      <alignment vertical="center"/>
    </xf>
    <xf numFmtId="0" fontId="90" fillId="0" borderId="33" xfId="0" applyFont="1" applyBorder="1" applyAlignment="1">
      <alignment horizontal="center" vertical="center"/>
    </xf>
    <xf numFmtId="0" fontId="90" fillId="0" borderId="24" xfId="0" applyFont="1" applyBorder="1" applyAlignment="1">
      <alignment vertical="center"/>
    </xf>
    <xf numFmtId="0" fontId="90" fillId="0" borderId="34" xfId="0" applyFont="1" applyBorder="1" applyAlignment="1">
      <alignment horizontal="center" vertical="center"/>
    </xf>
    <xf numFmtId="0" fontId="90" fillId="0" borderId="25" xfId="0" applyFont="1" applyBorder="1" applyAlignment="1">
      <alignment vertical="center"/>
    </xf>
    <xf numFmtId="0" fontId="90" fillId="0" borderId="35" xfId="0" applyFont="1" applyBorder="1" applyAlignment="1">
      <alignment horizontal="center" vertical="center"/>
    </xf>
    <xf numFmtId="0" fontId="90" fillId="2" borderId="0" xfId="0" applyFont="1" applyFill="1" applyAlignment="1">
      <alignment vertical="center"/>
    </xf>
    <xf numFmtId="0" fontId="90" fillId="2" borderId="0" xfId="0" applyFont="1" applyFill="1" applyAlignment="1">
      <alignment horizontal="center" vertical="center"/>
    </xf>
    <xf numFmtId="0" fontId="90" fillId="0" borderId="27" xfId="0" applyFont="1" applyBorder="1" applyAlignment="1">
      <alignment horizontal="center" vertical="center"/>
    </xf>
    <xf numFmtId="0" fontId="90" fillId="0" borderId="28" xfId="0" applyFont="1" applyBorder="1" applyAlignment="1">
      <alignment horizontal="center" vertical="center"/>
    </xf>
    <xf numFmtId="0" fontId="90" fillId="0" borderId="29" xfId="0" applyFont="1" applyBorder="1" applyAlignment="1">
      <alignment horizontal="center" vertical="center"/>
    </xf>
    <xf numFmtId="0" fontId="90" fillId="0" borderId="30" xfId="0" applyFont="1" applyBorder="1" applyAlignment="1">
      <alignment horizontal="center" vertical="center"/>
    </xf>
    <xf numFmtId="0" fontId="90" fillId="0" borderId="31" xfId="0" applyFont="1" applyBorder="1" applyAlignment="1">
      <alignment horizontal="center" vertical="center"/>
    </xf>
    <xf numFmtId="0" fontId="90" fillId="0" borderId="32" xfId="0" applyFont="1" applyBorder="1" applyAlignment="1">
      <alignment horizontal="center" vertical="center"/>
    </xf>
    <xf numFmtId="0" fontId="78" fillId="36" borderId="0" xfId="14" applyFont="1" applyFill="1" applyAlignment="1">
      <alignment horizontal="center" wrapText="1"/>
    </xf>
    <xf numFmtId="0" fontId="23" fillId="0" borderId="1" xfId="14" applyBorder="1"/>
    <xf numFmtId="195" fontId="23" fillId="0" borderId="1" xfId="14" applyNumberFormat="1" applyBorder="1"/>
    <xf numFmtId="0" fontId="78" fillId="36" borderId="0" xfId="14" applyFont="1" applyFill="1" applyAlignment="1">
      <alignment horizontal="center"/>
    </xf>
    <xf numFmtId="195" fontId="23" fillId="0" borderId="0" xfId="14" applyNumberFormat="1"/>
    <xf numFmtId="0" fontId="77" fillId="33" borderId="0" xfId="14" applyFont="1" applyFill="1"/>
    <xf numFmtId="0" fontId="78" fillId="36" borderId="1" xfId="14" applyFont="1" applyFill="1" applyBorder="1" applyAlignment="1">
      <alignment horizontal="center"/>
    </xf>
    <xf numFmtId="1" fontId="23" fillId="0" borderId="1" xfId="14" applyNumberFormat="1" applyBorder="1" applyAlignment="1">
      <alignment horizontal="left"/>
    </xf>
    <xf numFmtId="14" fontId="23" fillId="0" borderId="1" xfId="14" applyNumberFormat="1" applyBorder="1" applyAlignment="1">
      <alignment horizontal="center"/>
    </xf>
    <xf numFmtId="195" fontId="23" fillId="0" borderId="1" xfId="14" applyNumberFormat="1" applyBorder="1" applyAlignment="1">
      <alignment horizontal="center"/>
    </xf>
    <xf numFmtId="0" fontId="91" fillId="0" borderId="1" xfId="14" applyFont="1" applyBorder="1"/>
    <xf numFmtId="0" fontId="92" fillId="2" borderId="0" xfId="0" applyFont="1" applyFill="1"/>
    <xf numFmtId="0" fontId="23" fillId="2" borderId="0" xfId="14" applyFill="1"/>
    <xf numFmtId="0" fontId="23" fillId="0" borderId="1" xfId="14" applyBorder="1" applyAlignment="1">
      <alignment horizontal="center"/>
    </xf>
    <xf numFmtId="0" fontId="78" fillId="36" borderId="1" xfId="14" applyFont="1" applyFill="1" applyBorder="1"/>
    <xf numFmtId="1" fontId="23" fillId="0" borderId="1" xfId="14" applyNumberFormat="1" applyBorder="1"/>
    <xf numFmtId="14" fontId="23" fillId="0" borderId="1" xfId="14" applyNumberFormat="1" applyBorder="1"/>
    <xf numFmtId="195" fontId="23" fillId="2" borderId="0" xfId="14" applyNumberFormat="1" applyFill="1"/>
    <xf numFmtId="195" fontId="23" fillId="2" borderId="1" xfId="14" applyNumberFormat="1" applyFill="1" applyBorder="1"/>
    <xf numFmtId="0" fontId="77" fillId="33" borderId="1" xfId="14" applyFont="1" applyFill="1" applyBorder="1"/>
    <xf numFmtId="0" fontId="78" fillId="36" borderId="1" xfId="14" applyFont="1" applyFill="1" applyBorder="1" applyAlignment="1">
      <alignment horizontal="left"/>
    </xf>
    <xf numFmtId="0" fontId="78" fillId="36" borderId="1" xfId="14" applyFont="1" applyFill="1" applyBorder="1" applyAlignment="1">
      <alignment horizontal="center" vertical="center" wrapText="1"/>
    </xf>
    <xf numFmtId="0" fontId="2" fillId="7" borderId="1" xfId="0" applyFont="1" applyFill="1" applyBorder="1" applyAlignment="1">
      <alignment wrapText="1"/>
    </xf>
    <xf numFmtId="0" fontId="47" fillId="2" borderId="1" xfId="0" applyFont="1" applyFill="1" applyBorder="1" applyAlignment="1">
      <alignment vertical="center" wrapText="1"/>
    </xf>
    <xf numFmtId="0" fontId="0" fillId="2" borderId="1" xfId="0" applyFill="1" applyBorder="1" applyAlignment="1">
      <alignment vertical="center" wrapText="1"/>
    </xf>
    <xf numFmtId="0" fontId="59" fillId="2" borderId="1" xfId="0" applyFont="1" applyFill="1" applyBorder="1" applyAlignment="1">
      <alignment vertical="center" wrapText="1"/>
    </xf>
    <xf numFmtId="0" fontId="93" fillId="4" borderId="1" xfId="0" applyFont="1" applyFill="1" applyBorder="1" applyAlignment="1">
      <alignment horizontal="center" vertical="center" wrapText="1"/>
    </xf>
    <xf numFmtId="0" fontId="94" fillId="2" borderId="0" xfId="0" applyFont="1" applyFill="1"/>
    <xf numFmtId="0" fontId="0" fillId="2" borderId="12" xfId="0" applyFill="1" applyBorder="1" applyAlignment="1">
      <alignment wrapText="1"/>
    </xf>
    <xf numFmtId="195" fontId="77" fillId="0" borderId="1" xfId="14" applyNumberFormat="1" applyFont="1" applyBorder="1"/>
    <xf numFmtId="0" fontId="45" fillId="0" borderId="12" xfId="0" applyFont="1" applyBorder="1"/>
    <xf numFmtId="6" fontId="45" fillId="0" borderId="10" xfId="0" applyNumberFormat="1" applyFont="1" applyBorder="1"/>
    <xf numFmtId="0" fontId="49" fillId="18" borderId="9" xfId="0" applyFont="1" applyFill="1" applyBorder="1" applyAlignment="1">
      <alignment wrapText="1"/>
    </xf>
    <xf numFmtId="0" fontId="49" fillId="18" borderId="16" xfId="0" applyFont="1" applyFill="1" applyBorder="1" applyAlignment="1">
      <alignment wrapText="1"/>
    </xf>
    <xf numFmtId="0" fontId="49" fillId="18" borderId="7" xfId="0" applyFont="1" applyFill="1" applyBorder="1" applyAlignment="1">
      <alignment wrapText="1"/>
    </xf>
    <xf numFmtId="0" fontId="45" fillId="0" borderId="4" xfId="0" applyFont="1" applyBorder="1"/>
    <xf numFmtId="0" fontId="45" fillId="0" borderId="15" xfId="0" applyFont="1" applyBorder="1"/>
    <xf numFmtId="3" fontId="45" fillId="0" borderId="15" xfId="0" applyNumberFormat="1" applyFont="1" applyBorder="1"/>
    <xf numFmtId="6" fontId="45" fillId="0" borderId="15" xfId="0" applyNumberFormat="1" applyFont="1" applyBorder="1"/>
    <xf numFmtId="6" fontId="45" fillId="0" borderId="2" xfId="0" applyNumberFormat="1" applyFont="1" applyBorder="1"/>
    <xf numFmtId="0" fontId="17" fillId="0" borderId="12" xfId="5" applyFont="1" applyBorder="1" applyAlignment="1">
      <alignment vertical="center"/>
    </xf>
    <xf numFmtId="39" fontId="17" fillId="0" borderId="10" xfId="6" applyNumberFormat="1" applyFont="1" applyBorder="1" applyAlignment="1">
      <alignment vertical="center"/>
    </xf>
    <xf numFmtId="0" fontId="17" fillId="14" borderId="9" xfId="5" applyFont="1" applyFill="1" applyBorder="1" applyAlignment="1">
      <alignment horizontal="center" vertical="center"/>
    </xf>
    <xf numFmtId="166" fontId="17" fillId="14" borderId="16" xfId="6" applyNumberFormat="1" applyFont="1" applyFill="1" applyBorder="1" applyAlignment="1">
      <alignment horizontal="center" vertical="center"/>
    </xf>
    <xf numFmtId="166" fontId="17" fillId="14" borderId="7" xfId="6" applyNumberFormat="1" applyFont="1" applyFill="1" applyBorder="1" applyAlignment="1">
      <alignment horizontal="center" vertical="center"/>
    </xf>
    <xf numFmtId="0" fontId="17" fillId="0" borderId="4" xfId="5" applyFont="1" applyBorder="1" applyAlignment="1">
      <alignment vertical="center"/>
    </xf>
    <xf numFmtId="166" fontId="17" fillId="0" borderId="15" xfId="6" applyNumberFormat="1" applyFont="1" applyBorder="1" applyAlignment="1">
      <alignment vertical="center"/>
    </xf>
    <xf numFmtId="39" fontId="17" fillId="0" borderId="15" xfId="6" applyNumberFormat="1" applyFont="1" applyBorder="1" applyAlignment="1">
      <alignment vertical="center"/>
    </xf>
    <xf numFmtId="39" fontId="17" fillId="0" borderId="2" xfId="6" applyNumberFormat="1" applyFont="1" applyBorder="1" applyAlignment="1">
      <alignment vertical="center"/>
    </xf>
    <xf numFmtId="0" fontId="77" fillId="0" borderId="0" xfId="0" applyFont="1"/>
    <xf numFmtId="0" fontId="47" fillId="0" borderId="0" xfId="0" applyFont="1" applyAlignment="1">
      <alignment vertical="center" wrapText="1"/>
    </xf>
    <xf numFmtId="8" fontId="0" fillId="0" borderId="0" xfId="0" applyNumberFormat="1"/>
    <xf numFmtId="0" fontId="4" fillId="6" borderId="1" xfId="0" applyFont="1" applyFill="1" applyBorder="1" applyAlignment="1">
      <alignment horizontal="center"/>
    </xf>
    <xf numFmtId="0" fontId="2" fillId="11" borderId="0" xfId="0" applyFont="1" applyFill="1" applyAlignment="1">
      <alignment horizontal="center"/>
    </xf>
    <xf numFmtId="0" fontId="4" fillId="6" borderId="10" xfId="0" applyFont="1" applyFill="1" applyBorder="1" applyAlignment="1">
      <alignment horizontal="center"/>
    </xf>
    <xf numFmtId="1" fontId="95" fillId="0" borderId="0" xfId="0" applyNumberFormat="1" applyFont="1" applyAlignment="1" applyProtection="1">
      <alignment horizontal="center" vertical="center"/>
      <protection hidden="1"/>
    </xf>
    <xf numFmtId="0" fontId="74" fillId="37" borderId="1" xfId="0" applyFont="1" applyFill="1" applyBorder="1" applyAlignment="1" applyProtection="1">
      <alignment horizontal="center" vertical="center"/>
      <protection hidden="1"/>
    </xf>
    <xf numFmtId="0" fontId="73" fillId="37" borderId="1" xfId="0" applyFont="1" applyFill="1" applyBorder="1" applyAlignment="1" applyProtection="1">
      <alignment horizontal="center" vertical="center"/>
      <protection hidden="1"/>
    </xf>
    <xf numFmtId="0" fontId="73" fillId="37" borderId="1" xfId="0" applyFont="1" applyFill="1" applyBorder="1" applyAlignment="1">
      <alignment horizontal="center" vertical="center" wrapText="1"/>
    </xf>
    <xf numFmtId="0" fontId="73" fillId="37" borderId="1" xfId="0" applyFont="1" applyFill="1" applyBorder="1" applyAlignment="1" applyProtection="1">
      <alignment horizontal="center" vertical="center" wrapText="1"/>
      <protection hidden="1"/>
    </xf>
    <xf numFmtId="0" fontId="2" fillId="37" borderId="0" xfId="0" applyFont="1" applyFill="1"/>
    <xf numFmtId="0" fontId="25" fillId="0" borderId="0" xfId="0" applyFont="1" applyAlignment="1" applyProtection="1">
      <alignment horizontal="center" vertical="center" shrinkToFit="1"/>
      <protection hidden="1"/>
    </xf>
    <xf numFmtId="0" fontId="25" fillId="0" borderId="0" xfId="0" applyFont="1" applyAlignment="1" applyProtection="1">
      <alignment horizontal="center" vertical="center" wrapText="1" shrinkToFit="1"/>
      <protection hidden="1"/>
    </xf>
    <xf numFmtId="0" fontId="25" fillId="0" borderId="0" xfId="0" applyFont="1" applyAlignment="1" applyProtection="1">
      <alignment horizontal="left" vertical="center" wrapText="1"/>
      <protection hidden="1"/>
    </xf>
    <xf numFmtId="1" fontId="25" fillId="0" borderId="0" xfId="0" applyNumberFormat="1" applyFont="1" applyAlignment="1" applyProtection="1">
      <alignment horizontal="left" vertical="center" wrapText="1"/>
      <protection hidden="1"/>
    </xf>
    <xf numFmtId="2" fontId="25" fillId="0" borderId="0" xfId="0" applyNumberFormat="1" applyFont="1" applyAlignment="1" applyProtection="1">
      <alignment horizontal="left" vertical="center" wrapText="1"/>
      <protection hidden="1"/>
    </xf>
    <xf numFmtId="0" fontId="0" fillId="2" borderId="0" xfId="0" applyFill="1" applyAlignment="1">
      <alignment horizontal="left" vertical="center" wrapText="1"/>
    </xf>
    <xf numFmtId="0" fontId="0" fillId="0" borderId="0" xfId="0" applyAlignment="1">
      <alignment horizontal="left" vertical="center" wrapText="1"/>
    </xf>
    <xf numFmtId="0" fontId="0" fillId="19" borderId="0" xfId="0" applyFill="1"/>
    <xf numFmtId="8" fontId="0" fillId="2" borderId="0" xfId="0" applyNumberFormat="1" applyFill="1" applyAlignment="1">
      <alignment horizontal="center"/>
    </xf>
    <xf numFmtId="0" fontId="14" fillId="11" borderId="10" xfId="0" applyFont="1" applyFill="1" applyBorder="1" applyAlignment="1">
      <alignment horizontal="left" vertical="center" wrapText="1"/>
    </xf>
    <xf numFmtId="8" fontId="13" fillId="2" borderId="10" xfId="0" applyNumberFormat="1" applyFont="1" applyFill="1" applyBorder="1" applyAlignment="1">
      <alignment horizontal="left" vertical="center" wrapText="1"/>
    </xf>
    <xf numFmtId="0" fontId="14" fillId="11" borderId="12" xfId="0" applyFont="1" applyFill="1" applyBorder="1" applyAlignment="1">
      <alignment horizontal="left" vertical="center" wrapText="1"/>
    </xf>
    <xf numFmtId="180" fontId="17" fillId="0" borderId="1" xfId="6" applyNumberFormat="1" applyFont="1" applyBorder="1" applyAlignment="1">
      <alignment vertical="center" shrinkToFit="1"/>
    </xf>
    <xf numFmtId="196" fontId="96" fillId="2" borderId="0" xfId="0" applyNumberFormat="1" applyFont="1" applyFill="1"/>
    <xf numFmtId="0" fontId="97" fillId="38" borderId="0" xfId="0" applyFont="1" applyFill="1"/>
    <xf numFmtId="0" fontId="0" fillId="0" borderId="0" xfId="0" pivotButton="1"/>
    <xf numFmtId="14" fontId="0" fillId="0" borderId="0" xfId="0" applyNumberFormat="1" applyAlignment="1">
      <alignment horizontal="left"/>
    </xf>
    <xf numFmtId="0" fontId="0" fillId="22" borderId="0" xfId="0" applyFill="1"/>
    <xf numFmtId="0" fontId="0" fillId="2" borderId="0" xfId="0" applyFill="1" applyAlignment="1">
      <alignment horizontal="center"/>
    </xf>
    <xf numFmtId="0" fontId="8" fillId="2" borderId="0" xfId="1" applyFill="1" applyBorder="1" applyAlignment="1">
      <alignment horizontal="left"/>
    </xf>
    <xf numFmtId="0" fontId="0" fillId="2" borderId="0" xfId="0" applyFill="1" applyAlignment="1">
      <alignment horizontal="left"/>
    </xf>
    <xf numFmtId="0" fontId="0" fillId="2" borderId="6" xfId="0" applyFill="1" applyBorder="1" applyAlignment="1">
      <alignment horizontal="left"/>
    </xf>
    <xf numFmtId="0" fontId="0" fillId="2" borderId="8" xfId="0" applyFill="1" applyBorder="1" applyAlignment="1">
      <alignment horizontal="center"/>
    </xf>
    <xf numFmtId="0" fontId="8" fillId="2" borderId="8" xfId="1" applyFill="1" applyBorder="1" applyAlignment="1">
      <alignment horizontal="left"/>
    </xf>
    <xf numFmtId="0" fontId="0" fillId="2" borderId="8" xfId="0" applyFill="1" applyBorder="1" applyAlignment="1">
      <alignment horizontal="left"/>
    </xf>
    <xf numFmtId="0" fontId="0" fillId="2" borderId="9" xfId="0" applyFill="1" applyBorder="1" applyAlignment="1">
      <alignment horizontal="left"/>
    </xf>
    <xf numFmtId="0" fontId="0" fillId="2" borderId="3" xfId="0" applyFill="1" applyBorder="1" applyAlignment="1">
      <alignment horizontal="center"/>
    </xf>
    <xf numFmtId="0" fontId="8" fillId="2" borderId="3" xfId="1" applyFill="1" applyBorder="1" applyAlignment="1">
      <alignment horizontal="left"/>
    </xf>
    <xf numFmtId="0" fontId="0" fillId="2" borderId="3" xfId="0" applyFill="1" applyBorder="1" applyAlignment="1">
      <alignment horizontal="left"/>
    </xf>
    <xf numFmtId="0" fontId="0" fillId="2" borderId="4" xfId="0" applyFill="1" applyBorder="1" applyAlignment="1">
      <alignment horizontal="left"/>
    </xf>
    <xf numFmtId="0" fontId="56" fillId="2" borderId="0" xfId="0" applyFont="1" applyFill="1" applyAlignment="1">
      <alignment horizontal="center" vertical="top"/>
    </xf>
    <xf numFmtId="0" fontId="6" fillId="3" borderId="0" xfId="0" applyFont="1" applyFill="1" applyAlignment="1">
      <alignment horizontal="center"/>
    </xf>
    <xf numFmtId="0" fontId="2" fillId="3" borderId="0" xfId="0" applyFont="1" applyFill="1" applyAlignment="1">
      <alignment horizontal="center"/>
    </xf>
    <xf numFmtId="0" fontId="5" fillId="2" borderId="2"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5" fillId="2" borderId="4" xfId="0" applyFont="1" applyFill="1" applyBorder="1" applyAlignment="1">
      <alignment horizontal="center" vertical="center" wrapText="1"/>
    </xf>
    <xf numFmtId="0" fontId="5" fillId="2" borderId="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6"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2" borderId="9" xfId="0" applyFont="1" applyFill="1" applyBorder="1" applyAlignment="1">
      <alignment horizontal="center" vertical="center" wrapText="1"/>
    </xf>
    <xf numFmtId="0" fontId="7" fillId="3" borderId="0" xfId="0" applyFont="1" applyFill="1" applyAlignment="1">
      <alignment horizontal="center"/>
    </xf>
    <xf numFmtId="0" fontId="5" fillId="3" borderId="0" xfId="0" applyFont="1" applyFill="1" applyAlignment="1">
      <alignment horizontal="center"/>
    </xf>
    <xf numFmtId="0" fontId="12" fillId="3" borderId="0" xfId="0" applyFont="1" applyFill="1" applyAlignment="1">
      <alignment horizontal="center"/>
    </xf>
    <xf numFmtId="0" fontId="9" fillId="7" borderId="0" xfId="0" applyFont="1" applyFill="1" applyAlignment="1">
      <alignment horizontal="left"/>
    </xf>
    <xf numFmtId="0" fontId="9" fillId="3" borderId="0" xfId="0" applyFont="1" applyFill="1" applyAlignment="1">
      <alignment horizontal="left" wrapText="1"/>
    </xf>
    <xf numFmtId="0" fontId="4" fillId="2" borderId="2" xfId="0" applyFont="1" applyFill="1" applyBorder="1"/>
    <xf numFmtId="0" fontId="4" fillId="2" borderId="3" xfId="0" applyFont="1" applyFill="1" applyBorder="1"/>
    <xf numFmtId="0" fontId="4" fillId="2" borderId="10" xfId="0" applyFont="1" applyFill="1" applyBorder="1"/>
    <xf numFmtId="0" fontId="4" fillId="2" borderId="11" xfId="0" applyFont="1" applyFill="1" applyBorder="1"/>
    <xf numFmtId="0" fontId="4" fillId="2" borderId="7" xfId="0" applyFont="1" applyFill="1" applyBorder="1"/>
    <xf numFmtId="0" fontId="4" fillId="2" borderId="8" xfId="0" applyFont="1" applyFill="1" applyBorder="1"/>
    <xf numFmtId="0" fontId="4" fillId="2" borderId="2" xfId="0" applyFont="1" applyFill="1" applyBorder="1" applyAlignment="1">
      <alignment horizontal="left" vertical="center" wrapText="1"/>
    </xf>
    <xf numFmtId="0" fontId="4" fillId="2" borderId="3" xfId="0" applyFont="1" applyFill="1" applyBorder="1" applyAlignment="1">
      <alignment horizontal="left" vertical="center" wrapText="1"/>
    </xf>
    <xf numFmtId="0" fontId="4" fillId="2" borderId="4" xfId="0" applyFont="1" applyFill="1" applyBorder="1" applyAlignment="1">
      <alignment horizontal="left" vertical="center" wrapText="1"/>
    </xf>
    <xf numFmtId="0" fontId="4" fillId="2" borderId="5" xfId="0" applyFont="1" applyFill="1" applyBorder="1" applyAlignment="1">
      <alignment horizontal="left" vertical="center" wrapText="1"/>
    </xf>
    <xf numFmtId="0" fontId="4" fillId="2" borderId="0" xfId="0" applyFont="1" applyFill="1" applyAlignment="1">
      <alignment horizontal="left" vertical="center" wrapText="1"/>
    </xf>
    <xf numFmtId="0" fontId="4" fillId="2" borderId="6" xfId="0" applyFont="1" applyFill="1" applyBorder="1" applyAlignment="1">
      <alignment horizontal="left" vertical="center" wrapText="1"/>
    </xf>
    <xf numFmtId="0" fontId="4" fillId="2" borderId="7" xfId="0" applyFont="1" applyFill="1" applyBorder="1" applyAlignment="1">
      <alignment horizontal="left" vertical="center" wrapText="1"/>
    </xf>
    <xf numFmtId="0" fontId="4" fillId="2" borderId="8" xfId="0" applyFont="1" applyFill="1" applyBorder="1" applyAlignment="1">
      <alignment horizontal="left" vertical="center" wrapText="1"/>
    </xf>
    <xf numFmtId="0" fontId="4" fillId="2" borderId="9" xfId="0" applyFont="1" applyFill="1" applyBorder="1" applyAlignment="1">
      <alignment horizontal="left" vertical="center" wrapText="1"/>
    </xf>
    <xf numFmtId="0" fontId="4" fillId="2" borderId="10" xfId="0" applyFont="1" applyFill="1" applyBorder="1" applyAlignment="1">
      <alignment horizontal="left" vertical="center"/>
    </xf>
    <xf numFmtId="0" fontId="4" fillId="2" borderId="11" xfId="0" applyFont="1" applyFill="1" applyBorder="1" applyAlignment="1">
      <alignment horizontal="left" vertical="center"/>
    </xf>
    <xf numFmtId="0" fontId="4" fillId="2" borderId="12" xfId="0" applyFont="1" applyFill="1" applyBorder="1" applyAlignment="1">
      <alignment horizontal="left" vertical="center"/>
    </xf>
    <xf numFmtId="0" fontId="4" fillId="2" borderId="2" xfId="0" applyFont="1" applyFill="1" applyBorder="1" applyAlignment="1">
      <alignment horizontal="center"/>
    </xf>
    <xf numFmtId="0" fontId="4" fillId="2" borderId="3" xfId="0" applyFont="1" applyFill="1" applyBorder="1" applyAlignment="1">
      <alignment horizontal="center"/>
    </xf>
    <xf numFmtId="0" fontId="4" fillId="2" borderId="0" xfId="0" applyFont="1" applyFill="1" applyAlignment="1">
      <alignment horizontal="left" wrapText="1"/>
    </xf>
    <xf numFmtId="0" fontId="4" fillId="2" borderId="6" xfId="0" applyFont="1" applyFill="1" applyBorder="1" applyAlignment="1">
      <alignment horizontal="left" wrapText="1"/>
    </xf>
    <xf numFmtId="0" fontId="9" fillId="8" borderId="0" xfId="0" applyFont="1" applyFill="1" applyAlignment="1">
      <alignment horizontal="left" wrapText="1"/>
    </xf>
    <xf numFmtId="0" fontId="9" fillId="9" borderId="0" xfId="0" applyFont="1" applyFill="1" applyAlignment="1">
      <alignment horizontal="left" wrapText="1"/>
    </xf>
    <xf numFmtId="4" fontId="4" fillId="2" borderId="3" xfId="0" applyNumberFormat="1" applyFont="1" applyFill="1" applyBorder="1" applyAlignment="1">
      <alignment horizontal="left"/>
    </xf>
    <xf numFmtId="4" fontId="4" fillId="2" borderId="4" xfId="0" applyNumberFormat="1" applyFont="1" applyFill="1" applyBorder="1" applyAlignment="1">
      <alignment horizontal="left"/>
    </xf>
    <xf numFmtId="4" fontId="4" fillId="2" borderId="0" xfId="0" applyNumberFormat="1" applyFont="1" applyFill="1" applyAlignment="1">
      <alignment horizontal="left"/>
    </xf>
    <xf numFmtId="4" fontId="4" fillId="2" borderId="6" xfId="0" applyNumberFormat="1" applyFont="1" applyFill="1" applyBorder="1" applyAlignment="1">
      <alignment horizontal="left"/>
    </xf>
    <xf numFmtId="0" fontId="4" fillId="2" borderId="7" xfId="0" applyFont="1" applyFill="1" applyBorder="1" applyAlignment="1">
      <alignment horizontal="left"/>
    </xf>
    <xf numFmtId="0" fontId="4" fillId="2" borderId="8" xfId="0" applyFont="1" applyFill="1" applyBorder="1" applyAlignment="1">
      <alignment horizontal="left"/>
    </xf>
    <xf numFmtId="4" fontId="4" fillId="2" borderId="8" xfId="0" applyNumberFormat="1" applyFont="1" applyFill="1" applyBorder="1" applyAlignment="1">
      <alignment horizontal="left"/>
    </xf>
    <xf numFmtId="4" fontId="4" fillId="2" borderId="9" xfId="0" applyNumberFormat="1" applyFont="1" applyFill="1" applyBorder="1" applyAlignment="1">
      <alignment horizontal="left"/>
    </xf>
    <xf numFmtId="0" fontId="9" fillId="4" borderId="0" xfId="0" applyFont="1" applyFill="1" applyAlignment="1">
      <alignment horizontal="left" wrapText="1"/>
    </xf>
    <xf numFmtId="0" fontId="26" fillId="2" borderId="0" xfId="0" applyFont="1" applyFill="1" applyAlignment="1" applyProtection="1">
      <alignment horizontal="center" vertical="center"/>
      <protection hidden="1"/>
    </xf>
    <xf numFmtId="0" fontId="29" fillId="2" borderId="0" xfId="0" applyFont="1" applyFill="1" applyAlignment="1" applyProtection="1">
      <alignment horizontal="center"/>
      <protection hidden="1"/>
    </xf>
    <xf numFmtId="0" fontId="26" fillId="2" borderId="0" xfId="0" applyFont="1" applyFill="1" applyAlignment="1" applyProtection="1">
      <alignment horizontal="center"/>
      <protection hidden="1"/>
    </xf>
    <xf numFmtId="0" fontId="30" fillId="2" borderId="0" xfId="0" applyFont="1" applyFill="1" applyAlignment="1" applyProtection="1">
      <alignment horizontal="center"/>
      <protection hidden="1"/>
    </xf>
    <xf numFmtId="0" fontId="66" fillId="2" borderId="0" xfId="0" applyFont="1" applyFill="1" applyAlignment="1" applyProtection="1">
      <alignment horizontal="center" vertical="center"/>
      <protection hidden="1"/>
    </xf>
    <xf numFmtId="0" fontId="9" fillId="4" borderId="0" xfId="0" applyFont="1" applyFill="1" applyAlignment="1">
      <alignment horizontal="center"/>
    </xf>
    <xf numFmtId="0" fontId="66" fillId="2" borderId="0" xfId="0" applyFont="1" applyFill="1" applyAlignment="1" applyProtection="1">
      <alignment horizontal="center"/>
      <protection hidden="1"/>
    </xf>
    <xf numFmtId="0" fontId="67" fillId="2" borderId="0" xfId="0" applyFont="1" applyFill="1" applyAlignment="1" applyProtection="1">
      <alignment horizontal="center"/>
      <protection hidden="1"/>
    </xf>
    <xf numFmtId="0" fontId="4" fillId="6" borderId="1" xfId="0" applyFont="1" applyFill="1" applyBorder="1" applyAlignment="1">
      <alignment horizontal="center"/>
    </xf>
    <xf numFmtId="0" fontId="9" fillId="3" borderId="0" xfId="0" applyFont="1" applyFill="1" applyAlignment="1">
      <alignment horizontal="center"/>
    </xf>
    <xf numFmtId="0" fontId="2" fillId="11" borderId="0" xfId="0" applyFont="1" applyFill="1" applyAlignment="1">
      <alignment horizontal="center"/>
    </xf>
    <xf numFmtId="0" fontId="13" fillId="2" borderId="0" xfId="0" applyFont="1" applyFill="1" applyAlignment="1">
      <alignment horizontal="center" vertical="center" wrapText="1"/>
    </xf>
    <xf numFmtId="0" fontId="9" fillId="9" borderId="0" xfId="0" applyFont="1" applyFill="1" applyAlignment="1">
      <alignment horizontal="center"/>
    </xf>
    <xf numFmtId="0" fontId="4" fillId="6" borderId="10" xfId="0" applyFont="1" applyFill="1" applyBorder="1" applyAlignment="1">
      <alignment horizontal="center"/>
    </xf>
    <xf numFmtId="0" fontId="4" fillId="6" borderId="11" xfId="0" applyFont="1" applyFill="1" applyBorder="1" applyAlignment="1">
      <alignment horizontal="center"/>
    </xf>
    <xf numFmtId="0" fontId="4" fillId="6" borderId="12" xfId="0" applyFont="1" applyFill="1" applyBorder="1" applyAlignment="1">
      <alignment horizontal="center"/>
    </xf>
    <xf numFmtId="0" fontId="13" fillId="2" borderId="14" xfId="0" applyFont="1" applyFill="1" applyBorder="1" applyAlignment="1">
      <alignment horizontal="center" vertical="center" wrapText="1"/>
    </xf>
    <xf numFmtId="0" fontId="0" fillId="2" borderId="10" xfId="0" applyFill="1" applyBorder="1" applyAlignment="1">
      <alignment horizontal="center"/>
    </xf>
    <xf numFmtId="0" fontId="0" fillId="2" borderId="11" xfId="0" applyFill="1" applyBorder="1" applyAlignment="1">
      <alignment horizontal="center"/>
    </xf>
    <xf numFmtId="0" fontId="0" fillId="2" borderId="12" xfId="0" applyFill="1" applyBorder="1" applyAlignment="1">
      <alignment horizontal="center"/>
    </xf>
    <xf numFmtId="0" fontId="9" fillId="6" borderId="1" xfId="0" applyFont="1" applyFill="1" applyBorder="1" applyAlignment="1">
      <alignment horizontal="center"/>
    </xf>
    <xf numFmtId="0" fontId="36" fillId="4" borderId="0" xfId="0" applyFont="1" applyFill="1" applyAlignment="1">
      <alignment horizontal="center" vertical="center"/>
    </xf>
    <xf numFmtId="0" fontId="21" fillId="26" borderId="12" xfId="0" applyFont="1" applyFill="1" applyBorder="1" applyAlignment="1">
      <alignment horizontal="center"/>
    </xf>
    <xf numFmtId="0" fontId="21" fillId="26" borderId="1" xfId="0" applyFont="1" applyFill="1" applyBorder="1" applyAlignment="1">
      <alignment horizontal="center"/>
    </xf>
    <xf numFmtId="0" fontId="21" fillId="26" borderId="16" xfId="0" applyFont="1" applyFill="1" applyBorder="1" applyAlignment="1">
      <alignment horizontal="right" vertical="center" textRotation="90"/>
    </xf>
    <xf numFmtId="0" fontId="21" fillId="26" borderId="1" xfId="0" applyFont="1" applyFill="1" applyBorder="1" applyAlignment="1">
      <alignment horizontal="right" vertical="center" textRotation="90"/>
    </xf>
    <xf numFmtId="0" fontId="21" fillId="25" borderId="0" xfId="0" applyFont="1" applyFill="1" applyAlignment="1">
      <alignment horizontal="center"/>
    </xf>
    <xf numFmtId="0" fontId="10" fillId="4" borderId="8" xfId="0" applyFont="1" applyFill="1" applyBorder="1" applyAlignment="1">
      <alignment horizontal="left" vertical="center" wrapText="1"/>
    </xf>
    <xf numFmtId="0" fontId="4" fillId="2" borderId="0" xfId="0" applyFont="1" applyFill="1" applyAlignment="1">
      <alignment horizontal="left" vertical="top" wrapText="1"/>
    </xf>
    <xf numFmtId="0" fontId="4" fillId="2" borderId="6" xfId="0" applyFont="1" applyFill="1" applyBorder="1" applyAlignment="1">
      <alignment horizontal="left" vertical="top" wrapText="1"/>
    </xf>
    <xf numFmtId="0" fontId="16" fillId="3" borderId="1" xfId="2" applyFont="1" applyFill="1" applyBorder="1" applyAlignment="1">
      <alignment horizontal="center"/>
    </xf>
    <xf numFmtId="0" fontId="16" fillId="3" borderId="10" xfId="2" applyFont="1" applyFill="1" applyBorder="1" applyAlignment="1">
      <alignment horizontal="center"/>
    </xf>
    <xf numFmtId="0" fontId="16" fillId="3" borderId="11" xfId="2" applyFont="1" applyFill="1" applyBorder="1" applyAlignment="1">
      <alignment horizontal="center"/>
    </xf>
    <xf numFmtId="0" fontId="16" fillId="3" borderId="12" xfId="2" applyFont="1" applyFill="1" applyBorder="1" applyAlignment="1">
      <alignment horizontal="center"/>
    </xf>
    <xf numFmtId="0" fontId="4" fillId="2" borderId="2" xfId="0" applyFont="1" applyFill="1" applyBorder="1" applyAlignment="1">
      <alignment horizontal="left" vertical="top"/>
    </xf>
    <xf numFmtId="0" fontId="4" fillId="2" borderId="3" xfId="0" applyFont="1" applyFill="1" applyBorder="1" applyAlignment="1">
      <alignment horizontal="left" vertical="top"/>
    </xf>
    <xf numFmtId="0" fontId="4" fillId="2" borderId="5" xfId="0" applyFont="1" applyFill="1" applyBorder="1" applyAlignment="1">
      <alignment horizontal="left" vertical="center"/>
    </xf>
    <xf numFmtId="0" fontId="4" fillId="2" borderId="0" xfId="0" applyFont="1" applyFill="1" applyAlignment="1">
      <alignment horizontal="left" vertical="center"/>
    </xf>
    <xf numFmtId="0" fontId="4" fillId="2" borderId="5" xfId="0" applyFont="1" applyFill="1" applyBorder="1" applyAlignment="1">
      <alignment horizontal="left"/>
    </xf>
    <xf numFmtId="0" fontId="4" fillId="2" borderId="0" xfId="0" applyFont="1" applyFill="1" applyAlignment="1">
      <alignment horizontal="left"/>
    </xf>
    <xf numFmtId="0" fontId="4" fillId="2" borderId="3" xfId="0" applyFont="1" applyFill="1" applyBorder="1" applyAlignment="1">
      <alignment horizontal="left" vertical="top" wrapText="1"/>
    </xf>
    <xf numFmtId="0" fontId="4" fillId="2" borderId="4" xfId="0" applyFont="1" applyFill="1" applyBorder="1" applyAlignment="1">
      <alignment horizontal="left" vertical="top" wrapText="1"/>
    </xf>
    <xf numFmtId="0" fontId="36" fillId="4" borderId="8" xfId="0" applyFont="1" applyFill="1" applyBorder="1" applyAlignment="1">
      <alignment horizontal="center"/>
    </xf>
    <xf numFmtId="0" fontId="36" fillId="2" borderId="0" xfId="0" applyFont="1" applyFill="1" applyAlignment="1">
      <alignment horizontal="center"/>
    </xf>
    <xf numFmtId="0" fontId="22" fillId="10" borderId="0" xfId="0" applyFont="1" applyFill="1" applyAlignment="1">
      <alignment horizontal="left"/>
    </xf>
    <xf numFmtId="0" fontId="63" fillId="0" borderId="1" xfId="0" applyFont="1" applyBorder="1" applyAlignment="1">
      <alignment horizontal="left" vertical="center" wrapText="1"/>
    </xf>
    <xf numFmtId="0" fontId="0" fillId="0" borderId="1" xfId="0" applyBorder="1" applyAlignment="1">
      <alignment horizontal="left" vertical="center" wrapText="1"/>
    </xf>
    <xf numFmtId="0" fontId="55" fillId="0" borderId="15" xfId="0" applyFont="1" applyBorder="1" applyAlignment="1">
      <alignment horizontal="left" vertical="center" wrapText="1"/>
    </xf>
    <xf numFmtId="0" fontId="55" fillId="0" borderId="16" xfId="0" applyFont="1" applyBorder="1" applyAlignment="1">
      <alignment horizontal="left" vertical="center" wrapText="1"/>
    </xf>
    <xf numFmtId="0" fontId="55" fillId="0" borderId="21" xfId="0" applyFont="1" applyBorder="1" applyAlignment="1">
      <alignment horizontal="left" vertical="center" wrapText="1"/>
    </xf>
    <xf numFmtId="0" fontId="63" fillId="0" borderId="1" xfId="0" applyFont="1" applyBorder="1" applyAlignment="1">
      <alignment vertical="center" wrapText="1"/>
    </xf>
    <xf numFmtId="0" fontId="0" fillId="0" borderId="1" xfId="0" applyBorder="1" applyAlignment="1">
      <alignment horizontal="center" vertical="center" wrapText="1"/>
    </xf>
    <xf numFmtId="0" fontId="0" fillId="0" borderId="1" xfId="0" applyBorder="1" applyAlignment="1">
      <alignment vertical="center" wrapText="1"/>
    </xf>
    <xf numFmtId="0" fontId="78" fillId="36" borderId="0" xfId="14" applyFont="1" applyFill="1" applyAlignment="1">
      <alignment horizontal="center"/>
    </xf>
    <xf numFmtId="0" fontId="23" fillId="6" borderId="0" xfId="0" applyFont="1" applyFill="1" applyAlignment="1">
      <alignment horizontal="left" vertical="center" wrapText="1"/>
    </xf>
    <xf numFmtId="0" fontId="23" fillId="6" borderId="0" xfId="0" applyFont="1" applyFill="1" applyAlignment="1">
      <alignment horizontal="left" vertical="top" wrapText="1"/>
    </xf>
    <xf numFmtId="0" fontId="0" fillId="5" borderId="10" xfId="0" applyFill="1" applyBorder="1" applyAlignment="1">
      <alignment horizontal="center"/>
    </xf>
    <xf numFmtId="0" fontId="0" fillId="5" borderId="11" xfId="0" applyFill="1" applyBorder="1" applyAlignment="1">
      <alignment horizontal="center"/>
    </xf>
    <xf numFmtId="0" fontId="33" fillId="4" borderId="0" xfId="0" applyFont="1" applyFill="1" applyAlignment="1">
      <alignment horizontal="center" vertical="center" wrapText="1"/>
    </xf>
    <xf numFmtId="0" fontId="21" fillId="16" borderId="0" xfId="0" applyFont="1" applyFill="1" applyAlignment="1">
      <alignment horizontal="left"/>
    </xf>
    <xf numFmtId="0" fontId="32" fillId="0" borderId="2" xfId="0" applyFont="1" applyBorder="1" applyAlignment="1">
      <alignment horizontal="center" vertical="center" wrapText="1"/>
    </xf>
    <xf numFmtId="0" fontId="32" fillId="0" borderId="3" xfId="0" applyFont="1" applyBorder="1" applyAlignment="1">
      <alignment horizontal="center" vertical="center" wrapText="1"/>
    </xf>
    <xf numFmtId="0" fontId="32" fillId="0" borderId="4" xfId="0" applyFont="1" applyBorder="1" applyAlignment="1">
      <alignment horizontal="center" vertical="center" wrapText="1"/>
    </xf>
    <xf numFmtId="0" fontId="32" fillId="0" borderId="7" xfId="0" applyFont="1" applyBorder="1" applyAlignment="1">
      <alignment horizontal="center" vertical="center" wrapText="1"/>
    </xf>
    <xf numFmtId="0" fontId="32" fillId="0" borderId="8" xfId="0" applyFont="1" applyBorder="1" applyAlignment="1">
      <alignment horizontal="center" vertical="center" wrapText="1"/>
    </xf>
    <xf numFmtId="0" fontId="32" fillId="0" borderId="9" xfId="0" applyFont="1" applyBorder="1" applyAlignment="1">
      <alignment horizontal="center" vertical="center" wrapText="1"/>
    </xf>
    <xf numFmtId="0" fontId="0" fillId="5" borderId="0" xfId="0" applyFill="1" applyAlignment="1">
      <alignment horizontal="left" vertical="top" wrapText="1"/>
    </xf>
    <xf numFmtId="0" fontId="53" fillId="4" borderId="0" xfId="0" applyFont="1" applyFill="1" applyAlignment="1">
      <alignment horizontal="center"/>
    </xf>
  </cellXfs>
  <cellStyles count="18">
    <cellStyle name="Comma" xfId="10" builtinId="3"/>
    <cellStyle name="Comma 2" xfId="13" xr:uid="{163FE8B5-F134-44CA-8679-4851048DB13C}"/>
    <cellStyle name="Comma 2 2" xfId="6" xr:uid="{3F52FF6C-4C5B-4A05-B9FE-2241454B5F33}"/>
    <cellStyle name="Currency" xfId="9" builtinId="4"/>
    <cellStyle name="Hyperlink" xfId="1" builtinId="8"/>
    <cellStyle name="Hyperlink 2" xfId="16" xr:uid="{35332CF5-A577-4514-89D8-25BA1AAF70D3}"/>
    <cellStyle name="Hyperlink 2 2" xfId="17" xr:uid="{20619D4E-A0B4-4DF1-98CE-E3DF3A45C490}"/>
    <cellStyle name="Normal" xfId="0" builtinId="0"/>
    <cellStyle name="Normal 12 2" xfId="2" xr:uid="{C5E3FCC3-45F6-45D8-A121-CD48AA282818}"/>
    <cellStyle name="Normal 13" xfId="4" xr:uid="{B218AE83-66B5-4CB1-AFBC-7D073F4F2739}"/>
    <cellStyle name="Normal 2" xfId="14" xr:uid="{239C2E92-E358-4E9F-986E-0C0F7FB59DA6}"/>
    <cellStyle name="Normal 2 2" xfId="5" xr:uid="{D4180E6F-C66A-436F-95BB-08232E2A5422}"/>
    <cellStyle name="Normal 2 2 2 2" xfId="3" xr:uid="{01DB7F45-5AD0-4D47-BB08-B2F9F05E1661}"/>
    <cellStyle name="Normal 2 2 3" xfId="8" xr:uid="{401CA557-27BB-4E41-AC17-3A6B1BBE8A11}"/>
    <cellStyle name="Normal 3" xfId="12" xr:uid="{A29ED287-DBCC-467F-8CD7-03E276730AA5}"/>
    <cellStyle name="Normal 3 3 2" xfId="7" xr:uid="{EE4BDF11-F600-4527-A0C4-378954C8F527}"/>
    <cellStyle name="Percent" xfId="11" builtinId="5"/>
    <cellStyle name="Percent 2" xfId="15" xr:uid="{B8CE0B17-3008-4243-A7A9-AFD08CB1C3A3}"/>
  </cellStyles>
  <dxfs count="93">
    <dxf>
      <fill>
        <patternFill>
          <bgColor indexed="42"/>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7" tint="0.59996337778862885"/>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border>
        <left style="thin">
          <color auto="1"/>
        </left>
        <right style="thin">
          <color auto="1"/>
        </right>
        <top style="thin">
          <color auto="1"/>
        </top>
        <bottom style="thin">
          <color auto="1"/>
        </bottom>
        <vertical/>
        <horizontal/>
      </border>
    </dxf>
    <dxf>
      <fill>
        <patternFill>
          <bgColor theme="7" tint="0.39994506668294322"/>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10" formatCode="&quot;$&quot;#,##0_);[Red]\(&quot;$&quot;#,##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minor"/>
      </font>
      <numFmt numFmtId="10" formatCode="&quot;$&quot;#,##0_);[Red]\(&quot;$&quot;#,##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minor"/>
      </font>
      <numFmt numFmtId="3" formatCode="#,##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minor"/>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rgb="FF000000"/>
        <name val="Calibri"/>
        <family val="2"/>
        <scheme val="minor"/>
      </font>
      <fill>
        <patternFill patternType="solid">
          <fgColor indexed="64"/>
          <bgColor theme="2" tint="-9.9978637043366805E-2"/>
        </patternFill>
      </fill>
      <alignment horizontal="general" vertical="bottom"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4"/>
        <color theme="1"/>
        <name val="Arial"/>
        <family val="2"/>
        <scheme val="none"/>
      </font>
      <numFmt numFmtId="7" formatCode="#,##0.00_);\(#,##0.00\)"/>
      <alignment horizontal="general"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4"/>
        <color theme="1"/>
        <name val="Arial"/>
        <family val="2"/>
        <scheme val="none"/>
      </font>
      <numFmt numFmtId="7" formatCode="#,##0.00_);\(#,##0.00\)"/>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4"/>
        <color theme="1"/>
        <name val="Arial"/>
        <family val="2"/>
        <scheme val="none"/>
      </font>
      <numFmt numFmtId="7" formatCode="#,##0.00_);\(#,##0.00\)"/>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4"/>
        <color theme="1"/>
        <name val="Arial"/>
        <family val="2"/>
        <scheme val="none"/>
      </font>
      <numFmt numFmtId="7" formatCode="#,##0.00_);\(#,##0.00\)"/>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4"/>
        <color theme="1"/>
        <name val="Arial"/>
        <family val="2"/>
        <scheme val="none"/>
      </font>
      <numFmt numFmtId="7" formatCode="#,##0.00_);\(#,##0.00\)"/>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4"/>
        <color theme="1"/>
        <name val="Arial"/>
        <family val="2"/>
        <scheme val="none"/>
      </font>
      <numFmt numFmtId="7" formatCode="#,##0.00_);\(#,##0.00\)"/>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4"/>
        <color theme="1"/>
        <name val="Arial"/>
        <family val="2"/>
        <scheme val="none"/>
      </font>
      <numFmt numFmtId="166" formatCode="_(* #,##0_);_(* \(#,##0\);_(* &quot;-&quot;??_);_(@_)"/>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4"/>
        <color theme="1"/>
        <name val="Arial"/>
        <family val="2"/>
        <scheme val="none"/>
      </font>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Arial"/>
        <family val="2"/>
        <scheme val="none"/>
      </font>
      <alignment horizontal="general" vertical="center" textRotation="0" wrapText="0" indent="0" justifyLastLine="0" shrinkToFit="0" readingOrder="0"/>
    </dxf>
    <dxf>
      <border outline="0">
        <bottom style="thin">
          <color indexed="64"/>
        </bottom>
      </border>
    </dxf>
    <dxf>
      <font>
        <b val="0"/>
        <i val="0"/>
        <strike val="0"/>
        <condense val="0"/>
        <extend val="0"/>
        <outline val="0"/>
        <shadow val="0"/>
        <u val="none"/>
        <vertAlign val="baseline"/>
        <sz val="14"/>
        <color theme="1"/>
        <name val="Arial"/>
        <family val="2"/>
        <scheme val="none"/>
      </font>
      <numFmt numFmtId="166" formatCode="_(* #,##0_);_(* \(#,##0\);_(* &quot;-&quot;??_);_(@_)"/>
      <fill>
        <patternFill patternType="solid">
          <fgColor indexed="64"/>
          <bgColor rgb="FFFFC00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patternType="solid">
          <fgColor indexed="64"/>
          <bgColor theme="0"/>
        </patternFill>
      </fill>
      <border diagonalUp="0" diagonalDown="0" outline="0">
        <left/>
        <right/>
        <top style="thin">
          <color theme="4" tint="0.39997558519241921"/>
        </top>
        <bottom/>
      </border>
    </dxf>
    <dxf>
      <fill>
        <patternFill patternType="solid">
          <fgColor indexed="64"/>
          <bgColor theme="0"/>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ill>
        <patternFill patternType="solid">
          <fgColor indexed="64"/>
          <bgColor theme="0"/>
        </patternFill>
      </fill>
    </dxf>
    <dxf>
      <border outline="0">
        <bottom style="thin">
          <color theme="4" tint="0.39997558519241921"/>
        </bottom>
      </border>
    </dxf>
    <dxf>
      <fill>
        <patternFill patternType="solid">
          <fgColor indexed="64"/>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eetMetadata" Target="metadata.xml"/><Relationship Id="rId21" Type="http://schemas.openxmlformats.org/officeDocument/2006/relationships/worksheet" Target="worksheets/sheet21.xml"/><Relationship Id="rId34" Type="http://schemas.microsoft.com/office/2007/relationships/slicerCache" Target="slicerCaches/slicerCache5.xml"/><Relationship Id="rId42" Type="http://schemas.microsoft.com/office/2017/06/relationships/rdRichValueTypes" Target="richData/rdRichValueTyp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2.xml"/><Relationship Id="rId41"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3.xml"/><Relationship Id="rId37" Type="http://schemas.openxmlformats.org/officeDocument/2006/relationships/styles" Target="styles.xml"/><Relationship Id="rId40"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microsoft.com/office/2007/relationships/slicerCache" Target="slicerCaches/slicerCache1.xml"/><Relationship Id="rId35" Type="http://schemas.microsoft.com/office/2007/relationships/slicerCache" Target="slicerCaches/slicerCache6.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4.xml"/><Relationship Id="rId38"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HK_Roni_Training_on_MS_Excel_version_5(1).xlsx]Sheet2!PivotTable2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Sheet2!$A$4:$A$7</c:f>
              <c:strCache>
                <c:ptCount val="3"/>
                <c:pt idx="0">
                  <c:v>1/3/2023</c:v>
                </c:pt>
                <c:pt idx="1">
                  <c:v>1/4/2023</c:v>
                </c:pt>
                <c:pt idx="2">
                  <c:v>1/5/2023</c:v>
                </c:pt>
              </c:strCache>
            </c:strRef>
          </c:cat>
          <c:val>
            <c:numRef>
              <c:f>Sheet2!$B$4:$B$7</c:f>
              <c:numCache>
                <c:formatCode>General</c:formatCode>
                <c:ptCount val="3"/>
                <c:pt idx="0">
                  <c:v>30</c:v>
                </c:pt>
                <c:pt idx="1">
                  <c:v>40</c:v>
                </c:pt>
                <c:pt idx="2">
                  <c:v>80</c:v>
                </c:pt>
              </c:numCache>
            </c:numRef>
          </c:val>
          <c:extLst>
            <c:ext xmlns:c16="http://schemas.microsoft.com/office/drawing/2014/chart" uri="{C3380CC4-5D6E-409C-BE32-E72D297353CC}">
              <c16:uniqueId val="{00000000-E183-453E-B62B-EEE8F44122EB}"/>
            </c:ext>
          </c:extLst>
        </c:ser>
        <c:dLbls>
          <c:showLegendKey val="0"/>
          <c:showVal val="0"/>
          <c:showCatName val="0"/>
          <c:showSerName val="0"/>
          <c:showPercent val="0"/>
          <c:showBubbleSize val="0"/>
        </c:dLbls>
        <c:gapWidth val="219"/>
        <c:overlap val="-27"/>
        <c:axId val="810768815"/>
        <c:axId val="810770255"/>
      </c:barChart>
      <c:catAx>
        <c:axId val="810768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770255"/>
        <c:crosses val="autoZero"/>
        <c:auto val="1"/>
        <c:lblAlgn val="ctr"/>
        <c:lblOffset val="100"/>
        <c:noMultiLvlLbl val="0"/>
      </c:catAx>
      <c:valAx>
        <c:axId val="810770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768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HK_Roni_Training_on_MS_Excel_version_5(1).xlsx]Sheet2!PivotTable2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A0-42F0-84C9-7B198C74F4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A0-42F0-84C9-7B198C74F4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A0-42F0-84C9-7B198C74F40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2A0-42F0-84C9-7B198C74F40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2A0-42F0-84C9-7B198C74F40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2A0-42F0-84C9-7B198C74F40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2A0-42F0-84C9-7B198C74F40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2A0-42F0-84C9-7B198C74F40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2A0-42F0-84C9-7B198C74F40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2A0-42F0-84C9-7B198C74F407}"/>
              </c:ext>
            </c:extLst>
          </c:dPt>
          <c:cat>
            <c:strRef>
              <c:f>Sheet2!$A$4:$A$7</c:f>
              <c:strCache>
                <c:ptCount val="3"/>
                <c:pt idx="0">
                  <c:v>1/3/2023</c:v>
                </c:pt>
                <c:pt idx="1">
                  <c:v>1/4/2023</c:v>
                </c:pt>
                <c:pt idx="2">
                  <c:v>1/5/2023</c:v>
                </c:pt>
              </c:strCache>
            </c:strRef>
          </c:cat>
          <c:val>
            <c:numRef>
              <c:f>Sheet2!$B$4:$B$7</c:f>
              <c:numCache>
                <c:formatCode>General</c:formatCode>
                <c:ptCount val="3"/>
                <c:pt idx="0">
                  <c:v>30</c:v>
                </c:pt>
                <c:pt idx="1">
                  <c:v>40</c:v>
                </c:pt>
                <c:pt idx="2">
                  <c:v>80</c:v>
                </c:pt>
              </c:numCache>
            </c:numRef>
          </c:val>
          <c:extLst>
            <c:ext xmlns:c16="http://schemas.microsoft.com/office/drawing/2014/chart" uri="{C3380CC4-5D6E-409C-BE32-E72D297353CC}">
              <c16:uniqueId val="{00000014-32A0-42F0-84C9-7B198C74F40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HK_Roni_Training_on_MS_Excel_version_5(1).xlsx]Sheet2!PivotTable2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F8-43A1-86AF-140E8714B6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F8-43A1-86AF-140E8714B6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F8-43A1-86AF-140E8714B607}"/>
              </c:ext>
            </c:extLst>
          </c:dPt>
          <c:cat>
            <c:strRef>
              <c:f>Sheet2!$A$4:$A$7</c:f>
              <c:strCache>
                <c:ptCount val="3"/>
                <c:pt idx="0">
                  <c:v>1/3/2023</c:v>
                </c:pt>
                <c:pt idx="1">
                  <c:v>1/4/2023</c:v>
                </c:pt>
                <c:pt idx="2">
                  <c:v>1/5/2023</c:v>
                </c:pt>
              </c:strCache>
            </c:strRef>
          </c:cat>
          <c:val>
            <c:numRef>
              <c:f>Sheet2!$B$4:$B$7</c:f>
              <c:numCache>
                <c:formatCode>General</c:formatCode>
                <c:ptCount val="3"/>
                <c:pt idx="0">
                  <c:v>30</c:v>
                </c:pt>
                <c:pt idx="1">
                  <c:v>40</c:v>
                </c:pt>
                <c:pt idx="2">
                  <c:v>80</c:v>
                </c:pt>
              </c:numCache>
            </c:numRef>
          </c:val>
          <c:extLst>
            <c:ext xmlns:c16="http://schemas.microsoft.com/office/drawing/2014/chart" uri="{C3380CC4-5D6E-409C-BE32-E72D297353CC}">
              <c16:uniqueId val="{00000000-3814-4D36-9FF2-91FA7AB5391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6350" cap="flat" cmpd="sng" algn="ctr">
              <a:solidFill>
                <a:schemeClr val="accent1"/>
              </a:solidFill>
              <a:prstDash val="solid"/>
              <a:miter lim="800000"/>
            </a:ln>
            <a:effectLst/>
          </c:spPr>
          <c:invertIfNegative val="0"/>
          <c:dLbls>
            <c:delete val="1"/>
          </c:dLbls>
          <c:cat>
            <c:numRef>
              <c:f>'Charts &amp; Graphs'!$B$59:$B$70</c:f>
              <c:numCache>
                <c:formatCode>m/d/yyyy</c:formatCode>
                <c:ptCount val="12"/>
                <c:pt idx="0">
                  <c:v>46023</c:v>
                </c:pt>
                <c:pt idx="1">
                  <c:v>46054</c:v>
                </c:pt>
                <c:pt idx="2">
                  <c:v>46082</c:v>
                </c:pt>
                <c:pt idx="3">
                  <c:v>46113</c:v>
                </c:pt>
                <c:pt idx="4">
                  <c:v>46143</c:v>
                </c:pt>
                <c:pt idx="5">
                  <c:v>46174</c:v>
                </c:pt>
                <c:pt idx="6">
                  <c:v>46204</c:v>
                </c:pt>
                <c:pt idx="7">
                  <c:v>46235</c:v>
                </c:pt>
                <c:pt idx="8">
                  <c:v>46266</c:v>
                </c:pt>
                <c:pt idx="9">
                  <c:v>46296</c:v>
                </c:pt>
                <c:pt idx="10">
                  <c:v>46327</c:v>
                </c:pt>
                <c:pt idx="11">
                  <c:v>46357</c:v>
                </c:pt>
              </c:numCache>
            </c:numRef>
          </c:cat>
          <c:val>
            <c:numRef>
              <c:f>'Charts &amp; Graphs'!$C$59:$C$70</c:f>
              <c:numCache>
                <c:formatCode>#,##0</c:formatCode>
                <c:ptCount val="12"/>
                <c:pt idx="0">
                  <c:v>4125</c:v>
                </c:pt>
                <c:pt idx="1">
                  <c:v>45212</c:v>
                </c:pt>
                <c:pt idx="2">
                  <c:v>22816</c:v>
                </c:pt>
                <c:pt idx="3">
                  <c:v>38542</c:v>
                </c:pt>
                <c:pt idx="4">
                  <c:v>48546</c:v>
                </c:pt>
                <c:pt idx="5">
                  <c:v>24521</c:v>
                </c:pt>
                <c:pt idx="6">
                  <c:v>25479</c:v>
                </c:pt>
                <c:pt idx="7">
                  <c:v>32312</c:v>
                </c:pt>
                <c:pt idx="8">
                  <c:v>46358</c:v>
                </c:pt>
                <c:pt idx="9">
                  <c:v>48774</c:v>
                </c:pt>
                <c:pt idx="10">
                  <c:v>55485</c:v>
                </c:pt>
                <c:pt idx="11">
                  <c:v>78542</c:v>
                </c:pt>
              </c:numCache>
            </c:numRef>
          </c:val>
          <c:extLst>
            <c:ext xmlns:c16="http://schemas.microsoft.com/office/drawing/2014/chart" uri="{C3380CC4-5D6E-409C-BE32-E72D297353CC}">
              <c16:uniqueId val="{00000000-6D7E-4372-843A-F144829DB693}"/>
            </c:ext>
          </c:extLst>
        </c:ser>
        <c:dLbls>
          <c:dLblPos val="ctr"/>
          <c:showLegendKey val="0"/>
          <c:showVal val="1"/>
          <c:showCatName val="0"/>
          <c:showSerName val="0"/>
          <c:showPercent val="0"/>
          <c:showBubbleSize val="0"/>
        </c:dLbls>
        <c:gapWidth val="150"/>
        <c:axId val="519490879"/>
        <c:axId val="519494239"/>
      </c:barChart>
      <c:dateAx>
        <c:axId val="519490879"/>
        <c:scaling>
          <c:orientation val="minMax"/>
        </c:scaling>
        <c:delete val="0"/>
        <c:axPos val="b"/>
        <c:title>
          <c:tx>
            <c:strRef>
              <c:f>'Charts &amp; Graphs'!$B$58</c:f>
              <c:strCache>
                <c:ptCount val="1"/>
                <c:pt idx="0">
                  <c:v>Month</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crossAx val="519494239"/>
        <c:crosses val="autoZero"/>
        <c:auto val="1"/>
        <c:lblOffset val="100"/>
        <c:baseTimeUnit val="months"/>
      </c:dateAx>
      <c:valAx>
        <c:axId val="519494239"/>
        <c:scaling>
          <c:orientation val="minMax"/>
        </c:scaling>
        <c:delete val="0"/>
        <c:axPos val="l"/>
        <c:majorGridlines>
          <c:spPr>
            <a:ln w="9525" cap="flat" cmpd="sng" algn="ctr">
              <a:solidFill>
                <a:schemeClr val="tx1">
                  <a:lumMod val="15000"/>
                  <a:lumOff val="85000"/>
                </a:schemeClr>
              </a:solidFill>
              <a:round/>
            </a:ln>
            <a:effectLst/>
          </c:spPr>
        </c:majorGridlines>
        <c:title>
          <c:tx>
            <c:strRef>
              <c:f>'Charts &amp; Graphs'!$C$58</c:f>
              <c:strCache>
                <c:ptCount val="1"/>
                <c:pt idx="0">
                  <c:v>Cookie Sales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crossAx val="51949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2692038495188102E-2"/>
          <c:y val="0.30076443569553807"/>
          <c:w val="0.90286351706036749"/>
          <c:h val="0.49769028871391074"/>
        </c:manualLayout>
      </c:layout>
      <c:lineChart>
        <c:grouping val="standard"/>
        <c:varyColors val="0"/>
        <c:ser>
          <c:idx val="0"/>
          <c:order val="0"/>
          <c:tx>
            <c:strRef>
              <c:f>'Charts &amp; Graphs'!$C$94</c:f>
              <c:strCache>
                <c:ptCount val="1"/>
                <c:pt idx="0">
                  <c:v>Cokie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'Charts &amp; Graphs'!$B$95:$B$106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'Charts &amp; Graphs'!$C$95:$C$106</c:f>
              <c:numCache>
                <c:formatCode>General</c:formatCode>
                <c:ptCount val="12"/>
                <c:pt idx="0">
                  <c:v>5</c:v>
                </c:pt>
                <c:pt idx="1">
                  <c:v>7</c:v>
                </c:pt>
                <c:pt idx="2">
                  <c:v>1</c:v>
                </c:pt>
                <c:pt idx="3">
                  <c:v>9</c:v>
                </c:pt>
                <c:pt idx="4">
                  <c:v>4</c:v>
                </c:pt>
                <c:pt idx="5">
                  <c:v>4</c:v>
                </c:pt>
                <c:pt idx="6">
                  <c:v>5</c:v>
                </c:pt>
                <c:pt idx="7">
                  <c:v>12</c:v>
                </c:pt>
                <c:pt idx="8">
                  <c:v>2</c:v>
                </c:pt>
                <c:pt idx="9">
                  <c:v>6</c:v>
                </c:pt>
                <c:pt idx="10">
                  <c:v>7</c:v>
                </c:pt>
                <c:pt idx="11">
                  <c:v>5</c:v>
                </c:pt>
              </c:numCache>
            </c:numRef>
          </c:val>
          <c:smooth val="0"/>
          <c:extLst>
            <c:ext xmlns:c16="http://schemas.microsoft.com/office/drawing/2014/chart" uri="{C3380CC4-5D6E-409C-BE32-E72D297353CC}">
              <c16:uniqueId val="{00000000-1927-492B-8B09-16DE0F763946}"/>
            </c:ext>
          </c:extLst>
        </c:ser>
        <c:ser>
          <c:idx val="1"/>
          <c:order val="1"/>
          <c:tx>
            <c:strRef>
              <c:f>'Charts &amp; Graphs'!$D$94</c:f>
              <c:strCache>
                <c:ptCount val="1"/>
                <c:pt idx="0">
                  <c:v>Donut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'Charts &amp; Graphs'!$B$95:$B$106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'Charts &amp; Graphs'!$D$95:$D$106</c:f>
              <c:numCache>
                <c:formatCode>General</c:formatCode>
                <c:ptCount val="12"/>
                <c:pt idx="0">
                  <c:v>2</c:v>
                </c:pt>
                <c:pt idx="1">
                  <c:v>7</c:v>
                </c:pt>
                <c:pt idx="2">
                  <c:v>4</c:v>
                </c:pt>
                <c:pt idx="3">
                  <c:v>1</c:v>
                </c:pt>
                <c:pt idx="4">
                  <c:v>5</c:v>
                </c:pt>
                <c:pt idx="5">
                  <c:v>4</c:v>
                </c:pt>
                <c:pt idx="6">
                  <c:v>7</c:v>
                </c:pt>
                <c:pt idx="7">
                  <c:v>8</c:v>
                </c:pt>
                <c:pt idx="8">
                  <c:v>9</c:v>
                </c:pt>
                <c:pt idx="9">
                  <c:v>1</c:v>
                </c:pt>
                <c:pt idx="10">
                  <c:v>0</c:v>
                </c:pt>
                <c:pt idx="11">
                  <c:v>4</c:v>
                </c:pt>
              </c:numCache>
            </c:numRef>
          </c:val>
          <c:smooth val="0"/>
          <c:extLst>
            <c:ext xmlns:c16="http://schemas.microsoft.com/office/drawing/2014/chart" uri="{C3380CC4-5D6E-409C-BE32-E72D297353CC}">
              <c16:uniqueId val="{00000001-1927-492B-8B09-16DE0F763946}"/>
            </c:ext>
          </c:extLst>
        </c:ser>
        <c:ser>
          <c:idx val="2"/>
          <c:order val="2"/>
          <c:tx>
            <c:strRef>
              <c:f>'Charts &amp; Graphs'!$E$94</c:f>
              <c:strCache>
                <c:ptCount val="1"/>
                <c:pt idx="0">
                  <c:v>Cake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'Charts &amp; Graphs'!$B$95:$B$106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'Charts &amp; Graphs'!$E$95:$E$106</c:f>
              <c:numCache>
                <c:formatCode>General</c:formatCode>
                <c:ptCount val="12"/>
                <c:pt idx="0">
                  <c:v>1</c:v>
                </c:pt>
                <c:pt idx="1">
                  <c:v>9</c:v>
                </c:pt>
                <c:pt idx="2">
                  <c:v>4</c:v>
                </c:pt>
                <c:pt idx="3">
                  <c:v>4</c:v>
                </c:pt>
                <c:pt idx="4">
                  <c:v>5</c:v>
                </c:pt>
                <c:pt idx="5">
                  <c:v>7</c:v>
                </c:pt>
                <c:pt idx="6">
                  <c:v>2</c:v>
                </c:pt>
                <c:pt idx="7">
                  <c:v>7</c:v>
                </c:pt>
                <c:pt idx="8">
                  <c:v>4</c:v>
                </c:pt>
                <c:pt idx="9">
                  <c:v>1</c:v>
                </c:pt>
                <c:pt idx="10">
                  <c:v>5</c:v>
                </c:pt>
                <c:pt idx="11">
                  <c:v>4</c:v>
                </c:pt>
              </c:numCache>
            </c:numRef>
          </c:val>
          <c:smooth val="0"/>
          <c:extLst>
            <c:ext xmlns:c16="http://schemas.microsoft.com/office/drawing/2014/chart" uri="{C3380CC4-5D6E-409C-BE32-E72D297353CC}">
              <c16:uniqueId val="{00000002-1927-492B-8B09-16DE0F763946}"/>
            </c:ext>
          </c:extLst>
        </c:ser>
        <c:dLbls>
          <c:showLegendKey val="0"/>
          <c:showVal val="0"/>
          <c:showCatName val="0"/>
          <c:showSerName val="0"/>
          <c:showPercent val="0"/>
          <c:showBubbleSize val="0"/>
        </c:dLbls>
        <c:marker val="1"/>
        <c:smooth val="0"/>
        <c:axId val="773245055"/>
        <c:axId val="773246015"/>
      </c:lineChart>
      <c:catAx>
        <c:axId val="773245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246015"/>
        <c:crosses val="autoZero"/>
        <c:auto val="1"/>
        <c:lblAlgn val="ctr"/>
        <c:lblOffset val="100"/>
        <c:noMultiLvlLbl val="0"/>
      </c:catAx>
      <c:valAx>
        <c:axId val="773246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245055"/>
        <c:crosses val="autoZero"/>
        <c:crossBetween val="between"/>
      </c:valAx>
      <c:spPr>
        <a:noFill/>
        <a:ln>
          <a:noFill/>
        </a:ln>
        <a:effectLst/>
      </c:spPr>
    </c:plotArea>
    <c:legend>
      <c:legendPos val="t"/>
      <c:layout>
        <c:manualLayout>
          <c:xMode val="edge"/>
          <c:yMode val="edge"/>
          <c:x val="0.8011968503937007"/>
          <c:y val="1.8935185185185187E-2"/>
          <c:w val="0.17816163604549434"/>
          <c:h val="0.291088509769612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'Charts &amp; Graphs'!$B$116</c:f>
              <c:strCache>
                <c:ptCount val="1"/>
                <c:pt idx="0">
                  <c:v>Chocolate Chip</c:v>
                </c:pt>
              </c:strCache>
            </c:strRef>
          </c:tx>
          <c:spPr>
            <a:solidFill>
              <a:schemeClr val="accent1"/>
            </a:solidFill>
            <a:ln>
              <a:noFill/>
            </a:ln>
            <a:effectLst/>
          </c:spPr>
          <c:invertIfNegative val="0"/>
          <c:cat>
            <c:numRef>
              <c:extLst>
                <c:ext xmlns:c15="http://schemas.microsoft.com/office/drawing/2012/chart" uri="{02D57815-91ED-43cb-92C2-25804820EDAC}">
                  <c15:fullRef>
                    <c15:sqref>'Charts &amp; Graphs'!$C$115:$H$115</c15:sqref>
                  </c15:fullRef>
                </c:ext>
              </c:extLst>
              <c:f>'Charts &amp; Graphs'!$C$115:$F$115</c:f>
              <c:numCache>
                <c:formatCode>m/d/yyyy</c:formatCode>
                <c:ptCount val="4"/>
                <c:pt idx="0">
                  <c:v>46204</c:v>
                </c:pt>
                <c:pt idx="1">
                  <c:v>46235</c:v>
                </c:pt>
                <c:pt idx="2">
                  <c:v>46266</c:v>
                </c:pt>
                <c:pt idx="3">
                  <c:v>46296</c:v>
                </c:pt>
              </c:numCache>
            </c:numRef>
          </c:cat>
          <c:val>
            <c:numRef>
              <c:extLst>
                <c:ext xmlns:c15="http://schemas.microsoft.com/office/drawing/2012/chart" uri="{02D57815-91ED-43cb-92C2-25804820EDAC}">
                  <c15:fullRef>
                    <c15:sqref>'Charts &amp; Graphs'!$C$116:$H$116</c15:sqref>
                  </c15:fullRef>
                </c:ext>
              </c:extLst>
              <c:f>'Charts &amp; Graphs'!$C$116:$F$116</c:f>
              <c:numCache>
                <c:formatCode>#,##0</c:formatCode>
                <c:ptCount val="4"/>
                <c:pt idx="0">
                  <c:v>25479</c:v>
                </c:pt>
                <c:pt idx="1">
                  <c:v>32312</c:v>
                </c:pt>
                <c:pt idx="2">
                  <c:v>46358</c:v>
                </c:pt>
                <c:pt idx="3">
                  <c:v>48774</c:v>
                </c:pt>
              </c:numCache>
            </c:numRef>
          </c:val>
          <c:extLst>
            <c:ext xmlns:c16="http://schemas.microsoft.com/office/drawing/2014/chart" uri="{C3380CC4-5D6E-409C-BE32-E72D297353CC}">
              <c16:uniqueId val="{00000000-EE38-4105-81D0-D457485E9A74}"/>
            </c:ext>
          </c:extLst>
        </c:ser>
        <c:ser>
          <c:idx val="1"/>
          <c:order val="1"/>
          <c:tx>
            <c:strRef>
              <c:f>'Charts &amp; Graphs'!$B$117</c:f>
              <c:strCache>
                <c:ptCount val="1"/>
                <c:pt idx="0">
                  <c:v>Oatmeal Raisin</c:v>
                </c:pt>
              </c:strCache>
            </c:strRef>
          </c:tx>
          <c:spPr>
            <a:solidFill>
              <a:srgbClr val="7030A0"/>
            </a:solidFill>
            <a:ln>
              <a:noFill/>
            </a:ln>
            <a:effectLst/>
          </c:spPr>
          <c:invertIfNegative val="0"/>
          <c:cat>
            <c:numRef>
              <c:extLst>
                <c:ext xmlns:c15="http://schemas.microsoft.com/office/drawing/2012/chart" uri="{02D57815-91ED-43cb-92C2-25804820EDAC}">
                  <c15:fullRef>
                    <c15:sqref>'Charts &amp; Graphs'!$C$115:$H$115</c15:sqref>
                  </c15:fullRef>
                </c:ext>
              </c:extLst>
              <c:f>'Charts &amp; Graphs'!$C$115:$F$115</c:f>
              <c:numCache>
                <c:formatCode>m/d/yyyy</c:formatCode>
                <c:ptCount val="4"/>
                <c:pt idx="0">
                  <c:v>46204</c:v>
                </c:pt>
                <c:pt idx="1">
                  <c:v>46235</c:v>
                </c:pt>
                <c:pt idx="2">
                  <c:v>46266</c:v>
                </c:pt>
                <c:pt idx="3">
                  <c:v>46296</c:v>
                </c:pt>
              </c:numCache>
            </c:numRef>
          </c:cat>
          <c:val>
            <c:numRef>
              <c:extLst>
                <c:ext xmlns:c15="http://schemas.microsoft.com/office/drawing/2012/chart" uri="{02D57815-91ED-43cb-92C2-25804820EDAC}">
                  <c15:fullRef>
                    <c15:sqref>'Charts &amp; Graphs'!$C$117:$H$117</c15:sqref>
                  </c15:fullRef>
                </c:ext>
              </c:extLst>
              <c:f>'Charts &amp; Graphs'!$C$117:$F$117</c:f>
              <c:numCache>
                <c:formatCode>General</c:formatCode>
                <c:ptCount val="4"/>
                <c:pt idx="0">
                  <c:v>21091</c:v>
                </c:pt>
                <c:pt idx="1">
                  <c:v>9455</c:v>
                </c:pt>
                <c:pt idx="2">
                  <c:v>48425</c:v>
                </c:pt>
                <c:pt idx="3">
                  <c:v>16687</c:v>
                </c:pt>
              </c:numCache>
            </c:numRef>
          </c:val>
          <c:extLst>
            <c:ext xmlns:c16="http://schemas.microsoft.com/office/drawing/2014/chart" uri="{C3380CC4-5D6E-409C-BE32-E72D297353CC}">
              <c16:uniqueId val="{00000001-EE38-4105-81D0-D457485E9A74}"/>
            </c:ext>
          </c:extLst>
        </c:ser>
        <c:dLbls>
          <c:showLegendKey val="0"/>
          <c:showVal val="0"/>
          <c:showCatName val="0"/>
          <c:showSerName val="0"/>
          <c:showPercent val="0"/>
          <c:showBubbleSize val="0"/>
        </c:dLbls>
        <c:gapWidth val="219"/>
        <c:overlap val="-27"/>
        <c:axId val="821653119"/>
        <c:axId val="821653599"/>
        <c:extLst>
          <c:ext xmlns:c15="http://schemas.microsoft.com/office/drawing/2012/chart" uri="{02D57815-91ED-43cb-92C2-25804820EDAC}">
            <c15:filteredBarSeries>
              <c15:ser>
                <c:idx val="2"/>
                <c:order val="2"/>
                <c:tx>
                  <c:strRef>
                    <c:extLst>
                      <c:ext uri="{02D57815-91ED-43cb-92C2-25804820EDAC}">
                        <c15:formulaRef>
                          <c15:sqref>'Charts &amp; Graphs'!$B$118</c15:sqref>
                        </c15:formulaRef>
                      </c:ext>
                    </c:extLst>
                    <c:strCache>
                      <c:ptCount val="1"/>
                      <c:pt idx="0">
                        <c:v>Sugar</c:v>
                      </c:pt>
                    </c:strCache>
                  </c:strRef>
                </c:tx>
                <c:spPr>
                  <a:solidFill>
                    <a:schemeClr val="accent3"/>
                  </a:solidFill>
                  <a:ln>
                    <a:noFill/>
                  </a:ln>
                  <a:effectLst/>
                </c:spPr>
                <c:invertIfNegative val="0"/>
                <c:cat>
                  <c:numRef>
                    <c:extLst>
                      <c:ext uri="{02D57815-91ED-43cb-92C2-25804820EDAC}">
                        <c15:fullRef>
                          <c15:sqref>'Charts &amp; Graphs'!$C$115:$H$115</c15:sqref>
                        </c15:fullRef>
                        <c15:formulaRef>
                          <c15:sqref>'Charts &amp; Graphs'!$C$115:$F$115</c15:sqref>
                        </c15:formulaRef>
                      </c:ext>
                    </c:extLst>
                    <c:numCache>
                      <c:formatCode>m/d/yyyy</c:formatCode>
                      <c:ptCount val="4"/>
                      <c:pt idx="0">
                        <c:v>46204</c:v>
                      </c:pt>
                      <c:pt idx="1">
                        <c:v>46235</c:v>
                      </c:pt>
                      <c:pt idx="2">
                        <c:v>46266</c:v>
                      </c:pt>
                      <c:pt idx="3">
                        <c:v>46296</c:v>
                      </c:pt>
                    </c:numCache>
                  </c:numRef>
                </c:cat>
                <c:val>
                  <c:numRef>
                    <c:extLst>
                      <c:ext uri="{02D57815-91ED-43cb-92C2-25804820EDAC}">
                        <c15:fullRef>
                          <c15:sqref>'Charts &amp; Graphs'!$C$118:$H$118</c15:sqref>
                        </c15:fullRef>
                        <c15:formulaRef>
                          <c15:sqref>'Charts &amp; Graphs'!$C$118:$F$118</c15:sqref>
                        </c15:formulaRef>
                      </c:ext>
                    </c:extLst>
                    <c:numCache>
                      <c:formatCode>General</c:formatCode>
                      <c:ptCount val="4"/>
                      <c:pt idx="0">
                        <c:v>24731</c:v>
                      </c:pt>
                      <c:pt idx="1">
                        <c:v>8329</c:v>
                      </c:pt>
                      <c:pt idx="2">
                        <c:v>25352</c:v>
                      </c:pt>
                      <c:pt idx="3">
                        <c:v>38141</c:v>
                      </c:pt>
                    </c:numCache>
                  </c:numRef>
                </c:val>
                <c:extLst>
                  <c:ext xmlns:c16="http://schemas.microsoft.com/office/drawing/2014/chart" uri="{C3380CC4-5D6E-409C-BE32-E72D297353CC}">
                    <c16:uniqueId val="{00000002-EE38-4105-81D0-D457485E9A74}"/>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'Charts &amp; Graphs'!$B$119</c15:sqref>
                        </c15:formulaRef>
                      </c:ext>
                    </c:extLst>
                    <c:strCache>
                      <c:ptCount val="1"/>
                      <c:pt idx="0">
                        <c:v>Fortune</c:v>
                      </c:pt>
                    </c:strCache>
                  </c:strRef>
                </c:tx>
                <c:spPr>
                  <a:solidFill>
                    <a:schemeClr val="accent4"/>
                  </a:solidFill>
                  <a:ln>
                    <a:noFill/>
                  </a:ln>
                  <a:effectLst/>
                </c:spPr>
                <c:invertIfNegative val="0"/>
                <c:cat>
                  <c:numRef>
                    <c:extLst>
                      <c:ext xmlns:c15="http://schemas.microsoft.com/office/drawing/2012/chart" uri="{02D57815-91ED-43cb-92C2-25804820EDAC}">
                        <c15:fullRef>
                          <c15:sqref>'Charts &amp; Graphs'!$C$115:$H$115</c15:sqref>
                        </c15:fullRef>
                        <c15:formulaRef>
                          <c15:sqref>'Charts &amp; Graphs'!$C$115:$F$115</c15:sqref>
                        </c15:formulaRef>
                      </c:ext>
                    </c:extLst>
                    <c:numCache>
                      <c:formatCode>m/d/yyyy</c:formatCode>
                      <c:ptCount val="4"/>
                      <c:pt idx="0">
                        <c:v>46204</c:v>
                      </c:pt>
                      <c:pt idx="1">
                        <c:v>46235</c:v>
                      </c:pt>
                      <c:pt idx="2">
                        <c:v>46266</c:v>
                      </c:pt>
                      <c:pt idx="3">
                        <c:v>46296</c:v>
                      </c:pt>
                    </c:numCache>
                  </c:numRef>
                </c:cat>
                <c:val>
                  <c:numRef>
                    <c:extLst>
                      <c:ext xmlns:c15="http://schemas.microsoft.com/office/drawing/2012/chart" uri="{02D57815-91ED-43cb-92C2-25804820EDAC}">
                        <c15:fullRef>
                          <c15:sqref>'Charts &amp; Graphs'!$C$119:$H$119</c15:sqref>
                        </c15:fullRef>
                        <c15:formulaRef>
                          <c15:sqref>'Charts &amp; Graphs'!$C$119:$F$119</c15:sqref>
                        </c15:formulaRef>
                      </c:ext>
                    </c:extLst>
                    <c:numCache>
                      <c:formatCode>General</c:formatCode>
                      <c:ptCount val="4"/>
                      <c:pt idx="0">
                        <c:v>7165</c:v>
                      </c:pt>
                      <c:pt idx="1">
                        <c:v>21600</c:v>
                      </c:pt>
                      <c:pt idx="2">
                        <c:v>16771</c:v>
                      </c:pt>
                      <c:pt idx="3">
                        <c:v>26401</c:v>
                      </c:pt>
                    </c:numCache>
                  </c:numRef>
                </c:val>
                <c:extLst xmlns:c15="http://schemas.microsoft.com/office/drawing/2012/chart">
                  <c:ext xmlns:c16="http://schemas.microsoft.com/office/drawing/2014/chart" uri="{C3380CC4-5D6E-409C-BE32-E72D297353CC}">
                    <c16:uniqueId val="{00000003-EE38-4105-81D0-D457485E9A74}"/>
                  </c:ext>
                </c:extLst>
              </c15:ser>
            </c15:filteredBarSeries>
          </c:ext>
        </c:extLst>
      </c:barChart>
      <c:dateAx>
        <c:axId val="82165311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653599"/>
        <c:crosses val="autoZero"/>
        <c:auto val="1"/>
        <c:lblOffset val="100"/>
        <c:baseTimeUnit val="months"/>
      </c:dateAx>
      <c:valAx>
        <c:axId val="821653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653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'Charts &amp; Graphs'!$C$129</c:f>
              <c:strCache>
                <c:ptCount val="1"/>
                <c:pt idx="0">
                  <c:v>Sold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47-4009-9AD4-19EFEB1026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47-4009-9AD4-19EFEB1026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47-4009-9AD4-19EFEB1026B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947-4009-9AD4-19EFEB1026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&amp; Graphs'!$B$130:$B$133</c:f>
              <c:strCache>
                <c:ptCount val="4"/>
                <c:pt idx="0">
                  <c:v>Chocolate Chip</c:v>
                </c:pt>
                <c:pt idx="1">
                  <c:v>Oatmeal Raisin</c:v>
                </c:pt>
                <c:pt idx="2">
                  <c:v>Sugar</c:v>
                </c:pt>
                <c:pt idx="3">
                  <c:v>Fortune</c:v>
                </c:pt>
              </c:strCache>
            </c:strRef>
          </c:cat>
          <c:val>
            <c:numRef>
              <c:f>'Charts &amp; Graphs'!$C$130:$C$133</c:f>
              <c:numCache>
                <c:formatCode>#,##0</c:formatCode>
                <c:ptCount val="4"/>
                <c:pt idx="0">
                  <c:v>286950</c:v>
                </c:pt>
                <c:pt idx="1">
                  <c:v>145254</c:v>
                </c:pt>
                <c:pt idx="2">
                  <c:v>149435</c:v>
                </c:pt>
                <c:pt idx="3">
                  <c:v>113521</c:v>
                </c:pt>
              </c:numCache>
            </c:numRef>
          </c:val>
          <c:extLst>
            <c:ext xmlns:c16="http://schemas.microsoft.com/office/drawing/2014/chart" uri="{C3380CC4-5D6E-409C-BE32-E72D297353CC}">
              <c16:uniqueId val="{00000000-4B97-40FD-9F65-3C5DE266A7CF}"/>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emf"/></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image" Target="../media/image22.png"/><Relationship Id="rId7" Type="http://schemas.openxmlformats.org/officeDocument/2006/relationships/chart" Target="../charts/chart4.xml"/><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chart" Target="../charts/chart7.xml"/><Relationship Id="rId4" Type="http://schemas.openxmlformats.org/officeDocument/2006/relationships/image" Target="../media/image23.png"/><Relationship Id="rId9"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1.emf"/><Relationship Id="rId2" Type="http://schemas.openxmlformats.org/officeDocument/2006/relationships/image" Target="../media/image30.png"/><Relationship Id="rId1" Type="http://schemas.openxmlformats.org/officeDocument/2006/relationships/image" Target="../media/image29.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editAs="oneCell">
    <xdr:from>
      <xdr:col>0</xdr:col>
      <xdr:colOff>102308</xdr:colOff>
      <xdr:row>1</xdr:row>
      <xdr:rowOff>135251</xdr:rowOff>
    </xdr:from>
    <xdr:to>
      <xdr:col>2</xdr:col>
      <xdr:colOff>541019</xdr:colOff>
      <xdr:row>9</xdr:row>
      <xdr:rowOff>136384</xdr:rowOff>
    </xdr:to>
    <xdr:pic>
      <xdr:nvPicPr>
        <xdr:cNvPr id="3" name="Picture 2">
          <a:extLst>
            <a:ext uri="{FF2B5EF4-FFF2-40B4-BE49-F238E27FC236}">
              <a16:creationId xmlns:a16="http://schemas.microsoft.com/office/drawing/2014/main" id="{BBB4D95A-8C0F-49A0-A7C2-9DA2EA65D8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308" y="622931"/>
          <a:ext cx="1657911" cy="164705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39</xdr:row>
      <xdr:rowOff>0</xdr:rowOff>
    </xdr:from>
    <xdr:to>
      <xdr:col>7</xdr:col>
      <xdr:colOff>18393</xdr:colOff>
      <xdr:row>47</xdr:row>
      <xdr:rowOff>19051</xdr:rowOff>
    </xdr:to>
    <xdr:pic>
      <xdr:nvPicPr>
        <xdr:cNvPr id="2" name="Picture 1" descr="Tabs">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6775" y="7610475"/>
          <a:ext cx="3818868" cy="14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49</xdr:row>
      <xdr:rowOff>0</xdr:rowOff>
    </xdr:from>
    <xdr:to>
      <xdr:col>7</xdr:col>
      <xdr:colOff>53340</xdr:colOff>
      <xdr:row>57</xdr:row>
      <xdr:rowOff>22506</xdr:rowOff>
    </xdr:to>
    <xdr:pic>
      <xdr:nvPicPr>
        <xdr:cNvPr id="3" name="Picture 2" descr="Groups">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66775" y="9420225"/>
          <a:ext cx="3857625" cy="14817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19050</xdr:colOff>
      <xdr:row>50</xdr:row>
      <xdr:rowOff>19050</xdr:rowOff>
    </xdr:from>
    <xdr:to>
      <xdr:col>3</xdr:col>
      <xdr:colOff>247650</xdr:colOff>
      <xdr:row>53</xdr:row>
      <xdr:rowOff>95250</xdr:rowOff>
    </xdr:to>
    <xdr:sp macro="" textlink="">
      <xdr:nvSpPr>
        <xdr:cNvPr id="4" name="Rectangle: Rounded Corners 3">
          <a:extLst>
            <a:ext uri="{FF2B5EF4-FFF2-40B4-BE49-F238E27FC236}">
              <a16:creationId xmlns:a16="http://schemas.microsoft.com/office/drawing/2014/main" id="{00000000-0008-0000-0100-000004000000}"/>
            </a:ext>
          </a:extLst>
        </xdr:cNvPr>
        <xdr:cNvSpPr/>
      </xdr:nvSpPr>
      <xdr:spPr>
        <a:xfrm>
          <a:off x="885825" y="9620250"/>
          <a:ext cx="838200" cy="619125"/>
        </a:xfrm>
        <a:custGeom>
          <a:avLst/>
          <a:gdLst>
            <a:gd name="connsiteX0" fmla="*/ 0 w 838200"/>
            <a:gd name="connsiteY0" fmla="*/ 103190 h 619125"/>
            <a:gd name="connsiteX1" fmla="*/ 103190 w 838200"/>
            <a:gd name="connsiteY1" fmla="*/ 0 h 619125"/>
            <a:gd name="connsiteX2" fmla="*/ 425418 w 838200"/>
            <a:gd name="connsiteY2" fmla="*/ 0 h 619125"/>
            <a:gd name="connsiteX3" fmla="*/ 735010 w 838200"/>
            <a:gd name="connsiteY3" fmla="*/ 0 h 619125"/>
            <a:gd name="connsiteX4" fmla="*/ 838200 w 838200"/>
            <a:gd name="connsiteY4" fmla="*/ 103190 h 619125"/>
            <a:gd name="connsiteX5" fmla="*/ 838200 w 838200"/>
            <a:gd name="connsiteY5" fmla="*/ 515935 h 619125"/>
            <a:gd name="connsiteX6" fmla="*/ 735010 w 838200"/>
            <a:gd name="connsiteY6" fmla="*/ 619125 h 619125"/>
            <a:gd name="connsiteX7" fmla="*/ 431736 w 838200"/>
            <a:gd name="connsiteY7" fmla="*/ 619125 h 619125"/>
            <a:gd name="connsiteX8" fmla="*/ 103190 w 838200"/>
            <a:gd name="connsiteY8" fmla="*/ 619125 h 619125"/>
            <a:gd name="connsiteX9" fmla="*/ 0 w 838200"/>
            <a:gd name="connsiteY9" fmla="*/ 515935 h 619125"/>
            <a:gd name="connsiteX10" fmla="*/ 0 w 838200"/>
            <a:gd name="connsiteY10" fmla="*/ 103190 h 619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838200" h="619125" extrusionOk="0">
              <a:moveTo>
                <a:pt x="0" y="103190"/>
              </a:moveTo>
              <a:cubicBezTo>
                <a:pt x="-3719" y="40749"/>
                <a:pt x="48537" y="-9406"/>
                <a:pt x="103190" y="0"/>
              </a:cubicBezTo>
              <a:cubicBezTo>
                <a:pt x="182547" y="-461"/>
                <a:pt x="351493" y="16653"/>
                <a:pt x="425418" y="0"/>
              </a:cubicBezTo>
              <a:cubicBezTo>
                <a:pt x="499343" y="-16653"/>
                <a:pt x="625455" y="31748"/>
                <a:pt x="735010" y="0"/>
              </a:cubicBezTo>
              <a:cubicBezTo>
                <a:pt x="794703" y="-7078"/>
                <a:pt x="846140" y="49234"/>
                <a:pt x="838200" y="103190"/>
              </a:cubicBezTo>
              <a:cubicBezTo>
                <a:pt x="868783" y="227891"/>
                <a:pt x="796422" y="402926"/>
                <a:pt x="838200" y="515935"/>
              </a:cubicBezTo>
              <a:cubicBezTo>
                <a:pt x="839902" y="570180"/>
                <a:pt x="787249" y="614524"/>
                <a:pt x="735010" y="619125"/>
              </a:cubicBezTo>
              <a:cubicBezTo>
                <a:pt x="587917" y="630751"/>
                <a:pt x="578199" y="614704"/>
                <a:pt x="431736" y="619125"/>
              </a:cubicBezTo>
              <a:cubicBezTo>
                <a:pt x="285273" y="623546"/>
                <a:pt x="228757" y="614897"/>
                <a:pt x="103190" y="619125"/>
              </a:cubicBezTo>
              <a:cubicBezTo>
                <a:pt x="51807" y="605696"/>
                <a:pt x="-3929" y="571273"/>
                <a:pt x="0" y="515935"/>
              </a:cubicBezTo>
              <a:cubicBezTo>
                <a:pt x="-29787" y="330735"/>
                <a:pt x="10960" y="209988"/>
                <a:pt x="0" y="103190"/>
              </a:cubicBezTo>
              <a:close/>
            </a:path>
          </a:pathLst>
        </a:custGeom>
        <a:noFill/>
        <a:ln w="19050">
          <a:solidFill>
            <a:srgbClr val="FF0000"/>
          </a:solidFill>
          <a:extLst>
            <a:ext uri="{C807C97D-BFC1-408E-A445-0C87EB9F89A2}">
              <ask:lineSketchStyleProps xmlns:ask="http://schemas.microsoft.com/office/drawing/2018/sketchyshapes" sd="590317558">
                <a:prstGeom prst="round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38</xdr:row>
      <xdr:rowOff>139065</xdr:rowOff>
    </xdr:from>
    <xdr:to>
      <xdr:col>7</xdr:col>
      <xdr:colOff>87630</xdr:colOff>
      <xdr:row>40</xdr:row>
      <xdr:rowOff>85725</xdr:rowOff>
    </xdr:to>
    <xdr:sp macro="" textlink="">
      <xdr:nvSpPr>
        <xdr:cNvPr id="5" name="Rectangle: Rounded Corners 4">
          <a:extLst>
            <a:ext uri="{FF2B5EF4-FFF2-40B4-BE49-F238E27FC236}">
              <a16:creationId xmlns:a16="http://schemas.microsoft.com/office/drawing/2014/main" id="{00000000-0008-0000-0100-000005000000}"/>
            </a:ext>
          </a:extLst>
        </xdr:cNvPr>
        <xdr:cNvSpPr/>
      </xdr:nvSpPr>
      <xdr:spPr>
        <a:xfrm>
          <a:off x="866775" y="7578090"/>
          <a:ext cx="3888105" cy="299085"/>
        </a:xfrm>
        <a:custGeom>
          <a:avLst/>
          <a:gdLst>
            <a:gd name="connsiteX0" fmla="*/ 0 w 3888105"/>
            <a:gd name="connsiteY0" fmla="*/ 49848 h 299085"/>
            <a:gd name="connsiteX1" fmla="*/ 49848 w 3888105"/>
            <a:gd name="connsiteY1" fmla="*/ 0 h 299085"/>
            <a:gd name="connsiteX2" fmla="*/ 628933 w 3888105"/>
            <a:gd name="connsiteY2" fmla="*/ 0 h 299085"/>
            <a:gd name="connsiteX3" fmla="*/ 1208019 w 3888105"/>
            <a:gd name="connsiteY3" fmla="*/ 0 h 299085"/>
            <a:gd name="connsiteX4" fmla="*/ 1673452 w 3888105"/>
            <a:gd name="connsiteY4" fmla="*/ 0 h 299085"/>
            <a:gd name="connsiteX5" fmla="*/ 2101001 w 3888105"/>
            <a:gd name="connsiteY5" fmla="*/ 0 h 299085"/>
            <a:gd name="connsiteX6" fmla="*/ 2604318 w 3888105"/>
            <a:gd name="connsiteY6" fmla="*/ 0 h 299085"/>
            <a:gd name="connsiteX7" fmla="*/ 3069751 w 3888105"/>
            <a:gd name="connsiteY7" fmla="*/ 0 h 299085"/>
            <a:gd name="connsiteX8" fmla="*/ 3838257 w 3888105"/>
            <a:gd name="connsiteY8" fmla="*/ 0 h 299085"/>
            <a:gd name="connsiteX9" fmla="*/ 3888105 w 3888105"/>
            <a:gd name="connsiteY9" fmla="*/ 49848 h 299085"/>
            <a:gd name="connsiteX10" fmla="*/ 3888105 w 3888105"/>
            <a:gd name="connsiteY10" fmla="*/ 249237 h 299085"/>
            <a:gd name="connsiteX11" fmla="*/ 3838257 w 3888105"/>
            <a:gd name="connsiteY11" fmla="*/ 299085 h 299085"/>
            <a:gd name="connsiteX12" fmla="*/ 3297056 w 3888105"/>
            <a:gd name="connsiteY12" fmla="*/ 299085 h 299085"/>
            <a:gd name="connsiteX13" fmla="*/ 2717970 w 3888105"/>
            <a:gd name="connsiteY13" fmla="*/ 299085 h 299085"/>
            <a:gd name="connsiteX14" fmla="*/ 2176769 w 3888105"/>
            <a:gd name="connsiteY14" fmla="*/ 299085 h 299085"/>
            <a:gd name="connsiteX15" fmla="*/ 1635568 w 3888105"/>
            <a:gd name="connsiteY15" fmla="*/ 299085 h 299085"/>
            <a:gd name="connsiteX16" fmla="*/ 1170135 w 3888105"/>
            <a:gd name="connsiteY16" fmla="*/ 299085 h 299085"/>
            <a:gd name="connsiteX17" fmla="*/ 591049 w 3888105"/>
            <a:gd name="connsiteY17" fmla="*/ 299085 h 299085"/>
            <a:gd name="connsiteX18" fmla="*/ 49848 w 3888105"/>
            <a:gd name="connsiteY18" fmla="*/ 299085 h 299085"/>
            <a:gd name="connsiteX19" fmla="*/ 0 w 3888105"/>
            <a:gd name="connsiteY19" fmla="*/ 249237 h 299085"/>
            <a:gd name="connsiteX20" fmla="*/ 0 w 3888105"/>
            <a:gd name="connsiteY20" fmla="*/ 49848 h 29908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3888105" h="299085" extrusionOk="0">
              <a:moveTo>
                <a:pt x="0" y="49848"/>
              </a:moveTo>
              <a:cubicBezTo>
                <a:pt x="-682" y="21319"/>
                <a:pt x="23602" y="-5168"/>
                <a:pt x="49848" y="0"/>
              </a:cubicBezTo>
              <a:cubicBezTo>
                <a:pt x="234131" y="-61693"/>
                <a:pt x="362896" y="20030"/>
                <a:pt x="628933" y="0"/>
              </a:cubicBezTo>
              <a:cubicBezTo>
                <a:pt x="894971" y="-20030"/>
                <a:pt x="956872" y="13926"/>
                <a:pt x="1208019" y="0"/>
              </a:cubicBezTo>
              <a:cubicBezTo>
                <a:pt x="1459166" y="-13926"/>
                <a:pt x="1499217" y="41672"/>
                <a:pt x="1673452" y="0"/>
              </a:cubicBezTo>
              <a:cubicBezTo>
                <a:pt x="1847687" y="-41672"/>
                <a:pt x="1909519" y="6397"/>
                <a:pt x="2101001" y="0"/>
              </a:cubicBezTo>
              <a:cubicBezTo>
                <a:pt x="2292483" y="-6397"/>
                <a:pt x="2457001" y="12265"/>
                <a:pt x="2604318" y="0"/>
              </a:cubicBezTo>
              <a:cubicBezTo>
                <a:pt x="2751635" y="-12265"/>
                <a:pt x="2890960" y="34959"/>
                <a:pt x="3069751" y="0"/>
              </a:cubicBezTo>
              <a:cubicBezTo>
                <a:pt x="3248542" y="-34959"/>
                <a:pt x="3654145" y="57084"/>
                <a:pt x="3838257" y="0"/>
              </a:cubicBezTo>
              <a:cubicBezTo>
                <a:pt x="3861751" y="5271"/>
                <a:pt x="3890831" y="20643"/>
                <a:pt x="3888105" y="49848"/>
              </a:cubicBezTo>
              <a:cubicBezTo>
                <a:pt x="3907029" y="129556"/>
                <a:pt x="3877684" y="156946"/>
                <a:pt x="3888105" y="249237"/>
              </a:cubicBezTo>
              <a:cubicBezTo>
                <a:pt x="3891678" y="274341"/>
                <a:pt x="3865210" y="301635"/>
                <a:pt x="3838257" y="299085"/>
              </a:cubicBezTo>
              <a:cubicBezTo>
                <a:pt x="3568336" y="353615"/>
                <a:pt x="3467363" y="289198"/>
                <a:pt x="3297056" y="299085"/>
              </a:cubicBezTo>
              <a:cubicBezTo>
                <a:pt x="3126749" y="308972"/>
                <a:pt x="2958703" y="267199"/>
                <a:pt x="2717970" y="299085"/>
              </a:cubicBezTo>
              <a:cubicBezTo>
                <a:pt x="2477237" y="330971"/>
                <a:pt x="2406361" y="254807"/>
                <a:pt x="2176769" y="299085"/>
              </a:cubicBezTo>
              <a:cubicBezTo>
                <a:pt x="1947177" y="343363"/>
                <a:pt x="1760549" y="237547"/>
                <a:pt x="1635568" y="299085"/>
              </a:cubicBezTo>
              <a:cubicBezTo>
                <a:pt x="1510587" y="360623"/>
                <a:pt x="1301729" y="292408"/>
                <a:pt x="1170135" y="299085"/>
              </a:cubicBezTo>
              <a:cubicBezTo>
                <a:pt x="1038541" y="305762"/>
                <a:pt x="806847" y="265832"/>
                <a:pt x="591049" y="299085"/>
              </a:cubicBezTo>
              <a:cubicBezTo>
                <a:pt x="375251" y="332338"/>
                <a:pt x="204716" y="290384"/>
                <a:pt x="49848" y="299085"/>
              </a:cubicBezTo>
              <a:cubicBezTo>
                <a:pt x="23026" y="298931"/>
                <a:pt x="1125" y="279224"/>
                <a:pt x="0" y="249237"/>
              </a:cubicBezTo>
              <a:cubicBezTo>
                <a:pt x="-1191" y="176657"/>
                <a:pt x="22246" y="107556"/>
                <a:pt x="0" y="49848"/>
              </a:cubicBezTo>
              <a:close/>
            </a:path>
          </a:pathLst>
        </a:custGeom>
        <a:noFill/>
        <a:ln w="19050">
          <a:solidFill>
            <a:srgbClr val="FF0000"/>
          </a:solidFill>
          <a:extLst>
            <a:ext uri="{C807C97D-BFC1-408E-A445-0C87EB9F89A2}">
              <ask:lineSketchStyleProps xmlns:ask="http://schemas.microsoft.com/office/drawing/2018/sketchyshapes" sd="590317558">
                <a:prstGeom prst="round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209550</xdr:colOff>
      <xdr:row>39</xdr:row>
      <xdr:rowOff>9525</xdr:rowOff>
    </xdr:from>
    <xdr:to>
      <xdr:col>12</xdr:col>
      <xdr:colOff>1011365</xdr:colOff>
      <xdr:row>44</xdr:row>
      <xdr:rowOff>152400</xdr:rowOff>
    </xdr:to>
    <xdr:pic>
      <xdr:nvPicPr>
        <xdr:cNvPr id="7" name="Picture 6" descr="Added Sheet">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10350" y="7620000"/>
          <a:ext cx="3924300" cy="104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104873</xdr:colOff>
      <xdr:row>45</xdr:row>
      <xdr:rowOff>89242</xdr:rowOff>
    </xdr:from>
    <xdr:to>
      <xdr:col>12</xdr:col>
      <xdr:colOff>884802</xdr:colOff>
      <xdr:row>64</xdr:row>
      <xdr:rowOff>143708</xdr:rowOff>
    </xdr:to>
    <xdr:pic>
      <xdr:nvPicPr>
        <xdr:cNvPr id="8" name="Picture 7" descr="Create a New Excel Workbook">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20073" y="9550742"/>
          <a:ext cx="2977029" cy="35088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581026</xdr:colOff>
      <xdr:row>19</xdr:row>
      <xdr:rowOff>19050</xdr:rowOff>
    </xdr:from>
    <xdr:to>
      <xdr:col>9</xdr:col>
      <xdr:colOff>440056</xdr:colOff>
      <xdr:row>24</xdr:row>
      <xdr:rowOff>121095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933826" y="4772025"/>
          <a:ext cx="4097655" cy="188703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556260</xdr:colOff>
      <xdr:row>1</xdr:row>
      <xdr:rowOff>30480</xdr:rowOff>
    </xdr:from>
    <xdr:to>
      <xdr:col>8</xdr:col>
      <xdr:colOff>251460</xdr:colOff>
      <xdr:row>16</xdr:row>
      <xdr:rowOff>30480</xdr:rowOff>
    </xdr:to>
    <xdr:graphicFrame macro="">
      <xdr:nvGraphicFramePr>
        <xdr:cNvPr id="2" name="Chart 1">
          <a:extLst>
            <a:ext uri="{FF2B5EF4-FFF2-40B4-BE49-F238E27FC236}">
              <a16:creationId xmlns:a16="http://schemas.microsoft.com/office/drawing/2014/main" id="{2026AA33-EE70-458D-8D85-8E4857C8B4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281940</xdr:colOff>
      <xdr:row>1</xdr:row>
      <xdr:rowOff>60960</xdr:rowOff>
    </xdr:from>
    <xdr:to>
      <xdr:col>15</xdr:col>
      <xdr:colOff>586740</xdr:colOff>
      <xdr:row>16</xdr:row>
      <xdr:rowOff>60960</xdr:rowOff>
    </xdr:to>
    <xdr:graphicFrame macro="">
      <xdr:nvGraphicFramePr>
        <xdr:cNvPr id="3" name="Chart 2">
          <a:extLst>
            <a:ext uri="{FF2B5EF4-FFF2-40B4-BE49-F238E27FC236}">
              <a16:creationId xmlns:a16="http://schemas.microsoft.com/office/drawing/2014/main" id="{31371054-0290-49D4-8517-2534960DC7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19</xdr:col>
      <xdr:colOff>228600</xdr:colOff>
      <xdr:row>1</xdr:row>
      <xdr:rowOff>30480</xdr:rowOff>
    </xdr:from>
    <xdr:to>
      <xdr:col>22</xdr:col>
      <xdr:colOff>228600</xdr:colOff>
      <xdr:row>14</xdr:row>
      <xdr:rowOff>120015</xdr:rowOff>
    </xdr:to>
    <mc:AlternateContent xmlns:mc="http://schemas.openxmlformats.org/markup-compatibility/2006" xmlns:a14="http://schemas.microsoft.com/office/drawing/2010/main">
      <mc:Choice Requires="a14">
        <xdr:graphicFrame macro="">
          <xdr:nvGraphicFramePr>
            <xdr:cNvPr id="4" name="Date">
              <a:extLst>
                <a:ext uri="{FF2B5EF4-FFF2-40B4-BE49-F238E27FC236}">
                  <a16:creationId xmlns:a16="http://schemas.microsoft.com/office/drawing/2014/main" id="{DCA57481-7FFD-D579-F6A0-3E1FE8D5070D}"/>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11811000" y="2133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144780</xdr:colOff>
      <xdr:row>1</xdr:row>
      <xdr:rowOff>45720</xdr:rowOff>
    </xdr:from>
    <xdr:to>
      <xdr:col>19</xdr:col>
      <xdr:colOff>144780</xdr:colOff>
      <xdr:row>14</xdr:row>
      <xdr:rowOff>135255</xdr:rowOff>
    </xdr:to>
    <mc:AlternateContent xmlns:mc="http://schemas.openxmlformats.org/markup-compatibility/2006" xmlns:a14="http://schemas.microsoft.com/office/drawing/2010/main">
      <mc:Choice Requires="a14">
        <xdr:graphicFrame macro="">
          <xdr:nvGraphicFramePr>
            <xdr:cNvPr id="5" name="Item">
              <a:extLst>
                <a:ext uri="{FF2B5EF4-FFF2-40B4-BE49-F238E27FC236}">
                  <a16:creationId xmlns:a16="http://schemas.microsoft.com/office/drawing/2014/main" id="{DF20C643-3962-E91A-C72B-6F305BD5FF62}"/>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9898380" y="2286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510540</xdr:colOff>
      <xdr:row>7</xdr:row>
      <xdr:rowOff>83820</xdr:rowOff>
    </xdr:from>
    <xdr:to>
      <xdr:col>10</xdr:col>
      <xdr:colOff>205740</xdr:colOff>
      <xdr:row>22</xdr:row>
      <xdr:rowOff>83820</xdr:rowOff>
    </xdr:to>
    <xdr:graphicFrame macro="">
      <xdr:nvGraphicFramePr>
        <xdr:cNvPr id="3" name="Chart 2">
          <a:extLst>
            <a:ext uri="{FF2B5EF4-FFF2-40B4-BE49-F238E27FC236}">
              <a16:creationId xmlns:a16="http://schemas.microsoft.com/office/drawing/2014/main" id="{1B62C9E9-FBD9-B58C-4634-F51FB5A66B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81</xdr:row>
      <xdr:rowOff>182879</xdr:rowOff>
    </xdr:from>
    <xdr:to>
      <xdr:col>16</xdr:col>
      <xdr:colOff>190500</xdr:colOff>
      <xdr:row>110</xdr:row>
      <xdr:rowOff>51126</xdr:rowOff>
    </xdr:to>
    <xdr:pic>
      <xdr:nvPicPr>
        <xdr:cNvPr id="2" name="Picture 1">
          <a:extLst>
            <a:ext uri="{FF2B5EF4-FFF2-40B4-BE49-F238E27FC236}">
              <a16:creationId xmlns:a16="http://schemas.microsoft.com/office/drawing/2014/main" id="{6166B7B5-59F3-066D-DE8B-E82A68125D77}"/>
            </a:ext>
          </a:extLst>
        </xdr:cNvPr>
        <xdr:cNvPicPr>
          <a:picLocks noChangeAspect="1"/>
        </xdr:cNvPicPr>
      </xdr:nvPicPr>
      <xdr:blipFill>
        <a:blip xmlns:r="http://schemas.openxmlformats.org/officeDocument/2006/relationships" r:embed="rId1"/>
        <a:stretch>
          <a:fillRect/>
        </a:stretch>
      </xdr:blipFill>
      <xdr:spPr>
        <a:xfrm>
          <a:off x="5021580" y="16047719"/>
          <a:ext cx="5882640" cy="5171767"/>
        </a:xfrm>
        <a:prstGeom prst="rect">
          <a:avLst/>
        </a:prstGeom>
      </xdr:spPr>
    </xdr:pic>
    <xdr:clientData/>
  </xdr:twoCellAnchor>
  <xdr:twoCellAnchor editAs="oneCell">
    <xdr:from>
      <xdr:col>16</xdr:col>
      <xdr:colOff>372066</xdr:colOff>
      <xdr:row>81</xdr:row>
      <xdr:rowOff>139524</xdr:rowOff>
    </xdr:from>
    <xdr:to>
      <xdr:col>25</xdr:col>
      <xdr:colOff>277893</xdr:colOff>
      <xdr:row>103</xdr:row>
      <xdr:rowOff>99060</xdr:rowOff>
    </xdr:to>
    <xdr:pic>
      <xdr:nvPicPr>
        <xdr:cNvPr id="3" name="Picture 2">
          <a:extLst>
            <a:ext uri="{FF2B5EF4-FFF2-40B4-BE49-F238E27FC236}">
              <a16:creationId xmlns:a16="http://schemas.microsoft.com/office/drawing/2014/main" id="{687A8DA1-D6A6-7900-7E5A-A19D3CB30ECA}"/>
            </a:ext>
          </a:extLst>
        </xdr:cNvPr>
        <xdr:cNvPicPr>
          <a:picLocks noChangeAspect="1"/>
        </xdr:cNvPicPr>
      </xdr:nvPicPr>
      <xdr:blipFill>
        <a:blip xmlns:r="http://schemas.openxmlformats.org/officeDocument/2006/relationships" r:embed="rId2"/>
        <a:stretch>
          <a:fillRect/>
        </a:stretch>
      </xdr:blipFill>
      <xdr:spPr>
        <a:xfrm>
          <a:off x="11085786" y="16004364"/>
          <a:ext cx="6367587" cy="3982896"/>
        </a:xfrm>
        <a:prstGeom prst="rect">
          <a:avLst/>
        </a:prstGeom>
      </xdr:spPr>
    </xdr:pic>
    <xdr:clientData/>
  </xdr:twoCellAnchor>
  <xdr:twoCellAnchor editAs="oneCell">
    <xdr:from>
      <xdr:col>8</xdr:col>
      <xdr:colOff>0</xdr:colOff>
      <xdr:row>111</xdr:row>
      <xdr:rowOff>0</xdr:rowOff>
    </xdr:from>
    <xdr:to>
      <xdr:col>18</xdr:col>
      <xdr:colOff>203078</xdr:colOff>
      <xdr:row>147</xdr:row>
      <xdr:rowOff>177009</xdr:rowOff>
    </xdr:to>
    <xdr:pic>
      <xdr:nvPicPr>
        <xdr:cNvPr id="4" name="Picture 3">
          <a:extLst>
            <a:ext uri="{FF2B5EF4-FFF2-40B4-BE49-F238E27FC236}">
              <a16:creationId xmlns:a16="http://schemas.microsoft.com/office/drawing/2014/main" id="{FE7A960A-28FD-8814-10E3-E232EAFF6EEB}"/>
            </a:ext>
          </a:extLst>
        </xdr:cNvPr>
        <xdr:cNvPicPr>
          <a:picLocks noChangeAspect="1"/>
        </xdr:cNvPicPr>
      </xdr:nvPicPr>
      <xdr:blipFill>
        <a:blip xmlns:r="http://schemas.openxmlformats.org/officeDocument/2006/relationships" r:embed="rId3"/>
        <a:stretch>
          <a:fillRect/>
        </a:stretch>
      </xdr:blipFill>
      <xdr:spPr>
        <a:xfrm>
          <a:off x="5021179" y="21516474"/>
          <a:ext cx="7666667" cy="738095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33</xdr:col>
          <xdr:colOff>0</xdr:colOff>
          <xdr:row>3</xdr:row>
          <xdr:rowOff>0</xdr:rowOff>
        </xdr:from>
        <xdr:to>
          <xdr:col>37</xdr:col>
          <xdr:colOff>464820</xdr:colOff>
          <xdr:row>7</xdr:row>
          <xdr:rowOff>144780</xdr:rowOff>
        </xdr:to>
        <xdr:pic>
          <xdr:nvPicPr>
            <xdr:cNvPr id="7" name="Picture 6">
              <a:extLst>
                <a:ext uri="{FF2B5EF4-FFF2-40B4-BE49-F238E27FC236}">
                  <a16:creationId xmlns:a16="http://schemas.microsoft.com/office/drawing/2014/main" id="{5C5E1DD5-5E2E-9797-42DB-539ABFD01B06}"/>
                </a:ext>
              </a:extLst>
            </xdr:cNvPr>
            <xdr:cNvPicPr>
              <a:picLocks noChangeAspect="1" noChangeArrowheads="1"/>
              <a:extLst>
                <a:ext uri="{84589F7E-364E-4C9E-8A38-B11213B215E9}">
                  <a14:cameraTool cellRange="$B$11:$E$15" spid="_x0000_s4128"/>
                </a:ext>
              </a:extLst>
            </xdr:cNvPicPr>
          </xdr:nvPicPr>
          <xdr:blipFill>
            <a:blip xmlns:r="http://schemas.openxmlformats.org/officeDocument/2006/relationships" r:embed="rId4"/>
            <a:srcRect/>
            <a:stretch>
              <a:fillRect/>
            </a:stretch>
          </xdr:blipFill>
          <xdr:spPr bwMode="auto">
            <a:xfrm>
              <a:off x="22913340" y="678180"/>
              <a:ext cx="2903220" cy="92202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xdr:col>
      <xdr:colOff>256904</xdr:colOff>
      <xdr:row>4</xdr:row>
      <xdr:rowOff>114301</xdr:rowOff>
    </xdr:from>
    <xdr:to>
      <xdr:col>1</xdr:col>
      <xdr:colOff>2017668</xdr:colOff>
      <xdr:row>15</xdr:row>
      <xdr:rowOff>35603</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869225" y="1298122"/>
          <a:ext cx="1760764" cy="29148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157480</xdr:colOff>
      <xdr:row>4</xdr:row>
      <xdr:rowOff>178026</xdr:rowOff>
    </xdr:from>
    <xdr:to>
      <xdr:col>6</xdr:col>
      <xdr:colOff>810974</xdr:colOff>
      <xdr:row>11</xdr:row>
      <xdr:rowOff>122556</xdr:rowOff>
    </xdr:to>
    <xdr:pic>
      <xdr:nvPicPr>
        <xdr:cNvPr id="2" name="Picture 1" descr="General Format in Excel">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7080" y="1138146"/>
          <a:ext cx="5763974" cy="12246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533400</xdr:colOff>
      <xdr:row>4</xdr:row>
      <xdr:rowOff>87967</xdr:rowOff>
    </xdr:from>
    <xdr:to>
      <xdr:col>12</xdr:col>
      <xdr:colOff>349491</xdr:colOff>
      <xdr:row>26</xdr:row>
      <xdr:rowOff>151392</xdr:rowOff>
    </xdr:to>
    <xdr:pic>
      <xdr:nvPicPr>
        <xdr:cNvPr id="3" name="Picture 2" descr="Format Cells">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696700" y="1059517"/>
          <a:ext cx="5753100" cy="4521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416410</xdr:colOff>
      <xdr:row>4</xdr:row>
      <xdr:rowOff>69812</xdr:rowOff>
    </xdr:from>
    <xdr:to>
      <xdr:col>17</xdr:col>
      <xdr:colOff>172121</xdr:colOff>
      <xdr:row>26</xdr:row>
      <xdr:rowOff>95138</xdr:rowOff>
    </xdr:to>
    <xdr:pic>
      <xdr:nvPicPr>
        <xdr:cNvPr id="5" name="Picture 4" descr="Select Currency">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183586" y="1029036"/>
          <a:ext cx="5067973" cy="4350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10887</xdr:colOff>
      <xdr:row>30</xdr:row>
      <xdr:rowOff>32658</xdr:rowOff>
    </xdr:from>
    <xdr:to>
      <xdr:col>5</xdr:col>
      <xdr:colOff>685934</xdr:colOff>
      <xdr:row>55</xdr:row>
      <xdr:rowOff>93617</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a:fillRect/>
        </a:stretch>
      </xdr:blipFill>
      <xdr:spPr>
        <a:xfrm>
          <a:off x="620487" y="6117772"/>
          <a:ext cx="4926514" cy="4702628"/>
        </a:xfrm>
        <a:prstGeom prst="rect">
          <a:avLst/>
        </a:prstGeom>
      </xdr:spPr>
    </xdr:pic>
    <xdr:clientData/>
  </xdr:twoCellAnchor>
  <xdr:twoCellAnchor editAs="oneCell">
    <xdr:from>
      <xdr:col>3</xdr:col>
      <xdr:colOff>925287</xdr:colOff>
      <xdr:row>30</xdr:row>
      <xdr:rowOff>76200</xdr:rowOff>
    </xdr:from>
    <xdr:to>
      <xdr:col>8</xdr:col>
      <xdr:colOff>1083105</xdr:colOff>
      <xdr:row>55</xdr:row>
      <xdr:rowOff>131395</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5682344" y="6161314"/>
          <a:ext cx="5018313" cy="4689244"/>
        </a:xfrm>
        <a:prstGeom prst="rect">
          <a:avLst/>
        </a:prstGeom>
      </xdr:spPr>
    </xdr:pic>
    <xdr:clientData/>
  </xdr:twoCellAnchor>
  <xdr:twoCellAnchor editAs="oneCell">
    <xdr:from>
      <xdr:col>0</xdr:col>
      <xdr:colOff>549089</xdr:colOff>
      <xdr:row>65</xdr:row>
      <xdr:rowOff>129987</xdr:rowOff>
    </xdr:from>
    <xdr:to>
      <xdr:col>5</xdr:col>
      <xdr:colOff>612240</xdr:colOff>
      <xdr:row>91</xdr:row>
      <xdr:rowOff>119</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6"/>
        <a:stretch>
          <a:fillRect/>
        </a:stretch>
      </xdr:blipFill>
      <xdr:spPr>
        <a:xfrm>
          <a:off x="549089" y="12590928"/>
          <a:ext cx="4874864" cy="4530697"/>
        </a:xfrm>
        <a:prstGeom prst="rect">
          <a:avLst/>
        </a:prstGeom>
      </xdr:spPr>
    </xdr:pic>
    <xdr:clientData/>
  </xdr:twoCellAnchor>
  <xdr:twoCellAnchor>
    <xdr:from>
      <xdr:col>3</xdr:col>
      <xdr:colOff>2161606</xdr:colOff>
      <xdr:row>129</xdr:row>
      <xdr:rowOff>90874</xdr:rowOff>
    </xdr:from>
    <xdr:to>
      <xdr:col>6</xdr:col>
      <xdr:colOff>861236</xdr:colOff>
      <xdr:row>135</xdr:row>
      <xdr:rowOff>180701</xdr:rowOff>
    </xdr:to>
    <xdr:sp macro="" textlink="">
      <xdr:nvSpPr>
        <xdr:cNvPr id="4" name="Speech Bubble: Rectangle 3">
          <a:extLst>
            <a:ext uri="{FF2B5EF4-FFF2-40B4-BE49-F238E27FC236}">
              <a16:creationId xmlns:a16="http://schemas.microsoft.com/office/drawing/2014/main" id="{50318D72-68A5-8647-BBE5-34EA88545513}"/>
            </a:ext>
          </a:extLst>
        </xdr:cNvPr>
        <xdr:cNvSpPr/>
      </xdr:nvSpPr>
      <xdr:spPr>
        <a:xfrm>
          <a:off x="7809529" y="21864219"/>
          <a:ext cx="5018327" cy="1136236"/>
        </a:xfrm>
        <a:prstGeom prst="wedgeRectCallout">
          <a:avLst>
            <a:gd name="adj1" fmla="val -90963"/>
            <a:gd name="adj2" fmla="val 39583"/>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Center text accross multiple cells without merging</a:t>
          </a:r>
        </a:p>
        <a:p>
          <a:pPr algn="l"/>
          <a:r>
            <a:rPr lang="en-US" sz="1800" b="1"/>
            <a:t>Select</a:t>
          </a:r>
          <a:r>
            <a:rPr lang="en-US" sz="1800" b="1" baseline="0"/>
            <a:t> multiple cells &gt; Cntrl+1 &gt; Alignment &gt; Select center across selection</a:t>
          </a:r>
          <a:endParaRPr lang="en-US" sz="1800" b="1"/>
        </a:p>
      </xdr:txBody>
    </xdr:sp>
    <xdr:clientData/>
  </xdr:twoCellAnchor>
  <xdr:twoCellAnchor>
    <xdr:from>
      <xdr:col>1</xdr:col>
      <xdr:colOff>90777</xdr:colOff>
      <xdr:row>167</xdr:row>
      <xdr:rowOff>23854</xdr:rowOff>
    </xdr:from>
    <xdr:to>
      <xdr:col>3</xdr:col>
      <xdr:colOff>1859280</xdr:colOff>
      <xdr:row>191</xdr:row>
      <xdr:rowOff>108005</xdr:rowOff>
    </xdr:to>
    <xdr:sp macro="" textlink="">
      <xdr:nvSpPr>
        <xdr:cNvPr id="8" name="Speech Bubble: Rectangle 7">
          <a:extLst>
            <a:ext uri="{FF2B5EF4-FFF2-40B4-BE49-F238E27FC236}">
              <a16:creationId xmlns:a16="http://schemas.microsoft.com/office/drawing/2014/main" id="{2D962943-9E19-71BC-DE02-DF6FB1F69664}"/>
            </a:ext>
          </a:extLst>
        </xdr:cNvPr>
        <xdr:cNvSpPr/>
      </xdr:nvSpPr>
      <xdr:spPr>
        <a:xfrm>
          <a:off x="700377" y="30823894"/>
          <a:ext cx="6828183" cy="4473271"/>
        </a:xfrm>
        <a:prstGeom prst="wedgeRectCallout">
          <a:avLst>
            <a:gd name="adj1" fmla="val 76215"/>
            <a:gd name="adj2" fmla="val -52663"/>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a:t>To</a:t>
          </a:r>
          <a:r>
            <a:rPr lang="en-US" sz="1600" b="0" baseline="0"/>
            <a:t> highlight cell automatically follow these steps</a:t>
          </a:r>
        </a:p>
        <a:p>
          <a:pPr algn="l"/>
          <a:r>
            <a:rPr lang="en-US" sz="1600" b="0" baseline="0"/>
            <a:t>1. Select the Range: Highlight the cells or rows where you want the formatting to apply.</a:t>
          </a:r>
        </a:p>
        <a:p>
          <a:pPr algn="l"/>
          <a:r>
            <a:rPr lang="en-US" sz="1600" b="0" baseline="0"/>
            <a:t>2. Open Conditional Formatting: Go to the Home tab &gt; Conditional Formatting &gt; New Rule.</a:t>
          </a:r>
        </a:p>
        <a:p>
          <a:pPr algn="l"/>
          <a:r>
            <a:rPr lang="en-US" sz="1600" b="0" baseline="0"/>
            <a:t>3.Use a Formula: Select Use a formula to determine which cells to format and enter </a:t>
          </a:r>
        </a:p>
        <a:p>
          <a:pPr algn="l"/>
          <a:r>
            <a:rPr lang="en-US" sz="1600" b="0" baseline="0">
              <a:latin typeface="Courier New" panose="02070309020205020404" pitchFamily="49" charset="0"/>
              <a:cs typeface="Courier New" panose="02070309020205020404" pitchFamily="49" charset="0"/>
            </a:rPr>
            <a:t>=ROW()=CELL("row")</a:t>
          </a:r>
          <a:r>
            <a:rPr lang="en-US" sz="1600" b="0" baseline="0"/>
            <a:t>. </a:t>
          </a:r>
        </a:p>
        <a:p>
          <a:pPr algn="l"/>
          <a:endParaRPr lang="en-US" sz="1600" b="0" baseline="0"/>
        </a:p>
        <a:p>
          <a:pPr algn="l"/>
          <a:r>
            <a:rPr lang="en-US" sz="1600" b="0" baseline="0"/>
            <a:t>4. Then on the worksheet tab make right click and click on view code</a:t>
          </a:r>
        </a:p>
        <a:p>
          <a:pPr algn="l"/>
          <a:r>
            <a:rPr lang="en-US" sz="1600" b="0" baseline="0"/>
            <a:t>then choose general to Worksheet and add</a:t>
          </a:r>
        </a:p>
        <a:p>
          <a:pPr algn="l"/>
          <a:endParaRPr lang="en-US" sz="1600" b="0" baseline="0"/>
        </a:p>
        <a:p>
          <a:pPr algn="l"/>
          <a:r>
            <a:rPr lang="en-US" sz="1600" b="0" baseline="0">
              <a:latin typeface="Courier New" panose="02070309020205020404" pitchFamily="49" charset="0"/>
              <a:cs typeface="Courier New" panose="02070309020205020404" pitchFamily="49" charset="0"/>
            </a:rPr>
            <a:t>Private Sub Worksheet_SelectionChange(ByVal Target As Range)</a:t>
          </a:r>
        </a:p>
        <a:p>
          <a:pPr algn="l"/>
          <a:r>
            <a:rPr lang="en-US" sz="1600" b="0" baseline="0">
              <a:latin typeface="Courier New" panose="02070309020205020404" pitchFamily="49" charset="0"/>
              <a:cs typeface="Courier New" panose="02070309020205020404" pitchFamily="49" charset="0"/>
            </a:rPr>
            <a:t>ActiveCell.Calculate</a:t>
          </a:r>
        </a:p>
        <a:p>
          <a:pPr algn="l"/>
          <a:r>
            <a:rPr lang="en-US" sz="1600" b="0" baseline="0">
              <a:latin typeface="Courier New" panose="02070309020205020404" pitchFamily="49" charset="0"/>
              <a:cs typeface="Courier New" panose="02070309020205020404" pitchFamily="49" charset="0"/>
            </a:rPr>
            <a:t>End Sub</a:t>
          </a:r>
        </a:p>
        <a:p>
          <a:pPr algn="l"/>
          <a:br>
            <a:rPr lang="en-US" sz="1600" b="0" baseline="0"/>
          </a:br>
          <a:endParaRPr lang="en-US" sz="2000" b="1"/>
        </a:p>
      </xdr:txBody>
    </xdr:sp>
    <xdr:clientData/>
  </xdr:twoCellAnchor>
  <xdr:twoCellAnchor editAs="oneCell">
    <xdr:from>
      <xdr:col>12</xdr:col>
      <xdr:colOff>0</xdr:colOff>
      <xdr:row>113</xdr:row>
      <xdr:rowOff>0</xdr:rowOff>
    </xdr:from>
    <xdr:to>
      <xdr:col>15</xdr:col>
      <xdr:colOff>1010774</xdr:colOff>
      <xdr:row>132</xdr:row>
      <xdr:rowOff>135072</xdr:rowOff>
    </xdr:to>
    <xdr:pic>
      <xdr:nvPicPr>
        <xdr:cNvPr id="9" name="Picture 8">
          <a:extLst>
            <a:ext uri="{FF2B5EF4-FFF2-40B4-BE49-F238E27FC236}">
              <a16:creationId xmlns:a16="http://schemas.microsoft.com/office/drawing/2014/main" id="{03AC7271-C218-4BEB-8478-CA31F21E060D}"/>
            </a:ext>
          </a:extLst>
        </xdr:cNvPr>
        <xdr:cNvPicPr>
          <a:picLocks noChangeAspect="1"/>
        </xdr:cNvPicPr>
      </xdr:nvPicPr>
      <xdr:blipFill>
        <a:blip xmlns:r="http://schemas.openxmlformats.org/officeDocument/2006/relationships" r:embed="rId7"/>
        <a:stretch>
          <a:fillRect/>
        </a:stretch>
      </xdr:blipFill>
      <xdr:spPr>
        <a:xfrm>
          <a:off x="18017007" y="21719683"/>
          <a:ext cx="4031244" cy="446493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absolute">
    <xdr:from>
      <xdr:col>9</xdr:col>
      <xdr:colOff>312420</xdr:colOff>
      <xdr:row>4</xdr:row>
      <xdr:rowOff>213360</xdr:rowOff>
    </xdr:from>
    <xdr:to>
      <xdr:col>15</xdr:col>
      <xdr:colOff>327660</xdr:colOff>
      <xdr:row>11</xdr:row>
      <xdr:rowOff>45720</xdr:rowOff>
    </xdr:to>
    <mc:AlternateContent xmlns:mc="http://schemas.openxmlformats.org/markup-compatibility/2006" xmlns:sle15="http://schemas.microsoft.com/office/drawing/2012/slicer">
      <mc:Choice Requires="sle15">
        <xdr:graphicFrame macro="">
          <xdr:nvGraphicFramePr>
            <xdr:cNvPr id="3" name="Type">
              <a:extLst>
                <a:ext uri="{FF2B5EF4-FFF2-40B4-BE49-F238E27FC236}">
                  <a16:creationId xmlns:a16="http://schemas.microsoft.com/office/drawing/2014/main" id="{70BE3F62-DF97-DD66-755F-99281DFD69C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9616440" y="1143000"/>
              <a:ext cx="3863340" cy="137922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289560</xdr:colOff>
      <xdr:row>11</xdr:row>
      <xdr:rowOff>160021</xdr:rowOff>
    </xdr:from>
    <xdr:to>
      <xdr:col>12</xdr:col>
      <xdr:colOff>99060</xdr:colOff>
      <xdr:row>18</xdr:row>
      <xdr:rowOff>137161</xdr:rowOff>
    </xdr:to>
    <mc:AlternateContent xmlns:mc="http://schemas.openxmlformats.org/markup-compatibility/2006" xmlns:sle15="http://schemas.microsoft.com/office/drawing/2012/slicer">
      <mc:Choice Requires="sle15">
        <xdr:graphicFrame macro="">
          <xdr:nvGraphicFramePr>
            <xdr:cNvPr id="4" name="Store">
              <a:extLst>
                <a:ext uri="{FF2B5EF4-FFF2-40B4-BE49-F238E27FC236}">
                  <a16:creationId xmlns:a16="http://schemas.microsoft.com/office/drawing/2014/main" id="{370E5428-35C6-E2BA-B7D5-EAC0E84AD77D}"/>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9593580" y="2636521"/>
              <a:ext cx="1828800" cy="15240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4</xdr:col>
      <xdr:colOff>83496</xdr:colOff>
      <xdr:row>26</xdr:row>
      <xdr:rowOff>172785</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609600" y="365760"/>
          <a:ext cx="2590476" cy="4561905"/>
        </a:xfrm>
        <a:prstGeom prst="rect">
          <a:avLst/>
        </a:prstGeom>
      </xdr:spPr>
    </xdr:pic>
    <xdr:clientData/>
  </xdr:twoCellAnchor>
  <xdr:twoCellAnchor editAs="oneCell">
    <xdr:from>
      <xdr:col>6</xdr:col>
      <xdr:colOff>0</xdr:colOff>
      <xdr:row>2</xdr:row>
      <xdr:rowOff>0</xdr:rowOff>
    </xdr:from>
    <xdr:to>
      <xdr:col>11</xdr:col>
      <xdr:colOff>224373</xdr:colOff>
      <xdr:row>30</xdr:row>
      <xdr:rowOff>60311</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3657600" y="365760"/>
          <a:ext cx="3333333" cy="5190476"/>
        </a:xfrm>
        <a:prstGeom prst="rect">
          <a:avLst/>
        </a:prstGeom>
      </xdr:spPr>
    </xdr:pic>
    <xdr:clientData/>
  </xdr:twoCellAnchor>
  <xdr:twoCellAnchor editAs="oneCell">
    <xdr:from>
      <xdr:col>12</xdr:col>
      <xdr:colOff>0</xdr:colOff>
      <xdr:row>2</xdr:row>
      <xdr:rowOff>0</xdr:rowOff>
    </xdr:from>
    <xdr:to>
      <xdr:col>15</xdr:col>
      <xdr:colOff>211201</xdr:colOff>
      <xdr:row>20</xdr:row>
      <xdr:rowOff>96732</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a:stretch>
          <a:fillRect/>
        </a:stretch>
      </xdr:blipFill>
      <xdr:spPr>
        <a:xfrm>
          <a:off x="7315200" y="365760"/>
          <a:ext cx="2028571" cy="3380952"/>
        </a:xfrm>
        <a:prstGeom prst="rect">
          <a:avLst/>
        </a:prstGeom>
      </xdr:spPr>
    </xdr:pic>
    <xdr:clientData/>
  </xdr:twoCellAnchor>
  <xdr:twoCellAnchor editAs="oneCell">
    <xdr:from>
      <xdr:col>11</xdr:col>
      <xdr:colOff>586740</xdr:colOff>
      <xdr:row>20</xdr:row>
      <xdr:rowOff>160020</xdr:rowOff>
    </xdr:from>
    <xdr:to>
      <xdr:col>15</xdr:col>
      <xdr:colOff>249294</xdr:colOff>
      <xdr:row>33</xdr:row>
      <xdr:rowOff>1628</xdr:rowOff>
    </xdr:to>
    <xdr:pic>
      <xdr:nvPicPr>
        <xdr:cNvPr id="5" name="Picture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4"/>
        <a:stretch>
          <a:fillRect/>
        </a:stretch>
      </xdr:blipFill>
      <xdr:spPr>
        <a:xfrm>
          <a:off x="7292340" y="3901440"/>
          <a:ext cx="2085714" cy="2219048"/>
        </a:xfrm>
        <a:prstGeom prst="rect">
          <a:avLst/>
        </a:prstGeom>
      </xdr:spPr>
    </xdr:pic>
    <xdr:clientData/>
  </xdr:twoCellAnchor>
  <xdr:twoCellAnchor editAs="oneCell">
    <xdr:from>
      <xdr:col>16</xdr:col>
      <xdr:colOff>0</xdr:colOff>
      <xdr:row>2</xdr:row>
      <xdr:rowOff>0</xdr:rowOff>
    </xdr:from>
    <xdr:to>
      <xdr:col>19</xdr:col>
      <xdr:colOff>95010</xdr:colOff>
      <xdr:row>17</xdr:row>
      <xdr:rowOff>56800</xdr:rowOff>
    </xdr:to>
    <xdr:pic>
      <xdr:nvPicPr>
        <xdr:cNvPr id="6" name="Picture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5"/>
        <a:stretch>
          <a:fillRect/>
        </a:stretch>
      </xdr:blipFill>
      <xdr:spPr>
        <a:xfrm>
          <a:off x="9753600" y="365760"/>
          <a:ext cx="1923810" cy="2800000"/>
        </a:xfrm>
        <a:prstGeom prst="rect">
          <a:avLst/>
        </a:prstGeom>
      </xdr:spPr>
    </xdr:pic>
    <xdr:clientData/>
  </xdr:twoCellAnchor>
  <xdr:twoCellAnchor editAs="oneCell">
    <xdr:from>
      <xdr:col>15</xdr:col>
      <xdr:colOff>594360</xdr:colOff>
      <xdr:row>17</xdr:row>
      <xdr:rowOff>160020</xdr:rowOff>
    </xdr:from>
    <xdr:to>
      <xdr:col>19</xdr:col>
      <xdr:colOff>289292</xdr:colOff>
      <xdr:row>30</xdr:row>
      <xdr:rowOff>18769</xdr:rowOff>
    </xdr:to>
    <xdr:pic>
      <xdr:nvPicPr>
        <xdr:cNvPr id="7" name="Picture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6"/>
        <a:stretch>
          <a:fillRect/>
        </a:stretch>
      </xdr:blipFill>
      <xdr:spPr>
        <a:xfrm>
          <a:off x="9738360" y="3352800"/>
          <a:ext cx="2142857" cy="2247619"/>
        </a:xfrm>
        <a:prstGeom prst="rect">
          <a:avLst/>
        </a:prstGeom>
      </xdr:spPr>
    </xdr:pic>
    <xdr:clientData/>
  </xdr:twoCellAnchor>
  <xdr:twoCellAnchor>
    <xdr:from>
      <xdr:col>3</xdr:col>
      <xdr:colOff>329512</xdr:colOff>
      <xdr:row>49</xdr:row>
      <xdr:rowOff>159608</xdr:rowOff>
    </xdr:from>
    <xdr:to>
      <xdr:col>10</xdr:col>
      <xdr:colOff>252284</xdr:colOff>
      <xdr:row>68</xdr:row>
      <xdr:rowOff>77230</xdr:rowOff>
    </xdr:to>
    <xdr:graphicFrame macro="">
      <xdr:nvGraphicFramePr>
        <xdr:cNvPr id="11" name="Chart 10">
          <a:extLst>
            <a:ext uri="{FF2B5EF4-FFF2-40B4-BE49-F238E27FC236}">
              <a16:creationId xmlns:a16="http://schemas.microsoft.com/office/drawing/2014/main" id="{5D1EBB26-DE8F-A598-D285-910D652BC3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174171</xdr:colOff>
      <xdr:row>91</xdr:row>
      <xdr:rowOff>133350</xdr:rowOff>
    </xdr:from>
    <xdr:to>
      <xdr:col>13</xdr:col>
      <xdr:colOff>413656</xdr:colOff>
      <xdr:row>106</xdr:row>
      <xdr:rowOff>78921</xdr:rowOff>
    </xdr:to>
    <xdr:graphicFrame macro="">
      <xdr:nvGraphicFramePr>
        <xdr:cNvPr id="18" name="Chart 17">
          <a:extLst>
            <a:ext uri="{FF2B5EF4-FFF2-40B4-BE49-F238E27FC236}">
              <a16:creationId xmlns:a16="http://schemas.microsoft.com/office/drawing/2014/main" id="{10E576C7-49FD-75C6-FF04-6A4BEA0898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437560</xdr:colOff>
      <xdr:row>103</xdr:row>
      <xdr:rowOff>112035</xdr:rowOff>
    </xdr:from>
    <xdr:to>
      <xdr:col>12</xdr:col>
      <xdr:colOff>83813</xdr:colOff>
      <xdr:row>118</xdr:row>
      <xdr:rowOff>68720</xdr:rowOff>
    </xdr:to>
    <xdr:graphicFrame macro="">
      <xdr:nvGraphicFramePr>
        <xdr:cNvPr id="20" name="Chart 19">
          <a:extLst>
            <a:ext uri="{FF2B5EF4-FFF2-40B4-BE49-F238E27FC236}">
              <a16:creationId xmlns:a16="http://schemas.microsoft.com/office/drawing/2014/main" id="{B474D634-8D25-AC2C-3C85-88A3470684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101245</xdr:colOff>
      <xdr:row>124</xdr:row>
      <xdr:rowOff>155065</xdr:rowOff>
    </xdr:from>
    <xdr:to>
      <xdr:col>8</xdr:col>
      <xdr:colOff>330378</xdr:colOff>
      <xdr:row>135</xdr:row>
      <xdr:rowOff>127887</xdr:rowOff>
    </xdr:to>
    <xdr:graphicFrame macro="">
      <xdr:nvGraphicFramePr>
        <xdr:cNvPr id="22" name="Chart 21">
          <a:extLst>
            <a:ext uri="{FF2B5EF4-FFF2-40B4-BE49-F238E27FC236}">
              <a16:creationId xmlns:a16="http://schemas.microsoft.com/office/drawing/2014/main" id="{C747091C-2F53-E950-6B4D-60687BCAFA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absolute">
    <xdr:from>
      <xdr:col>16</xdr:col>
      <xdr:colOff>341825</xdr:colOff>
      <xdr:row>6</xdr:row>
      <xdr:rowOff>430</xdr:rowOff>
    </xdr:from>
    <xdr:to>
      <xdr:col>20</xdr:col>
      <xdr:colOff>140934</xdr:colOff>
      <xdr:row>40</xdr:row>
      <xdr:rowOff>80958</xdr:rowOff>
    </xdr:to>
    <mc:AlternateContent xmlns:mc="http://schemas.openxmlformats.org/markup-compatibility/2006" xmlns:sle15="http://schemas.microsoft.com/office/drawing/2012/slicer">
      <mc:Choice Requires="sle15">
        <xdr:graphicFrame macro="">
          <xdr:nvGraphicFramePr>
            <xdr:cNvPr id="2" name="Make">
              <a:extLst>
                <a:ext uri="{FF2B5EF4-FFF2-40B4-BE49-F238E27FC236}">
                  <a16:creationId xmlns:a16="http://schemas.microsoft.com/office/drawing/2014/main" id="{865CDA7F-0404-0C60-83D6-3216D4AA1409}"/>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10948297" y="1188393"/>
              <a:ext cx="1824798" cy="2480118"/>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14</xdr:col>
      <xdr:colOff>75507</xdr:colOff>
      <xdr:row>6</xdr:row>
      <xdr:rowOff>4251</xdr:rowOff>
    </xdr:from>
    <xdr:to>
      <xdr:col>16</xdr:col>
      <xdr:colOff>234834</xdr:colOff>
      <xdr:row>40</xdr:row>
      <xdr:rowOff>84779</xdr:rowOff>
    </xdr:to>
    <mc:AlternateContent xmlns:mc="http://schemas.openxmlformats.org/markup-compatibility/2006" xmlns:sle15="http://schemas.microsoft.com/office/drawing/2012/slicer">
      <mc:Choice Requires="sle15">
        <xdr:graphicFrame macro="">
          <xdr:nvGraphicFramePr>
            <xdr:cNvPr id="3" name="Color">
              <a:extLst>
                <a:ext uri="{FF2B5EF4-FFF2-40B4-BE49-F238E27FC236}">
                  <a16:creationId xmlns:a16="http://schemas.microsoft.com/office/drawing/2014/main" id="{F9D3E1D2-83C7-1A02-59D8-8DAE7EC15CEF}"/>
                </a:ext>
              </a:extLst>
            </xdr:cNvPr>
            <xdr:cNvGraphicFramePr/>
          </xdr:nvGraphicFramePr>
          <xdr:xfrm>
            <a:off x="0" y="0"/>
            <a:ext cx="0" cy="0"/>
          </xdr:xfrm>
          <a:graphic>
            <a:graphicData uri="http://schemas.microsoft.com/office/drawing/2010/slicer">
              <sle:slicer xmlns:sle="http://schemas.microsoft.com/office/drawing/2010/slicer" name="Color"/>
            </a:graphicData>
          </a:graphic>
        </xdr:graphicFrame>
      </mc:Choice>
      <mc:Fallback xmlns="">
        <xdr:sp macro="" textlink="">
          <xdr:nvSpPr>
            <xdr:cNvPr id="0" name=""/>
            <xdr:cNvSpPr>
              <a:spLocks noTextEdit="1"/>
            </xdr:cNvSpPr>
          </xdr:nvSpPr>
          <xdr:spPr>
            <a:xfrm>
              <a:off x="9011259" y="1192214"/>
              <a:ext cx="1830047" cy="2480118"/>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8</xdr:row>
      <xdr:rowOff>32384</xdr:rowOff>
    </xdr:from>
    <xdr:to>
      <xdr:col>6</xdr:col>
      <xdr:colOff>60016</xdr:colOff>
      <xdr:row>19</xdr:row>
      <xdr:rowOff>171067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647700" y="1470659"/>
          <a:ext cx="3069916" cy="213321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19</xdr:col>
      <xdr:colOff>608057</xdr:colOff>
      <xdr:row>4</xdr:row>
      <xdr:rowOff>0</xdr:rowOff>
    </xdr:from>
    <xdr:to>
      <xdr:col>38</xdr:col>
      <xdr:colOff>503752</xdr:colOff>
      <xdr:row>38</xdr:row>
      <xdr:rowOff>124460</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rotWithShape="1">
        <a:blip xmlns:r="http://schemas.openxmlformats.org/officeDocument/2006/relationships" r:embed="rId1"/>
        <a:srcRect b="1648"/>
        <a:stretch/>
      </xdr:blipFill>
      <xdr:spPr>
        <a:xfrm>
          <a:off x="13188677" y="883920"/>
          <a:ext cx="11478095" cy="7653020"/>
        </a:xfrm>
        <a:prstGeom prst="rect">
          <a:avLst/>
        </a:prstGeom>
      </xdr:spPr>
    </xdr:pic>
    <xdr:clientData/>
  </xdr:twoCellAnchor>
  <xdr:twoCellAnchor editAs="oneCell">
    <xdr:from>
      <xdr:col>19</xdr:col>
      <xdr:colOff>361951</xdr:colOff>
      <xdr:row>43</xdr:row>
      <xdr:rowOff>152400</xdr:rowOff>
    </xdr:from>
    <xdr:to>
      <xdr:col>37</xdr:col>
      <xdr:colOff>223569</xdr:colOff>
      <xdr:row>81</xdr:row>
      <xdr:rowOff>157018</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12954001" y="9448800"/>
          <a:ext cx="10834418" cy="724361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609600</xdr:colOff>
      <xdr:row>3</xdr:row>
      <xdr:rowOff>144780</xdr:rowOff>
    </xdr:from>
    <xdr:to>
      <xdr:col>9</xdr:col>
      <xdr:colOff>274320</xdr:colOff>
      <xdr:row>15</xdr:row>
      <xdr:rowOff>137160</xdr:rowOff>
    </xdr:to>
    <xdr:sp macro="" textlink="">
      <xdr:nvSpPr>
        <xdr:cNvPr id="10" name="Speech Bubble: Rectangle 9">
          <a:extLst>
            <a:ext uri="{FF2B5EF4-FFF2-40B4-BE49-F238E27FC236}">
              <a16:creationId xmlns:a16="http://schemas.microsoft.com/office/drawing/2014/main" id="{92D4A63D-D058-4C22-85D9-70611C66B1B5}"/>
            </a:ext>
          </a:extLst>
        </xdr:cNvPr>
        <xdr:cNvSpPr/>
      </xdr:nvSpPr>
      <xdr:spPr>
        <a:xfrm>
          <a:off x="609600" y="739140"/>
          <a:ext cx="5699760" cy="2369820"/>
        </a:xfrm>
        <a:prstGeom prst="wedgeRectCallout">
          <a:avLst>
            <a:gd name="adj1" fmla="val -39037"/>
            <a:gd name="adj2" fmla="val -65344"/>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Macros in Excel are sequences of recorded actions that automate repetitive tasks. They allow users to perform tasks like formatting, calculations, or data manipulation with a single click or shortcut.</a:t>
          </a:r>
        </a:p>
        <a:p>
          <a:pPr algn="l"/>
          <a:endParaRPr lang="en-US" sz="1100">
            <a:solidFill>
              <a:sysClr val="windowText" lastClr="000000"/>
            </a:solidFill>
          </a:endParaRPr>
        </a:p>
        <a:p>
          <a:pPr algn="l"/>
          <a:r>
            <a:rPr lang="en-US" sz="1100">
              <a:solidFill>
                <a:sysClr val="windowText" lastClr="000000"/>
              </a:solidFill>
            </a:rPr>
            <a:t>Why Use Macros?</a:t>
          </a:r>
        </a:p>
        <a:p>
          <a:pPr algn="l"/>
          <a:r>
            <a:rPr lang="en-US" sz="1100" b="1">
              <a:solidFill>
                <a:sysClr val="windowText" lastClr="000000"/>
              </a:solidFill>
            </a:rPr>
            <a:t>Save Time</a:t>
          </a:r>
          <a:r>
            <a:rPr lang="en-US" sz="1100">
              <a:solidFill>
                <a:sysClr val="windowText" lastClr="000000"/>
              </a:solidFill>
            </a:rPr>
            <a:t>: Automate repetitive tasks, reducing manual effort.</a:t>
          </a:r>
        </a:p>
        <a:p>
          <a:pPr algn="l"/>
          <a:r>
            <a:rPr lang="en-US" sz="1100" b="1">
              <a:solidFill>
                <a:sysClr val="windowText" lastClr="000000"/>
              </a:solidFill>
            </a:rPr>
            <a:t>Increase Accuracy</a:t>
          </a:r>
          <a:r>
            <a:rPr lang="en-US" sz="1100">
              <a:solidFill>
                <a:sysClr val="windowText" lastClr="000000"/>
              </a:solidFill>
            </a:rPr>
            <a:t>: Minimize errors by automating complex sequences.</a:t>
          </a:r>
        </a:p>
        <a:p>
          <a:pPr algn="l"/>
          <a:r>
            <a:rPr lang="en-US" sz="1100">
              <a:solidFill>
                <a:sysClr val="windowText" lastClr="000000"/>
              </a:solidFill>
            </a:rPr>
            <a:t>Boost Productivity: Complete tasks faster, especially when dealing with large datasets.</a:t>
          </a:r>
        </a:p>
        <a:p>
          <a:pPr algn="l"/>
          <a:r>
            <a:rPr lang="en-US" sz="1100" b="1">
              <a:solidFill>
                <a:sysClr val="windowText" lastClr="000000"/>
              </a:solidFill>
            </a:rPr>
            <a:t>Consistency</a:t>
          </a:r>
          <a:r>
            <a:rPr lang="en-US" sz="1100">
              <a:solidFill>
                <a:sysClr val="windowText" lastClr="000000"/>
              </a:solidFill>
            </a:rPr>
            <a:t>: Ensure uniformity across operations, ensuring the same actions are applied consistently.</a:t>
          </a:r>
        </a:p>
        <a:p>
          <a:pPr algn="l"/>
          <a:endParaRPr lang="en-US" sz="1100">
            <a:solidFill>
              <a:sysClr val="windowText" lastClr="000000"/>
            </a:solidFill>
          </a:endParaRPr>
        </a:p>
        <a:p>
          <a:pPr algn="l"/>
          <a:r>
            <a:rPr lang="en-US" sz="1100">
              <a:solidFill>
                <a:sysClr val="windowText" lastClr="000000"/>
              </a:solidFill>
            </a:rPr>
            <a:t>In short, macros streamline workflow by automating frequent tasks, improving efficiency.</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213360</xdr:colOff>
      <xdr:row>5</xdr:row>
      <xdr:rowOff>45720</xdr:rowOff>
    </xdr:from>
    <xdr:to>
      <xdr:col>1</xdr:col>
      <xdr:colOff>1158240</xdr:colOff>
      <xdr:row>7</xdr:row>
      <xdr:rowOff>173521</xdr:rowOff>
    </xdr:to>
    <xdr:pic>
      <xdr:nvPicPr>
        <xdr:cNvPr id="2" name="Picture 1" descr="Fiverr – Logos Download">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2960" y="960120"/>
          <a:ext cx="937260" cy="937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519154</xdr:colOff>
      <xdr:row>11</xdr:row>
      <xdr:rowOff>73615</xdr:rowOff>
    </xdr:from>
    <xdr:to>
      <xdr:col>1</xdr:col>
      <xdr:colOff>1314864</xdr:colOff>
      <xdr:row>13</xdr:row>
      <xdr:rowOff>39113</xdr:rowOff>
    </xdr:to>
    <xdr:pic>
      <xdr:nvPicPr>
        <xdr:cNvPr id="3" name="Picture 2" descr="Upwork (upwork.com) – Logos Download">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9154" y="2227093"/>
          <a:ext cx="1395785" cy="4492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1325880</xdr:colOff>
      <xdr:row>19</xdr:row>
      <xdr:rowOff>38100</xdr:rowOff>
    </xdr:to>
    <xdr:pic>
      <xdr:nvPicPr>
        <xdr:cNvPr id="7" name="Picture 6">
          <a:extLst>
            <a:ext uri="{FF2B5EF4-FFF2-40B4-BE49-F238E27FC236}">
              <a16:creationId xmlns:a16="http://schemas.microsoft.com/office/drawing/2014/main" id="{6585006D-6C58-9F97-2C2F-4A7DFD2C9D6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3977640"/>
          <a:ext cx="132588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jaratul yakin" refreshedDate="45663.753983564813" createdVersion="8" refreshedVersion="8" minRefreshableVersion="3" recordCount="6" xr:uid="{B09CC886-FD04-4EE9-BDF0-D3E52231FBD9}">
  <cacheSource type="worksheet">
    <worksheetSource ref="B9:B15" sheet="Basic Arithmatic"/>
  </cacheSource>
  <cacheFields count="1">
    <cacheField name="Basic Arithmatic (Demonstration)" numFmtId="0">
      <sharedItems count="6">
        <s v="Example 1"/>
        <s v="Student"/>
        <s v="John"/>
        <s v="Jane"/>
        <s v="Alex"/>
        <s v="Sarah"/>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jaratul yakin" refreshedDate="45663.754591203702" createdVersion="8" refreshedVersion="8" minRefreshableVersion="3" recordCount="10" xr:uid="{DF434054-B996-45E0-B56C-038730C06A27}">
  <cacheSource type="worksheet">
    <worksheetSource ref="B27:E37" sheet="Basic Arithmatic"/>
  </cacheSource>
  <cacheFields count="4">
    <cacheField name="Date" numFmtId="14">
      <sharedItems containsSemiMixedTypes="0" containsNonDate="0" containsDate="1" containsString="0" minDate="2023-01-01T00:00:00" maxDate="2023-01-11T00:00:00" count="10">
        <d v="2023-01-01T00:00:00"/>
        <d v="2023-01-02T00:00:00"/>
        <d v="2023-01-03T00:00:00"/>
        <d v="2023-01-04T00:00:00"/>
        <d v="2023-01-05T00:00:00"/>
        <d v="2023-01-06T00:00:00"/>
        <d v="2023-01-07T00:00:00"/>
        <d v="2023-01-08T00:00:00"/>
        <d v="2023-01-09T00:00:00"/>
        <d v="2023-01-10T00:00:00"/>
      </sharedItems>
    </cacheField>
    <cacheField name="Item" numFmtId="0">
      <sharedItems count="10">
        <s v="Item 1"/>
        <s v="Item 2"/>
        <s v="Item 3"/>
        <s v="Item 4"/>
        <s v="Item 5"/>
        <s v="Item 6"/>
        <s v="Item 7"/>
        <s v="Item 8"/>
        <s v="Item 9"/>
        <s v="Item 10"/>
      </sharedItems>
    </cacheField>
    <cacheField name="Quantity" numFmtId="0">
      <sharedItems containsSemiMixedTypes="0" containsString="0" containsNumber="1" containsInteger="1" minValue="10" maxValue="95"/>
    </cacheField>
    <cacheField name="Price per unit" numFmtId="8">
      <sharedItems containsSemiMixedTypes="0" containsString="0" containsNumber="1" containsInteger="1" minValue="10" maxValue="140"/>
    </cacheField>
  </cacheFields>
  <extLst>
    <ext xmlns:x14="http://schemas.microsoft.com/office/spreadsheetml/2009/9/main" uri="{725AE2AE-9491-48be-B2B4-4EB974FC3084}">
      <x14:pivotCacheDefinition pivotCacheId="9624619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r>
  <r>
    <x v="1"/>
  </r>
  <r>
    <x v="2"/>
  </r>
  <r>
    <x v="3"/>
  </r>
  <r>
    <x v="4"/>
  </r>
  <r>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n v="10"/>
    <n v="15"/>
  </r>
  <r>
    <x v="1"/>
    <x v="1"/>
    <n v="85"/>
    <n v="10"/>
  </r>
  <r>
    <x v="2"/>
    <x v="2"/>
    <n v="30"/>
    <n v="15"/>
  </r>
  <r>
    <x v="3"/>
    <x v="3"/>
    <n v="40"/>
    <n v="20"/>
  </r>
  <r>
    <x v="4"/>
    <x v="4"/>
    <n v="80"/>
    <n v="125"/>
  </r>
  <r>
    <x v="5"/>
    <x v="5"/>
    <n v="60"/>
    <n v="30"/>
  </r>
  <r>
    <x v="6"/>
    <x v="6"/>
    <n v="70"/>
    <n v="35"/>
  </r>
  <r>
    <x v="7"/>
    <x v="7"/>
    <n v="95"/>
    <n v="140"/>
  </r>
  <r>
    <x v="8"/>
    <x v="8"/>
    <n v="90"/>
    <n v="45"/>
  </r>
  <r>
    <x v="9"/>
    <x v="9"/>
    <n v="25"/>
    <n v="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AB195A-D977-4F11-A155-C9B7D6EE2AE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0" firstHeaderRow="1" firstDataRow="1" firstDataCol="1"/>
  <pivotFields count="1">
    <pivotField axis="axisRow" showAll="0">
      <items count="7">
        <item x="4"/>
        <item x="0"/>
        <item x="3"/>
        <item x="2"/>
        <item x="5"/>
        <item x="1"/>
        <item t="default"/>
      </items>
    </pivotField>
  </pivotFields>
  <rowFields count="1">
    <field x="0"/>
  </rowFields>
  <rowItems count="7">
    <i>
      <x/>
    </i>
    <i>
      <x v="1"/>
    </i>
    <i>
      <x v="2"/>
    </i>
    <i>
      <x v="3"/>
    </i>
    <i>
      <x v="4"/>
    </i>
    <i>
      <x v="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C51A66-2E0C-4883-B970-6C53EAC69616}"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4">
    <pivotField axis="axisRow" numFmtId="14" showAll="0">
      <items count="11">
        <item h="1" x="0"/>
        <item h="1" x="1"/>
        <item x="2"/>
        <item x="3"/>
        <item x="4"/>
        <item h="1" x="5"/>
        <item h="1" x="6"/>
        <item h="1" x="7"/>
        <item h="1" x="8"/>
        <item h="1" x="9"/>
        <item t="default"/>
      </items>
    </pivotField>
    <pivotField showAll="0">
      <items count="11">
        <item x="0"/>
        <item x="9"/>
        <item x="1"/>
        <item x="2"/>
        <item x="3"/>
        <item x="4"/>
        <item x="5"/>
        <item x="6"/>
        <item x="7"/>
        <item x="8"/>
        <item t="default"/>
      </items>
    </pivotField>
    <pivotField dataField="1" showAll="0"/>
    <pivotField numFmtId="8" showAll="0"/>
  </pivotFields>
  <rowFields count="1">
    <field x="0"/>
  </rowFields>
  <rowItems count="4">
    <i>
      <x v="2"/>
    </i>
    <i>
      <x v="3"/>
    </i>
    <i>
      <x v="4"/>
    </i>
    <i t="grand">
      <x/>
    </i>
  </rowItems>
  <colItems count="1">
    <i/>
  </colItems>
  <dataFields count="1">
    <dataField name="Sum of Quantity" fld="2" baseField="0" baseItem="0"/>
  </dataFields>
  <chartFormats count="28">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0" count="1" selected="0">
            <x v="0"/>
          </reference>
        </references>
      </pivotArea>
    </chartFormat>
    <chartFormat chart="6" format="3">
      <pivotArea type="data" outline="0" fieldPosition="0">
        <references count="2">
          <reference field="4294967294" count="1" selected="0">
            <x v="0"/>
          </reference>
          <reference field="0" count="1" selected="0">
            <x v="1"/>
          </reference>
        </references>
      </pivotArea>
    </chartFormat>
    <chartFormat chart="6" format="4">
      <pivotArea type="data" outline="0" fieldPosition="0">
        <references count="2">
          <reference field="4294967294" count="1" selected="0">
            <x v="0"/>
          </reference>
          <reference field="0" count="1" selected="0">
            <x v="2"/>
          </reference>
        </references>
      </pivotArea>
    </chartFormat>
    <chartFormat chart="6" format="5">
      <pivotArea type="data" outline="0" fieldPosition="0">
        <references count="2">
          <reference field="4294967294" count="1" selected="0">
            <x v="0"/>
          </reference>
          <reference field="0" count="1" selected="0">
            <x v="3"/>
          </reference>
        </references>
      </pivotArea>
    </chartFormat>
    <chartFormat chart="6" format="6">
      <pivotArea type="data" outline="0" fieldPosition="0">
        <references count="2">
          <reference field="4294967294" count="1" selected="0">
            <x v="0"/>
          </reference>
          <reference field="0" count="1" selected="0">
            <x v="4"/>
          </reference>
        </references>
      </pivotArea>
    </chartFormat>
    <chartFormat chart="6" format="7">
      <pivotArea type="data" outline="0" fieldPosition="0">
        <references count="2">
          <reference field="4294967294" count="1" selected="0">
            <x v="0"/>
          </reference>
          <reference field="0" count="1" selected="0">
            <x v="5"/>
          </reference>
        </references>
      </pivotArea>
    </chartFormat>
    <chartFormat chart="6" format="8">
      <pivotArea type="data" outline="0" fieldPosition="0">
        <references count="2">
          <reference field="4294967294" count="1" selected="0">
            <x v="0"/>
          </reference>
          <reference field="0" count="1" selected="0">
            <x v="6"/>
          </reference>
        </references>
      </pivotArea>
    </chartFormat>
    <chartFormat chart="6" format="9">
      <pivotArea type="data" outline="0" fieldPosition="0">
        <references count="2">
          <reference field="4294967294" count="1" selected="0">
            <x v="0"/>
          </reference>
          <reference field="0" count="1" selected="0">
            <x v="7"/>
          </reference>
        </references>
      </pivotArea>
    </chartFormat>
    <chartFormat chart="6" format="10">
      <pivotArea type="data" outline="0" fieldPosition="0">
        <references count="2">
          <reference field="4294967294" count="1" selected="0">
            <x v="0"/>
          </reference>
          <reference field="0" count="1" selected="0">
            <x v="8"/>
          </reference>
        </references>
      </pivotArea>
    </chartFormat>
    <chartFormat chart="6" format="11">
      <pivotArea type="data" outline="0" fieldPosition="0">
        <references count="2">
          <reference field="4294967294" count="1" selected="0">
            <x v="0"/>
          </reference>
          <reference field="0" count="1" selected="0">
            <x v="9"/>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0" count="1" selected="0">
            <x v="0"/>
          </reference>
        </references>
      </pivotArea>
    </chartFormat>
    <chartFormat chart="7" format="14">
      <pivotArea type="data" outline="0" fieldPosition="0">
        <references count="2">
          <reference field="4294967294" count="1" selected="0">
            <x v="0"/>
          </reference>
          <reference field="0" count="1" selected="0">
            <x v="1"/>
          </reference>
        </references>
      </pivotArea>
    </chartFormat>
    <chartFormat chart="7" format="15">
      <pivotArea type="data" outline="0" fieldPosition="0">
        <references count="2">
          <reference field="4294967294" count="1" selected="0">
            <x v="0"/>
          </reference>
          <reference field="0" count="1" selected="0">
            <x v="2"/>
          </reference>
        </references>
      </pivotArea>
    </chartFormat>
    <chartFormat chart="7" format="16">
      <pivotArea type="data" outline="0" fieldPosition="0">
        <references count="2">
          <reference field="4294967294" count="1" selected="0">
            <x v="0"/>
          </reference>
          <reference field="0" count="1" selected="0">
            <x v="3"/>
          </reference>
        </references>
      </pivotArea>
    </chartFormat>
    <chartFormat chart="7" format="17">
      <pivotArea type="data" outline="0" fieldPosition="0">
        <references count="2">
          <reference field="4294967294" count="1" selected="0">
            <x v="0"/>
          </reference>
          <reference field="0" count="1" selected="0">
            <x v="4"/>
          </reference>
        </references>
      </pivotArea>
    </chartFormat>
    <chartFormat chart="7" format="18">
      <pivotArea type="data" outline="0" fieldPosition="0">
        <references count="2">
          <reference field="4294967294" count="1" selected="0">
            <x v="0"/>
          </reference>
          <reference field="0" count="1" selected="0">
            <x v="5"/>
          </reference>
        </references>
      </pivotArea>
    </chartFormat>
    <chartFormat chart="7" format="19">
      <pivotArea type="data" outline="0" fieldPosition="0">
        <references count="2">
          <reference field="4294967294" count="1" selected="0">
            <x v="0"/>
          </reference>
          <reference field="0" count="1" selected="0">
            <x v="6"/>
          </reference>
        </references>
      </pivotArea>
    </chartFormat>
    <chartFormat chart="7" format="20">
      <pivotArea type="data" outline="0" fieldPosition="0">
        <references count="2">
          <reference field="4294967294" count="1" selected="0">
            <x v="0"/>
          </reference>
          <reference field="0" count="1" selected="0">
            <x v="7"/>
          </reference>
        </references>
      </pivotArea>
    </chartFormat>
    <chartFormat chart="7" format="21">
      <pivotArea type="data" outline="0" fieldPosition="0">
        <references count="2">
          <reference field="4294967294" count="1" selected="0">
            <x v="0"/>
          </reference>
          <reference field="0" count="1" selected="0">
            <x v="8"/>
          </reference>
        </references>
      </pivotArea>
    </chartFormat>
    <chartFormat chart="7" format="22">
      <pivotArea type="data" outline="0" fieldPosition="0">
        <references count="2">
          <reference field="4294967294" count="1" selected="0">
            <x v="0"/>
          </reference>
          <reference field="0" count="1" selected="0">
            <x v="9"/>
          </reference>
        </references>
      </pivotArea>
    </chartFormat>
    <chartFormat chart="4" format="1">
      <pivotArea type="data" outline="0" fieldPosition="0">
        <references count="2">
          <reference field="4294967294" count="1" selected="0">
            <x v="0"/>
          </reference>
          <reference field="0" count="1" selected="0">
            <x v="2"/>
          </reference>
        </references>
      </pivotArea>
    </chartFormat>
    <chartFormat chart="4" format="2">
      <pivotArea type="data" outline="0" fieldPosition="0">
        <references count="2">
          <reference field="4294967294" count="1" selected="0">
            <x v="0"/>
          </reference>
          <reference field="0" count="1" selected="0">
            <x v="3"/>
          </reference>
        </references>
      </pivotArea>
    </chartFormat>
    <chartFormat chart="4" format="3">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xml><?xml version="1.0" encoding="utf-8"?>
<rvData xmlns="http://schemas.microsoft.com/office/spreadsheetml/2017/richdata" count="4">
  <rv s="0">
    <v>0</v>
    <v>1</v>
    <v>0</v>
    <v>2</v>
    <v>image</v>
  </rv>
  <rv s="1">
    <v>0</v>
    <v>1</v>
    <v>0</v>
    <v>0</v>
  </rv>
  <rv s="1">
    <v>1</v>
    <v>1</v>
    <v>0</v>
    <v>0</v>
  </rv>
  <rv s="1">
    <v>2</v>
    <v>1</v>
    <v>0</v>
    <v>0</v>
  </rv>
</rvData>
</file>

<file path=xl/richData/rdrichvaluestructure.xml><?xml version="1.0" encoding="utf-8"?>
<rvStructures xmlns="http://schemas.microsoft.com/office/spreadsheetml/2017/richdata" count="2">
  <s t="_webimage">
    <k n="WebImageIdentifier" t="i"/>
    <k n="CalcOrigin" t="i"/>
    <k n="ComputedImage" t="b"/>
    <k n="ImageSizing" t="i"/>
    <k n="Text" t="s"/>
  </s>
  <s t="_webimage">
    <k n="WebImageIdentifier" t="i"/>
    <k n="CalcOrigin" t="i"/>
    <k n="ComputedImage" t="b"/>
    <k n="ImageSizing"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8A13A0CD-C2A7-4897-899F-25992CB75467}" sourceName="Date">
  <pivotTables>
    <pivotTable tabId="38" name="PivotTable2"/>
  </pivotTables>
  <data>
    <tabular pivotCacheId="962461976">
      <items count="10">
        <i x="0"/>
        <i x="1"/>
        <i x="2" s="1"/>
        <i x="3" s="1"/>
        <i x="4" s="1"/>
        <i x="5"/>
        <i x="6"/>
        <i x="7"/>
        <i x="8"/>
        <i x="9"/>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2C68842A-EC34-4FF9-896C-D0152B84378F}" sourceName="Item">
  <pivotTables>
    <pivotTable tabId="38" name="PivotTable2"/>
  </pivotTables>
  <data>
    <tabular pivotCacheId="962461976">
      <items count="10">
        <i x="2" s="1"/>
        <i x="3" s="1"/>
        <i x="4" s="1"/>
        <i x="0" s="1" nd="1"/>
        <i x="9" s="1" nd="1"/>
        <i x="1" s="1" nd="1"/>
        <i x="5" s="1" nd="1"/>
        <i x="6" s="1" nd="1"/>
        <i x="7" s="1" nd="1"/>
        <i x="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ACFA9AFF-D07F-4926-BBFF-CA1B01B8E743}" sourceName="Make">
  <extLst>
    <x:ext xmlns:x15="http://schemas.microsoft.com/office/spreadsheetml/2010/11/main" uri="{2F2917AC-EB37-4324-AD4E-5DD8C200BD13}">
      <x15:tableSlicerCache tableId="2" column="1"/>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 xr10:uid="{9DAFE816-A736-4031-BA0F-3C107B63856A}" sourceName="Color">
  <extLst>
    <x:ext xmlns:x15="http://schemas.microsoft.com/office/spreadsheetml/2010/11/main" uri="{2F2917AC-EB37-4324-AD4E-5DD8C200BD13}">
      <x15:tableSlicerCache tableId="2" column="3"/>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C04EEA62-C7DF-466A-98C6-A5941831F625}" sourceName="Type">
  <extLst>
    <x:ext xmlns:x15="http://schemas.microsoft.com/office/spreadsheetml/2010/11/main" uri="{2F2917AC-EB37-4324-AD4E-5DD8C200BD13}">
      <x15:tableSlicerCache tableId="3" column="1"/>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F9594EF2-ED9A-419B-A327-DDE9631F0F73}" sourceName="Store">
  <extLst>
    <x:ext xmlns:x15="http://schemas.microsoft.com/office/spreadsheetml/2010/11/main" uri="{2F2917AC-EB37-4324-AD4E-5DD8C200BD13}">
      <x15:tableSlicerCache tableId="3"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6595D5A1-F77C-4BB5-93F6-EB639AEF8623}" cache="Slicer_Date" caption="Date" rowHeight="234950"/>
  <slicer name="Item" xr10:uid="{0A3A92C6-80B3-443A-8682-35440B2DE82B}" cache="Slicer_Item" caption="Item"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3E8FBB33-3C0E-4A24-AD16-C839C2FA9E1E}" cache="Slicer_Type" caption="Type" columnCount="2" rowHeight="234950"/>
  <slicer name="Store" xr10:uid="{05614B92-6B23-4F33-A7F1-E897629B0AF5}" cache="Slicer_Store" caption="Stor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4DBF5532-41DB-4098-9FBA-350F30477F91}" cache="Slicer_Make" caption="Make" rowHeight="234950"/>
  <slicer name="Color" xr10:uid="{7253CC24-EA73-43DE-ACC2-4CC0DA452987}" cache="Slicer_Color" caption="Colo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9F414A9-16CF-4F31-9A8C-901669CD6E15}" name="Table1" displayName="Table1" ref="B84:B99" totalsRowCount="1" headerRowDxfId="92" dataDxfId="90" headerRowBorderDxfId="91" tableBorderDxfId="89" totalsRowBorderDxfId="88">
  <autoFilter ref="B84:B98" xr:uid="{49F414A9-16CF-4F31-9A8C-901669CD6E15}"/>
  <tableColumns count="1">
    <tableColumn id="1" xr3:uid="{4122080D-21F1-43E0-9152-5DFF9B9B044F}" name="Column1" totalsRowFunction="count" dataDxfId="87" totalsRowDxfId="8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B3DE725-8B00-4C2C-9E12-EBEEECA0C642}" name="Table3" displayName="Table3" ref="B5:I37" totalsRowShown="0" headerRowDxfId="85" dataDxfId="83" headerRowBorderDxfId="84" tableBorderDxfId="82" totalsRowBorderDxfId="81" headerRowCellStyle="Comma 2 2" dataCellStyle="Comma 2 2">
  <autoFilter ref="B5:I37" xr:uid="{63CE52C5-A82A-48F5-A338-2062550FB32A}"/>
  <tableColumns count="8">
    <tableColumn id="1" xr3:uid="{50E4DE3C-DC79-4A4D-B253-39E788862FD9}" name="Type" dataDxfId="80" dataCellStyle="Normal 2 2"/>
    <tableColumn id="2" xr3:uid="{A6AA4343-D4B1-4B56-91DB-980833AAFE21}" name="Store" dataDxfId="79" dataCellStyle="Comma 2 2"/>
    <tableColumn id="3" xr3:uid="{360A9A7D-8E9B-4570-975F-0FC75E800500}" name="January" dataDxfId="78" dataCellStyle="Comma 2 2"/>
    <tableColumn id="4" xr3:uid="{3A9260D8-350B-42F3-96BB-1B89AEFD8CC0}" name="February" dataDxfId="77" dataCellStyle="Comma 2 2"/>
    <tableColumn id="5" xr3:uid="{BE740CDB-0475-4176-AFF2-B4D56B072893}" name="March" dataDxfId="76" dataCellStyle="Comma 2 2"/>
    <tableColumn id="6" xr3:uid="{9E849636-129F-4898-90C4-EEE1F01D0FB4}" name="April" dataDxfId="75" dataCellStyle="Comma 2 2"/>
    <tableColumn id="7" xr3:uid="{2FD29DFE-59EB-418B-B611-FCDE8F48BDB7}" name="May" dataDxfId="74" dataCellStyle="Comma 2 2"/>
    <tableColumn id="8" xr3:uid="{05E0B215-B488-4C86-AE86-86BA2195A4E4}" name="June" dataDxfId="73" dataCellStyle="Comma 2 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BED8AF8-795E-4640-8311-10C6320DBF3B}" name="Table2" displayName="Table2" ref="I7:N31" totalsRowShown="0" headerRowDxfId="72" headerRowBorderDxfId="71" tableBorderDxfId="70" totalsRowBorderDxfId="69">
  <autoFilter ref="I7:N31" xr:uid="{62A9F130-8E39-4907-9EA7-BBA2BADCC1B7}">
    <filterColumn colId="0">
      <filters>
        <filter val="Ford"/>
      </filters>
    </filterColumn>
    <filterColumn colId="2">
      <filters>
        <filter val="Black"/>
      </filters>
    </filterColumn>
  </autoFilter>
  <tableColumns count="6">
    <tableColumn id="1" xr3:uid="{6BE5C4DC-71A1-4AD6-A259-4FDA23DAF13D}" name="Make" dataDxfId="68"/>
    <tableColumn id="2" xr3:uid="{96EACF32-A9C4-4125-A0FA-6C3DD6F3697F}" name="Model" dataDxfId="67"/>
    <tableColumn id="3" xr3:uid="{E3B7B6B2-F8F9-4034-99D4-13B2E296050F}" name="Color" dataDxfId="66"/>
    <tableColumn id="4" xr3:uid="{55DC5E13-3171-4DC6-AD08-3B4920B27FFC}" name="Mileage" dataDxfId="65"/>
    <tableColumn id="5" xr3:uid="{D70580E8-8BB7-4B6F-B120-C7F344B3A940}" name="Price" dataDxfId="64"/>
    <tableColumn id="6" xr3:uid="{09A5E0F2-52FA-4007-BDA8-14EE0A642ACA}" name="Cost" dataDxfId="6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9620D46B-3C87-49C5-BE96-D977B76F5CFF}">
  <we:reference id="wa200005271" version="1.1.0.0" store="en-US" storeType="OMEX"/>
  <we:alternateReferences>
    <we:reference id="WA200005271" version="1.1.0.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hyperlink" Target="https://www.linkedin.com/in/md-hassanul-karim-roni-449141108/" TargetMode="External"/><Relationship Id="rId2" Type="http://schemas.openxmlformats.org/officeDocument/2006/relationships/hyperlink" Target="https://www.facebook.com/HKRoniAcademy" TargetMode="External"/><Relationship Id="rId1" Type="http://schemas.openxmlformats.org/officeDocument/2006/relationships/hyperlink" Target="https://hstu.ac.bd/teacher/hassanul"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www.youtube.com/@hkroniAcademy"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archive.ics.uci.edu/ml/index.php" TargetMode="External"/><Relationship Id="rId3" Type="http://schemas.openxmlformats.org/officeDocument/2006/relationships/hyperlink" Target="https://www.kaggle.com/datasets" TargetMode="External"/><Relationship Id="rId7" Type="http://schemas.openxmlformats.org/officeDocument/2006/relationships/hyperlink" Target="https://www.data.gov/" TargetMode="External"/><Relationship Id="rId2" Type="http://schemas.openxmlformats.org/officeDocument/2006/relationships/hyperlink" Target="https://github.com/BuzzFeedNews/everything" TargetMode="External"/><Relationship Id="rId1" Type="http://schemas.openxmlformats.org/officeDocument/2006/relationships/hyperlink" Target="https://fivethirtyeight.com/" TargetMode="External"/><Relationship Id="rId6" Type="http://schemas.openxmlformats.org/officeDocument/2006/relationships/hyperlink" Target="https://github.com/awesomedata/awesome-public-datasets" TargetMode="External"/><Relationship Id="rId5" Type="http://schemas.openxmlformats.org/officeDocument/2006/relationships/hyperlink" Target="https://cloud.google.com/public-datasets" TargetMode="External"/><Relationship Id="rId10" Type="http://schemas.openxmlformats.org/officeDocument/2006/relationships/drawing" Target="../drawings/drawing2.xml"/><Relationship Id="rId4" Type="http://schemas.openxmlformats.org/officeDocument/2006/relationships/hyperlink" Target="https://opendata.socrata.com/"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2" Type="http://schemas.openxmlformats.org/officeDocument/2006/relationships/hyperlink" Target="https://docs.google.com/spreadsheets/u/0/" TargetMode="External"/><Relationship Id="rId1" Type="http://schemas.openxmlformats.org/officeDocument/2006/relationships/hyperlink" Target="https://www.ascii-code.com/" TargetMode="External"/></Relationships>
</file>

<file path=xl/worksheets/_rels/sheet1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9.xml"/><Relationship Id="rId1" Type="http://schemas.openxmlformats.org/officeDocument/2006/relationships/printerSettings" Target="../printerSettings/printerSettings6.bin"/><Relationship Id="rId4" Type="http://schemas.microsoft.com/office/2007/relationships/slicer" Target="../slicers/slicer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1.xml"/><Relationship Id="rId1" Type="http://schemas.openxmlformats.org/officeDocument/2006/relationships/printerSettings" Target="../printerSettings/printerSettings7.bin"/><Relationship Id="rId4" Type="http://schemas.microsoft.com/office/2007/relationships/slicer" Target="../slicers/slicer3.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AppData/Local/Microsoft/Windows/INetCache/IE/CP67LSBG/Macros-file.xlsx"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upwork.com/search/profiles/?q=microsoft%20excel" TargetMode="External"/><Relationship Id="rId1" Type="http://schemas.openxmlformats.org/officeDocument/2006/relationships/hyperlink" Target="https://www.fiverr.com/search/gigs?query=excel&amp;source=toggle_filters&amp;ref_ctx_id=320a1cb95f913c8c6cddd040cc5e7cbd&amp;search_in=everywhere&amp;search-autocomplete-original-term=excel" TargetMode="External"/><Relationship Id="rId4"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33621-B02F-45FD-8456-A7B8CA876D76}">
  <sheetPr codeName="Sheet2"/>
  <dimension ref="A1:J15"/>
  <sheetViews>
    <sheetView workbookViewId="0">
      <selection activeCell="P11" sqref="P11"/>
    </sheetView>
  </sheetViews>
  <sheetFormatPr defaultColWidth="8.88671875" defaultRowHeight="14.4"/>
  <cols>
    <col min="1" max="1" width="8.88671875" style="1" customWidth="1"/>
    <col min="2" max="16384" width="8.88671875" style="1"/>
  </cols>
  <sheetData>
    <row r="1" spans="1:10" ht="54" customHeight="1">
      <c r="A1" s="513" t="s">
        <v>652</v>
      </c>
      <c r="B1" s="513"/>
      <c r="C1" s="513"/>
      <c r="D1" s="513"/>
      <c r="E1" s="513"/>
      <c r="F1" s="513"/>
      <c r="G1" s="513"/>
      <c r="H1" s="513"/>
      <c r="I1" s="513"/>
      <c r="J1" s="513"/>
    </row>
    <row r="2" spans="1:10" ht="28.8">
      <c r="A2" s="501"/>
      <c r="B2" s="501"/>
      <c r="C2" s="501"/>
      <c r="D2" s="514" t="s">
        <v>0</v>
      </c>
      <c r="E2" s="515"/>
      <c r="F2" s="515"/>
      <c r="G2" s="22"/>
      <c r="H2" s="22"/>
      <c r="I2" s="22"/>
      <c r="J2" s="22"/>
    </row>
    <row r="3" spans="1:10">
      <c r="A3" s="501"/>
      <c r="B3" s="501"/>
      <c r="C3" s="501"/>
      <c r="D3" s="516" t="s">
        <v>729</v>
      </c>
      <c r="E3" s="517"/>
      <c r="F3" s="517"/>
      <c r="G3" s="517"/>
      <c r="H3" s="517"/>
      <c r="I3" s="517"/>
      <c r="J3" s="518"/>
    </row>
    <row r="4" spans="1:10">
      <c r="A4" s="501"/>
      <c r="B4" s="501"/>
      <c r="C4" s="501"/>
      <c r="D4" s="519"/>
      <c r="E4" s="520"/>
      <c r="F4" s="520"/>
      <c r="G4" s="520"/>
      <c r="H4" s="520"/>
      <c r="I4" s="520"/>
      <c r="J4" s="521"/>
    </row>
    <row r="5" spans="1:10">
      <c r="A5" s="501"/>
      <c r="B5" s="501"/>
      <c r="C5" s="501"/>
      <c r="D5" s="519"/>
      <c r="E5" s="520"/>
      <c r="F5" s="520"/>
      <c r="G5" s="520"/>
      <c r="H5" s="520"/>
      <c r="I5" s="520"/>
      <c r="J5" s="521"/>
    </row>
    <row r="6" spans="1:10">
      <c r="A6" s="501"/>
      <c r="B6" s="501"/>
      <c r="C6" s="501"/>
      <c r="D6" s="519"/>
      <c r="E6" s="520"/>
      <c r="F6" s="520"/>
      <c r="G6" s="520"/>
      <c r="H6" s="520"/>
      <c r="I6" s="520"/>
      <c r="J6" s="521"/>
    </row>
    <row r="7" spans="1:10">
      <c r="A7" s="501"/>
      <c r="B7" s="501"/>
      <c r="C7" s="501"/>
      <c r="D7" s="519"/>
      <c r="E7" s="520"/>
      <c r="F7" s="520"/>
      <c r="G7" s="520"/>
      <c r="H7" s="520"/>
      <c r="I7" s="520"/>
      <c r="J7" s="521"/>
    </row>
    <row r="8" spans="1:10">
      <c r="A8" s="501"/>
      <c r="B8" s="501"/>
      <c r="C8" s="501"/>
      <c r="D8" s="519"/>
      <c r="E8" s="520"/>
      <c r="F8" s="520"/>
      <c r="G8" s="520"/>
      <c r="H8" s="520"/>
      <c r="I8" s="520"/>
      <c r="J8" s="521"/>
    </row>
    <row r="9" spans="1:10">
      <c r="A9" s="501"/>
      <c r="B9" s="501"/>
      <c r="C9" s="501"/>
      <c r="D9" s="522"/>
      <c r="E9" s="523"/>
      <c r="F9" s="523"/>
      <c r="G9" s="523"/>
      <c r="H9" s="523"/>
      <c r="I9" s="523"/>
      <c r="J9" s="524"/>
    </row>
    <row r="11" spans="1:10" ht="36.6">
      <c r="A11" s="67" t="s">
        <v>12</v>
      </c>
      <c r="B11" s="67"/>
      <c r="C11" s="67"/>
      <c r="D11" s="525" t="s">
        <v>158</v>
      </c>
      <c r="E11" s="526"/>
      <c r="F11" s="526"/>
      <c r="G11" s="526"/>
      <c r="H11" s="526"/>
      <c r="I11" s="526"/>
      <c r="J11" s="526"/>
    </row>
    <row r="12" spans="1:10" ht="20.399999999999999" customHeight="1">
      <c r="A12" s="67"/>
      <c r="B12" s="67"/>
      <c r="C12" s="67"/>
      <c r="D12" s="63" t="s">
        <v>1</v>
      </c>
      <c r="E12" s="509" t="s">
        <v>7</v>
      </c>
      <c r="F12" s="509"/>
      <c r="G12" s="510" t="s">
        <v>655</v>
      </c>
      <c r="H12" s="511"/>
      <c r="I12" s="511"/>
      <c r="J12" s="512"/>
    </row>
    <row r="13" spans="1:10" ht="19.2" customHeight="1">
      <c r="A13" s="67"/>
      <c r="B13" s="67"/>
      <c r="C13" s="67"/>
      <c r="D13" s="36" t="s">
        <v>2</v>
      </c>
      <c r="E13" s="501" t="s">
        <v>3</v>
      </c>
      <c r="F13" s="501"/>
      <c r="G13" s="502" t="s">
        <v>4</v>
      </c>
      <c r="H13" s="503"/>
      <c r="I13" s="503"/>
      <c r="J13" s="504"/>
    </row>
    <row r="14" spans="1:10">
      <c r="D14" s="36" t="s">
        <v>5</v>
      </c>
      <c r="E14" s="501" t="s">
        <v>10</v>
      </c>
      <c r="F14" s="501"/>
      <c r="G14" s="502" t="s">
        <v>9</v>
      </c>
      <c r="H14" s="503"/>
      <c r="I14" s="503"/>
      <c r="J14" s="504"/>
    </row>
    <row r="15" spans="1:10">
      <c r="D15" s="64" t="s">
        <v>8</v>
      </c>
      <c r="E15" s="505" t="s">
        <v>6</v>
      </c>
      <c r="F15" s="505"/>
      <c r="G15" s="506" t="s">
        <v>11</v>
      </c>
      <c r="H15" s="507"/>
      <c r="I15" s="507"/>
      <c r="J15" s="508"/>
    </row>
  </sheetData>
  <mergeCells count="13">
    <mergeCell ref="E12:F12"/>
    <mergeCell ref="G12:J12"/>
    <mergeCell ref="A1:J1"/>
    <mergeCell ref="A2:C9"/>
    <mergeCell ref="D2:F2"/>
    <mergeCell ref="D3:J9"/>
    <mergeCell ref="D11:J11"/>
    <mergeCell ref="E13:F13"/>
    <mergeCell ref="G13:J13"/>
    <mergeCell ref="E14:F14"/>
    <mergeCell ref="G14:J14"/>
    <mergeCell ref="E15:F15"/>
    <mergeCell ref="G15:J15"/>
  </mergeCells>
  <hyperlinks>
    <hyperlink ref="G12" r:id="rId1" xr:uid="{51F5F856-06A9-4F73-9188-BFDE2B7FEA69}"/>
    <hyperlink ref="G13" r:id="rId2" xr:uid="{ECD15406-E5A1-4C03-8010-C6564BA26A30}"/>
    <hyperlink ref="G14" r:id="rId3" xr:uid="{AB9BEFB8-AB5B-490B-AC47-1DFFBA98E2AB}"/>
    <hyperlink ref="G15" r:id="rId4" xr:uid="{44AEE272-1B0E-4CBC-A458-5E3D91A91DEE}"/>
  </hyperlinks>
  <pageMargins left="0.7" right="0.7" top="0.75" bottom="0.75" header="0.3" footer="0.3"/>
  <pageSetup orientation="portrait" horizontalDpi="0" verticalDpi="0"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B6CA2-CDEA-48F8-892B-1F49A33A79C5}">
  <sheetPr codeName="Sheet1"/>
  <dimension ref="A1:AN403"/>
  <sheetViews>
    <sheetView showGridLines="0" topLeftCell="A11" zoomScale="112" zoomScaleNormal="61" zoomScaleSheetLayoutView="113" workbookViewId="0">
      <selection activeCell="L29" sqref="L29"/>
    </sheetView>
  </sheetViews>
  <sheetFormatPr defaultRowHeight="14.4"/>
  <cols>
    <col min="1" max="1" width="3.6640625" bestFit="1" customWidth="1"/>
    <col min="6" max="6" width="19.88671875" bestFit="1" customWidth="1"/>
    <col min="8" max="8" width="16.33203125" bestFit="1" customWidth="1"/>
    <col min="10" max="10" width="13.44140625" bestFit="1" customWidth="1"/>
    <col min="12" max="12" width="23.109375" style="23" customWidth="1"/>
    <col min="13" max="13" width="53.6640625" customWidth="1"/>
    <col min="22" max="40" width="8.88671875" style="1"/>
  </cols>
  <sheetData>
    <row r="1" spans="1:25" s="1" customFormat="1" ht="21">
      <c r="B1" s="142" t="s">
        <v>302</v>
      </c>
      <c r="C1" s="143"/>
      <c r="D1" s="143"/>
      <c r="E1" s="143"/>
      <c r="F1" s="142"/>
      <c r="L1" s="22"/>
    </row>
    <row r="2" spans="1:25" s="1" customFormat="1">
      <c r="L2" s="22"/>
    </row>
    <row r="3" spans="1:25">
      <c r="A3" s="527" t="s">
        <v>13</v>
      </c>
      <c r="B3" s="515"/>
      <c r="C3" s="515"/>
      <c r="D3" s="515"/>
      <c r="E3" s="515"/>
      <c r="F3" s="515"/>
      <c r="G3" s="515"/>
      <c r="H3" s="515"/>
      <c r="I3" s="515"/>
      <c r="J3" s="515"/>
      <c r="K3" s="515"/>
      <c r="L3" s="515"/>
      <c r="M3" s="515"/>
      <c r="N3" s="515"/>
      <c r="O3" s="515"/>
      <c r="P3" s="515"/>
      <c r="Q3" s="515"/>
      <c r="R3" s="515"/>
      <c r="S3" s="515"/>
      <c r="T3" s="515"/>
      <c r="U3" s="515"/>
    </row>
    <row r="4" spans="1:25">
      <c r="A4" s="515"/>
      <c r="B4" s="515"/>
      <c r="C4" s="515"/>
      <c r="D4" s="515"/>
      <c r="E4" s="515"/>
      <c r="F4" s="515"/>
      <c r="G4" s="515"/>
      <c r="H4" s="515"/>
      <c r="I4" s="515"/>
      <c r="J4" s="515"/>
      <c r="K4" s="515"/>
      <c r="L4" s="515"/>
      <c r="M4" s="515"/>
      <c r="N4" s="515"/>
      <c r="O4" s="515"/>
      <c r="P4" s="515"/>
      <c r="Q4" s="515"/>
      <c r="R4" s="515"/>
      <c r="S4" s="515"/>
      <c r="T4" s="515"/>
      <c r="U4" s="515"/>
    </row>
    <row r="5" spans="1:25">
      <c r="A5" s="515"/>
      <c r="B5" s="515"/>
      <c r="C5" s="515"/>
      <c r="D5" s="515"/>
      <c r="E5" s="515"/>
      <c r="F5" s="515"/>
      <c r="G5" s="515"/>
      <c r="H5" s="515"/>
      <c r="I5" s="515"/>
      <c r="J5" s="515"/>
      <c r="K5" s="515"/>
      <c r="L5" s="515"/>
      <c r="M5" s="515"/>
      <c r="N5" s="515"/>
      <c r="O5" s="515"/>
      <c r="P5" s="515"/>
      <c r="Q5" s="515"/>
      <c r="R5" s="515"/>
      <c r="S5" s="515"/>
      <c r="T5" s="515"/>
      <c r="U5" s="515"/>
    </row>
    <row r="6" spans="1:25">
      <c r="A6" s="1"/>
      <c r="B6" s="1"/>
      <c r="C6" s="1"/>
      <c r="D6" s="1"/>
      <c r="E6" s="1"/>
      <c r="F6" s="1"/>
      <c r="G6" s="1"/>
      <c r="H6" s="1"/>
      <c r="I6" s="1"/>
      <c r="J6" s="1"/>
      <c r="K6" s="1"/>
      <c r="L6" s="22"/>
      <c r="M6" s="1"/>
      <c r="N6" s="1"/>
      <c r="O6" s="1"/>
      <c r="P6" s="1"/>
      <c r="Q6" s="1"/>
      <c r="R6" s="1"/>
      <c r="S6" s="1"/>
      <c r="T6" s="1"/>
      <c r="U6" s="1"/>
    </row>
    <row r="7" spans="1:25" ht="23.4">
      <c r="A7" s="1" t="s">
        <v>14</v>
      </c>
      <c r="B7" s="528" t="s">
        <v>15</v>
      </c>
      <c r="C7" s="528"/>
      <c r="D7" s="528"/>
      <c r="E7" s="528"/>
      <c r="F7" s="528"/>
      <c r="G7" s="528"/>
      <c r="H7" s="528"/>
      <c r="I7" s="528"/>
      <c r="J7" s="1"/>
      <c r="K7" s="1"/>
      <c r="L7" s="180" t="s">
        <v>630</v>
      </c>
      <c r="M7" s="146"/>
      <c r="N7" s="146"/>
      <c r="O7" s="1"/>
      <c r="P7" s="1"/>
      <c r="Q7" s="1"/>
      <c r="R7" s="1"/>
      <c r="S7" s="1"/>
      <c r="T7" s="1"/>
      <c r="U7" s="1"/>
    </row>
    <row r="8" spans="1:25" ht="14.4" customHeight="1">
      <c r="A8" s="1"/>
      <c r="B8" s="536" t="s">
        <v>16</v>
      </c>
      <c r="C8" s="537"/>
      <c r="D8" s="537"/>
      <c r="E8" s="537"/>
      <c r="F8" s="537"/>
      <c r="G8" s="537"/>
      <c r="H8" s="537"/>
      <c r="I8" s="538"/>
      <c r="J8" s="204" t="s">
        <v>670</v>
      </c>
      <c r="K8" s="1"/>
      <c r="L8" s="177" t="s">
        <v>631</v>
      </c>
      <c r="M8" s="177" t="s">
        <v>632</v>
      </c>
      <c r="N8" s="176"/>
      <c r="O8" s="176"/>
      <c r="P8" s="176"/>
      <c r="Q8" s="176"/>
      <c r="R8" s="176"/>
      <c r="S8" s="176"/>
      <c r="T8" s="176"/>
      <c r="U8" s="176"/>
      <c r="V8" s="176"/>
      <c r="W8" s="176"/>
      <c r="X8" s="176"/>
      <c r="Y8" s="176"/>
    </row>
    <row r="9" spans="1:25" ht="14.4" customHeight="1">
      <c r="A9" s="1"/>
      <c r="B9" s="539"/>
      <c r="C9" s="540"/>
      <c r="D9" s="540"/>
      <c r="E9" s="540"/>
      <c r="F9" s="540"/>
      <c r="G9" s="540"/>
      <c r="H9" s="540"/>
      <c r="I9" s="541"/>
      <c r="J9" s="204" t="s">
        <v>671</v>
      </c>
      <c r="K9" s="1"/>
      <c r="L9" s="178" t="s">
        <v>633</v>
      </c>
      <c r="M9" s="179" t="s">
        <v>634</v>
      </c>
      <c r="N9" s="176"/>
      <c r="O9" s="176"/>
      <c r="P9" s="176"/>
      <c r="Q9" s="176"/>
      <c r="R9" s="176"/>
      <c r="S9" s="176"/>
      <c r="T9" s="176"/>
      <c r="U9" s="176"/>
      <c r="V9" s="176"/>
      <c r="W9" s="176"/>
      <c r="X9" s="176"/>
      <c r="Y9" s="176"/>
    </row>
    <row r="10" spans="1:25" ht="15.6">
      <c r="A10" s="1"/>
      <c r="B10" s="542"/>
      <c r="C10" s="543"/>
      <c r="D10" s="543"/>
      <c r="E10" s="543"/>
      <c r="F10" s="543"/>
      <c r="G10" s="543"/>
      <c r="H10" s="543"/>
      <c r="I10" s="544"/>
      <c r="J10" s="204" t="s">
        <v>672</v>
      </c>
      <c r="K10" s="1"/>
      <c r="L10" s="178" t="s">
        <v>635</v>
      </c>
      <c r="M10" s="179" t="s">
        <v>636</v>
      </c>
      <c r="N10" s="176"/>
      <c r="O10" s="176"/>
      <c r="P10" s="176"/>
      <c r="Q10" s="176"/>
      <c r="R10" s="176"/>
      <c r="S10" s="176"/>
      <c r="T10" s="176"/>
      <c r="U10" s="176"/>
      <c r="V10" s="176"/>
      <c r="W10" s="176"/>
      <c r="X10" s="176"/>
      <c r="Y10" s="176"/>
    </row>
    <row r="11" spans="1:25" ht="15.6">
      <c r="A11" s="1"/>
      <c r="B11" s="1"/>
      <c r="C11" s="1"/>
      <c r="D11" s="1"/>
      <c r="E11" s="1"/>
      <c r="F11" s="1"/>
      <c r="G11" s="1"/>
      <c r="H11" s="1"/>
      <c r="I11" s="1"/>
      <c r="J11" s="1"/>
      <c r="K11" s="1"/>
      <c r="L11" s="178" t="s">
        <v>637</v>
      </c>
      <c r="M11" s="179" t="s">
        <v>638</v>
      </c>
      <c r="N11" s="176"/>
      <c r="O11" s="176"/>
      <c r="P11" s="176"/>
      <c r="Q11" s="176"/>
      <c r="R11" s="176"/>
      <c r="S11" s="176"/>
      <c r="T11" s="176"/>
      <c r="U11" s="176"/>
      <c r="V11" s="176"/>
      <c r="W11" s="176"/>
      <c r="X11" s="176"/>
      <c r="Y11" s="176"/>
    </row>
    <row r="12" spans="1:25" ht="18">
      <c r="A12" s="1" t="s">
        <v>14</v>
      </c>
      <c r="B12" s="529" t="s">
        <v>18</v>
      </c>
      <c r="C12" s="529"/>
      <c r="D12" s="529"/>
      <c r="E12" s="529"/>
      <c r="F12" s="529"/>
      <c r="G12" s="529"/>
      <c r="H12" s="529"/>
      <c r="I12" s="529"/>
      <c r="J12" s="1"/>
      <c r="K12" s="1"/>
      <c r="L12" s="178" t="s">
        <v>639</v>
      </c>
      <c r="M12" s="179" t="s">
        <v>640</v>
      </c>
      <c r="N12" s="176"/>
      <c r="O12" s="176"/>
      <c r="P12" s="176"/>
      <c r="Q12" s="176"/>
      <c r="R12" s="176"/>
      <c r="S12" s="176"/>
      <c r="T12" s="176"/>
      <c r="U12" s="176"/>
      <c r="V12" s="176"/>
      <c r="W12" s="176"/>
      <c r="X12" s="176"/>
      <c r="Y12" s="176"/>
    </row>
    <row r="13" spans="1:25" ht="31.2">
      <c r="A13" s="1"/>
      <c r="B13" s="536" t="s">
        <v>17</v>
      </c>
      <c r="C13" s="537"/>
      <c r="D13" s="537"/>
      <c r="E13" s="537"/>
      <c r="F13" s="537"/>
      <c r="G13" s="537"/>
      <c r="H13" s="537"/>
      <c r="I13" s="538"/>
      <c r="J13" s="1"/>
      <c r="K13" s="1"/>
      <c r="L13" s="178" t="s">
        <v>641</v>
      </c>
      <c r="M13" s="179" t="s">
        <v>642</v>
      </c>
      <c r="N13" s="176"/>
      <c r="O13" s="176"/>
      <c r="P13" s="176"/>
      <c r="Q13" s="176"/>
      <c r="R13" s="176"/>
      <c r="S13" s="176"/>
      <c r="T13" s="176"/>
      <c r="U13" s="176"/>
      <c r="V13" s="176"/>
      <c r="W13" s="176"/>
      <c r="X13" s="176"/>
      <c r="Y13" s="176"/>
    </row>
    <row r="14" spans="1:25" ht="14.4" customHeight="1">
      <c r="A14" s="1"/>
      <c r="B14" s="539"/>
      <c r="C14" s="540"/>
      <c r="D14" s="540"/>
      <c r="E14" s="540"/>
      <c r="F14" s="540"/>
      <c r="G14" s="540"/>
      <c r="H14" s="540"/>
      <c r="I14" s="541"/>
      <c r="J14" s="1"/>
      <c r="K14" s="1"/>
      <c r="L14" s="178" t="s">
        <v>643</v>
      </c>
      <c r="M14" s="179" t="s">
        <v>644</v>
      </c>
      <c r="N14" s="176"/>
      <c r="O14" s="176"/>
      <c r="P14" s="176"/>
      <c r="Q14" s="176"/>
      <c r="R14" s="176"/>
      <c r="S14" s="176"/>
      <c r="T14" s="176"/>
      <c r="U14" s="176"/>
      <c r="V14" s="176"/>
      <c r="W14" s="176"/>
      <c r="X14" s="176"/>
      <c r="Y14" s="176"/>
    </row>
    <row r="15" spans="1:25" ht="14.4" customHeight="1">
      <c r="A15" s="1"/>
      <c r="B15" s="542"/>
      <c r="C15" s="543"/>
      <c r="D15" s="543"/>
      <c r="E15" s="543"/>
      <c r="F15" s="543"/>
      <c r="G15" s="543"/>
      <c r="H15" s="543"/>
      <c r="I15" s="544"/>
      <c r="J15" s="1"/>
      <c r="K15" s="1"/>
      <c r="L15" s="178" t="s">
        <v>645</v>
      </c>
      <c r="M15" s="179" t="s">
        <v>646</v>
      </c>
      <c r="N15" s="176"/>
      <c r="O15" s="176"/>
      <c r="P15" s="176"/>
      <c r="Q15" s="176"/>
      <c r="R15" s="176"/>
      <c r="S15" s="176"/>
      <c r="T15" s="176"/>
      <c r="U15" s="176"/>
      <c r="V15" s="176"/>
      <c r="W15" s="176"/>
      <c r="X15" s="176"/>
      <c r="Y15" s="176"/>
    </row>
    <row r="16" spans="1:25" ht="18" customHeight="1">
      <c r="A16" s="1"/>
      <c r="B16" s="1"/>
      <c r="C16" s="1"/>
      <c r="D16" s="1"/>
      <c r="E16" s="1"/>
      <c r="F16" s="1"/>
      <c r="G16" s="1"/>
      <c r="H16" s="1"/>
      <c r="I16" s="1"/>
      <c r="J16" s="1"/>
      <c r="K16" s="1"/>
      <c r="L16" s="178" t="s">
        <v>647</v>
      </c>
      <c r="M16" s="179" t="s">
        <v>648</v>
      </c>
      <c r="N16" s="176"/>
      <c r="O16" s="176"/>
      <c r="P16" s="176"/>
      <c r="Q16" s="176"/>
      <c r="R16" s="176"/>
      <c r="S16" s="176"/>
      <c r="T16" s="176"/>
      <c r="U16" s="176"/>
      <c r="V16" s="176"/>
      <c r="W16" s="176"/>
      <c r="X16" s="176"/>
      <c r="Y16" s="176"/>
    </row>
    <row r="17" spans="1:25" ht="18">
      <c r="A17" s="1" t="s">
        <v>14</v>
      </c>
      <c r="B17" s="562" t="s">
        <v>19</v>
      </c>
      <c r="C17" s="562"/>
      <c r="D17" s="562"/>
      <c r="E17" s="562"/>
      <c r="F17" s="562"/>
      <c r="G17" s="562"/>
      <c r="H17" s="562"/>
      <c r="I17" s="562"/>
      <c r="J17" s="1"/>
      <c r="K17" s="1"/>
      <c r="L17" s="176"/>
      <c r="M17" s="176"/>
      <c r="N17" s="176"/>
      <c r="O17" s="176"/>
      <c r="P17" s="176"/>
      <c r="Q17" s="176"/>
      <c r="R17" s="176"/>
      <c r="S17" s="176"/>
      <c r="T17" s="176"/>
      <c r="U17" s="176"/>
      <c r="V17" s="176"/>
      <c r="W17" s="176"/>
      <c r="X17" s="176"/>
      <c r="Y17" s="176"/>
    </row>
    <row r="18" spans="1:25" ht="18">
      <c r="A18" s="1"/>
      <c r="B18" s="545" t="s">
        <v>20</v>
      </c>
      <c r="C18" s="546"/>
      <c r="D18" s="546"/>
      <c r="E18" s="546"/>
      <c r="F18" s="546"/>
      <c r="G18" s="546"/>
      <c r="H18" s="546"/>
      <c r="I18" s="547"/>
      <c r="J18" s="1"/>
      <c r="K18" s="1"/>
      <c r="L18" s="176"/>
      <c r="M18" s="176"/>
      <c r="N18" s="176"/>
      <c r="O18" s="176"/>
      <c r="P18" s="176"/>
      <c r="Q18" s="176"/>
      <c r="R18" s="176"/>
      <c r="S18" s="176"/>
      <c r="T18" s="176"/>
      <c r="U18" s="176"/>
      <c r="V18" s="176"/>
      <c r="W18" s="176"/>
      <c r="X18" s="176"/>
      <c r="Y18" s="176"/>
    </row>
    <row r="19" spans="1:25">
      <c r="A19" s="1"/>
      <c r="B19" s="1"/>
      <c r="C19" s="1"/>
      <c r="D19" s="1"/>
      <c r="E19" s="1"/>
      <c r="F19" s="1"/>
      <c r="G19" s="1"/>
      <c r="H19" s="1"/>
      <c r="I19" s="1"/>
      <c r="J19" s="1"/>
      <c r="K19" s="1"/>
      <c r="L19" s="176"/>
      <c r="M19" s="176"/>
      <c r="N19" s="176"/>
      <c r="O19" s="209" t="s">
        <v>542</v>
      </c>
      <c r="P19" s="176"/>
      <c r="Q19" s="176"/>
      <c r="R19" s="176"/>
      <c r="S19" s="176"/>
      <c r="T19" s="176"/>
      <c r="U19" s="176"/>
      <c r="V19" s="176"/>
      <c r="W19" s="176"/>
      <c r="X19" s="176"/>
      <c r="Y19" s="176"/>
    </row>
    <row r="20" spans="1:25">
      <c r="A20" s="1"/>
      <c r="B20" s="1"/>
      <c r="C20" s="1"/>
      <c r="D20" s="1"/>
      <c r="E20" s="1"/>
      <c r="F20" s="1"/>
      <c r="G20" s="1"/>
      <c r="H20" s="1"/>
      <c r="I20" s="1"/>
      <c r="J20" s="1"/>
      <c r="K20" s="1"/>
      <c r="L20" s="176"/>
      <c r="M20" s="176"/>
      <c r="N20" s="176"/>
      <c r="O20" s="176"/>
      <c r="P20" s="176"/>
      <c r="Q20" s="176"/>
      <c r="R20" s="176"/>
      <c r="S20" s="176"/>
      <c r="T20" s="176"/>
      <c r="U20" s="176"/>
      <c r="V20" s="176"/>
      <c r="W20" s="176"/>
      <c r="X20" s="176"/>
      <c r="Y20" s="176"/>
    </row>
    <row r="21" spans="1:25" ht="18">
      <c r="A21" s="1" t="s">
        <v>14</v>
      </c>
      <c r="B21" s="552" t="s">
        <v>21</v>
      </c>
      <c r="C21" s="552"/>
      <c r="D21" s="552"/>
      <c r="E21" s="552"/>
      <c r="F21" s="552"/>
      <c r="G21" s="552"/>
      <c r="H21" s="552"/>
      <c r="I21" s="552"/>
      <c r="J21" s="1"/>
      <c r="K21" s="1"/>
      <c r="L21" s="228" t="s">
        <v>673</v>
      </c>
      <c r="N21" s="1"/>
      <c r="O21" s="1" t="s">
        <v>685</v>
      </c>
      <c r="P21" s="1"/>
      <c r="Q21" s="1"/>
      <c r="R21" s="1"/>
      <c r="S21" s="1"/>
      <c r="T21" s="1"/>
      <c r="U21" s="1"/>
    </row>
    <row r="22" spans="1:25" ht="18.600000000000001" thickBot="1">
      <c r="A22" s="1"/>
      <c r="B22" s="3" t="s">
        <v>22</v>
      </c>
      <c r="C22" s="4"/>
      <c r="D22" s="554">
        <f>ROWS(A:A)</f>
        <v>1048576</v>
      </c>
      <c r="E22" s="554"/>
      <c r="F22" s="554"/>
      <c r="G22" s="554"/>
      <c r="H22" s="554"/>
      <c r="I22" s="555"/>
      <c r="J22" s="1"/>
      <c r="K22" s="1"/>
      <c r="L22" s="226" t="s">
        <v>674</v>
      </c>
      <c r="M22" s="1"/>
      <c r="N22" s="1"/>
      <c r="O22" s="205"/>
      <c r="P22" s="1"/>
      <c r="Q22" s="1"/>
      <c r="R22" s="1"/>
      <c r="S22" s="1"/>
      <c r="T22" s="1"/>
      <c r="U22" s="1"/>
    </row>
    <row r="23" spans="1:25" ht="18.600000000000001" thickBot="1">
      <c r="A23" s="1"/>
      <c r="B23" s="5" t="s">
        <v>23</v>
      </c>
      <c r="C23" s="6"/>
      <c r="D23" s="556">
        <f>COLUMNS(1:1)</f>
        <v>16384</v>
      </c>
      <c r="E23" s="556"/>
      <c r="F23" s="556"/>
      <c r="G23" s="556"/>
      <c r="H23" s="556"/>
      <c r="I23" s="557"/>
      <c r="J23" s="1"/>
      <c r="K23" s="1"/>
      <c r="L23" s="226" t="s">
        <v>675</v>
      </c>
      <c r="M23" s="207" t="s">
        <v>687</v>
      </c>
      <c r="N23" s="118"/>
      <c r="O23" s="208" t="s">
        <v>686</v>
      </c>
      <c r="P23" s="145"/>
      <c r="Q23" s="1"/>
      <c r="R23" s="1"/>
      <c r="S23" s="1"/>
      <c r="T23" s="1"/>
      <c r="U23" s="1"/>
    </row>
    <row r="24" spans="1:25" ht="18">
      <c r="A24" s="1"/>
      <c r="B24" s="558" t="s">
        <v>24</v>
      </c>
      <c r="C24" s="559"/>
      <c r="D24" s="560">
        <f>D22*D23</f>
        <v>17179869184</v>
      </c>
      <c r="E24" s="560"/>
      <c r="F24" s="560"/>
      <c r="G24" s="560"/>
      <c r="H24" s="560"/>
      <c r="I24" s="561"/>
      <c r="J24" s="1"/>
      <c r="K24" s="1"/>
      <c r="L24" s="226" t="s">
        <v>676</v>
      </c>
      <c r="M24" s="1"/>
      <c r="N24" s="1"/>
      <c r="O24" s="206"/>
      <c r="P24" s="1"/>
      <c r="Q24" s="1"/>
      <c r="R24" s="1"/>
      <c r="S24" s="1"/>
      <c r="T24" s="1"/>
      <c r="U24" s="1"/>
    </row>
    <row r="25" spans="1:25">
      <c r="A25" s="1"/>
      <c r="B25" s="501"/>
      <c r="C25" s="501"/>
      <c r="D25" s="501"/>
      <c r="E25" s="501"/>
      <c r="F25" s="501"/>
      <c r="G25" s="501"/>
      <c r="H25" s="501"/>
      <c r="I25" s="501"/>
      <c r="J25" s="1"/>
      <c r="K25" s="1"/>
      <c r="L25" s="226" t="s">
        <v>677</v>
      </c>
      <c r="M25" s="1"/>
      <c r="N25" s="1"/>
      <c r="O25" s="1"/>
      <c r="P25" s="1"/>
      <c r="Q25" s="1"/>
      <c r="R25" s="1"/>
      <c r="S25" s="1"/>
      <c r="T25" s="1"/>
      <c r="U25" s="1"/>
    </row>
    <row r="26" spans="1:25" ht="18">
      <c r="A26" s="1" t="s">
        <v>14</v>
      </c>
      <c r="B26" s="553" t="s">
        <v>25</v>
      </c>
      <c r="C26" s="553"/>
      <c r="D26" s="553"/>
      <c r="E26" s="553"/>
      <c r="F26" s="553"/>
      <c r="G26" s="553"/>
      <c r="H26" s="553"/>
      <c r="I26" s="553"/>
      <c r="J26" s="1"/>
      <c r="K26" s="1"/>
      <c r="L26" s="226" t="s">
        <v>156</v>
      </c>
      <c r="M26" s="1"/>
      <c r="N26" s="1"/>
      <c r="O26" s="1"/>
      <c r="P26" s="1"/>
      <c r="Q26" s="1"/>
      <c r="R26" s="1"/>
      <c r="S26" s="1"/>
      <c r="T26" s="1"/>
      <c r="U26" s="1"/>
    </row>
    <row r="27" spans="1:25" ht="18">
      <c r="A27" s="1"/>
      <c r="B27" s="548" t="s">
        <v>26</v>
      </c>
      <c r="C27" s="549"/>
      <c r="D27" s="549"/>
      <c r="E27" s="8" t="s">
        <v>31</v>
      </c>
      <c r="F27" s="4" t="s">
        <v>30</v>
      </c>
      <c r="G27" s="8" t="s">
        <v>33</v>
      </c>
      <c r="H27" s="4" t="s">
        <v>38</v>
      </c>
      <c r="I27" s="9"/>
      <c r="J27" s="1"/>
      <c r="K27" s="1"/>
      <c r="L27" s="226" t="s">
        <v>678</v>
      </c>
      <c r="M27" s="1"/>
      <c r="N27" s="1"/>
      <c r="O27" s="1"/>
      <c r="P27" s="1"/>
      <c r="Q27" s="1"/>
      <c r="R27" s="1"/>
      <c r="S27" s="1"/>
      <c r="T27" s="1"/>
      <c r="U27" s="1"/>
    </row>
    <row r="28" spans="1:25" ht="15.6" customHeight="1">
      <c r="A28" s="1"/>
      <c r="B28" s="5"/>
      <c r="C28" s="6"/>
      <c r="D28" s="6"/>
      <c r="E28" s="10" t="s">
        <v>32</v>
      </c>
      <c r="F28" s="6" t="s">
        <v>37</v>
      </c>
      <c r="G28" s="11" t="s">
        <v>34</v>
      </c>
      <c r="H28" s="550" t="s">
        <v>39</v>
      </c>
      <c r="I28" s="551"/>
      <c r="J28" s="1"/>
      <c r="K28" s="1"/>
      <c r="L28" s="226" t="s">
        <v>157</v>
      </c>
      <c r="M28" s="1"/>
      <c r="N28" s="1"/>
      <c r="O28" s="1"/>
      <c r="P28" s="1"/>
      <c r="Q28" s="1"/>
      <c r="R28" s="1"/>
      <c r="S28" s="1"/>
      <c r="T28" s="1"/>
      <c r="U28" s="1"/>
    </row>
    <row r="29" spans="1:25" ht="29.4">
      <c r="A29" s="1"/>
      <c r="B29" s="12"/>
      <c r="C29" s="13"/>
      <c r="D29" s="13"/>
      <c r="E29" s="14" t="s">
        <v>35</v>
      </c>
      <c r="F29" s="13" t="s">
        <v>41</v>
      </c>
      <c r="G29" s="14" t="s">
        <v>36</v>
      </c>
      <c r="H29" s="13" t="s">
        <v>40</v>
      </c>
      <c r="I29" s="15"/>
      <c r="J29" s="1"/>
      <c r="K29" s="1"/>
      <c r="L29" s="227" t="s">
        <v>679</v>
      </c>
      <c r="M29" s="1"/>
      <c r="N29" s="1"/>
      <c r="O29" s="1"/>
      <c r="P29" s="1"/>
      <c r="Q29" s="1"/>
      <c r="R29" s="1"/>
      <c r="S29" s="1"/>
      <c r="T29" s="1"/>
      <c r="U29" s="1"/>
    </row>
    <row r="30" spans="1:25" ht="18">
      <c r="A30" s="1"/>
      <c r="B30" s="530" t="s">
        <v>27</v>
      </c>
      <c r="C30" s="531"/>
      <c r="D30" s="531"/>
      <c r="E30" s="8" t="s">
        <v>42</v>
      </c>
      <c r="F30" s="4" t="s">
        <v>43</v>
      </c>
      <c r="G30" s="16" t="s">
        <v>46</v>
      </c>
      <c r="H30" s="4" t="s">
        <v>47</v>
      </c>
      <c r="I30" s="9"/>
      <c r="J30" s="1"/>
      <c r="K30" s="1"/>
      <c r="L30" s="226" t="s">
        <v>680</v>
      </c>
      <c r="M30" s="1"/>
      <c r="N30" s="1"/>
      <c r="O30" s="1"/>
      <c r="P30" s="1"/>
      <c r="Q30" s="1"/>
      <c r="R30" s="1"/>
      <c r="S30" s="1"/>
      <c r="T30" s="1"/>
      <c r="U30" s="1"/>
    </row>
    <row r="31" spans="1:25" ht="18">
      <c r="A31" s="1"/>
      <c r="B31" s="5"/>
      <c r="C31" s="6"/>
      <c r="D31" s="6"/>
      <c r="E31" s="11" t="s">
        <v>44</v>
      </c>
      <c r="F31" s="6" t="s">
        <v>49</v>
      </c>
      <c r="G31" s="11" t="s">
        <v>45</v>
      </c>
      <c r="H31" s="6" t="s">
        <v>48</v>
      </c>
      <c r="I31" s="17"/>
      <c r="J31" s="1"/>
      <c r="K31" s="1"/>
      <c r="L31" s="226" t="s">
        <v>688</v>
      </c>
      <c r="M31" s="1"/>
      <c r="N31" s="1"/>
      <c r="O31" s="1"/>
      <c r="P31" s="1"/>
      <c r="Q31" s="1"/>
      <c r="R31" s="1"/>
      <c r="S31" s="1"/>
      <c r="T31" s="1"/>
      <c r="U31" s="1"/>
    </row>
    <row r="32" spans="1:25" ht="18">
      <c r="A32" s="1"/>
      <c r="B32" s="5"/>
      <c r="C32" s="6"/>
      <c r="D32" s="6"/>
      <c r="E32" s="11" t="s">
        <v>50</v>
      </c>
      <c r="F32" s="6" t="s">
        <v>51</v>
      </c>
      <c r="G32" s="11" t="s">
        <v>52</v>
      </c>
      <c r="H32" s="6" t="s">
        <v>53</v>
      </c>
      <c r="I32" s="17"/>
      <c r="J32" s="1"/>
      <c r="K32" s="1"/>
      <c r="L32" s="226" t="s">
        <v>681</v>
      </c>
      <c r="M32" s="1"/>
      <c r="N32" s="1"/>
      <c r="O32" s="1"/>
      <c r="P32" s="1"/>
      <c r="Q32" s="1"/>
      <c r="R32" s="1"/>
      <c r="S32" s="1"/>
      <c r="T32" s="1"/>
      <c r="U32" s="1"/>
    </row>
    <row r="33" spans="1:21" ht="18">
      <c r="A33" s="1"/>
      <c r="B33" s="532" t="s">
        <v>28</v>
      </c>
      <c r="C33" s="533"/>
      <c r="D33" s="533"/>
      <c r="E33" s="19" t="s">
        <v>54</v>
      </c>
      <c r="F33" s="18" t="s">
        <v>55</v>
      </c>
      <c r="G33" s="18"/>
      <c r="H33" s="18"/>
      <c r="I33" s="20"/>
      <c r="J33" s="1"/>
      <c r="K33" s="1"/>
      <c r="L33" s="226" t="s">
        <v>682</v>
      </c>
      <c r="M33" s="1"/>
      <c r="N33" s="1"/>
      <c r="O33" s="1"/>
      <c r="P33" s="1"/>
      <c r="Q33" s="1"/>
      <c r="R33" s="1"/>
      <c r="S33" s="1"/>
      <c r="T33" s="1"/>
      <c r="U33" s="1"/>
    </row>
    <row r="34" spans="1:21" ht="18">
      <c r="A34" s="1"/>
      <c r="B34" s="534" t="s">
        <v>29</v>
      </c>
      <c r="C34" s="535"/>
      <c r="D34" s="535"/>
      <c r="E34" s="21" t="s">
        <v>56</v>
      </c>
      <c r="F34" s="13" t="s">
        <v>58</v>
      </c>
      <c r="G34" s="14" t="s">
        <v>57</v>
      </c>
      <c r="H34" s="13" t="s">
        <v>59</v>
      </c>
      <c r="I34" s="15"/>
      <c r="J34" s="1"/>
      <c r="K34" s="1"/>
      <c r="L34" s="226" t="s">
        <v>683</v>
      </c>
      <c r="M34" s="1"/>
      <c r="N34" s="1"/>
      <c r="O34" s="1"/>
      <c r="P34" s="1"/>
      <c r="Q34" s="1"/>
      <c r="R34" s="1"/>
      <c r="S34" s="1"/>
      <c r="T34" s="1"/>
      <c r="U34" s="1"/>
    </row>
    <row r="35" spans="1:21">
      <c r="A35" s="1"/>
      <c r="B35" s="1"/>
      <c r="C35" s="1"/>
      <c r="D35" s="1"/>
      <c r="E35" s="1"/>
      <c r="F35" s="1"/>
      <c r="G35" s="1"/>
      <c r="H35" s="1"/>
      <c r="I35" s="1"/>
      <c r="J35" s="1"/>
      <c r="K35" s="1"/>
      <c r="L35" s="226" t="s">
        <v>684</v>
      </c>
      <c r="M35" s="1"/>
      <c r="N35" s="1"/>
      <c r="O35" s="1"/>
      <c r="P35" s="1"/>
      <c r="Q35" s="1"/>
      <c r="R35" s="1"/>
      <c r="S35" s="1"/>
      <c r="T35" s="1"/>
      <c r="U35" s="1"/>
    </row>
    <row r="36" spans="1:21">
      <c r="A36" s="1"/>
      <c r="B36" s="1"/>
      <c r="C36" s="1"/>
      <c r="D36" s="1"/>
      <c r="E36" s="1"/>
      <c r="F36" s="1"/>
      <c r="G36" s="1"/>
      <c r="H36" s="1"/>
      <c r="I36" s="1"/>
      <c r="J36" s="1"/>
      <c r="K36" s="1"/>
      <c r="L36" s="22"/>
      <c r="M36" s="1"/>
      <c r="N36" s="1"/>
      <c r="O36" s="1"/>
      <c r="P36" s="1"/>
      <c r="Q36" s="1"/>
      <c r="R36" s="1"/>
      <c r="S36" s="1"/>
      <c r="T36" s="1"/>
      <c r="U36" s="1"/>
    </row>
    <row r="37" spans="1:21">
      <c r="A37" s="1"/>
      <c r="B37" s="1"/>
      <c r="C37" s="1"/>
      <c r="D37" s="1"/>
      <c r="E37" s="1"/>
      <c r="F37" s="1"/>
      <c r="G37" s="1"/>
      <c r="H37" s="1"/>
      <c r="I37" s="1"/>
      <c r="J37" s="1"/>
      <c r="K37" s="1"/>
      <c r="L37" s="22"/>
      <c r="M37" s="1"/>
      <c r="N37" s="1"/>
      <c r="O37" s="1"/>
      <c r="P37" s="1"/>
      <c r="Q37" s="1"/>
      <c r="R37" s="1"/>
      <c r="S37" s="1"/>
      <c r="T37" s="1"/>
      <c r="U37" s="1"/>
    </row>
    <row r="38" spans="1:21">
      <c r="A38" s="1" t="s">
        <v>14</v>
      </c>
      <c r="B38" s="1" t="s">
        <v>152</v>
      </c>
      <c r="C38" s="1"/>
      <c r="D38" s="1"/>
      <c r="E38" s="1"/>
      <c r="F38" s="1"/>
      <c r="G38" s="1"/>
      <c r="H38" s="1"/>
      <c r="I38" s="1"/>
      <c r="J38" s="1"/>
      <c r="K38" s="1"/>
      <c r="L38" s="22"/>
      <c r="M38" s="1"/>
      <c r="N38" s="1"/>
      <c r="O38" s="1"/>
      <c r="P38" s="1"/>
      <c r="Q38" s="1"/>
      <c r="R38" s="1"/>
      <c r="S38" s="1"/>
      <c r="T38" s="1"/>
      <c r="U38" s="1"/>
    </row>
    <row r="39" spans="1:21" ht="13.2" customHeight="1">
      <c r="A39" s="1"/>
      <c r="B39" s="1"/>
      <c r="C39" s="1"/>
      <c r="D39" s="1"/>
      <c r="E39" s="1"/>
      <c r="F39" s="1"/>
      <c r="G39" s="1"/>
      <c r="H39" s="1"/>
      <c r="I39" s="1"/>
      <c r="J39" s="33"/>
      <c r="K39" s="33"/>
      <c r="L39" s="22"/>
      <c r="M39" s="1"/>
      <c r="N39" s="1"/>
      <c r="O39" s="1"/>
      <c r="P39" s="1"/>
      <c r="Q39" s="1"/>
      <c r="R39" s="1"/>
      <c r="S39" s="1"/>
      <c r="T39" s="1"/>
      <c r="U39" s="1"/>
    </row>
    <row r="40" spans="1:21">
      <c r="A40" s="1"/>
      <c r="B40" s="1" t="s">
        <v>154</v>
      </c>
      <c r="D40" s="1"/>
      <c r="E40" s="1"/>
      <c r="F40" s="1"/>
      <c r="G40" s="1"/>
      <c r="H40" s="1"/>
      <c r="I40" s="1" t="s">
        <v>156</v>
      </c>
      <c r="K40" s="1"/>
      <c r="L40" s="22"/>
      <c r="M40" s="1"/>
      <c r="N40" s="1"/>
      <c r="O40" s="1"/>
      <c r="P40" s="1"/>
      <c r="Q40" s="1"/>
      <c r="R40" s="1"/>
      <c r="S40" s="1"/>
      <c r="T40" s="1"/>
      <c r="U40" s="1"/>
    </row>
    <row r="41" spans="1:21">
      <c r="A41" s="1"/>
      <c r="B41" s="1"/>
      <c r="C41" s="1"/>
      <c r="D41" s="1"/>
      <c r="E41" s="1"/>
      <c r="F41" s="1"/>
      <c r="G41" s="1"/>
      <c r="H41" s="1"/>
      <c r="I41" s="1"/>
      <c r="J41" s="1"/>
      <c r="K41" s="1"/>
      <c r="L41" s="22"/>
      <c r="M41" s="1"/>
      <c r="N41" s="1"/>
      <c r="O41" s="1"/>
      <c r="P41" s="1"/>
      <c r="Q41" s="1"/>
      <c r="R41" s="1"/>
      <c r="S41" s="1"/>
      <c r="T41" s="1"/>
      <c r="U41" s="1"/>
    </row>
    <row r="42" spans="1:21">
      <c r="A42" s="1"/>
      <c r="B42" s="1"/>
      <c r="C42" s="1"/>
      <c r="D42" s="1"/>
      <c r="E42" s="1"/>
      <c r="F42" s="1"/>
      <c r="G42" s="1"/>
      <c r="H42" s="1"/>
      <c r="I42" s="1"/>
      <c r="J42" s="1"/>
      <c r="K42" s="1"/>
      <c r="L42" s="22"/>
      <c r="M42" s="1"/>
      <c r="N42" s="1"/>
      <c r="O42" s="1"/>
      <c r="P42" s="1"/>
      <c r="Q42" s="1"/>
      <c r="R42" s="1"/>
      <c r="S42" s="1"/>
      <c r="T42" s="1"/>
      <c r="U42" s="1"/>
    </row>
    <row r="43" spans="1:21">
      <c r="A43" s="1"/>
      <c r="B43" s="1"/>
      <c r="C43" s="1"/>
      <c r="D43" s="1"/>
      <c r="E43" s="1"/>
      <c r="F43" s="1"/>
      <c r="G43" s="1"/>
      <c r="H43" s="1"/>
      <c r="I43" s="1"/>
      <c r="J43" s="1"/>
      <c r="K43" s="1"/>
      <c r="L43" s="22"/>
      <c r="M43" s="1"/>
      <c r="N43" s="1"/>
      <c r="O43" s="1"/>
      <c r="P43" s="1"/>
      <c r="Q43" s="1"/>
      <c r="R43" s="1"/>
      <c r="S43" s="1"/>
      <c r="T43" s="1"/>
      <c r="U43" s="1"/>
    </row>
    <row r="44" spans="1:21">
      <c r="A44" s="1"/>
      <c r="B44" s="1"/>
      <c r="C44" s="1"/>
      <c r="D44" s="1"/>
      <c r="E44" s="1"/>
      <c r="F44" s="1"/>
      <c r="G44" s="1"/>
      <c r="H44" s="1"/>
      <c r="I44" s="1"/>
      <c r="J44" s="1"/>
      <c r="K44" s="1"/>
      <c r="L44" s="22"/>
      <c r="M44" s="1"/>
      <c r="N44" s="1"/>
      <c r="O44" s="1"/>
      <c r="P44" s="1"/>
      <c r="Q44" s="1"/>
      <c r="R44" s="1"/>
      <c r="S44" s="1"/>
      <c r="T44" s="1"/>
      <c r="U44" s="1"/>
    </row>
    <row r="45" spans="1:21">
      <c r="A45" s="1"/>
      <c r="B45" s="1"/>
      <c r="C45" s="1"/>
      <c r="D45" s="1"/>
      <c r="E45" s="1"/>
      <c r="F45" s="1"/>
      <c r="G45" s="1"/>
      <c r="H45" s="1"/>
      <c r="I45" s="1"/>
      <c r="J45" s="1"/>
      <c r="K45" s="1"/>
      <c r="L45" s="22"/>
      <c r="M45" s="1"/>
      <c r="N45" s="1"/>
      <c r="O45" s="1"/>
      <c r="P45" s="1"/>
      <c r="Q45" s="1"/>
      <c r="R45" s="1"/>
      <c r="S45" s="1"/>
      <c r="T45" s="1"/>
      <c r="U45" s="1"/>
    </row>
    <row r="46" spans="1:21">
      <c r="A46" s="1"/>
      <c r="B46" s="1"/>
      <c r="C46" s="1"/>
      <c r="D46" s="1"/>
      <c r="E46" s="1"/>
      <c r="F46" s="1"/>
      <c r="G46" s="1"/>
      <c r="H46" s="1"/>
      <c r="I46" s="1"/>
      <c r="J46" s="1"/>
      <c r="K46" s="1"/>
      <c r="L46" s="22"/>
      <c r="M46" s="1"/>
      <c r="N46" s="1"/>
      <c r="O46" s="1"/>
      <c r="P46" s="1"/>
      <c r="Q46" s="1"/>
      <c r="R46" s="1"/>
      <c r="S46" s="1"/>
      <c r="T46" s="1"/>
      <c r="U46" s="1"/>
    </row>
    <row r="47" spans="1:21">
      <c r="A47" s="1"/>
      <c r="B47" s="1"/>
      <c r="C47" s="1"/>
      <c r="D47" s="1"/>
      <c r="E47" s="1"/>
      <c r="F47" s="1"/>
      <c r="G47" s="1"/>
      <c r="H47" s="1"/>
      <c r="I47" s="1"/>
      <c r="J47" s="1"/>
      <c r="K47" s="1"/>
      <c r="L47" s="22"/>
      <c r="M47" s="1"/>
      <c r="N47" s="1"/>
      <c r="O47" s="1"/>
      <c r="P47" s="1"/>
      <c r="Q47" s="1"/>
      <c r="R47" s="1"/>
      <c r="S47" s="1"/>
      <c r="T47" s="1"/>
      <c r="U47" s="1"/>
    </row>
    <row r="48" spans="1:21">
      <c r="A48" s="1"/>
      <c r="B48" s="1"/>
      <c r="C48" s="1"/>
      <c r="D48" s="1"/>
      <c r="E48" s="1"/>
      <c r="F48" s="1"/>
      <c r="G48" s="1"/>
      <c r="H48" s="1"/>
      <c r="I48" s="1"/>
      <c r="J48" s="1"/>
      <c r="K48" s="1"/>
      <c r="L48" s="22"/>
      <c r="M48" s="1"/>
      <c r="N48" s="1"/>
      <c r="O48" s="1"/>
      <c r="P48" s="1"/>
      <c r="Q48" s="1"/>
      <c r="R48" s="1"/>
      <c r="S48" s="1"/>
      <c r="T48" s="1"/>
      <c r="U48" s="1"/>
    </row>
    <row r="49" spans="1:21">
      <c r="A49" s="1"/>
      <c r="B49" s="1"/>
      <c r="C49" s="1"/>
      <c r="D49" s="1"/>
      <c r="E49" s="1"/>
      <c r="F49" s="1"/>
      <c r="G49" s="1"/>
      <c r="H49" s="1"/>
      <c r="I49" s="1"/>
      <c r="J49" s="1"/>
      <c r="K49" s="1"/>
      <c r="L49" s="22"/>
      <c r="M49" s="1"/>
      <c r="N49" s="1"/>
      <c r="O49" s="1"/>
      <c r="P49" s="1"/>
      <c r="Q49" s="1"/>
      <c r="R49" s="1"/>
      <c r="S49" s="1"/>
      <c r="T49" s="1"/>
      <c r="U49" s="1"/>
    </row>
    <row r="50" spans="1:21">
      <c r="A50" s="1"/>
      <c r="B50" s="1" t="s">
        <v>155</v>
      </c>
      <c r="D50" s="1"/>
      <c r="E50" s="1"/>
      <c r="F50" s="1"/>
      <c r="G50" s="1"/>
      <c r="H50" s="1"/>
      <c r="I50" s="1" t="s">
        <v>157</v>
      </c>
      <c r="K50" s="1"/>
      <c r="L50" s="22"/>
      <c r="M50" s="1"/>
      <c r="N50" s="1"/>
      <c r="O50" s="1"/>
      <c r="P50" s="1"/>
      <c r="Q50" s="1"/>
      <c r="R50" s="1"/>
      <c r="S50" s="1"/>
      <c r="T50" s="1"/>
      <c r="U50" s="1"/>
    </row>
    <row r="51" spans="1:21">
      <c r="A51" s="1"/>
      <c r="B51" s="1"/>
      <c r="C51" s="1"/>
      <c r="D51" s="1"/>
      <c r="E51" s="1"/>
      <c r="F51" s="1"/>
      <c r="G51" s="1"/>
      <c r="H51" s="1"/>
      <c r="I51" s="1"/>
      <c r="J51" s="1"/>
      <c r="K51" s="1"/>
      <c r="L51" s="22"/>
      <c r="M51" s="1"/>
      <c r="N51" s="1"/>
      <c r="O51" s="1"/>
      <c r="P51" s="1"/>
      <c r="Q51" s="1"/>
      <c r="R51" s="1"/>
      <c r="S51" s="1"/>
      <c r="T51" s="1"/>
      <c r="U51" s="1"/>
    </row>
    <row r="52" spans="1:21">
      <c r="A52" s="1"/>
      <c r="B52" s="1"/>
      <c r="C52" s="1"/>
      <c r="D52" s="1"/>
      <c r="E52" s="1"/>
      <c r="F52" s="1"/>
      <c r="G52" s="1"/>
      <c r="H52" s="1"/>
      <c r="I52" s="1"/>
      <c r="J52" s="1"/>
      <c r="K52" s="1"/>
      <c r="L52" s="22"/>
      <c r="M52" s="1"/>
      <c r="N52" s="1"/>
      <c r="O52" s="1"/>
      <c r="P52" s="1"/>
      <c r="Q52" s="1"/>
      <c r="R52" s="1"/>
      <c r="S52" s="1"/>
      <c r="T52" s="1"/>
      <c r="U52" s="1"/>
    </row>
    <row r="53" spans="1:21">
      <c r="A53" s="1"/>
      <c r="B53" s="1"/>
      <c r="C53" s="1"/>
      <c r="D53" s="1"/>
      <c r="E53" s="1"/>
      <c r="F53" s="1"/>
      <c r="G53" s="1"/>
      <c r="H53" s="1"/>
      <c r="I53" s="1"/>
      <c r="J53" s="1"/>
      <c r="K53" s="1"/>
      <c r="L53" s="22"/>
      <c r="M53" s="1"/>
      <c r="N53" s="1"/>
      <c r="O53" s="1"/>
      <c r="P53" s="1"/>
      <c r="Q53" s="1"/>
      <c r="R53" s="1"/>
      <c r="S53" s="1"/>
      <c r="T53" s="1"/>
      <c r="U53" s="1"/>
    </row>
    <row r="54" spans="1:21">
      <c r="A54" s="1"/>
      <c r="B54" s="1"/>
      <c r="C54" s="1"/>
      <c r="D54" s="1"/>
      <c r="E54" s="1"/>
      <c r="F54" s="1"/>
      <c r="G54" s="1"/>
      <c r="H54" s="1"/>
      <c r="I54" s="1"/>
      <c r="J54" s="1"/>
      <c r="K54" s="1"/>
      <c r="L54" s="22"/>
      <c r="M54" s="1"/>
      <c r="N54" s="1"/>
      <c r="O54" s="1"/>
      <c r="P54" s="1"/>
      <c r="Q54" s="1"/>
      <c r="R54" s="1"/>
      <c r="S54" s="1"/>
      <c r="T54" s="1"/>
      <c r="U54" s="1"/>
    </row>
    <row r="55" spans="1:21">
      <c r="A55" s="1"/>
      <c r="B55" s="1"/>
      <c r="C55" s="1"/>
      <c r="D55" s="1"/>
      <c r="E55" s="1"/>
      <c r="F55" s="1"/>
      <c r="G55" s="1"/>
      <c r="H55" s="1"/>
      <c r="I55" s="1"/>
      <c r="J55" s="1"/>
      <c r="K55" s="1"/>
      <c r="L55" s="22"/>
      <c r="M55" s="1"/>
      <c r="N55" s="1"/>
      <c r="O55" s="1"/>
      <c r="P55" s="1"/>
      <c r="Q55" s="1"/>
      <c r="R55" s="1"/>
      <c r="S55" s="1"/>
      <c r="T55" s="1"/>
      <c r="U55" s="1"/>
    </row>
    <row r="56" spans="1:21">
      <c r="A56" s="1"/>
      <c r="B56" s="1"/>
      <c r="C56" s="1"/>
      <c r="D56" s="1"/>
      <c r="E56" s="1"/>
      <c r="F56" s="1"/>
      <c r="G56" s="1"/>
      <c r="H56" s="1"/>
      <c r="I56" s="1"/>
      <c r="J56" s="1"/>
      <c r="K56" s="1"/>
      <c r="L56" s="22"/>
      <c r="M56" s="1"/>
      <c r="N56" s="1"/>
      <c r="O56" s="1"/>
      <c r="P56" s="1"/>
      <c r="Q56" s="1"/>
      <c r="R56" s="1"/>
      <c r="S56" s="1"/>
      <c r="T56" s="1"/>
      <c r="U56" s="1"/>
    </row>
    <row r="57" spans="1:21">
      <c r="A57" s="1"/>
      <c r="B57" s="1"/>
      <c r="C57" s="1"/>
      <c r="D57" s="1"/>
      <c r="E57" s="1"/>
      <c r="F57" s="1"/>
      <c r="G57" s="1"/>
      <c r="H57" s="1"/>
      <c r="I57" s="1"/>
      <c r="J57" s="1"/>
      <c r="K57" s="1"/>
      <c r="L57" s="22"/>
      <c r="M57" s="1"/>
      <c r="N57" s="1"/>
      <c r="O57" s="1"/>
      <c r="P57" s="1"/>
      <c r="Q57" s="1"/>
      <c r="R57" s="1"/>
      <c r="S57" s="1"/>
      <c r="T57" s="1"/>
      <c r="U57" s="1"/>
    </row>
    <row r="58" spans="1:21">
      <c r="A58" s="1"/>
      <c r="B58" s="1"/>
      <c r="C58" s="1"/>
      <c r="D58" s="1"/>
      <c r="E58" s="1"/>
      <c r="F58" s="1"/>
      <c r="G58" s="1"/>
      <c r="H58" s="1"/>
      <c r="I58" s="1"/>
      <c r="J58" s="1"/>
      <c r="K58" s="1"/>
      <c r="L58" s="22"/>
      <c r="M58" s="1"/>
      <c r="N58" s="1"/>
      <c r="O58" s="1"/>
      <c r="P58" s="1"/>
      <c r="Q58" s="1"/>
      <c r="R58" s="1"/>
      <c r="S58" s="1"/>
      <c r="T58" s="1"/>
      <c r="U58" s="1"/>
    </row>
    <row r="59" spans="1:21" ht="18">
      <c r="A59" s="1"/>
      <c r="B59" s="1"/>
      <c r="C59" s="199" t="s">
        <v>664</v>
      </c>
      <c r="D59" s="200"/>
      <c r="E59" s="201"/>
      <c r="F59" s="201"/>
      <c r="G59" s="202"/>
      <c r="H59" s="1"/>
      <c r="I59" s="1"/>
      <c r="J59" s="1"/>
      <c r="K59" s="1"/>
      <c r="L59" s="22"/>
      <c r="M59" s="1"/>
      <c r="N59" s="1"/>
      <c r="O59" s="1"/>
      <c r="P59" s="1"/>
      <c r="Q59" s="1"/>
      <c r="R59" s="1"/>
      <c r="S59" s="1"/>
      <c r="T59" s="1"/>
      <c r="U59" s="1"/>
    </row>
    <row r="60" spans="1:21">
      <c r="A60" s="1"/>
      <c r="B60" s="1"/>
      <c r="C60" s="195" t="s">
        <v>665</v>
      </c>
      <c r="D60" s="1"/>
      <c r="E60" s="1"/>
      <c r="F60" s="1"/>
      <c r="G60" s="44"/>
      <c r="H60" s="1"/>
      <c r="I60" s="1"/>
      <c r="J60" s="1"/>
      <c r="K60" s="1"/>
      <c r="L60" s="22"/>
      <c r="M60" s="1"/>
      <c r="N60" s="1"/>
      <c r="O60" s="1"/>
      <c r="P60" s="1"/>
      <c r="Q60" s="1"/>
      <c r="R60" s="1"/>
      <c r="S60" s="1"/>
      <c r="T60" s="1"/>
      <c r="U60" s="1"/>
    </row>
    <row r="61" spans="1:21">
      <c r="A61" s="1"/>
      <c r="B61" s="1"/>
      <c r="C61" s="194" t="s">
        <v>666</v>
      </c>
      <c r="D61" s="1"/>
      <c r="E61" s="1"/>
      <c r="F61" s="1"/>
      <c r="G61" s="44"/>
      <c r="H61" s="1"/>
      <c r="I61" s="1"/>
      <c r="J61" s="1"/>
      <c r="K61" s="1"/>
      <c r="L61" s="22"/>
      <c r="M61" s="1"/>
      <c r="N61" s="1"/>
      <c r="O61" s="1"/>
      <c r="P61" s="1"/>
      <c r="Q61" s="1"/>
      <c r="R61" s="1"/>
      <c r="S61" s="1"/>
      <c r="T61" s="1"/>
      <c r="U61" s="1"/>
    </row>
    <row r="62" spans="1:21">
      <c r="A62" s="1"/>
      <c r="B62" s="1"/>
      <c r="C62" s="193"/>
      <c r="D62" s="1"/>
      <c r="E62" s="1"/>
      <c r="F62" s="1"/>
      <c r="G62" s="44"/>
      <c r="H62" s="1"/>
      <c r="I62" s="1"/>
      <c r="J62" s="1"/>
      <c r="K62" s="1"/>
      <c r="L62" s="22"/>
      <c r="M62" s="1"/>
      <c r="N62" s="1"/>
      <c r="O62" s="1"/>
      <c r="P62" s="1"/>
      <c r="Q62" s="1"/>
      <c r="R62" s="1"/>
      <c r="S62" s="1"/>
      <c r="T62" s="1"/>
      <c r="U62" s="1"/>
    </row>
    <row r="63" spans="1:21">
      <c r="A63" s="1"/>
      <c r="B63" s="1"/>
      <c r="C63" s="195" t="s">
        <v>667</v>
      </c>
      <c r="D63" s="1"/>
      <c r="E63" s="1"/>
      <c r="F63" s="1"/>
      <c r="G63" s="44"/>
      <c r="H63" s="1"/>
      <c r="I63" s="1"/>
      <c r="J63" s="1"/>
      <c r="K63" s="1"/>
      <c r="L63" s="22"/>
      <c r="M63" s="1"/>
      <c r="N63" s="1"/>
      <c r="O63" s="1"/>
      <c r="P63" s="1"/>
      <c r="Q63" s="1"/>
      <c r="R63" s="1"/>
      <c r="S63" s="1"/>
      <c r="T63" s="1"/>
      <c r="U63" s="1"/>
    </row>
    <row r="64" spans="1:21" ht="15.6">
      <c r="A64" s="1"/>
      <c r="B64" s="1"/>
      <c r="C64" s="198" t="s">
        <v>668</v>
      </c>
      <c r="D64" s="1"/>
      <c r="E64" s="1"/>
      <c r="F64" s="1"/>
      <c r="G64" s="44"/>
      <c r="H64" s="1"/>
      <c r="I64" s="1"/>
      <c r="J64" s="1"/>
      <c r="K64" s="1"/>
      <c r="L64" s="22"/>
      <c r="M64" s="1"/>
      <c r="N64" s="1"/>
      <c r="O64" s="1"/>
      <c r="P64" s="1"/>
      <c r="Q64" s="1"/>
      <c r="R64" s="1"/>
      <c r="S64" s="1"/>
      <c r="T64" s="1"/>
      <c r="U64" s="1"/>
    </row>
    <row r="65" spans="1:21" ht="15">
      <c r="A65" s="1"/>
      <c r="B65" s="1"/>
      <c r="C65" s="196" t="s">
        <v>669</v>
      </c>
      <c r="D65" s="1"/>
      <c r="E65" s="1"/>
      <c r="F65" s="1"/>
      <c r="G65" s="44"/>
      <c r="H65" s="1"/>
      <c r="I65" s="1"/>
      <c r="J65" s="1"/>
      <c r="K65" s="1"/>
      <c r="L65" s="22"/>
      <c r="M65" s="1"/>
      <c r="N65" s="1"/>
      <c r="O65" s="1"/>
      <c r="P65" s="1"/>
      <c r="Q65" s="1"/>
      <c r="R65" s="1"/>
      <c r="S65" s="1"/>
      <c r="T65" s="1"/>
      <c r="U65" s="1"/>
    </row>
    <row r="66" spans="1:21">
      <c r="A66" s="1"/>
      <c r="B66" s="1"/>
      <c r="C66" s="1"/>
      <c r="D66" s="1"/>
      <c r="E66" s="1"/>
      <c r="F66" s="1"/>
      <c r="G66" s="1"/>
      <c r="H66" s="1"/>
      <c r="I66" s="1"/>
      <c r="J66" s="1"/>
      <c r="K66" s="1"/>
      <c r="L66" s="22"/>
      <c r="M66" s="1"/>
      <c r="N66" s="1"/>
      <c r="O66" s="1"/>
      <c r="P66" s="1"/>
      <c r="Q66" s="1"/>
      <c r="R66" s="1"/>
      <c r="S66" s="1"/>
      <c r="T66" s="1"/>
      <c r="U66" s="1"/>
    </row>
    <row r="67" spans="1:21">
      <c r="A67" s="1"/>
      <c r="B67" s="1"/>
      <c r="H67" s="1"/>
      <c r="I67" s="1"/>
      <c r="J67" s="1"/>
      <c r="K67" s="1"/>
      <c r="L67" s="22"/>
      <c r="M67" s="1"/>
      <c r="N67" s="1"/>
      <c r="O67" s="1"/>
      <c r="P67" s="1"/>
      <c r="Q67" s="1"/>
      <c r="R67" s="1"/>
      <c r="S67" s="1"/>
      <c r="T67" s="1"/>
      <c r="U67" s="1"/>
    </row>
    <row r="68" spans="1:21">
      <c r="A68" s="1"/>
      <c r="B68" s="1"/>
      <c r="H68" s="1"/>
      <c r="I68" s="1"/>
      <c r="J68" s="1"/>
      <c r="K68" s="1"/>
      <c r="L68" s="22"/>
      <c r="M68" s="1"/>
      <c r="N68" s="1"/>
      <c r="O68" s="1"/>
      <c r="P68" s="1"/>
      <c r="Q68" s="1"/>
      <c r="R68" s="1"/>
      <c r="S68" s="1"/>
      <c r="T68" s="1"/>
      <c r="U68" s="1"/>
    </row>
    <row r="69" spans="1:21">
      <c r="A69" s="1"/>
      <c r="B69" s="1"/>
      <c r="H69" s="1"/>
      <c r="I69" s="1"/>
      <c r="J69" s="1"/>
      <c r="K69" s="1"/>
      <c r="L69" s="22"/>
      <c r="M69" s="1"/>
      <c r="N69" s="1"/>
      <c r="O69" s="1"/>
      <c r="P69" s="1"/>
      <c r="Q69" s="1"/>
      <c r="R69" s="1"/>
      <c r="S69" s="1"/>
      <c r="T69" s="1"/>
      <c r="U69" s="1"/>
    </row>
    <row r="70" spans="1:21">
      <c r="A70" s="1"/>
      <c r="B70" s="1"/>
      <c r="H70" s="1"/>
      <c r="I70" s="1"/>
      <c r="J70" s="1"/>
      <c r="K70" s="1"/>
      <c r="L70" s="22"/>
      <c r="M70" s="1"/>
      <c r="N70" s="1"/>
      <c r="O70" s="1"/>
      <c r="P70" s="1"/>
      <c r="Q70" s="1"/>
      <c r="R70" s="1"/>
      <c r="S70" s="1"/>
      <c r="T70" s="1"/>
      <c r="U70" s="1"/>
    </row>
    <row r="71" spans="1:21">
      <c r="A71" s="1"/>
      <c r="B71" s="1"/>
      <c r="H71" s="1"/>
      <c r="I71" s="1"/>
      <c r="J71" s="1"/>
      <c r="K71" s="1"/>
      <c r="L71" s="22"/>
      <c r="M71" s="1"/>
      <c r="N71" s="1"/>
      <c r="O71" s="1"/>
      <c r="P71" s="1"/>
      <c r="Q71" s="1"/>
      <c r="R71" s="1"/>
      <c r="S71" s="1"/>
      <c r="T71" s="1"/>
      <c r="U71" s="1"/>
    </row>
    <row r="72" spans="1:21">
      <c r="A72" s="1"/>
      <c r="B72" s="1"/>
      <c r="H72" s="1"/>
      <c r="I72" s="1"/>
      <c r="J72" s="1"/>
      <c r="K72" s="1"/>
      <c r="L72" s="22"/>
      <c r="M72" s="1"/>
      <c r="N72" s="1"/>
      <c r="O72" s="1"/>
      <c r="P72" s="1"/>
      <c r="Q72" s="1"/>
      <c r="R72" s="1"/>
      <c r="S72" s="1"/>
      <c r="T72" s="1"/>
      <c r="U72" s="1"/>
    </row>
    <row r="73" spans="1:21">
      <c r="A73" s="1"/>
      <c r="B73" s="1"/>
      <c r="H73" s="1"/>
      <c r="I73" s="1"/>
      <c r="J73" s="1"/>
      <c r="K73" s="1"/>
      <c r="L73" s="22"/>
      <c r="M73" s="1"/>
      <c r="N73" s="1"/>
      <c r="O73" s="1"/>
      <c r="P73" s="1"/>
      <c r="Q73" s="1"/>
      <c r="R73" s="1"/>
      <c r="S73" s="1"/>
      <c r="T73" s="1"/>
      <c r="U73" s="1"/>
    </row>
    <row r="74" spans="1:21">
      <c r="A74" s="1"/>
      <c r="B74" s="1"/>
      <c r="C74" s="197"/>
      <c r="D74" s="45"/>
      <c r="E74" s="45"/>
      <c r="F74" s="45"/>
      <c r="G74" s="46"/>
      <c r="H74" s="1"/>
      <c r="I74" s="1"/>
      <c r="J74" s="1"/>
      <c r="K74" s="1"/>
      <c r="L74" s="22"/>
      <c r="M74" s="1"/>
      <c r="N74" s="1"/>
      <c r="O74" s="1"/>
      <c r="P74" s="1"/>
      <c r="Q74" s="1"/>
      <c r="R74" s="1"/>
      <c r="S74" s="1"/>
      <c r="T74" s="1"/>
      <c r="U74" s="1"/>
    </row>
    <row r="75" spans="1:21">
      <c r="A75" s="1"/>
      <c r="B75" s="1"/>
      <c r="C75" s="1"/>
      <c r="D75" s="1"/>
      <c r="E75" s="1"/>
      <c r="F75" s="1"/>
      <c r="G75" s="1"/>
      <c r="H75" s="1"/>
      <c r="I75" s="1"/>
      <c r="J75" s="1"/>
      <c r="K75" s="1"/>
      <c r="L75" s="22"/>
      <c r="M75" s="1"/>
      <c r="N75" s="1"/>
      <c r="O75" s="1"/>
      <c r="P75" s="1"/>
      <c r="Q75" s="1"/>
      <c r="R75" s="1"/>
      <c r="S75" s="1"/>
      <c r="T75" s="1"/>
      <c r="U75" s="1"/>
    </row>
    <row r="76" spans="1:21">
      <c r="A76" s="1"/>
      <c r="B76" s="1"/>
      <c r="C76" s="1"/>
      <c r="D76" s="1"/>
      <c r="E76" s="1"/>
      <c r="F76" s="1"/>
      <c r="G76" s="1"/>
      <c r="H76" s="1"/>
      <c r="I76" s="1"/>
      <c r="J76" s="1"/>
      <c r="K76" s="1"/>
      <c r="L76" s="22"/>
      <c r="M76" s="1"/>
      <c r="N76" s="1"/>
      <c r="O76" s="1"/>
      <c r="P76" s="1"/>
      <c r="Q76" s="1"/>
      <c r="R76" s="1"/>
      <c r="S76" s="1"/>
      <c r="T76" s="1"/>
      <c r="U76" s="1"/>
    </row>
    <row r="77" spans="1:21">
      <c r="A77" s="1"/>
      <c r="B77" s="1"/>
      <c r="C77" s="1"/>
      <c r="D77" s="1"/>
      <c r="E77" s="1"/>
      <c r="F77" s="1"/>
      <c r="G77" s="1"/>
      <c r="H77" s="1"/>
      <c r="I77" s="1"/>
      <c r="J77" s="1"/>
      <c r="K77" s="1"/>
      <c r="L77" s="22"/>
      <c r="M77" s="1"/>
      <c r="N77" s="1"/>
      <c r="O77" s="1"/>
      <c r="P77" s="1"/>
      <c r="Q77" s="1"/>
      <c r="R77" s="1"/>
      <c r="S77" s="1"/>
      <c r="T77" s="1"/>
      <c r="U77" s="1"/>
    </row>
    <row r="78" spans="1:21">
      <c r="A78" s="1"/>
      <c r="B78" s="1"/>
      <c r="C78" s="1"/>
      <c r="D78" s="1"/>
      <c r="E78" s="1"/>
      <c r="F78" s="1"/>
      <c r="G78" s="1"/>
      <c r="H78" s="1"/>
      <c r="I78" s="1"/>
      <c r="J78" s="1"/>
      <c r="K78" s="1"/>
      <c r="L78" s="22"/>
      <c r="M78" s="1"/>
      <c r="N78" s="1"/>
      <c r="O78" s="1"/>
      <c r="P78" s="1"/>
      <c r="Q78" s="1"/>
      <c r="R78" s="1"/>
      <c r="S78" s="1"/>
      <c r="T78" s="1"/>
      <c r="U78" s="1"/>
    </row>
    <row r="79" spans="1:21">
      <c r="A79" s="1"/>
      <c r="B79" s="1"/>
      <c r="C79" s="1"/>
      <c r="D79" s="1"/>
      <c r="E79" s="1"/>
      <c r="F79" s="1"/>
      <c r="G79" s="1"/>
      <c r="H79" s="1"/>
      <c r="I79" s="1"/>
      <c r="J79" s="1"/>
      <c r="K79" s="1"/>
      <c r="L79" s="22"/>
      <c r="M79" s="1"/>
      <c r="N79" s="1"/>
      <c r="O79" s="1"/>
      <c r="P79" s="1"/>
      <c r="Q79" s="1"/>
      <c r="R79" s="1"/>
      <c r="S79" s="1"/>
      <c r="T79" s="1"/>
      <c r="U79" s="1"/>
    </row>
    <row r="80" spans="1:21">
      <c r="A80" s="1"/>
      <c r="B80" s="1"/>
      <c r="C80" s="1"/>
      <c r="D80" s="1"/>
      <c r="E80" s="1"/>
      <c r="F80" s="1"/>
      <c r="G80" s="1"/>
      <c r="H80" s="1"/>
      <c r="I80" s="1"/>
      <c r="J80" s="1"/>
      <c r="K80" s="1"/>
      <c r="L80" s="22"/>
      <c r="M80" s="1"/>
      <c r="N80" s="1"/>
      <c r="O80" s="1"/>
      <c r="P80" s="1"/>
      <c r="Q80" s="1"/>
      <c r="R80" s="1"/>
      <c r="S80" s="1"/>
      <c r="T80" s="1"/>
      <c r="U80" s="1"/>
    </row>
    <row r="81" spans="1:21">
      <c r="A81" s="1"/>
      <c r="B81" s="1"/>
      <c r="C81" s="1"/>
      <c r="D81" s="1"/>
      <c r="E81" s="1"/>
      <c r="F81" s="1"/>
      <c r="G81" s="1"/>
      <c r="H81" s="1"/>
      <c r="I81" s="1"/>
      <c r="J81" s="1"/>
      <c r="K81" s="1"/>
      <c r="L81" s="22"/>
      <c r="M81" s="1"/>
      <c r="N81" s="1"/>
      <c r="O81" s="1"/>
      <c r="P81" s="1"/>
      <c r="Q81" s="1"/>
      <c r="R81" s="1"/>
      <c r="S81" s="1"/>
      <c r="T81" s="1"/>
      <c r="U81" s="1"/>
    </row>
    <row r="82" spans="1:21">
      <c r="A82" s="1"/>
      <c r="B82" s="1"/>
      <c r="C82" s="1"/>
      <c r="D82" s="1"/>
      <c r="E82" s="1"/>
      <c r="F82" s="1"/>
      <c r="G82" s="1"/>
      <c r="H82" s="1"/>
      <c r="I82" s="1"/>
      <c r="J82" s="1"/>
      <c r="K82" s="1"/>
      <c r="L82" s="22"/>
      <c r="M82" s="1"/>
      <c r="N82" s="1"/>
      <c r="O82" s="1"/>
      <c r="P82" s="1"/>
      <c r="Q82" s="1"/>
      <c r="R82" s="1"/>
      <c r="S82" s="1"/>
      <c r="T82" s="1"/>
      <c r="U82" s="1"/>
    </row>
    <row r="83" spans="1:21">
      <c r="A83" s="1"/>
      <c r="B83" s="1"/>
      <c r="C83" s="1"/>
      <c r="D83" s="1"/>
      <c r="E83" s="1"/>
      <c r="F83" s="1"/>
      <c r="G83" s="1"/>
      <c r="H83" s="1"/>
      <c r="I83" s="1"/>
      <c r="J83" s="1"/>
      <c r="K83" s="1"/>
      <c r="L83" s="22"/>
      <c r="M83" s="1"/>
      <c r="N83" s="1"/>
      <c r="O83" s="1"/>
      <c r="P83" s="1"/>
      <c r="Q83" s="1"/>
      <c r="R83" s="1"/>
      <c r="S83" s="1"/>
      <c r="T83" s="1"/>
      <c r="U83" s="1"/>
    </row>
    <row r="84" spans="1:21">
      <c r="A84" s="1"/>
      <c r="B84" s="1"/>
      <c r="C84" s="1"/>
      <c r="D84" s="1"/>
      <c r="E84" s="1"/>
      <c r="F84" s="1"/>
      <c r="G84" s="1"/>
      <c r="H84" s="1"/>
      <c r="I84" s="1"/>
      <c r="J84" s="1"/>
      <c r="K84" s="1"/>
      <c r="L84" s="22"/>
      <c r="M84" s="1"/>
      <c r="N84" s="1"/>
      <c r="O84" s="1"/>
      <c r="P84" s="1"/>
      <c r="Q84" s="1"/>
      <c r="R84" s="1"/>
      <c r="S84" s="1"/>
      <c r="T84" s="1"/>
      <c r="U84" s="1"/>
    </row>
    <row r="85" spans="1:21">
      <c r="A85" s="1"/>
      <c r="B85" s="1"/>
      <c r="C85" s="1"/>
      <c r="D85" s="1"/>
      <c r="E85" s="1"/>
      <c r="F85" s="1"/>
      <c r="G85" s="1"/>
      <c r="H85" s="1"/>
      <c r="I85" s="1"/>
      <c r="J85" s="1"/>
      <c r="K85" s="1"/>
      <c r="L85" s="22"/>
      <c r="M85" s="1"/>
      <c r="N85" s="1"/>
      <c r="O85" s="1"/>
      <c r="P85" s="1"/>
      <c r="Q85" s="1"/>
      <c r="R85" s="1"/>
      <c r="S85" s="1"/>
      <c r="T85" s="1"/>
      <c r="U85" s="1"/>
    </row>
    <row r="86" spans="1:21">
      <c r="A86" s="1"/>
      <c r="B86" s="1"/>
      <c r="C86" s="1"/>
      <c r="D86" s="1"/>
      <c r="E86" s="1"/>
      <c r="F86" s="1"/>
      <c r="G86" s="1"/>
      <c r="H86" s="1"/>
      <c r="I86" s="1"/>
      <c r="J86" s="1"/>
      <c r="K86" s="1"/>
      <c r="L86" s="22"/>
      <c r="M86" s="1"/>
      <c r="N86" s="1"/>
      <c r="O86" s="1"/>
      <c r="P86" s="1"/>
      <c r="Q86" s="1"/>
      <c r="R86" s="1"/>
      <c r="S86" s="1"/>
      <c r="T86" s="1"/>
      <c r="U86" s="1"/>
    </row>
    <row r="87" spans="1:21">
      <c r="A87" s="1"/>
      <c r="B87" s="1"/>
      <c r="C87" s="1"/>
      <c r="D87" s="1"/>
      <c r="E87" s="1"/>
      <c r="F87" s="1"/>
      <c r="G87" s="1"/>
      <c r="H87" s="1"/>
      <c r="I87" s="1"/>
      <c r="J87" s="1"/>
      <c r="K87" s="1"/>
      <c r="L87" s="22"/>
      <c r="M87" s="1"/>
      <c r="N87" s="1"/>
      <c r="O87" s="1"/>
      <c r="P87" s="1"/>
      <c r="Q87" s="1"/>
      <c r="R87" s="1"/>
      <c r="S87" s="1"/>
      <c r="T87" s="1"/>
      <c r="U87" s="1"/>
    </row>
    <row r="88" spans="1:21">
      <c r="A88" s="1"/>
      <c r="B88" s="1"/>
      <c r="C88" s="1"/>
      <c r="D88" s="1"/>
      <c r="E88" s="1"/>
      <c r="F88" s="1"/>
      <c r="G88" s="1"/>
      <c r="H88" s="1"/>
      <c r="I88" s="1"/>
      <c r="J88" s="1"/>
      <c r="K88" s="1"/>
      <c r="L88" s="22"/>
      <c r="M88" s="1"/>
      <c r="N88" s="1"/>
      <c r="O88" s="1"/>
      <c r="P88" s="1"/>
      <c r="Q88" s="1"/>
      <c r="R88" s="1"/>
      <c r="S88" s="1"/>
      <c r="T88" s="1"/>
      <c r="U88" s="1"/>
    </row>
    <row r="89" spans="1:21">
      <c r="A89" s="1"/>
      <c r="B89" s="1"/>
      <c r="C89" s="1"/>
      <c r="D89" s="1"/>
      <c r="E89" s="1"/>
      <c r="F89" s="1"/>
      <c r="G89" s="1"/>
      <c r="H89" s="1"/>
      <c r="I89" s="1"/>
      <c r="J89" s="1"/>
      <c r="K89" s="1"/>
      <c r="L89" s="22"/>
      <c r="M89" s="1"/>
      <c r="N89" s="1"/>
      <c r="O89" s="1"/>
      <c r="P89" s="1"/>
      <c r="Q89" s="1"/>
      <c r="R89" s="1"/>
      <c r="S89" s="1"/>
      <c r="T89" s="1"/>
      <c r="U89" s="1"/>
    </row>
    <row r="90" spans="1:21">
      <c r="A90" s="1"/>
      <c r="B90" s="1"/>
      <c r="C90" s="1"/>
      <c r="D90" s="1"/>
      <c r="E90" s="1"/>
      <c r="F90" s="1"/>
      <c r="G90" s="1"/>
      <c r="H90" s="1"/>
      <c r="I90" s="1"/>
      <c r="J90" s="1"/>
      <c r="K90" s="1"/>
      <c r="L90" s="22"/>
      <c r="M90" s="1"/>
      <c r="N90" s="1"/>
      <c r="O90" s="1"/>
      <c r="P90" s="1"/>
      <c r="Q90" s="1"/>
      <c r="R90" s="1"/>
      <c r="S90" s="1"/>
      <c r="T90" s="1"/>
      <c r="U90" s="1"/>
    </row>
    <row r="91" spans="1:21">
      <c r="A91" s="1"/>
      <c r="B91" s="1"/>
      <c r="C91" s="1"/>
      <c r="D91" s="1"/>
      <c r="E91" s="1"/>
      <c r="F91" s="1"/>
      <c r="G91" s="1"/>
      <c r="H91" s="1"/>
      <c r="I91" s="1"/>
      <c r="J91" s="1"/>
      <c r="K91" s="1"/>
      <c r="L91" s="22"/>
      <c r="M91" s="1"/>
      <c r="N91" s="1"/>
      <c r="O91" s="1"/>
      <c r="P91" s="1"/>
      <c r="Q91" s="1"/>
      <c r="R91" s="1"/>
      <c r="S91" s="1"/>
      <c r="T91" s="1"/>
      <c r="U91" s="1"/>
    </row>
    <row r="92" spans="1:21">
      <c r="A92" s="1"/>
      <c r="B92" s="1"/>
      <c r="C92" s="1"/>
      <c r="D92" s="1"/>
      <c r="E92" s="1"/>
      <c r="F92" s="1"/>
      <c r="G92" s="1"/>
      <c r="H92" s="1"/>
      <c r="I92" s="1"/>
      <c r="J92" s="1"/>
      <c r="K92" s="1"/>
      <c r="L92" s="22"/>
      <c r="M92" s="1"/>
      <c r="N92" s="1"/>
      <c r="O92" s="1"/>
      <c r="P92" s="1"/>
      <c r="Q92" s="1"/>
      <c r="R92" s="1"/>
      <c r="S92" s="1"/>
      <c r="T92" s="1"/>
      <c r="U92" s="1"/>
    </row>
    <row r="93" spans="1:21">
      <c r="A93" s="1"/>
      <c r="B93" s="1"/>
      <c r="C93" s="1"/>
      <c r="D93" s="1"/>
      <c r="E93" s="1"/>
      <c r="F93" s="1"/>
      <c r="G93" s="1"/>
      <c r="H93" s="1"/>
      <c r="I93" s="1"/>
      <c r="J93" s="1"/>
      <c r="K93" s="1"/>
      <c r="L93" s="22"/>
      <c r="M93" s="1"/>
      <c r="N93" s="1"/>
      <c r="O93" s="1"/>
      <c r="P93" s="1"/>
      <c r="Q93" s="1"/>
      <c r="R93" s="1"/>
      <c r="S93" s="1"/>
      <c r="T93" s="1"/>
      <c r="U93" s="1"/>
    </row>
    <row r="94" spans="1:21">
      <c r="A94" s="1"/>
      <c r="B94" s="1"/>
      <c r="C94" s="1"/>
      <c r="D94" s="1"/>
      <c r="E94" s="1"/>
      <c r="F94" s="1"/>
      <c r="G94" s="1"/>
      <c r="H94" s="1"/>
      <c r="I94" s="1"/>
      <c r="J94" s="1"/>
      <c r="K94" s="1"/>
      <c r="L94" s="22"/>
      <c r="M94" s="1"/>
      <c r="N94" s="1"/>
      <c r="O94" s="1"/>
      <c r="P94" s="1"/>
      <c r="Q94" s="1"/>
      <c r="R94" s="1"/>
      <c r="S94" s="1"/>
      <c r="T94" s="1"/>
      <c r="U94" s="1"/>
    </row>
    <row r="95" spans="1:21">
      <c r="A95" s="1"/>
      <c r="B95" s="1"/>
      <c r="C95" s="1"/>
      <c r="D95" s="1"/>
      <c r="E95" s="1"/>
      <c r="F95" s="1"/>
      <c r="G95" s="1"/>
      <c r="H95" s="1"/>
      <c r="I95" s="1"/>
      <c r="J95" s="1"/>
      <c r="K95" s="1"/>
      <c r="L95" s="22"/>
      <c r="M95" s="1"/>
      <c r="N95" s="1"/>
      <c r="O95" s="1"/>
      <c r="P95" s="1"/>
      <c r="Q95" s="1"/>
      <c r="R95" s="1"/>
      <c r="S95" s="1"/>
      <c r="T95" s="1"/>
      <c r="U95" s="1"/>
    </row>
    <row r="96" spans="1:21">
      <c r="A96" s="1"/>
      <c r="B96" s="1"/>
      <c r="C96" s="1"/>
      <c r="D96" s="1"/>
      <c r="E96" s="1"/>
      <c r="F96" s="1"/>
      <c r="G96" s="1"/>
      <c r="H96" s="1"/>
      <c r="I96" s="1"/>
      <c r="J96" s="1"/>
      <c r="K96" s="1"/>
      <c r="L96" s="22"/>
      <c r="M96" s="1"/>
      <c r="N96" s="1"/>
      <c r="O96" s="1"/>
      <c r="P96" s="1"/>
      <c r="Q96" s="1"/>
      <c r="R96" s="1"/>
      <c r="S96" s="1"/>
      <c r="T96" s="1"/>
      <c r="U96" s="1"/>
    </row>
    <row r="97" spans="1:21">
      <c r="A97" s="1"/>
      <c r="B97" s="1"/>
      <c r="C97" s="1"/>
      <c r="D97" s="1"/>
      <c r="E97" s="1"/>
      <c r="F97" s="1"/>
      <c r="G97" s="1"/>
      <c r="H97" s="1"/>
      <c r="I97" s="1"/>
      <c r="J97" s="1"/>
      <c r="K97" s="1"/>
      <c r="L97" s="22"/>
      <c r="M97" s="1"/>
      <c r="N97" s="1"/>
      <c r="O97" s="1"/>
      <c r="P97" s="1"/>
      <c r="Q97" s="1"/>
      <c r="R97" s="1"/>
      <c r="S97" s="1"/>
      <c r="T97" s="1"/>
      <c r="U97" s="1"/>
    </row>
    <row r="98" spans="1:21">
      <c r="A98" s="1"/>
      <c r="B98" s="1"/>
      <c r="C98" s="1"/>
      <c r="D98" s="1"/>
      <c r="E98" s="1"/>
      <c r="F98" s="1"/>
      <c r="G98" s="1"/>
      <c r="H98" s="1"/>
      <c r="I98" s="1"/>
      <c r="J98" s="1"/>
      <c r="K98" s="1"/>
      <c r="L98" s="22"/>
      <c r="M98" s="1"/>
      <c r="N98" s="1"/>
      <c r="O98" s="1"/>
      <c r="P98" s="1"/>
      <c r="Q98" s="1"/>
      <c r="R98" s="1"/>
      <c r="S98" s="1"/>
      <c r="T98" s="1"/>
      <c r="U98" s="1"/>
    </row>
    <row r="99" spans="1:21">
      <c r="A99" s="1"/>
      <c r="B99" s="1"/>
      <c r="C99" s="1"/>
      <c r="D99" s="1"/>
      <c r="E99" s="1"/>
      <c r="F99" s="1"/>
      <c r="G99" s="1"/>
      <c r="H99" s="1"/>
      <c r="I99" s="1"/>
      <c r="J99" s="1"/>
      <c r="K99" s="1"/>
      <c r="L99" s="22"/>
      <c r="M99" s="1"/>
      <c r="N99" s="1"/>
      <c r="O99" s="1"/>
      <c r="P99" s="1"/>
      <c r="Q99" s="1"/>
      <c r="R99" s="1"/>
      <c r="S99" s="1"/>
      <c r="T99" s="1"/>
      <c r="U99" s="1"/>
    </row>
    <row r="100" spans="1:21">
      <c r="A100" s="1"/>
      <c r="B100" s="1"/>
      <c r="C100" s="1"/>
      <c r="D100" s="1"/>
      <c r="E100" s="1"/>
      <c r="F100" s="1"/>
      <c r="G100" s="1"/>
      <c r="H100" s="1"/>
      <c r="I100" s="1"/>
      <c r="J100" s="1"/>
      <c r="K100" s="1"/>
      <c r="L100" s="22"/>
      <c r="M100" s="1"/>
      <c r="N100" s="1"/>
      <c r="O100" s="1"/>
      <c r="P100" s="1"/>
      <c r="Q100" s="1"/>
      <c r="R100" s="1"/>
      <c r="S100" s="1"/>
      <c r="T100" s="1"/>
      <c r="U100" s="1"/>
    </row>
    <row r="101" spans="1:21">
      <c r="A101" s="1"/>
      <c r="B101" s="1"/>
      <c r="C101" s="1"/>
      <c r="D101" s="1"/>
      <c r="E101" s="1"/>
      <c r="F101" s="1"/>
      <c r="G101" s="1"/>
      <c r="H101" s="1"/>
      <c r="I101" s="1"/>
      <c r="J101" s="1"/>
      <c r="K101" s="1"/>
      <c r="L101" s="22"/>
      <c r="M101" s="1"/>
      <c r="N101" s="1"/>
      <c r="O101" s="1"/>
      <c r="P101" s="1"/>
      <c r="Q101" s="1"/>
      <c r="R101" s="1"/>
      <c r="S101" s="1"/>
      <c r="T101" s="1"/>
      <c r="U101" s="1"/>
    </row>
    <row r="102" spans="1:21">
      <c r="A102" s="1"/>
      <c r="B102" s="1"/>
      <c r="C102" s="1"/>
      <c r="D102" s="1"/>
      <c r="E102" s="1"/>
      <c r="F102" s="1"/>
      <c r="G102" s="1"/>
      <c r="H102" s="1"/>
      <c r="I102" s="1"/>
      <c r="J102" s="1"/>
      <c r="K102" s="1"/>
      <c r="L102" s="22"/>
      <c r="M102" s="1"/>
      <c r="N102" s="1"/>
      <c r="O102" s="1"/>
      <c r="P102" s="1"/>
      <c r="Q102" s="1"/>
      <c r="R102" s="1"/>
      <c r="S102" s="1"/>
      <c r="T102" s="1"/>
      <c r="U102" s="1"/>
    </row>
    <row r="103" spans="1:21">
      <c r="A103" s="1"/>
      <c r="B103" s="1"/>
      <c r="C103" s="1"/>
      <c r="D103" s="1"/>
      <c r="E103" s="1"/>
      <c r="F103" s="1"/>
      <c r="G103" s="1"/>
      <c r="H103" s="1"/>
      <c r="I103" s="1"/>
      <c r="J103" s="1"/>
      <c r="K103" s="1"/>
      <c r="L103" s="22"/>
      <c r="M103" s="1"/>
      <c r="N103" s="1"/>
      <c r="O103" s="1"/>
      <c r="P103" s="1"/>
      <c r="Q103" s="1"/>
      <c r="R103" s="1"/>
      <c r="S103" s="1"/>
      <c r="T103" s="1"/>
      <c r="U103" s="1"/>
    </row>
    <row r="104" spans="1:21">
      <c r="A104" s="1"/>
      <c r="B104" s="1"/>
      <c r="C104" s="1"/>
      <c r="D104" s="1"/>
      <c r="E104" s="1"/>
      <c r="F104" s="1"/>
      <c r="G104" s="1"/>
      <c r="H104" s="1"/>
      <c r="I104" s="1"/>
      <c r="J104" s="1"/>
      <c r="K104" s="1"/>
      <c r="L104" s="22"/>
      <c r="M104" s="1"/>
      <c r="N104" s="1"/>
      <c r="O104" s="1"/>
      <c r="P104" s="1"/>
      <c r="Q104" s="1"/>
      <c r="R104" s="1"/>
      <c r="S104" s="1"/>
      <c r="T104" s="1"/>
      <c r="U104" s="1"/>
    </row>
    <row r="105" spans="1:21">
      <c r="A105" s="1"/>
      <c r="B105" s="1"/>
      <c r="C105" s="1"/>
      <c r="D105" s="1"/>
      <c r="E105" s="1"/>
      <c r="F105" s="1"/>
      <c r="G105" s="1"/>
      <c r="H105" s="1"/>
      <c r="I105" s="1"/>
      <c r="J105" s="1"/>
      <c r="K105" s="1"/>
      <c r="L105" s="22"/>
      <c r="M105" s="1"/>
      <c r="N105" s="1"/>
      <c r="O105" s="1"/>
      <c r="P105" s="1"/>
      <c r="Q105" s="1"/>
      <c r="R105" s="1"/>
      <c r="S105" s="1"/>
      <c r="T105" s="1"/>
      <c r="U105" s="1"/>
    </row>
    <row r="106" spans="1:21">
      <c r="A106" s="1"/>
      <c r="B106" s="1"/>
      <c r="C106" s="1"/>
      <c r="D106" s="1"/>
      <c r="E106" s="1"/>
      <c r="F106" s="1"/>
      <c r="G106" s="1"/>
      <c r="H106" s="1"/>
      <c r="I106" s="1"/>
      <c r="J106" s="1"/>
      <c r="K106" s="1"/>
      <c r="L106" s="22"/>
      <c r="M106" s="1"/>
      <c r="N106" s="1"/>
      <c r="O106" s="1"/>
      <c r="P106" s="1"/>
      <c r="Q106" s="1"/>
      <c r="R106" s="1"/>
      <c r="S106" s="1"/>
      <c r="T106" s="1"/>
      <c r="U106" s="1"/>
    </row>
    <row r="107" spans="1:21">
      <c r="A107" s="1"/>
      <c r="B107" s="1"/>
      <c r="C107" s="1"/>
      <c r="D107" s="1"/>
      <c r="E107" s="1"/>
      <c r="F107" s="1"/>
      <c r="G107" s="1"/>
      <c r="H107" s="1"/>
      <c r="I107" s="1"/>
      <c r="J107" s="1"/>
      <c r="K107" s="1"/>
      <c r="L107" s="22"/>
      <c r="M107" s="1"/>
      <c r="N107" s="1"/>
      <c r="O107" s="1"/>
      <c r="P107" s="1"/>
      <c r="Q107" s="1"/>
      <c r="R107" s="1"/>
      <c r="S107" s="1"/>
      <c r="T107" s="1"/>
      <c r="U107" s="1"/>
    </row>
    <row r="108" spans="1:21">
      <c r="A108" s="1"/>
      <c r="B108" s="1"/>
      <c r="C108" s="1"/>
      <c r="D108" s="1"/>
      <c r="E108" s="1"/>
      <c r="F108" s="1"/>
      <c r="G108" s="1"/>
      <c r="H108" s="1"/>
      <c r="I108" s="1"/>
      <c r="J108" s="1"/>
      <c r="K108" s="1"/>
      <c r="L108" s="22"/>
      <c r="M108" s="1"/>
      <c r="N108" s="1"/>
      <c r="O108" s="1"/>
      <c r="P108" s="1"/>
      <c r="Q108" s="1"/>
      <c r="R108" s="1"/>
      <c r="S108" s="1"/>
      <c r="T108" s="1"/>
      <c r="U108" s="1"/>
    </row>
    <row r="109" spans="1:21">
      <c r="A109" s="1"/>
      <c r="B109" s="1"/>
      <c r="C109" s="1"/>
      <c r="D109" s="1"/>
      <c r="E109" s="1"/>
      <c r="F109" s="1"/>
      <c r="G109" s="1"/>
      <c r="H109" s="1"/>
      <c r="I109" s="1"/>
      <c r="J109" s="1"/>
      <c r="K109" s="1"/>
      <c r="L109" s="22"/>
      <c r="M109" s="1"/>
      <c r="N109" s="1"/>
      <c r="O109" s="1"/>
      <c r="P109" s="1"/>
      <c r="Q109" s="1"/>
      <c r="R109" s="1"/>
      <c r="S109" s="1"/>
      <c r="T109" s="1"/>
      <c r="U109" s="1"/>
    </row>
    <row r="110" spans="1:21">
      <c r="A110" s="1"/>
      <c r="B110" s="1"/>
      <c r="C110" s="1"/>
      <c r="D110" s="1"/>
      <c r="E110" s="1"/>
      <c r="F110" s="1"/>
      <c r="G110" s="1"/>
      <c r="H110" s="1"/>
      <c r="I110" s="1"/>
      <c r="J110" s="1"/>
      <c r="K110" s="1"/>
      <c r="L110" s="22"/>
      <c r="M110" s="1"/>
      <c r="N110" s="1"/>
      <c r="O110" s="1"/>
      <c r="P110" s="1"/>
      <c r="Q110" s="1"/>
      <c r="R110" s="1"/>
      <c r="S110" s="1"/>
      <c r="T110" s="1"/>
      <c r="U110" s="1"/>
    </row>
    <row r="111" spans="1:21">
      <c r="A111" s="1"/>
      <c r="B111" s="1"/>
      <c r="C111" s="1"/>
      <c r="D111" s="1"/>
      <c r="E111" s="1"/>
      <c r="F111" s="1"/>
      <c r="G111" s="1"/>
      <c r="H111" s="1"/>
      <c r="I111" s="1"/>
      <c r="J111" s="1"/>
      <c r="K111" s="1"/>
      <c r="L111" s="22"/>
      <c r="M111" s="1"/>
      <c r="N111" s="1"/>
      <c r="O111" s="1"/>
      <c r="P111" s="1"/>
      <c r="Q111" s="1"/>
      <c r="R111" s="1"/>
      <c r="S111" s="1"/>
      <c r="T111" s="1"/>
      <c r="U111" s="1"/>
    </row>
    <row r="112" spans="1:21">
      <c r="A112" s="1"/>
      <c r="B112" s="1"/>
      <c r="C112" s="1"/>
      <c r="D112" s="1"/>
      <c r="E112" s="1"/>
      <c r="F112" s="1"/>
      <c r="G112" s="1"/>
      <c r="H112" s="1"/>
      <c r="I112" s="1"/>
      <c r="J112" s="1"/>
      <c r="K112" s="1"/>
      <c r="L112" s="22"/>
      <c r="M112" s="1"/>
      <c r="N112" s="1"/>
      <c r="O112" s="1"/>
      <c r="P112" s="1"/>
      <c r="Q112" s="1"/>
      <c r="R112" s="1"/>
      <c r="S112" s="1"/>
      <c r="T112" s="1"/>
      <c r="U112" s="1"/>
    </row>
    <row r="113" spans="1:21">
      <c r="A113" s="1"/>
      <c r="B113" s="1"/>
      <c r="C113" s="1"/>
      <c r="D113" s="1"/>
      <c r="E113" s="1"/>
      <c r="F113" s="1"/>
      <c r="G113" s="1"/>
      <c r="H113" s="1"/>
      <c r="I113" s="1"/>
      <c r="J113" s="1"/>
      <c r="K113" s="1"/>
      <c r="L113" s="22"/>
      <c r="M113" s="1"/>
      <c r="N113" s="1"/>
      <c r="O113" s="1"/>
      <c r="P113" s="1"/>
      <c r="Q113" s="1"/>
      <c r="R113" s="1"/>
      <c r="S113" s="1"/>
      <c r="T113" s="1"/>
      <c r="U113" s="1"/>
    </row>
    <row r="114" spans="1:21">
      <c r="A114" s="1"/>
      <c r="B114" s="1"/>
      <c r="C114" s="1"/>
      <c r="D114" s="1"/>
      <c r="E114" s="1"/>
      <c r="F114" s="1"/>
      <c r="G114" s="1"/>
      <c r="H114" s="1"/>
      <c r="I114" s="1"/>
      <c r="J114" s="1"/>
      <c r="K114" s="1"/>
      <c r="L114" s="22"/>
      <c r="M114" s="1"/>
      <c r="N114" s="1"/>
      <c r="O114" s="1"/>
      <c r="P114" s="1"/>
      <c r="Q114" s="1"/>
      <c r="R114" s="1"/>
      <c r="S114" s="1"/>
      <c r="T114" s="1"/>
      <c r="U114" s="1"/>
    </row>
    <row r="115" spans="1:21">
      <c r="A115" s="1"/>
      <c r="B115" s="1"/>
      <c r="C115" s="1"/>
      <c r="D115" s="1"/>
      <c r="E115" s="1"/>
      <c r="F115" s="1"/>
      <c r="G115" s="1"/>
      <c r="H115" s="1"/>
      <c r="I115" s="1"/>
      <c r="J115" s="1"/>
      <c r="K115" s="1"/>
      <c r="L115" s="22"/>
      <c r="M115" s="1"/>
      <c r="N115" s="1"/>
      <c r="O115" s="1"/>
      <c r="P115" s="1"/>
      <c r="Q115" s="1"/>
      <c r="R115" s="1"/>
      <c r="S115" s="1"/>
      <c r="T115" s="1"/>
      <c r="U115" s="1"/>
    </row>
    <row r="116" spans="1:21">
      <c r="A116" s="1"/>
      <c r="B116" s="1"/>
      <c r="C116" s="1"/>
      <c r="D116" s="1"/>
      <c r="E116" s="1"/>
      <c r="F116" s="1"/>
      <c r="G116" s="1"/>
      <c r="H116" s="1"/>
      <c r="I116" s="1"/>
      <c r="J116" s="1"/>
      <c r="K116" s="1"/>
      <c r="L116" s="22"/>
      <c r="M116" s="1"/>
      <c r="N116" s="1"/>
      <c r="O116" s="1"/>
      <c r="P116" s="1"/>
      <c r="Q116" s="1"/>
      <c r="R116" s="1"/>
      <c r="S116" s="1"/>
      <c r="T116" s="1"/>
      <c r="U116" s="1"/>
    </row>
    <row r="117" spans="1:21">
      <c r="A117" s="1"/>
      <c r="B117" s="1"/>
      <c r="C117" s="1"/>
      <c r="D117" s="1"/>
      <c r="E117" s="1"/>
      <c r="F117" s="1"/>
      <c r="G117" s="1"/>
      <c r="H117" s="1"/>
      <c r="I117" s="1"/>
      <c r="J117" s="1"/>
      <c r="K117" s="1"/>
      <c r="L117" s="22"/>
      <c r="M117" s="1"/>
      <c r="N117" s="1"/>
      <c r="O117" s="1"/>
      <c r="P117" s="1"/>
      <c r="Q117" s="1"/>
      <c r="R117" s="1"/>
      <c r="S117" s="1"/>
      <c r="T117" s="1"/>
      <c r="U117" s="1"/>
    </row>
    <row r="118" spans="1:21">
      <c r="A118" s="1"/>
      <c r="B118" s="1"/>
      <c r="C118" s="1"/>
      <c r="D118" s="1"/>
      <c r="E118" s="1"/>
      <c r="F118" s="1"/>
      <c r="G118" s="1"/>
      <c r="H118" s="1"/>
      <c r="I118" s="1"/>
      <c r="J118" s="1"/>
      <c r="K118" s="1"/>
      <c r="L118" s="22"/>
      <c r="M118" s="1"/>
      <c r="N118" s="1"/>
      <c r="O118" s="1"/>
      <c r="P118" s="1"/>
      <c r="Q118" s="1"/>
      <c r="R118" s="1"/>
      <c r="S118" s="1"/>
      <c r="T118" s="1"/>
      <c r="U118" s="1"/>
    </row>
    <row r="119" spans="1:21">
      <c r="A119" s="1"/>
      <c r="B119" s="1"/>
      <c r="C119" s="1"/>
      <c r="D119" s="1"/>
      <c r="E119" s="1"/>
      <c r="F119" s="1"/>
      <c r="G119" s="1"/>
      <c r="H119" s="1"/>
      <c r="I119" s="1"/>
      <c r="J119" s="1"/>
      <c r="K119" s="1"/>
      <c r="L119" s="22"/>
      <c r="M119" s="1"/>
      <c r="N119" s="1"/>
      <c r="O119" s="1"/>
      <c r="P119" s="1"/>
      <c r="Q119" s="1"/>
      <c r="R119" s="1"/>
      <c r="S119" s="1"/>
      <c r="T119" s="1"/>
      <c r="U119" s="1"/>
    </row>
    <row r="120" spans="1:21">
      <c r="A120" s="1"/>
      <c r="B120" s="1"/>
      <c r="C120" s="1"/>
      <c r="D120" s="1"/>
      <c r="E120" s="1"/>
      <c r="F120" s="1"/>
      <c r="G120" s="1"/>
      <c r="H120" s="1"/>
      <c r="I120" s="1"/>
      <c r="J120" s="1"/>
      <c r="K120" s="1"/>
      <c r="L120" s="22"/>
      <c r="M120" s="1"/>
      <c r="N120" s="1"/>
      <c r="O120" s="1"/>
      <c r="P120" s="1"/>
      <c r="Q120" s="1"/>
      <c r="R120" s="1"/>
      <c r="S120" s="1"/>
      <c r="T120" s="1"/>
      <c r="U120" s="1"/>
    </row>
    <row r="121" spans="1:21">
      <c r="A121" s="1"/>
      <c r="B121" s="1"/>
      <c r="C121" s="1"/>
      <c r="D121" s="1"/>
      <c r="E121" s="1"/>
      <c r="F121" s="1"/>
      <c r="G121" s="1"/>
      <c r="H121" s="1"/>
      <c r="I121" s="1"/>
      <c r="J121" s="1"/>
      <c r="K121" s="1"/>
      <c r="L121" s="22"/>
      <c r="M121" s="1"/>
      <c r="N121" s="1"/>
      <c r="O121" s="1"/>
      <c r="P121" s="1"/>
      <c r="Q121" s="1"/>
      <c r="R121" s="1"/>
      <c r="S121" s="1"/>
      <c r="T121" s="1"/>
      <c r="U121" s="1"/>
    </row>
    <row r="122" spans="1:21">
      <c r="A122" s="1"/>
      <c r="B122" s="1"/>
      <c r="C122" s="1"/>
      <c r="D122" s="1"/>
      <c r="E122" s="1"/>
      <c r="F122" s="1"/>
      <c r="G122" s="1"/>
      <c r="H122" s="1"/>
      <c r="I122" s="1"/>
      <c r="J122" s="1"/>
      <c r="K122" s="1"/>
      <c r="L122" s="22"/>
      <c r="M122" s="1"/>
      <c r="N122" s="1"/>
      <c r="O122" s="1"/>
      <c r="P122" s="1"/>
      <c r="Q122" s="1"/>
      <c r="R122" s="1"/>
      <c r="S122" s="1"/>
      <c r="T122" s="1"/>
      <c r="U122" s="1"/>
    </row>
    <row r="123" spans="1:21">
      <c r="A123" s="1"/>
      <c r="B123" s="1"/>
      <c r="C123" s="1"/>
      <c r="D123" s="1"/>
      <c r="E123" s="1"/>
      <c r="F123" s="1"/>
      <c r="G123" s="1"/>
      <c r="H123" s="1"/>
      <c r="I123" s="1"/>
      <c r="J123" s="1"/>
      <c r="K123" s="1"/>
      <c r="L123" s="22"/>
      <c r="M123" s="1"/>
      <c r="N123" s="1"/>
      <c r="O123" s="1"/>
      <c r="P123" s="1"/>
      <c r="Q123" s="1"/>
      <c r="R123" s="1"/>
      <c r="S123" s="1"/>
      <c r="T123" s="1"/>
      <c r="U123" s="1"/>
    </row>
    <row r="124" spans="1:21">
      <c r="A124" s="1"/>
      <c r="B124" s="1"/>
      <c r="C124" s="1"/>
      <c r="D124" s="1"/>
      <c r="E124" s="1"/>
      <c r="F124" s="1"/>
      <c r="G124" s="1"/>
      <c r="H124" s="1"/>
      <c r="I124" s="1"/>
      <c r="J124" s="1"/>
      <c r="K124" s="1"/>
      <c r="L124" s="22"/>
      <c r="M124" s="1"/>
      <c r="N124" s="1"/>
      <c r="O124" s="1"/>
      <c r="P124" s="1"/>
      <c r="Q124" s="1"/>
      <c r="R124" s="1"/>
      <c r="S124" s="1"/>
      <c r="T124" s="1"/>
      <c r="U124" s="1"/>
    </row>
    <row r="125" spans="1:21">
      <c r="A125" s="1"/>
      <c r="B125" s="1"/>
      <c r="C125" s="1"/>
      <c r="D125" s="1"/>
      <c r="E125" s="1"/>
      <c r="F125" s="1"/>
      <c r="G125" s="1"/>
      <c r="H125" s="1"/>
      <c r="I125" s="1"/>
      <c r="J125" s="1"/>
      <c r="K125" s="1"/>
      <c r="L125" s="22"/>
      <c r="M125" s="1"/>
      <c r="N125" s="1"/>
      <c r="O125" s="1"/>
      <c r="P125" s="1"/>
      <c r="Q125" s="1"/>
      <c r="R125" s="1"/>
      <c r="S125" s="1"/>
      <c r="T125" s="1"/>
      <c r="U125" s="1"/>
    </row>
    <row r="126" spans="1:21">
      <c r="A126" s="1"/>
      <c r="B126" s="1"/>
      <c r="C126" s="1"/>
      <c r="D126" s="1"/>
      <c r="E126" s="1"/>
      <c r="F126" s="1"/>
      <c r="G126" s="1"/>
      <c r="H126" s="1"/>
      <c r="I126" s="1"/>
      <c r="J126" s="1"/>
      <c r="K126" s="1"/>
      <c r="L126" s="22"/>
      <c r="M126" s="1"/>
      <c r="N126" s="1"/>
      <c r="O126" s="1"/>
      <c r="P126" s="1"/>
      <c r="Q126" s="1"/>
      <c r="R126" s="1"/>
      <c r="S126" s="1"/>
      <c r="T126" s="1"/>
      <c r="U126" s="1"/>
    </row>
    <row r="127" spans="1:21">
      <c r="A127" s="1"/>
      <c r="B127" s="1"/>
      <c r="C127" s="1"/>
      <c r="D127" s="1"/>
      <c r="E127" s="1"/>
      <c r="F127" s="1"/>
      <c r="G127" s="1"/>
      <c r="H127" s="1"/>
      <c r="I127" s="1"/>
      <c r="J127" s="1"/>
      <c r="K127" s="1"/>
      <c r="L127" s="22"/>
      <c r="M127" s="1"/>
      <c r="N127" s="1"/>
      <c r="O127" s="1"/>
      <c r="P127" s="1"/>
      <c r="Q127" s="1"/>
      <c r="R127" s="1"/>
      <c r="S127" s="1"/>
      <c r="T127" s="1"/>
      <c r="U127" s="1"/>
    </row>
    <row r="128" spans="1:21">
      <c r="A128" s="1"/>
      <c r="B128" s="1"/>
      <c r="C128" s="1"/>
      <c r="D128" s="1"/>
      <c r="E128" s="1"/>
      <c r="F128" s="1"/>
      <c r="G128" s="1"/>
      <c r="H128" s="1"/>
      <c r="I128" s="1"/>
      <c r="J128" s="1"/>
      <c r="K128" s="1"/>
      <c r="L128" s="22"/>
      <c r="M128" s="1"/>
      <c r="N128" s="1"/>
      <c r="O128" s="1"/>
      <c r="P128" s="1"/>
      <c r="Q128" s="1"/>
      <c r="R128" s="1"/>
      <c r="S128" s="1"/>
      <c r="T128" s="1"/>
      <c r="U128" s="1"/>
    </row>
    <row r="129" spans="1:21">
      <c r="A129" s="1"/>
      <c r="B129" s="1"/>
      <c r="C129" s="1"/>
      <c r="D129" s="1"/>
      <c r="E129" s="1"/>
      <c r="F129" s="1"/>
      <c r="G129" s="1"/>
      <c r="H129" s="1"/>
      <c r="I129" s="1"/>
      <c r="J129" s="1"/>
      <c r="K129" s="1"/>
      <c r="L129" s="22"/>
      <c r="M129" s="1"/>
      <c r="N129" s="1"/>
      <c r="O129" s="1"/>
      <c r="P129" s="1"/>
      <c r="Q129" s="1"/>
      <c r="R129" s="1"/>
      <c r="S129" s="1"/>
      <c r="T129" s="1"/>
      <c r="U129" s="1"/>
    </row>
    <row r="130" spans="1:21">
      <c r="A130" s="1"/>
      <c r="B130" s="1"/>
      <c r="C130" s="1"/>
      <c r="D130" s="1"/>
      <c r="E130" s="1"/>
      <c r="F130" s="1"/>
      <c r="G130" s="1"/>
      <c r="H130" s="1"/>
      <c r="I130" s="1"/>
      <c r="J130" s="1"/>
      <c r="K130" s="1"/>
      <c r="L130" s="22"/>
      <c r="M130" s="1"/>
      <c r="N130" s="1"/>
      <c r="O130" s="1"/>
      <c r="P130" s="1"/>
      <c r="Q130" s="1"/>
      <c r="R130" s="1"/>
      <c r="S130" s="1"/>
      <c r="T130" s="1"/>
      <c r="U130" s="1"/>
    </row>
    <row r="131" spans="1:21">
      <c r="A131" s="1"/>
      <c r="B131" s="1"/>
      <c r="C131" s="1"/>
      <c r="D131" s="1"/>
      <c r="E131" s="1"/>
      <c r="F131" s="1"/>
      <c r="G131" s="1"/>
      <c r="H131" s="1"/>
      <c r="I131" s="1"/>
      <c r="J131" s="1"/>
      <c r="K131" s="1"/>
      <c r="L131" s="22"/>
      <c r="M131" s="1"/>
      <c r="N131" s="1"/>
      <c r="O131" s="1"/>
      <c r="P131" s="1"/>
      <c r="Q131" s="1"/>
      <c r="R131" s="1"/>
      <c r="S131" s="1"/>
      <c r="T131" s="1"/>
      <c r="U131" s="1"/>
    </row>
    <row r="132" spans="1:21">
      <c r="A132" s="1"/>
      <c r="B132" s="1"/>
      <c r="C132" s="1"/>
      <c r="D132" s="1"/>
      <c r="E132" s="1"/>
      <c r="F132" s="1"/>
      <c r="G132" s="1"/>
      <c r="H132" s="1"/>
      <c r="I132" s="1"/>
      <c r="J132" s="1"/>
      <c r="K132" s="1"/>
      <c r="L132" s="22"/>
      <c r="M132" s="1"/>
      <c r="N132" s="1"/>
      <c r="O132" s="1"/>
      <c r="P132" s="1"/>
      <c r="Q132" s="1"/>
      <c r="R132" s="1"/>
      <c r="S132" s="1"/>
      <c r="T132" s="1"/>
      <c r="U132" s="1"/>
    </row>
    <row r="133" spans="1:21">
      <c r="A133" s="1"/>
      <c r="B133" s="1"/>
      <c r="C133" s="1"/>
      <c r="D133" s="1"/>
      <c r="E133" s="1"/>
      <c r="F133" s="1"/>
      <c r="G133" s="1"/>
      <c r="H133" s="1"/>
      <c r="I133" s="1"/>
      <c r="J133" s="1"/>
      <c r="K133" s="1"/>
      <c r="L133" s="22"/>
      <c r="M133" s="1"/>
      <c r="N133" s="1"/>
      <c r="O133" s="1"/>
      <c r="P133" s="1"/>
      <c r="Q133" s="1"/>
      <c r="R133" s="1"/>
      <c r="S133" s="1"/>
      <c r="T133" s="1"/>
      <c r="U133" s="1"/>
    </row>
    <row r="134" spans="1:21">
      <c r="A134" s="1"/>
      <c r="B134" s="1"/>
      <c r="C134" s="1"/>
      <c r="D134" s="1"/>
      <c r="E134" s="1"/>
      <c r="F134" s="1"/>
      <c r="G134" s="1"/>
      <c r="H134" s="1"/>
      <c r="I134" s="1"/>
      <c r="J134" s="1"/>
      <c r="K134" s="1"/>
      <c r="L134" s="22"/>
      <c r="M134" s="1"/>
      <c r="N134" s="1"/>
      <c r="O134" s="1"/>
      <c r="P134" s="1"/>
      <c r="Q134" s="1"/>
      <c r="R134" s="1"/>
      <c r="S134" s="1"/>
      <c r="T134" s="1"/>
      <c r="U134" s="1"/>
    </row>
    <row r="135" spans="1:21">
      <c r="A135" s="1"/>
      <c r="B135" s="1"/>
      <c r="C135" s="1"/>
      <c r="D135" s="1"/>
      <c r="E135" s="1"/>
      <c r="F135" s="1"/>
      <c r="G135" s="1"/>
      <c r="H135" s="1"/>
      <c r="I135" s="1"/>
      <c r="J135" s="1"/>
      <c r="K135" s="1"/>
      <c r="L135" s="22"/>
      <c r="M135" s="1"/>
      <c r="N135" s="1"/>
      <c r="O135" s="1"/>
      <c r="P135" s="1"/>
      <c r="Q135" s="1"/>
      <c r="R135" s="1"/>
      <c r="S135" s="1"/>
      <c r="T135" s="1"/>
      <c r="U135" s="1"/>
    </row>
    <row r="136" spans="1:21">
      <c r="A136" s="1"/>
      <c r="B136" s="1"/>
      <c r="C136" s="1"/>
      <c r="D136" s="1"/>
      <c r="E136" s="1"/>
      <c r="F136" s="1"/>
      <c r="G136" s="1"/>
      <c r="H136" s="1"/>
      <c r="I136" s="1"/>
      <c r="J136" s="1"/>
      <c r="K136" s="1"/>
      <c r="L136" s="22"/>
      <c r="M136" s="1"/>
      <c r="N136" s="1"/>
      <c r="O136" s="1"/>
      <c r="P136" s="1"/>
      <c r="Q136" s="1"/>
      <c r="R136" s="1"/>
      <c r="S136" s="1"/>
      <c r="T136" s="1"/>
      <c r="U136" s="1"/>
    </row>
    <row r="137" spans="1:21">
      <c r="A137" s="1"/>
      <c r="B137" s="1"/>
      <c r="C137" s="1"/>
      <c r="D137" s="1"/>
      <c r="E137" s="1"/>
      <c r="F137" s="1"/>
      <c r="G137" s="1"/>
      <c r="H137" s="1"/>
      <c r="I137" s="1"/>
      <c r="J137" s="1"/>
      <c r="K137" s="1"/>
      <c r="L137" s="22"/>
      <c r="M137" s="1"/>
      <c r="N137" s="1"/>
      <c r="O137" s="1"/>
      <c r="P137" s="1"/>
      <c r="Q137" s="1"/>
      <c r="R137" s="1"/>
      <c r="S137" s="1"/>
      <c r="T137" s="1"/>
      <c r="U137" s="1"/>
    </row>
    <row r="138" spans="1:21">
      <c r="A138" s="1"/>
      <c r="B138" s="1"/>
      <c r="C138" s="1"/>
      <c r="D138" s="1"/>
      <c r="E138" s="1"/>
      <c r="F138" s="1"/>
      <c r="G138" s="1"/>
      <c r="H138" s="1"/>
      <c r="I138" s="1"/>
      <c r="J138" s="1"/>
      <c r="K138" s="1"/>
      <c r="L138" s="22"/>
      <c r="M138" s="1"/>
      <c r="N138" s="1"/>
      <c r="O138" s="1"/>
      <c r="P138" s="1"/>
      <c r="Q138" s="1"/>
      <c r="R138" s="1"/>
      <c r="S138" s="1"/>
      <c r="T138" s="1"/>
      <c r="U138" s="1"/>
    </row>
    <row r="139" spans="1:21">
      <c r="A139" s="1"/>
      <c r="B139" s="1"/>
      <c r="C139" s="1"/>
      <c r="D139" s="1"/>
      <c r="E139" s="1"/>
      <c r="F139" s="1"/>
      <c r="G139" s="1"/>
      <c r="H139" s="1"/>
      <c r="I139" s="1"/>
      <c r="J139" s="1"/>
      <c r="K139" s="1"/>
      <c r="L139" s="22"/>
      <c r="M139" s="1"/>
      <c r="N139" s="1"/>
      <c r="O139" s="1"/>
      <c r="P139" s="1"/>
      <c r="Q139" s="1"/>
      <c r="R139" s="1"/>
      <c r="S139" s="1"/>
      <c r="T139" s="1"/>
      <c r="U139" s="1"/>
    </row>
    <row r="140" spans="1:21">
      <c r="B140" s="1"/>
      <c r="C140" s="1"/>
      <c r="D140" s="1"/>
      <c r="E140" s="1"/>
      <c r="F140" s="1"/>
      <c r="G140" s="1"/>
      <c r="H140" s="1"/>
      <c r="I140" s="1"/>
      <c r="J140" s="1"/>
      <c r="K140" s="1"/>
      <c r="L140" s="22"/>
      <c r="M140" s="1"/>
      <c r="N140" s="1"/>
      <c r="O140" s="1"/>
      <c r="P140" s="1"/>
      <c r="Q140" s="1"/>
      <c r="R140" s="1"/>
      <c r="S140" s="1"/>
      <c r="T140" s="1"/>
      <c r="U140" s="1"/>
    </row>
    <row r="141" spans="1:21">
      <c r="B141" s="1"/>
      <c r="C141" s="1"/>
      <c r="D141" s="1"/>
      <c r="E141" s="1"/>
      <c r="F141" s="1"/>
      <c r="G141" s="1"/>
      <c r="H141" s="1"/>
      <c r="I141" s="1"/>
      <c r="J141" s="1"/>
      <c r="K141" s="1"/>
      <c r="L141" s="22"/>
      <c r="M141" s="1"/>
      <c r="N141" s="1"/>
      <c r="O141" s="1"/>
      <c r="P141" s="1"/>
      <c r="Q141" s="1"/>
      <c r="R141" s="1"/>
      <c r="S141" s="1"/>
      <c r="T141" s="1"/>
      <c r="U141" s="1"/>
    </row>
    <row r="142" spans="1:21">
      <c r="B142" s="1"/>
      <c r="C142" s="1"/>
      <c r="D142" s="1"/>
      <c r="E142" s="1"/>
      <c r="F142" s="1"/>
      <c r="G142" s="1"/>
      <c r="H142" s="1"/>
      <c r="I142" s="1"/>
      <c r="J142" s="1"/>
      <c r="K142" s="1"/>
      <c r="L142" s="22"/>
      <c r="M142" s="1"/>
      <c r="N142" s="1"/>
      <c r="O142" s="1"/>
      <c r="P142" s="1"/>
      <c r="Q142" s="1"/>
      <c r="R142" s="1"/>
      <c r="S142" s="1"/>
      <c r="T142" s="1"/>
      <c r="U142" s="1"/>
    </row>
    <row r="143" spans="1:21">
      <c r="B143" s="1"/>
      <c r="C143" s="1"/>
      <c r="D143" s="1"/>
      <c r="E143" s="1"/>
      <c r="F143" s="1"/>
      <c r="G143" s="1"/>
      <c r="H143" s="1"/>
      <c r="I143" s="1"/>
      <c r="J143" s="1"/>
      <c r="K143" s="1"/>
      <c r="L143" s="22"/>
      <c r="M143" s="1"/>
      <c r="N143" s="1"/>
      <c r="O143" s="1"/>
      <c r="P143" s="1"/>
      <c r="Q143" s="1"/>
      <c r="R143" s="1"/>
      <c r="S143" s="1"/>
      <c r="T143" s="1"/>
      <c r="U143" s="1"/>
    </row>
    <row r="144" spans="1:21">
      <c r="B144" s="1"/>
      <c r="C144" s="1"/>
      <c r="D144" s="1"/>
      <c r="E144" s="1"/>
      <c r="F144" s="1"/>
      <c r="G144" s="1"/>
      <c r="H144" s="1"/>
      <c r="I144" s="1"/>
      <c r="J144" s="1"/>
      <c r="K144" s="1"/>
      <c r="L144" s="22"/>
      <c r="M144" s="1"/>
      <c r="N144" s="1"/>
      <c r="O144" s="1"/>
      <c r="P144" s="1"/>
      <c r="Q144" s="1"/>
      <c r="R144" s="1"/>
      <c r="S144" s="1"/>
      <c r="T144" s="1"/>
      <c r="U144" s="1"/>
    </row>
    <row r="145" spans="2:21">
      <c r="B145" s="1"/>
      <c r="C145" s="1"/>
      <c r="D145" s="1"/>
      <c r="E145" s="1"/>
      <c r="F145" s="1"/>
      <c r="G145" s="1"/>
      <c r="H145" s="1"/>
      <c r="I145" s="1"/>
      <c r="J145" s="1"/>
      <c r="K145" s="1"/>
      <c r="L145" s="22"/>
      <c r="M145" s="1"/>
      <c r="N145" s="1"/>
      <c r="O145" s="1"/>
      <c r="P145" s="1"/>
      <c r="Q145" s="1"/>
      <c r="R145" s="1"/>
      <c r="S145" s="1"/>
      <c r="T145" s="1"/>
      <c r="U145" s="1"/>
    </row>
    <row r="146" spans="2:21">
      <c r="B146" s="1"/>
      <c r="C146" s="1"/>
      <c r="D146" s="1"/>
      <c r="E146" s="1"/>
      <c r="F146" s="1"/>
      <c r="G146" s="1"/>
      <c r="H146" s="1"/>
      <c r="I146" s="1"/>
      <c r="J146" s="1"/>
      <c r="K146" s="1"/>
      <c r="L146" s="22"/>
      <c r="M146" s="1"/>
      <c r="N146" s="1"/>
      <c r="O146" s="1"/>
      <c r="P146" s="1"/>
      <c r="Q146" s="1"/>
      <c r="R146" s="1"/>
      <c r="S146" s="1"/>
      <c r="T146" s="1"/>
      <c r="U146" s="1"/>
    </row>
    <row r="147" spans="2:21">
      <c r="B147" s="1"/>
      <c r="C147" s="1"/>
      <c r="D147" s="1"/>
      <c r="E147" s="1"/>
      <c r="F147" s="1"/>
      <c r="G147" s="1"/>
      <c r="H147" s="1"/>
      <c r="I147" s="1"/>
      <c r="J147" s="1"/>
      <c r="K147" s="1"/>
      <c r="L147" s="22"/>
      <c r="M147" s="1"/>
      <c r="N147" s="1"/>
      <c r="O147" s="1"/>
      <c r="P147" s="1"/>
      <c r="Q147" s="1"/>
      <c r="R147" s="1"/>
      <c r="S147" s="1"/>
      <c r="T147" s="1"/>
      <c r="U147" s="1"/>
    </row>
    <row r="148" spans="2:21">
      <c r="B148" s="1"/>
      <c r="C148" s="1"/>
      <c r="D148" s="1"/>
      <c r="E148" s="1"/>
      <c r="F148" s="1"/>
      <c r="G148" s="1"/>
      <c r="H148" s="1"/>
      <c r="I148" s="1"/>
      <c r="J148" s="1"/>
      <c r="K148" s="1"/>
      <c r="L148" s="22"/>
      <c r="M148" s="1"/>
      <c r="N148" s="1"/>
      <c r="O148" s="1"/>
      <c r="P148" s="1"/>
      <c r="Q148" s="1"/>
      <c r="R148" s="1"/>
      <c r="S148" s="1"/>
      <c r="T148" s="1"/>
      <c r="U148" s="1"/>
    </row>
    <row r="149" spans="2:21">
      <c r="B149" s="1"/>
      <c r="C149" s="1"/>
      <c r="D149" s="1"/>
      <c r="E149" s="1"/>
      <c r="F149" s="1"/>
      <c r="G149" s="1"/>
      <c r="H149" s="1"/>
      <c r="I149" s="1"/>
      <c r="J149" s="1"/>
      <c r="K149" s="1"/>
      <c r="L149" s="22"/>
      <c r="M149" s="1"/>
      <c r="N149" s="1"/>
      <c r="O149" s="1"/>
      <c r="P149" s="1"/>
      <c r="Q149" s="1"/>
      <c r="R149" s="1"/>
      <c r="S149" s="1"/>
      <c r="T149" s="1"/>
      <c r="U149" s="1"/>
    </row>
    <row r="150" spans="2:21">
      <c r="B150" s="1"/>
      <c r="C150" s="1"/>
      <c r="D150" s="1"/>
      <c r="E150" s="1"/>
      <c r="F150" s="1"/>
      <c r="G150" s="1"/>
      <c r="H150" s="1"/>
      <c r="I150" s="1"/>
      <c r="J150" s="1"/>
      <c r="K150" s="1"/>
      <c r="L150" s="22"/>
      <c r="M150" s="1"/>
      <c r="N150" s="1"/>
      <c r="O150" s="1"/>
      <c r="P150" s="1"/>
      <c r="Q150" s="1"/>
      <c r="R150" s="1"/>
      <c r="S150" s="1"/>
      <c r="T150" s="1"/>
      <c r="U150" s="1"/>
    </row>
    <row r="151" spans="2:21">
      <c r="B151" s="1"/>
      <c r="C151" s="1"/>
      <c r="D151" s="1"/>
      <c r="E151" s="1"/>
      <c r="F151" s="1"/>
      <c r="G151" s="1"/>
      <c r="H151" s="1"/>
      <c r="I151" s="1"/>
      <c r="J151" s="1"/>
      <c r="K151" s="1"/>
      <c r="L151" s="22"/>
      <c r="M151" s="1"/>
      <c r="N151" s="1"/>
      <c r="O151" s="1"/>
      <c r="P151" s="1"/>
      <c r="Q151" s="1"/>
      <c r="R151" s="1"/>
      <c r="S151" s="1"/>
      <c r="T151" s="1"/>
      <c r="U151" s="1"/>
    </row>
    <row r="152" spans="2:21">
      <c r="B152" s="1"/>
      <c r="C152" s="1"/>
      <c r="D152" s="1"/>
      <c r="E152" s="1"/>
      <c r="F152" s="1"/>
      <c r="G152" s="1"/>
      <c r="H152" s="1"/>
      <c r="I152" s="1"/>
      <c r="J152" s="1"/>
      <c r="K152" s="1"/>
      <c r="L152" s="22"/>
      <c r="M152" s="1"/>
      <c r="N152" s="1"/>
      <c r="O152" s="1"/>
      <c r="P152" s="1"/>
      <c r="Q152" s="1"/>
      <c r="R152" s="1"/>
      <c r="S152" s="1"/>
      <c r="T152" s="1"/>
      <c r="U152" s="1"/>
    </row>
    <row r="153" spans="2:21">
      <c r="B153" s="1"/>
      <c r="C153" s="1"/>
      <c r="D153" s="1"/>
      <c r="E153" s="1"/>
      <c r="F153" s="1"/>
      <c r="G153" s="1"/>
      <c r="H153" s="1"/>
      <c r="I153" s="1"/>
      <c r="J153" s="1"/>
      <c r="K153" s="1"/>
      <c r="L153" s="22"/>
      <c r="M153" s="1"/>
      <c r="N153" s="1"/>
      <c r="O153" s="1"/>
      <c r="P153" s="1"/>
      <c r="Q153" s="1"/>
      <c r="R153" s="1"/>
      <c r="S153" s="1"/>
      <c r="T153" s="1"/>
      <c r="U153" s="1"/>
    </row>
    <row r="154" spans="2:21">
      <c r="B154" s="1"/>
      <c r="C154" s="1"/>
      <c r="D154" s="1"/>
      <c r="E154" s="1"/>
      <c r="F154" s="1"/>
      <c r="G154" s="1"/>
      <c r="H154" s="1"/>
      <c r="I154" s="1"/>
      <c r="J154" s="1"/>
      <c r="K154" s="1"/>
      <c r="L154" s="22"/>
      <c r="M154" s="1"/>
      <c r="N154" s="1"/>
      <c r="O154" s="1"/>
      <c r="P154" s="1"/>
      <c r="Q154" s="1"/>
      <c r="R154" s="1"/>
      <c r="S154" s="1"/>
      <c r="T154" s="1"/>
      <c r="U154" s="1"/>
    </row>
    <row r="155" spans="2:21">
      <c r="B155" s="1"/>
      <c r="C155" s="1"/>
      <c r="D155" s="1"/>
      <c r="E155" s="1"/>
      <c r="F155" s="1"/>
      <c r="G155" s="1"/>
      <c r="H155" s="1"/>
      <c r="I155" s="1"/>
      <c r="J155" s="1"/>
      <c r="K155" s="1"/>
      <c r="L155" s="22"/>
      <c r="M155" s="1"/>
      <c r="N155" s="1"/>
      <c r="O155" s="1"/>
      <c r="P155" s="1"/>
      <c r="Q155" s="1"/>
      <c r="R155" s="1"/>
      <c r="S155" s="1"/>
      <c r="T155" s="1"/>
      <c r="U155" s="1"/>
    </row>
    <row r="156" spans="2:21">
      <c r="B156" s="1"/>
      <c r="C156" s="1"/>
      <c r="D156" s="1"/>
      <c r="E156" s="1"/>
      <c r="F156" s="1"/>
      <c r="G156" s="1"/>
      <c r="H156" s="1"/>
      <c r="I156" s="1"/>
      <c r="J156" s="1"/>
      <c r="K156" s="1"/>
      <c r="L156" s="22"/>
      <c r="M156" s="1"/>
      <c r="N156" s="1"/>
      <c r="O156" s="1"/>
      <c r="P156" s="1"/>
      <c r="Q156" s="1"/>
      <c r="R156" s="1"/>
      <c r="S156" s="1"/>
      <c r="T156" s="1"/>
      <c r="U156" s="1"/>
    </row>
    <row r="157" spans="2:21">
      <c r="B157" s="1"/>
      <c r="C157" s="1"/>
      <c r="D157" s="1"/>
      <c r="E157" s="1"/>
      <c r="F157" s="1"/>
      <c r="G157" s="1"/>
      <c r="H157" s="1"/>
      <c r="I157" s="1"/>
      <c r="J157" s="1"/>
      <c r="K157" s="1"/>
      <c r="L157" s="22"/>
      <c r="M157" s="1"/>
      <c r="N157" s="1"/>
      <c r="O157" s="1"/>
      <c r="P157" s="1"/>
      <c r="Q157" s="1"/>
      <c r="R157" s="1"/>
      <c r="S157" s="1"/>
      <c r="T157" s="1"/>
      <c r="U157" s="1"/>
    </row>
    <row r="158" spans="2:21">
      <c r="B158" s="1"/>
      <c r="C158" s="1"/>
      <c r="D158" s="1"/>
      <c r="E158" s="1"/>
      <c r="F158" s="1"/>
      <c r="G158" s="1"/>
      <c r="H158" s="1"/>
      <c r="I158" s="1"/>
      <c r="J158" s="1"/>
      <c r="K158" s="1"/>
      <c r="L158" s="22"/>
      <c r="M158" s="1"/>
      <c r="N158" s="1"/>
      <c r="O158" s="1"/>
      <c r="P158" s="1"/>
      <c r="Q158" s="1"/>
      <c r="R158" s="1"/>
      <c r="S158" s="1"/>
      <c r="T158" s="1"/>
      <c r="U158" s="1"/>
    </row>
    <row r="159" spans="2:21">
      <c r="B159" s="1"/>
      <c r="C159" s="1"/>
      <c r="D159" s="1"/>
      <c r="E159" s="1"/>
      <c r="F159" s="1"/>
      <c r="G159" s="1"/>
      <c r="H159" s="1"/>
      <c r="I159" s="1"/>
      <c r="J159" s="1"/>
      <c r="K159" s="1"/>
      <c r="L159" s="22"/>
      <c r="M159" s="1"/>
      <c r="N159" s="1"/>
      <c r="O159" s="1"/>
      <c r="P159" s="1"/>
      <c r="Q159" s="1"/>
      <c r="R159" s="1"/>
      <c r="S159" s="1"/>
      <c r="T159" s="1"/>
      <c r="U159" s="1"/>
    </row>
    <row r="160" spans="2:21">
      <c r="B160" s="1"/>
      <c r="C160" s="1"/>
      <c r="D160" s="1"/>
      <c r="E160" s="1"/>
      <c r="F160" s="1"/>
      <c r="G160" s="1"/>
      <c r="H160" s="1"/>
      <c r="I160" s="1"/>
      <c r="J160" s="1"/>
      <c r="K160" s="1"/>
      <c r="L160" s="22"/>
      <c r="M160" s="1"/>
      <c r="N160" s="1"/>
      <c r="O160" s="1"/>
      <c r="P160" s="1"/>
      <c r="Q160" s="1"/>
      <c r="R160" s="1"/>
      <c r="S160" s="1"/>
      <c r="T160" s="1"/>
      <c r="U160" s="1"/>
    </row>
    <row r="161" spans="2:21">
      <c r="B161" s="1"/>
      <c r="C161" s="1"/>
      <c r="D161" s="1"/>
      <c r="E161" s="1"/>
      <c r="F161" s="1"/>
      <c r="G161" s="1"/>
      <c r="H161" s="1"/>
      <c r="I161" s="1"/>
      <c r="J161" s="1"/>
      <c r="K161" s="1"/>
      <c r="L161" s="22"/>
      <c r="M161" s="1"/>
      <c r="N161" s="1"/>
      <c r="O161" s="1"/>
      <c r="P161" s="1"/>
      <c r="Q161" s="1"/>
      <c r="R161" s="1"/>
      <c r="S161" s="1"/>
      <c r="T161" s="1"/>
      <c r="U161" s="1"/>
    </row>
    <row r="162" spans="2:21">
      <c r="B162" s="1"/>
      <c r="C162" s="1"/>
      <c r="D162" s="1"/>
      <c r="E162" s="1"/>
      <c r="F162" s="1"/>
      <c r="G162" s="1"/>
      <c r="H162" s="1"/>
      <c r="I162" s="1"/>
      <c r="J162" s="1"/>
      <c r="K162" s="1"/>
      <c r="L162" s="22"/>
      <c r="M162" s="1"/>
      <c r="N162" s="1"/>
      <c r="O162" s="1"/>
      <c r="P162" s="1"/>
      <c r="Q162" s="1"/>
      <c r="R162" s="1"/>
      <c r="S162" s="1"/>
      <c r="T162" s="1"/>
      <c r="U162" s="1"/>
    </row>
    <row r="163" spans="2:21">
      <c r="B163" s="1"/>
      <c r="C163" s="1"/>
      <c r="D163" s="1"/>
      <c r="E163" s="1"/>
      <c r="F163" s="1"/>
      <c r="G163" s="1"/>
      <c r="H163" s="1"/>
      <c r="I163" s="1"/>
      <c r="J163" s="1"/>
      <c r="K163" s="1"/>
      <c r="L163" s="22"/>
      <c r="M163" s="1"/>
      <c r="N163" s="1"/>
      <c r="O163" s="1"/>
      <c r="P163" s="1"/>
      <c r="Q163" s="1"/>
      <c r="R163" s="1"/>
      <c r="S163" s="1"/>
      <c r="T163" s="1"/>
      <c r="U163" s="1"/>
    </row>
    <row r="164" spans="2:21">
      <c r="B164" s="1"/>
      <c r="C164" s="1"/>
      <c r="D164" s="1"/>
      <c r="E164" s="1"/>
      <c r="F164" s="1"/>
      <c r="G164" s="1"/>
      <c r="H164" s="1"/>
      <c r="I164" s="1"/>
      <c r="J164" s="1"/>
      <c r="K164" s="1"/>
      <c r="L164" s="22"/>
      <c r="M164" s="1"/>
      <c r="N164" s="1"/>
      <c r="O164" s="1"/>
      <c r="P164" s="1"/>
      <c r="Q164" s="1"/>
      <c r="R164" s="1"/>
      <c r="S164" s="1"/>
      <c r="T164" s="1"/>
      <c r="U164" s="1"/>
    </row>
    <row r="165" spans="2:21">
      <c r="B165" s="1"/>
      <c r="C165" s="1"/>
      <c r="D165" s="1"/>
      <c r="E165" s="1"/>
      <c r="F165" s="1"/>
      <c r="G165" s="1"/>
      <c r="H165" s="1"/>
      <c r="I165" s="1"/>
      <c r="J165" s="1"/>
      <c r="K165" s="1"/>
      <c r="L165" s="22"/>
      <c r="M165" s="1"/>
      <c r="N165" s="1"/>
      <c r="O165" s="1"/>
      <c r="P165" s="1"/>
      <c r="Q165" s="1"/>
      <c r="R165" s="1"/>
      <c r="S165" s="1"/>
      <c r="T165" s="1"/>
      <c r="U165" s="1"/>
    </row>
    <row r="166" spans="2:21">
      <c r="B166" s="1"/>
      <c r="C166" s="1"/>
      <c r="D166" s="1"/>
      <c r="E166" s="1"/>
      <c r="F166" s="1"/>
      <c r="G166" s="1"/>
      <c r="H166" s="1"/>
      <c r="I166" s="1"/>
      <c r="J166" s="1"/>
      <c r="K166" s="1"/>
      <c r="L166" s="22"/>
      <c r="M166" s="1"/>
      <c r="N166" s="1"/>
      <c r="O166" s="1"/>
      <c r="P166" s="1"/>
      <c r="Q166" s="1"/>
      <c r="R166" s="1"/>
      <c r="S166" s="1"/>
      <c r="T166" s="1"/>
      <c r="U166" s="1"/>
    </row>
    <row r="167" spans="2:21">
      <c r="B167" s="1"/>
      <c r="C167" s="1"/>
      <c r="D167" s="1"/>
      <c r="E167" s="1"/>
      <c r="F167" s="1"/>
      <c r="G167" s="1"/>
      <c r="H167" s="1"/>
      <c r="I167" s="1"/>
      <c r="J167" s="1"/>
      <c r="K167" s="1"/>
      <c r="L167" s="22"/>
      <c r="M167" s="1"/>
      <c r="N167" s="1"/>
      <c r="O167" s="1"/>
      <c r="P167" s="1"/>
      <c r="Q167" s="1"/>
      <c r="R167" s="1"/>
      <c r="S167" s="1"/>
      <c r="T167" s="1"/>
      <c r="U167" s="1"/>
    </row>
    <row r="168" spans="2:21">
      <c r="B168" s="1"/>
      <c r="C168" s="1"/>
      <c r="D168" s="1"/>
      <c r="E168" s="1"/>
      <c r="F168" s="1"/>
      <c r="G168" s="1"/>
      <c r="H168" s="1"/>
      <c r="I168" s="1"/>
      <c r="J168" s="1"/>
      <c r="K168" s="1"/>
      <c r="L168" s="22"/>
      <c r="M168" s="1"/>
      <c r="N168" s="1"/>
      <c r="O168" s="1"/>
      <c r="P168" s="1"/>
      <c r="Q168" s="1"/>
      <c r="R168" s="1"/>
      <c r="S168" s="1"/>
      <c r="T168" s="1"/>
      <c r="U168" s="1"/>
    </row>
    <row r="169" spans="2:21">
      <c r="B169" s="1"/>
      <c r="C169" s="1"/>
      <c r="D169" s="1"/>
      <c r="E169" s="1"/>
      <c r="F169" s="1"/>
      <c r="G169" s="1"/>
      <c r="H169" s="1"/>
      <c r="I169" s="1"/>
      <c r="J169" s="1"/>
      <c r="K169" s="1"/>
      <c r="L169" s="22"/>
      <c r="M169" s="1"/>
      <c r="N169" s="1"/>
      <c r="O169" s="1"/>
      <c r="P169" s="1"/>
      <c r="Q169" s="1"/>
      <c r="R169" s="1"/>
      <c r="S169" s="1"/>
      <c r="T169" s="1"/>
      <c r="U169" s="1"/>
    </row>
    <row r="170" spans="2:21">
      <c r="B170" s="1"/>
      <c r="C170" s="1"/>
      <c r="D170" s="1"/>
      <c r="E170" s="1"/>
      <c r="F170" s="1"/>
      <c r="G170" s="1"/>
      <c r="H170" s="1"/>
      <c r="I170" s="1"/>
      <c r="J170" s="1"/>
      <c r="K170" s="1"/>
      <c r="L170" s="22"/>
      <c r="M170" s="1"/>
      <c r="N170" s="1"/>
      <c r="O170" s="1"/>
      <c r="P170" s="1"/>
      <c r="Q170" s="1"/>
      <c r="R170" s="1"/>
      <c r="S170" s="1"/>
      <c r="T170" s="1"/>
      <c r="U170" s="1"/>
    </row>
    <row r="171" spans="2:21">
      <c r="B171" s="1"/>
      <c r="C171" s="1"/>
      <c r="D171" s="1"/>
      <c r="E171" s="1"/>
      <c r="F171" s="1"/>
      <c r="G171" s="1"/>
      <c r="H171" s="1"/>
      <c r="I171" s="1"/>
      <c r="J171" s="1"/>
      <c r="K171" s="1"/>
      <c r="L171" s="22"/>
      <c r="M171" s="1"/>
      <c r="N171" s="1"/>
      <c r="O171" s="1"/>
      <c r="P171" s="1"/>
      <c r="Q171" s="1"/>
      <c r="R171" s="1"/>
      <c r="S171" s="1"/>
      <c r="T171" s="1"/>
      <c r="U171" s="1"/>
    </row>
    <row r="172" spans="2:21">
      <c r="B172" s="1"/>
      <c r="C172" s="1"/>
      <c r="D172" s="1"/>
      <c r="E172" s="1"/>
      <c r="F172" s="1"/>
      <c r="G172" s="1"/>
      <c r="H172" s="1"/>
      <c r="I172" s="1"/>
      <c r="J172" s="1"/>
      <c r="K172" s="1"/>
      <c r="L172" s="22"/>
      <c r="M172" s="1"/>
      <c r="N172" s="1"/>
      <c r="O172" s="1"/>
      <c r="P172" s="1"/>
      <c r="Q172" s="1"/>
      <c r="R172" s="1"/>
      <c r="S172" s="1"/>
      <c r="T172" s="1"/>
      <c r="U172" s="1"/>
    </row>
    <row r="173" spans="2:21">
      <c r="B173" s="1"/>
      <c r="C173" s="1"/>
      <c r="D173" s="1"/>
      <c r="E173" s="1"/>
      <c r="F173" s="1"/>
      <c r="G173" s="1"/>
      <c r="H173" s="1"/>
      <c r="I173" s="1"/>
      <c r="J173" s="1"/>
      <c r="K173" s="1"/>
      <c r="L173" s="22"/>
      <c r="M173" s="1"/>
      <c r="N173" s="1"/>
      <c r="O173" s="1"/>
      <c r="P173" s="1"/>
      <c r="Q173" s="1"/>
      <c r="R173" s="1"/>
      <c r="S173" s="1"/>
      <c r="T173" s="1"/>
      <c r="U173" s="1"/>
    </row>
    <row r="174" spans="2:21">
      <c r="B174" s="1"/>
      <c r="C174" s="1"/>
      <c r="D174" s="1"/>
      <c r="E174" s="1"/>
      <c r="F174" s="1"/>
      <c r="G174" s="1"/>
      <c r="H174" s="1"/>
      <c r="I174" s="1"/>
      <c r="J174" s="1"/>
      <c r="K174" s="1"/>
      <c r="L174" s="22"/>
      <c r="M174" s="1"/>
      <c r="N174" s="1"/>
      <c r="O174" s="1"/>
      <c r="P174" s="1"/>
      <c r="Q174" s="1"/>
      <c r="R174" s="1"/>
      <c r="S174" s="1"/>
      <c r="T174" s="1"/>
      <c r="U174" s="1"/>
    </row>
    <row r="175" spans="2:21">
      <c r="B175" s="1"/>
      <c r="C175" s="1"/>
      <c r="D175" s="1"/>
      <c r="E175" s="1"/>
      <c r="F175" s="1"/>
      <c r="G175" s="1"/>
      <c r="H175" s="1"/>
      <c r="I175" s="1"/>
      <c r="J175" s="1"/>
      <c r="K175" s="1"/>
      <c r="L175" s="22"/>
      <c r="M175" s="1"/>
      <c r="N175" s="1"/>
      <c r="O175" s="1"/>
      <c r="P175" s="1"/>
      <c r="Q175" s="1"/>
      <c r="R175" s="1"/>
      <c r="S175" s="1"/>
      <c r="T175" s="1"/>
      <c r="U175" s="1"/>
    </row>
    <row r="176" spans="2:21">
      <c r="B176" s="1"/>
      <c r="C176" s="1"/>
      <c r="D176" s="1"/>
      <c r="E176" s="1"/>
      <c r="F176" s="1"/>
      <c r="G176" s="1"/>
      <c r="H176" s="1"/>
      <c r="I176" s="1"/>
      <c r="J176" s="1"/>
      <c r="K176" s="1"/>
      <c r="L176" s="22"/>
      <c r="M176" s="1"/>
      <c r="N176" s="1"/>
      <c r="O176" s="1"/>
      <c r="P176" s="1"/>
      <c r="Q176" s="1"/>
      <c r="R176" s="1"/>
      <c r="S176" s="1"/>
      <c r="T176" s="1"/>
      <c r="U176" s="1"/>
    </row>
    <row r="177" spans="2:21">
      <c r="B177" s="1"/>
      <c r="C177" s="1"/>
      <c r="D177" s="1"/>
      <c r="E177" s="1"/>
      <c r="F177" s="1"/>
      <c r="G177" s="1"/>
      <c r="H177" s="1"/>
      <c r="I177" s="1"/>
      <c r="J177" s="1"/>
      <c r="K177" s="1"/>
      <c r="L177" s="22"/>
      <c r="M177" s="1"/>
      <c r="N177" s="1"/>
      <c r="O177" s="1"/>
      <c r="P177" s="1"/>
      <c r="Q177" s="1"/>
      <c r="R177" s="1"/>
      <c r="S177" s="1"/>
      <c r="T177" s="1"/>
      <c r="U177" s="1"/>
    </row>
    <row r="178" spans="2:21">
      <c r="B178" s="1"/>
      <c r="C178" s="1"/>
      <c r="D178" s="1"/>
      <c r="E178" s="1"/>
      <c r="F178" s="1"/>
      <c r="G178" s="1"/>
      <c r="H178" s="1"/>
      <c r="I178" s="1"/>
      <c r="J178" s="1"/>
      <c r="K178" s="1"/>
      <c r="L178" s="22"/>
      <c r="M178" s="1"/>
      <c r="N178" s="1"/>
      <c r="O178" s="1"/>
      <c r="P178" s="1"/>
      <c r="Q178" s="1"/>
      <c r="R178" s="1"/>
      <c r="S178" s="1"/>
      <c r="T178" s="1"/>
      <c r="U178" s="1"/>
    </row>
    <row r="179" spans="2:21">
      <c r="B179" s="1"/>
      <c r="C179" s="1"/>
      <c r="D179" s="1"/>
      <c r="E179" s="1"/>
      <c r="F179" s="1"/>
      <c r="G179" s="1"/>
      <c r="H179" s="1"/>
      <c r="I179" s="1"/>
      <c r="J179" s="1"/>
      <c r="K179" s="1"/>
      <c r="L179" s="22"/>
      <c r="M179" s="1"/>
      <c r="N179" s="1"/>
      <c r="O179" s="1"/>
      <c r="P179" s="1"/>
      <c r="Q179" s="1"/>
      <c r="R179" s="1"/>
      <c r="S179" s="1"/>
      <c r="T179" s="1"/>
      <c r="U179" s="1"/>
    </row>
    <row r="180" spans="2:21">
      <c r="B180" s="1"/>
      <c r="C180" s="1"/>
      <c r="D180" s="1"/>
      <c r="E180" s="1"/>
      <c r="F180" s="1"/>
      <c r="G180" s="1"/>
      <c r="H180" s="1"/>
      <c r="I180" s="1"/>
      <c r="J180" s="1"/>
      <c r="K180" s="1"/>
      <c r="L180" s="22"/>
      <c r="M180" s="1"/>
      <c r="N180" s="1"/>
      <c r="O180" s="1"/>
      <c r="P180" s="1"/>
      <c r="Q180" s="1"/>
      <c r="R180" s="1"/>
      <c r="S180" s="1"/>
      <c r="T180" s="1"/>
      <c r="U180" s="1"/>
    </row>
    <row r="181" spans="2:21">
      <c r="B181" s="1"/>
      <c r="C181" s="1"/>
      <c r="D181" s="1"/>
      <c r="E181" s="1"/>
      <c r="F181" s="1"/>
      <c r="G181" s="1"/>
      <c r="H181" s="1"/>
      <c r="I181" s="1"/>
      <c r="J181" s="1"/>
      <c r="K181" s="1"/>
      <c r="L181" s="22"/>
      <c r="M181" s="1"/>
      <c r="N181" s="1"/>
      <c r="O181" s="1"/>
      <c r="P181" s="1"/>
      <c r="Q181" s="1"/>
      <c r="R181" s="1"/>
      <c r="S181" s="1"/>
      <c r="T181" s="1"/>
      <c r="U181" s="1"/>
    </row>
    <row r="182" spans="2:21">
      <c r="B182" s="1"/>
      <c r="C182" s="1"/>
      <c r="D182" s="1"/>
      <c r="E182" s="1"/>
      <c r="F182" s="1"/>
      <c r="G182" s="1"/>
      <c r="H182" s="1"/>
      <c r="I182" s="1"/>
      <c r="J182" s="1"/>
      <c r="K182" s="1"/>
      <c r="L182" s="22"/>
      <c r="M182" s="1"/>
      <c r="N182" s="1"/>
      <c r="O182" s="1"/>
      <c r="P182" s="1"/>
      <c r="Q182" s="1"/>
      <c r="R182" s="1"/>
      <c r="S182" s="1"/>
      <c r="T182" s="1"/>
      <c r="U182" s="1"/>
    </row>
    <row r="183" spans="2:21">
      <c r="B183" s="1"/>
      <c r="C183" s="1"/>
      <c r="D183" s="1"/>
      <c r="E183" s="1"/>
      <c r="F183" s="1"/>
      <c r="G183" s="1"/>
      <c r="H183" s="1"/>
      <c r="I183" s="1"/>
      <c r="J183" s="1"/>
      <c r="K183" s="1"/>
      <c r="L183" s="22"/>
      <c r="M183" s="1"/>
      <c r="N183" s="1"/>
      <c r="O183" s="1"/>
      <c r="P183" s="1"/>
      <c r="Q183" s="1"/>
      <c r="R183" s="1"/>
      <c r="S183" s="1"/>
      <c r="T183" s="1"/>
      <c r="U183" s="1"/>
    </row>
    <row r="184" spans="2:21">
      <c r="B184" s="1"/>
      <c r="C184" s="1"/>
      <c r="D184" s="1"/>
      <c r="E184" s="1"/>
      <c r="F184" s="1"/>
      <c r="G184" s="1"/>
      <c r="H184" s="1"/>
      <c r="I184" s="1"/>
      <c r="J184" s="1"/>
      <c r="K184" s="1"/>
      <c r="L184" s="22"/>
      <c r="M184" s="1"/>
      <c r="N184" s="1"/>
      <c r="O184" s="1"/>
      <c r="P184" s="1"/>
      <c r="Q184" s="1"/>
      <c r="R184" s="1"/>
      <c r="S184" s="1"/>
      <c r="T184" s="1"/>
      <c r="U184" s="1"/>
    </row>
    <row r="185" spans="2:21">
      <c r="B185" s="1"/>
      <c r="C185" s="1"/>
      <c r="D185" s="1"/>
      <c r="E185" s="1"/>
      <c r="F185" s="1"/>
      <c r="G185" s="1"/>
      <c r="H185" s="1"/>
      <c r="I185" s="1"/>
      <c r="J185" s="1"/>
      <c r="K185" s="1"/>
      <c r="L185" s="22"/>
      <c r="M185" s="1"/>
      <c r="N185" s="1"/>
      <c r="O185" s="1"/>
      <c r="P185" s="1"/>
      <c r="Q185" s="1"/>
      <c r="R185" s="1"/>
      <c r="S185" s="1"/>
      <c r="T185" s="1"/>
      <c r="U185" s="1"/>
    </row>
    <row r="186" spans="2:21">
      <c r="B186" s="1"/>
      <c r="C186" s="1"/>
      <c r="D186" s="1"/>
      <c r="E186" s="1"/>
      <c r="F186" s="1"/>
      <c r="G186" s="1"/>
      <c r="H186" s="1"/>
      <c r="I186" s="1"/>
      <c r="J186" s="1"/>
      <c r="K186" s="1"/>
      <c r="L186" s="22"/>
      <c r="M186" s="1"/>
      <c r="N186" s="1"/>
      <c r="O186" s="1"/>
      <c r="P186" s="1"/>
      <c r="Q186" s="1"/>
      <c r="R186" s="1"/>
      <c r="S186" s="1"/>
      <c r="T186" s="1"/>
      <c r="U186" s="1"/>
    </row>
    <row r="187" spans="2:21">
      <c r="B187" s="1"/>
      <c r="C187" s="1"/>
      <c r="D187" s="1"/>
      <c r="E187" s="1"/>
      <c r="F187" s="1"/>
      <c r="G187" s="1"/>
      <c r="H187" s="1"/>
      <c r="I187" s="1"/>
      <c r="J187" s="1"/>
      <c r="K187" s="1"/>
      <c r="L187" s="22"/>
      <c r="M187" s="1"/>
      <c r="N187" s="1"/>
      <c r="O187" s="1"/>
      <c r="P187" s="1"/>
      <c r="Q187" s="1"/>
      <c r="R187" s="1"/>
      <c r="S187" s="1"/>
      <c r="T187" s="1"/>
      <c r="U187" s="1"/>
    </row>
    <row r="188" spans="2:21">
      <c r="B188" s="1"/>
      <c r="C188" s="1"/>
      <c r="D188" s="1"/>
      <c r="E188" s="1"/>
      <c r="F188" s="1"/>
      <c r="G188" s="1"/>
      <c r="H188" s="1"/>
      <c r="I188" s="1"/>
      <c r="J188" s="1"/>
      <c r="K188" s="1"/>
      <c r="L188" s="22"/>
      <c r="M188" s="1"/>
      <c r="N188" s="1"/>
      <c r="O188" s="1"/>
      <c r="P188" s="1"/>
      <c r="Q188" s="1"/>
      <c r="R188" s="1"/>
      <c r="S188" s="1"/>
      <c r="T188" s="1"/>
      <c r="U188" s="1"/>
    </row>
    <row r="189" spans="2:21">
      <c r="B189" s="1"/>
      <c r="C189" s="1"/>
      <c r="D189" s="1"/>
      <c r="E189" s="1"/>
      <c r="F189" s="1"/>
      <c r="G189" s="1"/>
      <c r="H189" s="1"/>
      <c r="I189" s="1"/>
      <c r="J189" s="1"/>
      <c r="K189" s="1"/>
      <c r="L189" s="22"/>
      <c r="M189" s="1"/>
      <c r="N189" s="1"/>
      <c r="O189" s="1"/>
      <c r="P189" s="1"/>
      <c r="Q189" s="1"/>
      <c r="R189" s="1"/>
      <c r="S189" s="1"/>
      <c r="T189" s="1"/>
      <c r="U189" s="1"/>
    </row>
    <row r="190" spans="2:21">
      <c r="B190" s="1"/>
      <c r="C190" s="1"/>
      <c r="D190" s="1"/>
      <c r="E190" s="1"/>
      <c r="F190" s="1"/>
      <c r="G190" s="1"/>
      <c r="H190" s="1"/>
      <c r="I190" s="1"/>
      <c r="J190" s="1"/>
      <c r="K190" s="1"/>
      <c r="L190" s="22"/>
      <c r="M190" s="1"/>
      <c r="N190" s="1"/>
      <c r="O190" s="1"/>
      <c r="P190" s="1"/>
      <c r="Q190" s="1"/>
      <c r="R190" s="1"/>
      <c r="S190" s="1"/>
      <c r="T190" s="1"/>
      <c r="U190" s="1"/>
    </row>
    <row r="191" spans="2:21">
      <c r="B191" s="1"/>
      <c r="C191" s="1"/>
      <c r="D191" s="1"/>
      <c r="E191" s="1"/>
      <c r="F191" s="1"/>
      <c r="G191" s="1"/>
      <c r="H191" s="1"/>
      <c r="I191" s="1"/>
      <c r="J191" s="1"/>
      <c r="K191" s="1"/>
      <c r="L191" s="22"/>
      <c r="M191" s="1"/>
      <c r="N191" s="1"/>
      <c r="O191" s="1"/>
      <c r="P191" s="1"/>
      <c r="Q191" s="1"/>
      <c r="R191" s="1"/>
      <c r="S191" s="1"/>
      <c r="T191" s="1"/>
      <c r="U191" s="1"/>
    </row>
    <row r="192" spans="2:21">
      <c r="B192" s="1"/>
      <c r="C192" s="1"/>
      <c r="D192" s="1"/>
      <c r="E192" s="1"/>
      <c r="F192" s="1"/>
      <c r="G192" s="1"/>
      <c r="H192" s="1"/>
      <c r="I192" s="1"/>
      <c r="J192" s="1"/>
      <c r="K192" s="1"/>
      <c r="L192" s="22"/>
      <c r="M192" s="1"/>
      <c r="N192" s="1"/>
      <c r="O192" s="1"/>
      <c r="P192" s="1"/>
      <c r="Q192" s="1"/>
      <c r="R192" s="1"/>
      <c r="S192" s="1"/>
      <c r="T192" s="1"/>
      <c r="U192" s="1"/>
    </row>
    <row r="193" spans="2:21">
      <c r="B193" s="1"/>
      <c r="C193" s="1"/>
      <c r="D193" s="1"/>
      <c r="E193" s="1"/>
      <c r="F193" s="1"/>
      <c r="G193" s="1"/>
      <c r="H193" s="1"/>
      <c r="I193" s="1"/>
      <c r="J193" s="1"/>
      <c r="K193" s="1"/>
      <c r="L193" s="22"/>
      <c r="M193" s="1"/>
      <c r="N193" s="1"/>
      <c r="O193" s="1"/>
      <c r="P193" s="1"/>
      <c r="Q193" s="1"/>
      <c r="R193" s="1"/>
      <c r="S193" s="1"/>
      <c r="T193" s="1"/>
      <c r="U193" s="1"/>
    </row>
    <row r="194" spans="2:21">
      <c r="B194" s="1"/>
      <c r="C194" s="1"/>
      <c r="D194" s="1"/>
      <c r="E194" s="1"/>
      <c r="F194" s="1"/>
      <c r="G194" s="1"/>
      <c r="H194" s="1"/>
      <c r="I194" s="1"/>
      <c r="J194" s="1"/>
      <c r="K194" s="1"/>
      <c r="L194" s="22"/>
      <c r="M194" s="1"/>
      <c r="N194" s="1"/>
      <c r="O194" s="1"/>
      <c r="P194" s="1"/>
      <c r="Q194" s="1"/>
      <c r="R194" s="1"/>
      <c r="S194" s="1"/>
      <c r="T194" s="1"/>
      <c r="U194" s="1"/>
    </row>
    <row r="195" spans="2:21">
      <c r="B195" s="1"/>
      <c r="C195" s="1"/>
      <c r="D195" s="1"/>
      <c r="E195" s="1"/>
      <c r="F195" s="1"/>
      <c r="G195" s="1"/>
      <c r="H195" s="1"/>
      <c r="I195" s="1"/>
      <c r="J195" s="1"/>
      <c r="K195" s="1"/>
      <c r="L195" s="22"/>
      <c r="M195" s="1"/>
      <c r="N195" s="1"/>
      <c r="O195" s="1"/>
      <c r="P195" s="1"/>
      <c r="Q195" s="1"/>
      <c r="R195" s="1"/>
      <c r="S195" s="1"/>
      <c r="T195" s="1"/>
      <c r="U195" s="1"/>
    </row>
    <row r="196" spans="2:21">
      <c r="B196" s="1"/>
      <c r="C196" s="1"/>
      <c r="D196" s="1"/>
      <c r="E196" s="1"/>
      <c r="F196" s="1"/>
      <c r="G196" s="1"/>
      <c r="H196" s="1"/>
      <c r="I196" s="1"/>
      <c r="J196" s="1"/>
      <c r="K196" s="1"/>
      <c r="L196" s="22"/>
      <c r="M196" s="1"/>
      <c r="N196" s="1"/>
      <c r="O196" s="1"/>
      <c r="P196" s="1"/>
      <c r="Q196" s="1"/>
      <c r="R196" s="1"/>
      <c r="S196" s="1"/>
      <c r="T196" s="1"/>
      <c r="U196" s="1"/>
    </row>
    <row r="197" spans="2:21">
      <c r="B197" s="1"/>
      <c r="C197" s="1"/>
      <c r="D197" s="1"/>
      <c r="E197" s="1"/>
      <c r="F197" s="1"/>
      <c r="G197" s="1"/>
      <c r="H197" s="1"/>
      <c r="I197" s="1"/>
      <c r="J197" s="1"/>
      <c r="K197" s="1"/>
      <c r="L197" s="22"/>
      <c r="M197" s="1"/>
      <c r="N197" s="1"/>
      <c r="O197" s="1"/>
      <c r="P197" s="1"/>
      <c r="Q197" s="1"/>
      <c r="R197" s="1"/>
      <c r="S197" s="1"/>
      <c r="T197" s="1"/>
      <c r="U197" s="1"/>
    </row>
    <row r="198" spans="2:21">
      <c r="B198" s="1"/>
      <c r="C198" s="1"/>
      <c r="D198" s="1"/>
      <c r="E198" s="1"/>
      <c r="F198" s="1"/>
      <c r="G198" s="1"/>
      <c r="H198" s="1"/>
      <c r="I198" s="1"/>
      <c r="J198" s="1"/>
      <c r="K198" s="1"/>
      <c r="L198" s="22"/>
      <c r="M198" s="1"/>
      <c r="N198" s="1"/>
      <c r="O198" s="1"/>
      <c r="P198" s="1"/>
      <c r="Q198" s="1"/>
      <c r="R198" s="1"/>
      <c r="S198" s="1"/>
      <c r="T198" s="1"/>
      <c r="U198" s="1"/>
    </row>
    <row r="199" spans="2:21">
      <c r="B199" s="1"/>
      <c r="C199" s="1"/>
      <c r="D199" s="1"/>
      <c r="E199" s="1"/>
      <c r="F199" s="1"/>
      <c r="G199" s="1"/>
      <c r="H199" s="1"/>
      <c r="I199" s="1"/>
      <c r="J199" s="1"/>
      <c r="K199" s="1"/>
      <c r="L199" s="22"/>
      <c r="M199" s="1"/>
      <c r="N199" s="1"/>
      <c r="O199" s="1"/>
      <c r="P199" s="1"/>
      <c r="Q199" s="1"/>
      <c r="R199" s="1"/>
      <c r="S199" s="1"/>
      <c r="T199" s="1"/>
      <c r="U199" s="1"/>
    </row>
    <row r="200" spans="2:21">
      <c r="B200" s="1"/>
      <c r="C200" s="1"/>
      <c r="D200" s="1"/>
      <c r="E200" s="1"/>
      <c r="F200" s="1"/>
      <c r="G200" s="1"/>
      <c r="H200" s="1"/>
      <c r="I200" s="1"/>
      <c r="J200" s="1"/>
      <c r="K200" s="1"/>
      <c r="L200" s="22"/>
      <c r="M200" s="1"/>
      <c r="N200" s="1"/>
      <c r="O200" s="1"/>
      <c r="P200" s="1"/>
      <c r="Q200" s="1"/>
      <c r="R200" s="1"/>
      <c r="S200" s="1"/>
      <c r="T200" s="1"/>
      <c r="U200" s="1"/>
    </row>
    <row r="201" spans="2:21">
      <c r="B201" s="1"/>
      <c r="C201" s="1"/>
      <c r="D201" s="1"/>
      <c r="E201" s="1"/>
      <c r="F201" s="1"/>
      <c r="G201" s="1"/>
      <c r="H201" s="1"/>
      <c r="I201" s="1"/>
      <c r="J201" s="1"/>
      <c r="K201" s="1"/>
      <c r="L201" s="22"/>
      <c r="M201" s="1"/>
      <c r="N201" s="1"/>
      <c r="O201" s="1"/>
      <c r="P201" s="1"/>
      <c r="Q201" s="1"/>
      <c r="R201" s="1"/>
      <c r="S201" s="1"/>
      <c r="T201" s="1"/>
      <c r="U201" s="1"/>
    </row>
    <row r="202" spans="2:21">
      <c r="B202" s="1"/>
      <c r="C202" s="1"/>
      <c r="D202" s="1"/>
      <c r="E202" s="1"/>
      <c r="F202" s="1"/>
      <c r="G202" s="1"/>
      <c r="H202" s="1"/>
      <c r="I202" s="1"/>
      <c r="J202" s="1"/>
      <c r="K202" s="1"/>
      <c r="L202" s="22"/>
      <c r="M202" s="1"/>
      <c r="N202" s="1"/>
      <c r="O202" s="1"/>
      <c r="P202" s="1"/>
      <c r="Q202" s="1"/>
      <c r="R202" s="1"/>
      <c r="S202" s="1"/>
      <c r="T202" s="1"/>
      <c r="U202" s="1"/>
    </row>
    <row r="203" spans="2:21">
      <c r="B203" s="1"/>
      <c r="C203" s="1"/>
      <c r="D203" s="1"/>
      <c r="E203" s="1"/>
      <c r="F203" s="1"/>
      <c r="G203" s="1"/>
      <c r="H203" s="1"/>
      <c r="I203" s="1"/>
      <c r="J203" s="1"/>
      <c r="K203" s="1"/>
      <c r="L203" s="22"/>
      <c r="M203" s="1"/>
      <c r="N203" s="1"/>
      <c r="O203" s="1"/>
      <c r="P203" s="1"/>
      <c r="Q203" s="1"/>
      <c r="R203" s="1"/>
      <c r="S203" s="1"/>
      <c r="T203" s="1"/>
      <c r="U203" s="1"/>
    </row>
    <row r="204" spans="2:21">
      <c r="B204" s="1"/>
      <c r="C204" s="1"/>
      <c r="D204" s="1"/>
      <c r="E204" s="1"/>
      <c r="F204" s="1"/>
      <c r="G204" s="1"/>
      <c r="H204" s="1"/>
      <c r="I204" s="1"/>
      <c r="J204" s="1"/>
      <c r="K204" s="1"/>
      <c r="L204" s="22"/>
      <c r="M204" s="1"/>
      <c r="N204" s="1"/>
      <c r="O204" s="1"/>
      <c r="P204" s="1"/>
      <c r="Q204" s="1"/>
      <c r="R204" s="1"/>
      <c r="S204" s="1"/>
      <c r="T204" s="1"/>
      <c r="U204" s="1"/>
    </row>
    <row r="205" spans="2:21">
      <c r="B205" s="1"/>
      <c r="C205" s="1"/>
      <c r="D205" s="1"/>
      <c r="E205" s="1"/>
      <c r="F205" s="1"/>
      <c r="G205" s="1"/>
      <c r="H205" s="1"/>
      <c r="I205" s="1"/>
      <c r="J205" s="1"/>
      <c r="K205" s="1"/>
      <c r="L205" s="22"/>
      <c r="M205" s="1"/>
      <c r="N205" s="1"/>
      <c r="O205" s="1"/>
      <c r="P205" s="1"/>
      <c r="Q205" s="1"/>
      <c r="R205" s="1"/>
      <c r="S205" s="1"/>
      <c r="T205" s="1"/>
      <c r="U205" s="1"/>
    </row>
    <row r="206" spans="2:21">
      <c r="B206" s="1"/>
      <c r="C206" s="1"/>
      <c r="D206" s="1"/>
      <c r="E206" s="1"/>
      <c r="F206" s="1"/>
      <c r="G206" s="1"/>
      <c r="H206" s="1"/>
      <c r="I206" s="1"/>
      <c r="J206" s="1"/>
      <c r="K206" s="1"/>
      <c r="L206" s="22"/>
      <c r="M206" s="1"/>
      <c r="N206" s="1"/>
      <c r="O206" s="1"/>
      <c r="P206" s="1"/>
      <c r="Q206" s="1"/>
      <c r="R206" s="1"/>
      <c r="S206" s="1"/>
      <c r="T206" s="1"/>
      <c r="U206" s="1"/>
    </row>
    <row r="207" spans="2:21">
      <c r="B207" s="1"/>
      <c r="C207" s="1"/>
      <c r="D207" s="1"/>
      <c r="E207" s="1"/>
      <c r="F207" s="1"/>
      <c r="G207" s="1"/>
      <c r="H207" s="1"/>
      <c r="I207" s="1"/>
      <c r="J207" s="1"/>
      <c r="K207" s="1"/>
      <c r="L207" s="22"/>
      <c r="M207" s="1"/>
      <c r="N207" s="1"/>
      <c r="O207" s="1"/>
      <c r="P207" s="1"/>
      <c r="Q207" s="1"/>
      <c r="R207" s="1"/>
      <c r="S207" s="1"/>
      <c r="T207" s="1"/>
      <c r="U207" s="1"/>
    </row>
    <row r="208" spans="2:21">
      <c r="B208" s="1"/>
      <c r="C208" s="1"/>
      <c r="D208" s="1"/>
      <c r="E208" s="1"/>
      <c r="F208" s="1"/>
      <c r="G208" s="1"/>
      <c r="H208" s="1"/>
      <c r="I208" s="1"/>
      <c r="J208" s="1"/>
      <c r="K208" s="1"/>
      <c r="L208" s="22"/>
      <c r="M208" s="1"/>
      <c r="N208" s="1"/>
      <c r="O208" s="1"/>
      <c r="P208" s="1"/>
      <c r="Q208" s="1"/>
      <c r="R208" s="1"/>
      <c r="S208" s="1"/>
      <c r="T208" s="1"/>
      <c r="U208" s="1"/>
    </row>
    <row r="209" spans="2:21">
      <c r="B209" s="1"/>
      <c r="C209" s="1"/>
      <c r="D209" s="1"/>
      <c r="E209" s="1"/>
      <c r="F209" s="1"/>
      <c r="G209" s="1"/>
      <c r="H209" s="1"/>
      <c r="I209" s="1"/>
      <c r="J209" s="1"/>
      <c r="K209" s="1"/>
      <c r="L209" s="22"/>
      <c r="M209" s="1"/>
      <c r="N209" s="1"/>
      <c r="O209" s="1"/>
      <c r="P209" s="1"/>
      <c r="Q209" s="1"/>
      <c r="R209" s="1"/>
      <c r="S209" s="1"/>
      <c r="T209" s="1"/>
      <c r="U209" s="1"/>
    </row>
    <row r="210" spans="2:21">
      <c r="B210" s="1"/>
      <c r="C210" s="1"/>
      <c r="D210" s="1"/>
      <c r="E210" s="1"/>
      <c r="F210" s="1"/>
      <c r="G210" s="1"/>
      <c r="H210" s="1"/>
      <c r="I210" s="1"/>
      <c r="J210" s="1"/>
      <c r="K210" s="1"/>
      <c r="L210" s="22"/>
      <c r="M210" s="1"/>
      <c r="N210" s="1"/>
      <c r="O210" s="1"/>
      <c r="P210" s="1"/>
      <c r="Q210" s="1"/>
      <c r="R210" s="1"/>
      <c r="S210" s="1"/>
      <c r="T210" s="1"/>
      <c r="U210" s="1"/>
    </row>
    <row r="211" spans="2:21">
      <c r="B211" s="1"/>
      <c r="C211" s="1"/>
      <c r="D211" s="1"/>
      <c r="E211" s="1"/>
      <c r="F211" s="1"/>
      <c r="G211" s="1"/>
      <c r="H211" s="1"/>
      <c r="I211" s="1"/>
      <c r="J211" s="1"/>
      <c r="K211" s="1"/>
      <c r="L211" s="22"/>
      <c r="M211" s="1"/>
      <c r="N211" s="1"/>
      <c r="O211" s="1"/>
      <c r="P211" s="1"/>
      <c r="Q211" s="1"/>
      <c r="R211" s="1"/>
      <c r="S211" s="1"/>
      <c r="T211" s="1"/>
      <c r="U211" s="1"/>
    </row>
    <row r="212" spans="2:21">
      <c r="B212" s="1"/>
      <c r="C212" s="1"/>
      <c r="D212" s="1"/>
      <c r="E212" s="1"/>
      <c r="F212" s="1"/>
      <c r="G212" s="1"/>
      <c r="H212" s="1"/>
      <c r="I212" s="1"/>
      <c r="J212" s="1"/>
      <c r="K212" s="1"/>
      <c r="L212" s="22"/>
      <c r="M212" s="1"/>
      <c r="N212" s="1"/>
      <c r="O212" s="1"/>
      <c r="P212" s="1"/>
      <c r="Q212" s="1"/>
      <c r="R212" s="1"/>
      <c r="S212" s="1"/>
      <c r="T212" s="1"/>
      <c r="U212" s="1"/>
    </row>
    <row r="213" spans="2:21">
      <c r="B213" s="1"/>
      <c r="C213" s="1"/>
      <c r="D213" s="1"/>
      <c r="E213" s="1"/>
      <c r="F213" s="1"/>
      <c r="G213" s="1"/>
      <c r="H213" s="1"/>
      <c r="I213" s="1"/>
      <c r="J213" s="1"/>
      <c r="K213" s="1"/>
      <c r="L213" s="22"/>
      <c r="M213" s="1"/>
      <c r="N213" s="1"/>
      <c r="O213" s="1"/>
      <c r="P213" s="1"/>
      <c r="Q213" s="1"/>
      <c r="R213" s="1"/>
      <c r="S213" s="1"/>
      <c r="T213" s="1"/>
      <c r="U213" s="1"/>
    </row>
    <row r="214" spans="2:21">
      <c r="B214" s="1"/>
      <c r="C214" s="1"/>
      <c r="D214" s="1"/>
      <c r="E214" s="1"/>
      <c r="F214" s="1"/>
      <c r="G214" s="1"/>
      <c r="H214" s="1"/>
      <c r="I214" s="1"/>
      <c r="J214" s="1"/>
      <c r="K214" s="1"/>
      <c r="L214" s="22"/>
      <c r="M214" s="1"/>
      <c r="N214" s="1"/>
      <c r="O214" s="1"/>
      <c r="P214" s="1"/>
      <c r="Q214" s="1"/>
      <c r="R214" s="1"/>
      <c r="S214" s="1"/>
      <c r="T214" s="1"/>
      <c r="U214" s="1"/>
    </row>
    <row r="215" spans="2:21">
      <c r="B215" s="1"/>
      <c r="C215" s="1"/>
      <c r="D215" s="1"/>
      <c r="E215" s="1"/>
      <c r="F215" s="1"/>
      <c r="G215" s="1"/>
      <c r="H215" s="1"/>
      <c r="I215" s="1"/>
      <c r="J215" s="1"/>
      <c r="K215" s="1"/>
      <c r="L215" s="22"/>
      <c r="M215" s="1"/>
      <c r="N215" s="1"/>
      <c r="O215" s="1"/>
      <c r="P215" s="1"/>
      <c r="Q215" s="1"/>
      <c r="R215" s="1"/>
      <c r="S215" s="1"/>
      <c r="T215" s="1"/>
      <c r="U215" s="1"/>
    </row>
    <row r="216" spans="2:21">
      <c r="B216" s="1"/>
      <c r="C216" s="1"/>
      <c r="D216" s="1"/>
      <c r="E216" s="1"/>
      <c r="F216" s="1"/>
      <c r="G216" s="1"/>
      <c r="H216" s="1"/>
      <c r="I216" s="1"/>
      <c r="J216" s="1"/>
      <c r="K216" s="1"/>
      <c r="L216" s="22"/>
      <c r="M216" s="1"/>
      <c r="N216" s="1"/>
      <c r="O216" s="1"/>
      <c r="P216" s="1"/>
      <c r="Q216" s="1"/>
      <c r="R216" s="1"/>
      <c r="S216" s="1"/>
      <c r="T216" s="1"/>
      <c r="U216" s="1"/>
    </row>
    <row r="217" spans="2:21">
      <c r="B217" s="1"/>
      <c r="C217" s="1"/>
      <c r="D217" s="1"/>
      <c r="E217" s="1"/>
      <c r="F217" s="1"/>
      <c r="G217" s="1"/>
      <c r="H217" s="1"/>
      <c r="I217" s="1"/>
      <c r="J217" s="1"/>
      <c r="K217" s="1"/>
      <c r="L217" s="22"/>
      <c r="M217" s="1"/>
      <c r="N217" s="1"/>
      <c r="O217" s="1"/>
      <c r="P217" s="1"/>
      <c r="Q217" s="1"/>
      <c r="R217" s="1"/>
      <c r="S217" s="1"/>
      <c r="T217" s="1"/>
      <c r="U217" s="1"/>
    </row>
    <row r="218" spans="2:21">
      <c r="B218" s="1"/>
      <c r="C218" s="1"/>
      <c r="D218" s="1"/>
      <c r="E218" s="1"/>
      <c r="F218" s="1"/>
      <c r="G218" s="1"/>
      <c r="H218" s="1"/>
      <c r="I218" s="1"/>
      <c r="J218" s="1"/>
      <c r="K218" s="1"/>
      <c r="L218" s="22"/>
      <c r="M218" s="1"/>
      <c r="N218" s="1"/>
      <c r="O218" s="1"/>
      <c r="P218" s="1"/>
      <c r="Q218" s="1"/>
      <c r="R218" s="1"/>
      <c r="S218" s="1"/>
      <c r="T218" s="1"/>
      <c r="U218" s="1"/>
    </row>
    <row r="219" spans="2:21">
      <c r="B219" s="1"/>
      <c r="C219" s="1"/>
      <c r="D219" s="1"/>
      <c r="E219" s="1"/>
      <c r="F219" s="1"/>
      <c r="G219" s="1"/>
      <c r="H219" s="1"/>
      <c r="I219" s="1"/>
      <c r="J219" s="1"/>
      <c r="K219" s="1"/>
      <c r="L219" s="22"/>
      <c r="M219" s="1"/>
      <c r="N219" s="1"/>
      <c r="O219" s="1"/>
      <c r="P219" s="1"/>
      <c r="Q219" s="1"/>
      <c r="R219" s="1"/>
      <c r="S219" s="1"/>
      <c r="T219" s="1"/>
      <c r="U219" s="1"/>
    </row>
    <row r="220" spans="2:21">
      <c r="B220" s="1"/>
      <c r="C220" s="1"/>
      <c r="D220" s="1"/>
      <c r="E220" s="1"/>
      <c r="F220" s="1"/>
      <c r="G220" s="1"/>
      <c r="H220" s="1"/>
      <c r="I220" s="1"/>
      <c r="J220" s="1"/>
      <c r="K220" s="1"/>
      <c r="L220" s="22"/>
      <c r="M220" s="1"/>
      <c r="N220" s="1"/>
      <c r="O220" s="1"/>
      <c r="P220" s="1"/>
      <c r="Q220" s="1"/>
      <c r="R220" s="1"/>
      <c r="S220" s="1"/>
      <c r="T220" s="1"/>
      <c r="U220" s="1"/>
    </row>
    <row r="221" spans="2:21">
      <c r="B221" s="1"/>
      <c r="C221" s="1"/>
      <c r="D221" s="1"/>
      <c r="E221" s="1"/>
      <c r="F221" s="1"/>
      <c r="G221" s="1"/>
      <c r="H221" s="1"/>
      <c r="I221" s="1"/>
      <c r="J221" s="1"/>
      <c r="K221" s="1"/>
      <c r="L221" s="22"/>
      <c r="M221" s="1"/>
      <c r="N221" s="1"/>
      <c r="O221" s="1"/>
      <c r="P221" s="1"/>
      <c r="Q221" s="1"/>
      <c r="R221" s="1"/>
      <c r="S221" s="1"/>
      <c r="T221" s="1"/>
      <c r="U221" s="1"/>
    </row>
    <row r="222" spans="2:21">
      <c r="B222" s="1"/>
      <c r="C222" s="1"/>
      <c r="D222" s="1"/>
      <c r="E222" s="1"/>
      <c r="F222" s="1"/>
      <c r="G222" s="1"/>
      <c r="H222" s="1"/>
      <c r="I222" s="1"/>
      <c r="J222" s="1"/>
      <c r="K222" s="1"/>
      <c r="L222" s="22"/>
      <c r="M222" s="1"/>
      <c r="N222" s="1"/>
      <c r="O222" s="1"/>
      <c r="P222" s="1"/>
      <c r="Q222" s="1"/>
      <c r="R222" s="1"/>
      <c r="S222" s="1"/>
      <c r="T222" s="1"/>
      <c r="U222" s="1"/>
    </row>
    <row r="223" spans="2:21">
      <c r="B223" s="1"/>
      <c r="C223" s="1"/>
      <c r="D223" s="1"/>
      <c r="E223" s="1"/>
      <c r="F223" s="1"/>
      <c r="G223" s="1"/>
      <c r="H223" s="1"/>
      <c r="I223" s="1"/>
      <c r="J223" s="1"/>
      <c r="K223" s="1"/>
      <c r="L223" s="22"/>
      <c r="M223" s="1"/>
      <c r="N223" s="1"/>
      <c r="O223" s="1"/>
      <c r="P223" s="1"/>
      <c r="Q223" s="1"/>
      <c r="R223" s="1"/>
      <c r="S223" s="1"/>
      <c r="T223" s="1"/>
      <c r="U223" s="1"/>
    </row>
    <row r="224" spans="2:21">
      <c r="B224" s="1"/>
      <c r="C224" s="1"/>
      <c r="D224" s="1"/>
      <c r="E224" s="1"/>
      <c r="F224" s="1"/>
      <c r="G224" s="1"/>
      <c r="H224" s="1"/>
      <c r="I224" s="1"/>
      <c r="J224" s="1"/>
      <c r="K224" s="1"/>
      <c r="L224" s="22"/>
      <c r="M224" s="1"/>
      <c r="N224" s="1"/>
      <c r="O224" s="1"/>
      <c r="P224" s="1"/>
      <c r="Q224" s="1"/>
      <c r="R224" s="1"/>
      <c r="S224" s="1"/>
      <c r="T224" s="1"/>
      <c r="U224" s="1"/>
    </row>
    <row r="225" spans="2:21">
      <c r="B225" s="1"/>
      <c r="C225" s="1"/>
      <c r="D225" s="1"/>
      <c r="E225" s="1"/>
      <c r="F225" s="1"/>
      <c r="G225" s="1"/>
      <c r="H225" s="1"/>
      <c r="I225" s="1"/>
      <c r="J225" s="1"/>
      <c r="K225" s="1"/>
      <c r="L225" s="22"/>
      <c r="M225" s="1"/>
      <c r="N225" s="1"/>
      <c r="O225" s="1"/>
      <c r="P225" s="1"/>
      <c r="Q225" s="1"/>
      <c r="R225" s="1"/>
      <c r="S225" s="1"/>
      <c r="T225" s="1"/>
      <c r="U225" s="1"/>
    </row>
    <row r="226" spans="2:21">
      <c r="B226" s="1"/>
      <c r="C226" s="1"/>
      <c r="D226" s="1"/>
      <c r="E226" s="1"/>
      <c r="F226" s="1"/>
      <c r="G226" s="1"/>
      <c r="H226" s="1"/>
      <c r="I226" s="1"/>
      <c r="J226" s="1"/>
      <c r="K226" s="1"/>
      <c r="L226" s="22"/>
      <c r="M226" s="1"/>
      <c r="N226" s="1"/>
      <c r="O226" s="1"/>
      <c r="P226" s="1"/>
      <c r="Q226" s="1"/>
      <c r="R226" s="1"/>
      <c r="S226" s="1"/>
      <c r="T226" s="1"/>
      <c r="U226" s="1"/>
    </row>
    <row r="227" spans="2:21">
      <c r="B227" s="1"/>
      <c r="C227" s="1"/>
      <c r="D227" s="1"/>
      <c r="E227" s="1"/>
      <c r="F227" s="1"/>
      <c r="G227" s="1"/>
      <c r="H227" s="1"/>
      <c r="I227" s="1"/>
      <c r="J227" s="1"/>
      <c r="K227" s="1"/>
      <c r="L227" s="22"/>
      <c r="M227" s="1"/>
      <c r="N227" s="1"/>
      <c r="O227" s="1"/>
      <c r="P227" s="1"/>
      <c r="Q227" s="1"/>
      <c r="R227" s="1"/>
      <c r="S227" s="1"/>
      <c r="T227" s="1"/>
      <c r="U227" s="1"/>
    </row>
    <row r="228" spans="2:21">
      <c r="B228" s="1"/>
      <c r="C228" s="1"/>
      <c r="D228" s="1"/>
      <c r="E228" s="1"/>
      <c r="F228" s="1"/>
      <c r="G228" s="1"/>
      <c r="H228" s="1"/>
      <c r="I228" s="1"/>
      <c r="J228" s="1"/>
      <c r="K228" s="1"/>
      <c r="L228" s="22"/>
      <c r="M228" s="1"/>
      <c r="N228" s="1"/>
      <c r="O228" s="1"/>
      <c r="P228" s="1"/>
      <c r="Q228" s="1"/>
      <c r="R228" s="1"/>
      <c r="S228" s="1"/>
      <c r="T228" s="1"/>
      <c r="U228" s="1"/>
    </row>
    <row r="229" spans="2:21">
      <c r="B229" s="1"/>
      <c r="C229" s="1"/>
      <c r="D229" s="1"/>
      <c r="E229" s="1"/>
      <c r="F229" s="1"/>
      <c r="G229" s="1"/>
      <c r="H229" s="1"/>
      <c r="I229" s="1"/>
      <c r="J229" s="1"/>
      <c r="K229" s="1"/>
      <c r="L229" s="22"/>
      <c r="M229" s="1"/>
      <c r="N229" s="1"/>
      <c r="O229" s="1"/>
      <c r="P229" s="1"/>
      <c r="Q229" s="1"/>
      <c r="R229" s="1"/>
      <c r="S229" s="1"/>
      <c r="T229" s="1"/>
      <c r="U229" s="1"/>
    </row>
    <row r="230" spans="2:21">
      <c r="B230" s="1"/>
      <c r="C230" s="1"/>
      <c r="D230" s="1"/>
      <c r="E230" s="1"/>
      <c r="F230" s="1"/>
      <c r="G230" s="1"/>
      <c r="H230" s="1"/>
      <c r="I230" s="1"/>
      <c r="J230" s="1"/>
      <c r="K230" s="1"/>
      <c r="L230" s="22"/>
      <c r="M230" s="1"/>
      <c r="N230" s="1"/>
      <c r="O230" s="1"/>
      <c r="P230" s="1"/>
      <c r="Q230" s="1"/>
      <c r="R230" s="1"/>
      <c r="S230" s="1"/>
      <c r="T230" s="1"/>
      <c r="U230" s="1"/>
    </row>
    <row r="231" spans="2:21">
      <c r="B231" s="1"/>
      <c r="C231" s="1"/>
      <c r="D231" s="1"/>
      <c r="E231" s="1"/>
      <c r="F231" s="1"/>
      <c r="G231" s="1"/>
      <c r="H231" s="1"/>
      <c r="I231" s="1"/>
      <c r="J231" s="1"/>
      <c r="K231" s="1"/>
      <c r="L231" s="22"/>
      <c r="M231" s="1"/>
      <c r="N231" s="1"/>
      <c r="O231" s="1"/>
      <c r="P231" s="1"/>
      <c r="Q231" s="1"/>
      <c r="R231" s="1"/>
      <c r="S231" s="1"/>
      <c r="T231" s="1"/>
      <c r="U231" s="1"/>
    </row>
    <row r="232" spans="2:21">
      <c r="B232" s="1"/>
      <c r="C232" s="1"/>
      <c r="D232" s="1"/>
      <c r="E232" s="1"/>
      <c r="F232" s="1"/>
      <c r="G232" s="1"/>
      <c r="H232" s="1"/>
      <c r="I232" s="1"/>
      <c r="J232" s="1"/>
      <c r="K232" s="1"/>
      <c r="L232" s="22"/>
      <c r="M232" s="1"/>
      <c r="N232" s="1"/>
      <c r="O232" s="1"/>
      <c r="P232" s="1"/>
      <c r="Q232" s="1"/>
      <c r="R232" s="1"/>
      <c r="S232" s="1"/>
      <c r="T232" s="1"/>
      <c r="U232" s="1"/>
    </row>
    <row r="233" spans="2:21">
      <c r="B233" s="1"/>
      <c r="C233" s="1"/>
      <c r="D233" s="1"/>
      <c r="E233" s="1"/>
      <c r="F233" s="1"/>
      <c r="G233" s="1"/>
      <c r="H233" s="1"/>
      <c r="I233" s="1"/>
      <c r="J233" s="1"/>
      <c r="K233" s="1"/>
      <c r="L233" s="22"/>
      <c r="M233" s="1"/>
      <c r="N233" s="1"/>
      <c r="O233" s="1"/>
      <c r="P233" s="1"/>
      <c r="Q233" s="1"/>
      <c r="R233" s="1"/>
      <c r="S233" s="1"/>
      <c r="T233" s="1"/>
      <c r="U233" s="1"/>
    </row>
    <row r="234" spans="2:21">
      <c r="B234" s="1"/>
      <c r="C234" s="1"/>
      <c r="D234" s="1"/>
      <c r="E234" s="1"/>
      <c r="F234" s="1"/>
      <c r="G234" s="1"/>
      <c r="H234" s="1"/>
      <c r="I234" s="1"/>
      <c r="J234" s="1"/>
      <c r="K234" s="1"/>
      <c r="L234" s="22"/>
      <c r="M234" s="1"/>
      <c r="N234" s="1"/>
      <c r="O234" s="1"/>
      <c r="P234" s="1"/>
      <c r="Q234" s="1"/>
      <c r="R234" s="1"/>
      <c r="S234" s="1"/>
      <c r="T234" s="1"/>
      <c r="U234" s="1"/>
    </row>
    <row r="235" spans="2:21">
      <c r="B235" s="1"/>
      <c r="C235" s="1"/>
      <c r="D235" s="1"/>
      <c r="E235" s="1"/>
      <c r="F235" s="1"/>
      <c r="G235" s="1"/>
      <c r="H235" s="1"/>
      <c r="I235" s="1"/>
      <c r="J235" s="1"/>
      <c r="K235" s="1"/>
      <c r="L235" s="22"/>
      <c r="M235" s="1"/>
      <c r="N235" s="1"/>
      <c r="O235" s="1"/>
      <c r="P235" s="1"/>
      <c r="Q235" s="1"/>
      <c r="R235" s="1"/>
      <c r="S235" s="1"/>
      <c r="T235" s="1"/>
      <c r="U235" s="1"/>
    </row>
    <row r="236" spans="2:21">
      <c r="B236" s="1"/>
      <c r="C236" s="1"/>
      <c r="D236" s="1"/>
      <c r="E236" s="1"/>
      <c r="F236" s="1"/>
      <c r="G236" s="1"/>
      <c r="H236" s="1"/>
      <c r="I236" s="1"/>
      <c r="J236" s="1"/>
      <c r="K236" s="1"/>
      <c r="L236" s="22"/>
      <c r="M236" s="1"/>
      <c r="N236" s="1"/>
      <c r="O236" s="1"/>
      <c r="P236" s="1"/>
      <c r="Q236" s="1"/>
      <c r="R236" s="1"/>
      <c r="S236" s="1"/>
      <c r="T236" s="1"/>
      <c r="U236" s="1"/>
    </row>
    <row r="237" spans="2:21">
      <c r="B237" s="1"/>
      <c r="C237" s="1"/>
      <c r="D237" s="1"/>
      <c r="E237" s="1"/>
      <c r="F237" s="1"/>
      <c r="G237" s="1"/>
      <c r="H237" s="1"/>
      <c r="I237" s="1"/>
      <c r="J237" s="1"/>
      <c r="K237" s="1"/>
      <c r="L237" s="22"/>
      <c r="M237" s="1"/>
      <c r="N237" s="1"/>
      <c r="O237" s="1"/>
      <c r="P237" s="1"/>
      <c r="Q237" s="1"/>
      <c r="R237" s="1"/>
      <c r="S237" s="1"/>
      <c r="T237" s="1"/>
      <c r="U237" s="1"/>
    </row>
    <row r="238" spans="2:21">
      <c r="B238" s="1"/>
      <c r="C238" s="1"/>
      <c r="D238" s="1"/>
      <c r="E238" s="1"/>
      <c r="F238" s="1"/>
      <c r="G238" s="1"/>
      <c r="H238" s="1"/>
      <c r="I238" s="1"/>
      <c r="J238" s="1"/>
      <c r="K238" s="1"/>
      <c r="L238" s="22"/>
      <c r="M238" s="1"/>
      <c r="N238" s="1"/>
      <c r="O238" s="1"/>
      <c r="P238" s="1"/>
      <c r="Q238" s="1"/>
      <c r="R238" s="1"/>
      <c r="S238" s="1"/>
      <c r="T238" s="1"/>
      <c r="U238" s="1"/>
    </row>
    <row r="239" spans="2:21">
      <c r="B239" s="1"/>
      <c r="C239" s="1"/>
      <c r="D239" s="1"/>
      <c r="E239" s="1"/>
      <c r="F239" s="1"/>
      <c r="G239" s="1"/>
      <c r="H239" s="1"/>
      <c r="I239" s="1"/>
      <c r="J239" s="1"/>
      <c r="K239" s="1"/>
      <c r="L239" s="22"/>
      <c r="M239" s="1"/>
      <c r="N239" s="1"/>
      <c r="O239" s="1"/>
      <c r="P239" s="1"/>
      <c r="Q239" s="1"/>
      <c r="R239" s="1"/>
      <c r="S239" s="1"/>
      <c r="T239" s="1"/>
      <c r="U239" s="1"/>
    </row>
    <row r="240" spans="2:21">
      <c r="B240" s="1"/>
      <c r="C240" s="1"/>
      <c r="D240" s="1"/>
      <c r="E240" s="1"/>
      <c r="F240" s="1"/>
      <c r="G240" s="1"/>
      <c r="H240" s="1"/>
      <c r="I240" s="1"/>
      <c r="J240" s="1"/>
      <c r="K240" s="1"/>
      <c r="L240" s="22"/>
      <c r="M240" s="1"/>
      <c r="N240" s="1"/>
      <c r="O240" s="1"/>
      <c r="P240" s="1"/>
      <c r="Q240" s="1"/>
      <c r="R240" s="1"/>
      <c r="S240" s="1"/>
      <c r="T240" s="1"/>
      <c r="U240" s="1"/>
    </row>
    <row r="241" spans="2:21">
      <c r="B241" s="1"/>
      <c r="C241" s="1"/>
      <c r="D241" s="1"/>
      <c r="E241" s="1"/>
      <c r="F241" s="1"/>
      <c r="G241" s="1"/>
      <c r="H241" s="1"/>
      <c r="I241" s="1"/>
      <c r="J241" s="1"/>
      <c r="K241" s="1"/>
      <c r="L241" s="22"/>
      <c r="M241" s="1"/>
      <c r="N241" s="1"/>
      <c r="O241" s="1"/>
      <c r="P241" s="1"/>
      <c r="Q241" s="1"/>
      <c r="R241" s="1"/>
      <c r="S241" s="1"/>
      <c r="T241" s="1"/>
      <c r="U241" s="1"/>
    </row>
    <row r="242" spans="2:21">
      <c r="B242" s="1"/>
      <c r="C242" s="1"/>
      <c r="D242" s="1"/>
      <c r="E242" s="1"/>
      <c r="F242" s="1"/>
      <c r="G242" s="1"/>
      <c r="H242" s="1"/>
      <c r="I242" s="1"/>
      <c r="J242" s="1"/>
      <c r="K242" s="1"/>
      <c r="L242" s="22"/>
      <c r="M242" s="1"/>
      <c r="N242" s="1"/>
      <c r="O242" s="1"/>
      <c r="P242" s="1"/>
      <c r="Q242" s="1"/>
      <c r="R242" s="1"/>
      <c r="S242" s="1"/>
      <c r="T242" s="1"/>
      <c r="U242" s="1"/>
    </row>
    <row r="243" spans="2:21">
      <c r="B243" s="1"/>
      <c r="C243" s="1"/>
      <c r="D243" s="1"/>
      <c r="E243" s="1"/>
      <c r="F243" s="1"/>
      <c r="G243" s="1"/>
      <c r="H243" s="1"/>
      <c r="I243" s="1"/>
      <c r="J243" s="1"/>
      <c r="K243" s="1"/>
      <c r="L243" s="22"/>
      <c r="M243" s="1"/>
      <c r="N243" s="1"/>
      <c r="O243" s="1"/>
      <c r="P243" s="1"/>
      <c r="Q243" s="1"/>
      <c r="R243" s="1"/>
      <c r="S243" s="1"/>
      <c r="T243" s="1"/>
      <c r="U243" s="1"/>
    </row>
    <row r="244" spans="2:21">
      <c r="B244" s="1"/>
      <c r="C244" s="1"/>
      <c r="D244" s="1"/>
      <c r="E244" s="1"/>
      <c r="F244" s="1"/>
      <c r="G244" s="1"/>
      <c r="H244" s="1"/>
      <c r="I244" s="1"/>
      <c r="J244" s="1"/>
      <c r="K244" s="1"/>
      <c r="L244" s="22"/>
      <c r="M244" s="1"/>
      <c r="N244" s="1"/>
      <c r="O244" s="1"/>
      <c r="P244" s="1"/>
      <c r="Q244" s="1"/>
      <c r="R244" s="1"/>
      <c r="S244" s="1"/>
      <c r="T244" s="1"/>
      <c r="U244" s="1"/>
    </row>
    <row r="245" spans="2:21">
      <c r="B245" s="1"/>
      <c r="C245" s="1"/>
      <c r="D245" s="1"/>
      <c r="E245" s="1"/>
      <c r="F245" s="1"/>
      <c r="G245" s="1"/>
      <c r="H245" s="1"/>
      <c r="I245" s="1"/>
      <c r="J245" s="1"/>
      <c r="K245" s="1"/>
      <c r="L245" s="22"/>
      <c r="M245" s="1"/>
      <c r="N245" s="1"/>
      <c r="O245" s="1"/>
      <c r="P245" s="1"/>
      <c r="Q245" s="1"/>
      <c r="R245" s="1"/>
      <c r="S245" s="1"/>
      <c r="T245" s="1"/>
      <c r="U245" s="1"/>
    </row>
    <row r="246" spans="2:21">
      <c r="B246" s="1"/>
      <c r="C246" s="1"/>
      <c r="D246" s="1"/>
      <c r="E246" s="1"/>
      <c r="F246" s="1"/>
      <c r="G246" s="1"/>
      <c r="H246" s="1"/>
      <c r="I246" s="1"/>
      <c r="J246" s="1"/>
      <c r="K246" s="1"/>
      <c r="L246" s="22"/>
      <c r="M246" s="1"/>
      <c r="N246" s="1"/>
      <c r="O246" s="1"/>
      <c r="P246" s="1"/>
      <c r="Q246" s="1"/>
      <c r="R246" s="1"/>
      <c r="S246" s="1"/>
      <c r="T246" s="1"/>
      <c r="U246" s="1"/>
    </row>
    <row r="247" spans="2:21">
      <c r="B247" s="1"/>
      <c r="C247" s="1"/>
      <c r="D247" s="1"/>
      <c r="E247" s="1"/>
      <c r="F247" s="1"/>
      <c r="G247" s="1"/>
      <c r="H247" s="1"/>
      <c r="I247" s="1"/>
      <c r="J247" s="1"/>
      <c r="K247" s="1"/>
      <c r="L247" s="22"/>
      <c r="M247" s="1"/>
      <c r="N247" s="1"/>
      <c r="O247" s="1"/>
      <c r="P247" s="1"/>
      <c r="Q247" s="1"/>
      <c r="R247" s="1"/>
      <c r="S247" s="1"/>
      <c r="T247" s="1"/>
      <c r="U247" s="1"/>
    </row>
    <row r="248" spans="2:21">
      <c r="B248" s="1"/>
      <c r="C248" s="1"/>
      <c r="D248" s="1"/>
      <c r="E248" s="1"/>
      <c r="F248" s="1"/>
      <c r="G248" s="1"/>
      <c r="H248" s="1"/>
      <c r="I248" s="1"/>
      <c r="J248" s="1"/>
      <c r="K248" s="1"/>
      <c r="L248" s="22"/>
      <c r="M248" s="1"/>
      <c r="N248" s="1"/>
      <c r="O248" s="1"/>
      <c r="P248" s="1"/>
      <c r="Q248" s="1"/>
      <c r="R248" s="1"/>
      <c r="S248" s="1"/>
      <c r="T248" s="1"/>
      <c r="U248" s="1"/>
    </row>
    <row r="249" spans="2:21">
      <c r="B249" s="1"/>
      <c r="C249" s="1"/>
      <c r="D249" s="1"/>
      <c r="E249" s="1"/>
      <c r="F249" s="1"/>
      <c r="G249" s="1"/>
      <c r="H249" s="1"/>
      <c r="I249" s="1"/>
      <c r="J249" s="1"/>
      <c r="K249" s="1"/>
      <c r="L249" s="22"/>
      <c r="M249" s="1"/>
      <c r="N249" s="1"/>
      <c r="O249" s="1"/>
      <c r="P249" s="1"/>
      <c r="Q249" s="1"/>
      <c r="R249" s="1"/>
      <c r="S249" s="1"/>
      <c r="T249" s="1"/>
      <c r="U249" s="1"/>
    </row>
    <row r="250" spans="2:21">
      <c r="B250" s="1"/>
      <c r="C250" s="1"/>
      <c r="D250" s="1"/>
      <c r="E250" s="1"/>
      <c r="F250" s="1"/>
      <c r="G250" s="1"/>
      <c r="H250" s="1"/>
      <c r="I250" s="1"/>
      <c r="J250" s="1"/>
      <c r="K250" s="1"/>
      <c r="L250" s="22"/>
      <c r="M250" s="1"/>
      <c r="N250" s="1"/>
      <c r="O250" s="1"/>
      <c r="P250" s="1"/>
      <c r="Q250" s="1"/>
      <c r="R250" s="1"/>
      <c r="S250" s="1"/>
      <c r="T250" s="1"/>
      <c r="U250" s="1"/>
    </row>
    <row r="251" spans="2:21">
      <c r="B251" s="1"/>
      <c r="C251" s="1"/>
      <c r="D251" s="1"/>
      <c r="E251" s="1"/>
      <c r="F251" s="1"/>
      <c r="G251" s="1"/>
      <c r="H251" s="1"/>
      <c r="I251" s="1"/>
      <c r="J251" s="1"/>
      <c r="K251" s="1"/>
      <c r="L251" s="22"/>
      <c r="M251" s="1"/>
      <c r="N251" s="1"/>
      <c r="O251" s="1"/>
      <c r="P251" s="1"/>
      <c r="Q251" s="1"/>
      <c r="R251" s="1"/>
      <c r="S251" s="1"/>
      <c r="T251" s="1"/>
      <c r="U251" s="1"/>
    </row>
    <row r="252" spans="2:21">
      <c r="B252" s="1"/>
      <c r="C252" s="1"/>
      <c r="D252" s="1"/>
      <c r="E252" s="1"/>
      <c r="F252" s="1"/>
      <c r="G252" s="1"/>
      <c r="H252" s="1"/>
      <c r="I252" s="1"/>
      <c r="J252" s="1"/>
      <c r="K252" s="1"/>
      <c r="L252" s="22"/>
      <c r="M252" s="1"/>
      <c r="N252" s="1"/>
      <c r="O252" s="1"/>
      <c r="P252" s="1"/>
      <c r="Q252" s="1"/>
      <c r="R252" s="1"/>
      <c r="S252" s="1"/>
      <c r="T252" s="1"/>
      <c r="U252" s="1"/>
    </row>
    <row r="253" spans="2:21">
      <c r="B253" s="1"/>
      <c r="C253" s="1"/>
      <c r="D253" s="1"/>
      <c r="E253" s="1"/>
      <c r="F253" s="1"/>
      <c r="G253" s="1"/>
      <c r="H253" s="1"/>
      <c r="I253" s="1"/>
      <c r="J253" s="1"/>
      <c r="K253" s="1"/>
      <c r="L253" s="22"/>
      <c r="M253" s="1"/>
      <c r="N253" s="1"/>
      <c r="O253" s="1"/>
      <c r="P253" s="1"/>
      <c r="Q253" s="1"/>
      <c r="R253" s="1"/>
      <c r="S253" s="1"/>
      <c r="T253" s="1"/>
      <c r="U253" s="1"/>
    </row>
    <row r="254" spans="2:21">
      <c r="B254" s="1"/>
      <c r="C254" s="1"/>
      <c r="D254" s="1"/>
      <c r="E254" s="1"/>
      <c r="F254" s="1"/>
      <c r="G254" s="1"/>
      <c r="H254" s="1"/>
      <c r="I254" s="1"/>
      <c r="J254" s="1"/>
      <c r="K254" s="1"/>
      <c r="L254" s="22"/>
      <c r="M254" s="1"/>
      <c r="N254" s="1"/>
      <c r="O254" s="1"/>
      <c r="P254" s="1"/>
      <c r="Q254" s="1"/>
      <c r="R254" s="1"/>
      <c r="S254" s="1"/>
      <c r="T254" s="1"/>
      <c r="U254" s="1"/>
    </row>
    <row r="255" spans="2:21">
      <c r="B255" s="1"/>
      <c r="C255" s="1"/>
      <c r="D255" s="1"/>
      <c r="E255" s="1"/>
      <c r="F255" s="1"/>
      <c r="G255" s="1"/>
      <c r="H255" s="1"/>
      <c r="I255" s="1"/>
      <c r="J255" s="1"/>
      <c r="K255" s="1"/>
      <c r="L255" s="22"/>
      <c r="M255" s="1"/>
      <c r="N255" s="1"/>
      <c r="O255" s="1"/>
      <c r="P255" s="1"/>
      <c r="Q255" s="1"/>
      <c r="R255" s="1"/>
      <c r="S255" s="1"/>
      <c r="T255" s="1"/>
      <c r="U255" s="1"/>
    </row>
    <row r="256" spans="2:21">
      <c r="B256" s="1"/>
      <c r="C256" s="1"/>
      <c r="D256" s="1"/>
      <c r="E256" s="1"/>
      <c r="F256" s="1"/>
      <c r="G256" s="1"/>
      <c r="H256" s="1"/>
      <c r="I256" s="1"/>
      <c r="J256" s="1"/>
      <c r="K256" s="1"/>
      <c r="L256" s="22"/>
      <c r="M256" s="1"/>
      <c r="N256" s="1"/>
      <c r="O256" s="1"/>
      <c r="P256" s="1"/>
      <c r="Q256" s="1"/>
      <c r="R256" s="1"/>
      <c r="S256" s="1"/>
      <c r="T256" s="1"/>
      <c r="U256" s="1"/>
    </row>
    <row r="257" spans="2:21">
      <c r="B257" s="1"/>
      <c r="C257" s="1"/>
      <c r="D257" s="1"/>
      <c r="E257" s="1"/>
      <c r="F257" s="1"/>
      <c r="G257" s="1"/>
      <c r="H257" s="1"/>
      <c r="I257" s="1"/>
      <c r="J257" s="1"/>
      <c r="K257" s="1"/>
      <c r="L257" s="22"/>
      <c r="M257" s="1"/>
      <c r="N257" s="1"/>
      <c r="O257" s="1"/>
      <c r="P257" s="1"/>
      <c r="Q257" s="1"/>
      <c r="R257" s="1"/>
      <c r="S257" s="1"/>
      <c r="T257" s="1"/>
      <c r="U257" s="1"/>
    </row>
    <row r="258" spans="2:21">
      <c r="B258" s="1"/>
      <c r="C258" s="1"/>
      <c r="D258" s="1"/>
      <c r="E258" s="1"/>
      <c r="F258" s="1"/>
      <c r="G258" s="1"/>
      <c r="H258" s="1"/>
      <c r="I258" s="1"/>
      <c r="J258" s="1"/>
      <c r="K258" s="1"/>
      <c r="L258" s="22"/>
      <c r="M258" s="1"/>
      <c r="N258" s="1"/>
      <c r="O258" s="1"/>
      <c r="P258" s="1"/>
      <c r="Q258" s="1"/>
      <c r="R258" s="1"/>
      <c r="S258" s="1"/>
      <c r="T258" s="1"/>
      <c r="U258" s="1"/>
    </row>
    <row r="259" spans="2:21">
      <c r="B259" s="1"/>
      <c r="C259" s="1"/>
      <c r="D259" s="1"/>
      <c r="E259" s="1"/>
      <c r="F259" s="1"/>
      <c r="G259" s="1"/>
      <c r="H259" s="1"/>
      <c r="I259" s="1"/>
      <c r="J259" s="1"/>
      <c r="K259" s="1"/>
      <c r="L259" s="22"/>
      <c r="M259" s="1"/>
      <c r="N259" s="1"/>
      <c r="O259" s="1"/>
      <c r="P259" s="1"/>
      <c r="Q259" s="1"/>
      <c r="R259" s="1"/>
      <c r="S259" s="1"/>
      <c r="T259" s="1"/>
      <c r="U259" s="1"/>
    </row>
    <row r="260" spans="2:21">
      <c r="B260" s="1"/>
      <c r="C260" s="1"/>
      <c r="D260" s="1"/>
      <c r="E260" s="1"/>
      <c r="F260" s="1"/>
      <c r="G260" s="1"/>
      <c r="H260" s="1"/>
      <c r="I260" s="1"/>
      <c r="J260" s="1"/>
      <c r="K260" s="1"/>
      <c r="L260" s="22"/>
      <c r="M260" s="1"/>
      <c r="N260" s="1"/>
      <c r="O260" s="1"/>
      <c r="P260" s="1"/>
      <c r="Q260" s="1"/>
      <c r="R260" s="1"/>
      <c r="S260" s="1"/>
      <c r="T260" s="1"/>
      <c r="U260" s="1"/>
    </row>
    <row r="261" spans="2:21">
      <c r="B261" s="1"/>
      <c r="C261" s="1"/>
      <c r="D261" s="1"/>
      <c r="E261" s="1"/>
      <c r="F261" s="1"/>
      <c r="G261" s="1"/>
      <c r="H261" s="1"/>
      <c r="I261" s="1"/>
      <c r="J261" s="1"/>
      <c r="K261" s="1"/>
      <c r="L261" s="22"/>
      <c r="M261" s="1"/>
      <c r="N261" s="1"/>
      <c r="O261" s="1"/>
      <c r="P261" s="1"/>
      <c r="Q261" s="1"/>
      <c r="R261" s="1"/>
      <c r="S261" s="1"/>
      <c r="T261" s="1"/>
      <c r="U261" s="1"/>
    </row>
    <row r="262" spans="2:21">
      <c r="B262" s="1"/>
      <c r="C262" s="1"/>
      <c r="D262" s="1"/>
      <c r="E262" s="1"/>
      <c r="F262" s="1"/>
      <c r="G262" s="1"/>
      <c r="H262" s="1"/>
      <c r="I262" s="1"/>
      <c r="J262" s="1"/>
      <c r="K262" s="1"/>
      <c r="L262" s="22"/>
      <c r="M262" s="1"/>
      <c r="N262" s="1"/>
      <c r="O262" s="1"/>
      <c r="P262" s="1"/>
      <c r="Q262" s="1"/>
      <c r="R262" s="1"/>
      <c r="S262" s="1"/>
      <c r="T262" s="1"/>
      <c r="U262" s="1"/>
    </row>
    <row r="263" spans="2:21">
      <c r="B263" s="1"/>
      <c r="C263" s="1"/>
      <c r="D263" s="1"/>
      <c r="E263" s="1"/>
      <c r="F263" s="1"/>
      <c r="G263" s="1"/>
      <c r="H263" s="1"/>
      <c r="I263" s="1"/>
      <c r="J263" s="1"/>
      <c r="K263" s="1"/>
      <c r="L263" s="22"/>
      <c r="M263" s="1"/>
      <c r="N263" s="1"/>
      <c r="O263" s="1"/>
      <c r="P263" s="1"/>
      <c r="Q263" s="1"/>
      <c r="R263" s="1"/>
      <c r="S263" s="1"/>
      <c r="T263" s="1"/>
      <c r="U263" s="1"/>
    </row>
    <row r="264" spans="2:21">
      <c r="B264" s="1"/>
      <c r="C264" s="1"/>
      <c r="D264" s="1"/>
      <c r="E264" s="1"/>
      <c r="F264" s="1"/>
      <c r="G264" s="1"/>
      <c r="H264" s="1"/>
      <c r="I264" s="1"/>
      <c r="J264" s="1"/>
      <c r="K264" s="1"/>
      <c r="L264" s="22"/>
      <c r="M264" s="1"/>
      <c r="N264" s="1"/>
      <c r="O264" s="1"/>
      <c r="P264" s="1"/>
      <c r="Q264" s="1"/>
      <c r="R264" s="1"/>
      <c r="S264" s="1"/>
      <c r="T264" s="1"/>
      <c r="U264" s="1"/>
    </row>
    <row r="265" spans="2:21">
      <c r="B265" s="1"/>
      <c r="C265" s="1"/>
      <c r="D265" s="1"/>
      <c r="E265" s="1"/>
      <c r="F265" s="1"/>
      <c r="G265" s="1"/>
      <c r="H265" s="1"/>
      <c r="I265" s="1"/>
      <c r="J265" s="1"/>
      <c r="K265" s="1"/>
      <c r="L265" s="22"/>
      <c r="M265" s="1"/>
      <c r="N265" s="1"/>
      <c r="O265" s="1"/>
      <c r="P265" s="1"/>
      <c r="Q265" s="1"/>
      <c r="R265" s="1"/>
      <c r="S265" s="1"/>
      <c r="T265" s="1"/>
      <c r="U265" s="1"/>
    </row>
    <row r="266" spans="2:21">
      <c r="B266" s="1"/>
      <c r="C266" s="1"/>
      <c r="D266" s="1"/>
      <c r="E266" s="1"/>
      <c r="F266" s="1"/>
      <c r="G266" s="1"/>
      <c r="H266" s="1"/>
      <c r="I266" s="1"/>
      <c r="J266" s="1"/>
      <c r="K266" s="1"/>
      <c r="L266" s="22"/>
      <c r="M266" s="1"/>
      <c r="N266" s="1"/>
      <c r="O266" s="1"/>
      <c r="P266" s="1"/>
      <c r="Q266" s="1"/>
      <c r="R266" s="1"/>
      <c r="S266" s="1"/>
      <c r="T266" s="1"/>
      <c r="U266" s="1"/>
    </row>
    <row r="267" spans="2:21">
      <c r="B267" s="1"/>
      <c r="C267" s="1"/>
      <c r="D267" s="1"/>
      <c r="E267" s="1"/>
      <c r="F267" s="1"/>
      <c r="G267" s="1"/>
      <c r="H267" s="1"/>
      <c r="I267" s="1"/>
      <c r="J267" s="1"/>
      <c r="K267" s="1"/>
      <c r="L267" s="22"/>
      <c r="M267" s="1"/>
      <c r="N267" s="1"/>
      <c r="O267" s="1"/>
      <c r="P267" s="1"/>
      <c r="Q267" s="1"/>
      <c r="R267" s="1"/>
      <c r="S267" s="1"/>
      <c r="T267" s="1"/>
      <c r="U267" s="1"/>
    </row>
    <row r="268" spans="2:21">
      <c r="B268" s="1"/>
      <c r="C268" s="1"/>
      <c r="D268" s="1"/>
      <c r="E268" s="1"/>
      <c r="F268" s="1"/>
      <c r="G268" s="1"/>
      <c r="H268" s="1"/>
      <c r="I268" s="1"/>
      <c r="J268" s="1"/>
      <c r="K268" s="1"/>
      <c r="L268" s="22"/>
      <c r="M268" s="1"/>
      <c r="N268" s="1"/>
      <c r="O268" s="1"/>
      <c r="P268" s="1"/>
      <c r="Q268" s="1"/>
      <c r="R268" s="1"/>
      <c r="S268" s="1"/>
      <c r="T268" s="1"/>
      <c r="U268" s="1"/>
    </row>
    <row r="269" spans="2:21">
      <c r="B269" s="1"/>
      <c r="C269" s="1"/>
      <c r="D269" s="1"/>
      <c r="E269" s="1"/>
      <c r="F269" s="1"/>
      <c r="G269" s="1"/>
      <c r="H269" s="1"/>
      <c r="I269" s="1"/>
      <c r="J269" s="1"/>
      <c r="K269" s="1"/>
      <c r="L269" s="22"/>
      <c r="M269" s="1"/>
      <c r="N269" s="1"/>
      <c r="O269" s="1"/>
      <c r="P269" s="1"/>
      <c r="Q269" s="1"/>
      <c r="R269" s="1"/>
      <c r="S269" s="1"/>
      <c r="T269" s="1"/>
      <c r="U269" s="1"/>
    </row>
    <row r="270" spans="2:21">
      <c r="B270" s="1"/>
      <c r="C270" s="1"/>
      <c r="D270" s="1"/>
      <c r="E270" s="1"/>
      <c r="F270" s="1"/>
      <c r="G270" s="1"/>
      <c r="H270" s="1"/>
      <c r="I270" s="1"/>
      <c r="J270" s="1"/>
      <c r="K270" s="1"/>
      <c r="L270" s="22"/>
      <c r="M270" s="1"/>
      <c r="N270" s="1"/>
      <c r="O270" s="1"/>
      <c r="P270" s="1"/>
      <c r="Q270" s="1"/>
      <c r="R270" s="1"/>
      <c r="S270" s="1"/>
      <c r="T270" s="1"/>
      <c r="U270" s="1"/>
    </row>
    <row r="271" spans="2:21">
      <c r="B271" s="1"/>
      <c r="C271" s="1"/>
      <c r="D271" s="1"/>
      <c r="E271" s="1"/>
      <c r="F271" s="1"/>
      <c r="G271" s="1"/>
      <c r="H271" s="1"/>
      <c r="I271" s="1"/>
      <c r="J271" s="1"/>
      <c r="K271" s="1"/>
      <c r="L271" s="22"/>
      <c r="M271" s="1"/>
      <c r="N271" s="1"/>
      <c r="O271" s="1"/>
      <c r="P271" s="1"/>
      <c r="Q271" s="1"/>
      <c r="R271" s="1"/>
      <c r="S271" s="1"/>
      <c r="T271" s="1"/>
      <c r="U271" s="1"/>
    </row>
    <row r="272" spans="2:21">
      <c r="B272" s="1"/>
      <c r="C272" s="1"/>
      <c r="D272" s="1"/>
      <c r="E272" s="1"/>
      <c r="F272" s="1"/>
      <c r="G272" s="1"/>
      <c r="H272" s="1"/>
      <c r="I272" s="1"/>
      <c r="J272" s="1"/>
      <c r="K272" s="1"/>
      <c r="L272" s="22"/>
      <c r="M272" s="1"/>
      <c r="N272" s="1"/>
      <c r="O272" s="1"/>
      <c r="P272" s="1"/>
      <c r="Q272" s="1"/>
      <c r="R272" s="1"/>
      <c r="S272" s="1"/>
      <c r="T272" s="1"/>
      <c r="U272" s="1"/>
    </row>
    <row r="273" spans="2:21">
      <c r="B273" s="1"/>
      <c r="C273" s="1"/>
      <c r="D273" s="1"/>
      <c r="E273" s="1"/>
      <c r="F273" s="1"/>
      <c r="G273" s="1"/>
      <c r="H273" s="1"/>
      <c r="I273" s="1"/>
      <c r="J273" s="1"/>
      <c r="K273" s="1"/>
      <c r="L273" s="22"/>
      <c r="M273" s="1"/>
      <c r="N273" s="1"/>
      <c r="O273" s="1"/>
      <c r="P273" s="1"/>
      <c r="Q273" s="1"/>
      <c r="R273" s="1"/>
      <c r="S273" s="1"/>
      <c r="T273" s="1"/>
      <c r="U273" s="1"/>
    </row>
    <row r="274" spans="2:21">
      <c r="B274" s="1"/>
      <c r="C274" s="1"/>
      <c r="D274" s="1"/>
      <c r="E274" s="1"/>
      <c r="F274" s="1"/>
      <c r="G274" s="1"/>
      <c r="H274" s="1"/>
      <c r="I274" s="1"/>
      <c r="J274" s="1"/>
      <c r="K274" s="1"/>
      <c r="L274" s="22"/>
      <c r="M274" s="1"/>
      <c r="N274" s="1"/>
      <c r="O274" s="1"/>
      <c r="P274" s="1"/>
      <c r="Q274" s="1"/>
      <c r="R274" s="1"/>
      <c r="S274" s="1"/>
      <c r="T274" s="1"/>
      <c r="U274" s="1"/>
    </row>
    <row r="275" spans="2:21">
      <c r="B275" s="1"/>
      <c r="C275" s="1"/>
      <c r="D275" s="1"/>
      <c r="E275" s="1"/>
      <c r="F275" s="1"/>
      <c r="G275" s="1"/>
      <c r="H275" s="1"/>
      <c r="I275" s="1"/>
      <c r="J275" s="1"/>
      <c r="K275" s="1"/>
      <c r="L275" s="22"/>
      <c r="M275" s="1"/>
      <c r="N275" s="1"/>
      <c r="O275" s="1"/>
      <c r="P275" s="1"/>
      <c r="Q275" s="1"/>
      <c r="R275" s="1"/>
      <c r="S275" s="1"/>
      <c r="T275" s="1"/>
      <c r="U275" s="1"/>
    </row>
    <row r="276" spans="2:21">
      <c r="B276" s="1"/>
      <c r="C276" s="1"/>
      <c r="D276" s="1"/>
      <c r="E276" s="1"/>
      <c r="F276" s="1"/>
      <c r="G276" s="1"/>
      <c r="H276" s="1"/>
      <c r="I276" s="1"/>
      <c r="J276" s="1"/>
      <c r="K276" s="1"/>
      <c r="L276" s="22"/>
      <c r="M276" s="1"/>
      <c r="N276" s="1"/>
      <c r="O276" s="1"/>
      <c r="P276" s="1"/>
      <c r="Q276" s="1"/>
      <c r="R276" s="1"/>
      <c r="S276" s="1"/>
      <c r="T276" s="1"/>
      <c r="U276" s="1"/>
    </row>
    <row r="277" spans="2:21">
      <c r="B277" s="1"/>
      <c r="C277" s="1"/>
      <c r="D277" s="1"/>
      <c r="E277" s="1"/>
      <c r="F277" s="1"/>
      <c r="G277" s="1"/>
      <c r="H277" s="1"/>
      <c r="I277" s="1"/>
      <c r="J277" s="1"/>
      <c r="K277" s="1"/>
      <c r="L277" s="22"/>
      <c r="M277" s="1"/>
      <c r="N277" s="1"/>
      <c r="O277" s="1"/>
      <c r="P277" s="1"/>
      <c r="Q277" s="1"/>
      <c r="R277" s="1"/>
      <c r="S277" s="1"/>
      <c r="T277" s="1"/>
      <c r="U277" s="1"/>
    </row>
    <row r="278" spans="2:21">
      <c r="B278" s="1"/>
      <c r="C278" s="1"/>
      <c r="D278" s="1"/>
      <c r="E278" s="1"/>
      <c r="F278" s="1"/>
      <c r="G278" s="1"/>
      <c r="H278" s="1"/>
      <c r="I278" s="1"/>
      <c r="J278" s="1"/>
      <c r="K278" s="1"/>
      <c r="L278" s="22"/>
      <c r="M278" s="1"/>
      <c r="N278" s="1"/>
      <c r="O278" s="1"/>
      <c r="P278" s="1"/>
      <c r="Q278" s="1"/>
      <c r="R278" s="1"/>
      <c r="S278" s="1"/>
      <c r="T278" s="1"/>
      <c r="U278" s="1"/>
    </row>
    <row r="279" spans="2:21">
      <c r="B279" s="1"/>
      <c r="C279" s="1"/>
      <c r="D279" s="1"/>
      <c r="E279" s="1"/>
      <c r="F279" s="1"/>
      <c r="G279" s="1"/>
      <c r="H279" s="1"/>
      <c r="I279" s="1"/>
      <c r="J279" s="1"/>
      <c r="K279" s="1"/>
      <c r="L279" s="22"/>
      <c r="M279" s="1"/>
      <c r="N279" s="1"/>
      <c r="O279" s="1"/>
      <c r="P279" s="1"/>
      <c r="Q279" s="1"/>
      <c r="R279" s="1"/>
      <c r="S279" s="1"/>
      <c r="T279" s="1"/>
      <c r="U279" s="1"/>
    </row>
    <row r="280" spans="2:21">
      <c r="B280" s="1"/>
      <c r="C280" s="1"/>
      <c r="D280" s="1"/>
      <c r="E280" s="1"/>
      <c r="F280" s="1"/>
      <c r="G280" s="1"/>
      <c r="H280" s="1"/>
      <c r="I280" s="1"/>
      <c r="J280" s="1"/>
      <c r="K280" s="1"/>
      <c r="L280" s="22"/>
      <c r="M280" s="1"/>
      <c r="N280" s="1"/>
      <c r="O280" s="1"/>
      <c r="P280" s="1"/>
      <c r="Q280" s="1"/>
      <c r="R280" s="1"/>
      <c r="S280" s="1"/>
      <c r="T280" s="1"/>
      <c r="U280" s="1"/>
    </row>
    <row r="281" spans="2:21">
      <c r="B281" s="1"/>
      <c r="C281" s="1"/>
      <c r="D281" s="1"/>
      <c r="E281" s="1"/>
      <c r="F281" s="1"/>
      <c r="G281" s="1"/>
      <c r="H281" s="1"/>
      <c r="I281" s="1"/>
      <c r="J281" s="1"/>
      <c r="K281" s="1"/>
      <c r="L281" s="22"/>
      <c r="M281" s="1"/>
      <c r="N281" s="1"/>
      <c r="O281" s="1"/>
      <c r="P281" s="1"/>
      <c r="Q281" s="1"/>
      <c r="R281" s="1"/>
      <c r="S281" s="1"/>
      <c r="T281" s="1"/>
      <c r="U281" s="1"/>
    </row>
    <row r="282" spans="2:21">
      <c r="B282" s="1"/>
      <c r="C282" s="1"/>
      <c r="D282" s="1"/>
      <c r="E282" s="1"/>
      <c r="F282" s="1"/>
      <c r="G282" s="1"/>
      <c r="H282" s="1"/>
      <c r="I282" s="1"/>
      <c r="J282" s="1"/>
      <c r="K282" s="1"/>
      <c r="L282" s="22"/>
      <c r="M282" s="1"/>
      <c r="N282" s="1"/>
      <c r="O282" s="1"/>
      <c r="P282" s="1"/>
      <c r="Q282" s="1"/>
      <c r="R282" s="1"/>
      <c r="S282" s="1"/>
      <c r="T282" s="1"/>
      <c r="U282" s="1"/>
    </row>
    <row r="283" spans="2:21">
      <c r="B283" s="1"/>
      <c r="C283" s="1"/>
      <c r="D283" s="1"/>
      <c r="E283" s="1"/>
      <c r="F283" s="1"/>
      <c r="G283" s="1"/>
      <c r="H283" s="1"/>
      <c r="I283" s="1"/>
      <c r="J283" s="1"/>
      <c r="K283" s="1"/>
      <c r="L283" s="22"/>
      <c r="M283" s="1"/>
      <c r="N283" s="1"/>
      <c r="O283" s="1"/>
      <c r="P283" s="1"/>
      <c r="Q283" s="1"/>
      <c r="R283" s="1"/>
      <c r="S283" s="1"/>
      <c r="T283" s="1"/>
      <c r="U283" s="1"/>
    </row>
    <row r="284" spans="2:21">
      <c r="B284" s="1"/>
      <c r="C284" s="1"/>
      <c r="D284" s="1"/>
      <c r="E284" s="1"/>
      <c r="F284" s="1"/>
      <c r="G284" s="1"/>
      <c r="H284" s="1"/>
      <c r="I284" s="1"/>
      <c r="J284" s="1"/>
      <c r="K284" s="1"/>
      <c r="L284" s="22"/>
      <c r="M284" s="1"/>
      <c r="N284" s="1"/>
      <c r="O284" s="1"/>
      <c r="P284" s="1"/>
      <c r="Q284" s="1"/>
      <c r="R284" s="1"/>
      <c r="S284" s="1"/>
      <c r="T284" s="1"/>
      <c r="U284" s="1"/>
    </row>
    <row r="285" spans="2:21">
      <c r="B285" s="1"/>
      <c r="C285" s="1"/>
      <c r="D285" s="1"/>
      <c r="E285" s="1"/>
      <c r="F285" s="1"/>
      <c r="G285" s="1"/>
      <c r="H285" s="1"/>
      <c r="I285" s="1"/>
      <c r="J285" s="1"/>
      <c r="K285" s="1"/>
      <c r="L285" s="22"/>
      <c r="M285" s="1"/>
      <c r="N285" s="1"/>
      <c r="O285" s="1"/>
      <c r="P285" s="1"/>
      <c r="Q285" s="1"/>
      <c r="R285" s="1"/>
      <c r="S285" s="1"/>
      <c r="T285" s="1"/>
      <c r="U285" s="1"/>
    </row>
    <row r="286" spans="2:21">
      <c r="B286" s="1"/>
      <c r="C286" s="1"/>
      <c r="D286" s="1"/>
      <c r="E286" s="1"/>
      <c r="F286" s="1"/>
      <c r="G286" s="1"/>
      <c r="H286" s="1"/>
      <c r="I286" s="1"/>
      <c r="J286" s="1"/>
      <c r="K286" s="1"/>
      <c r="L286" s="22"/>
      <c r="M286" s="1"/>
      <c r="N286" s="1"/>
      <c r="O286" s="1"/>
      <c r="P286" s="1"/>
      <c r="Q286" s="1"/>
      <c r="R286" s="1"/>
      <c r="S286" s="1"/>
      <c r="T286" s="1"/>
      <c r="U286" s="1"/>
    </row>
    <row r="287" spans="2:21">
      <c r="B287" s="1"/>
      <c r="C287" s="1"/>
      <c r="D287" s="1"/>
      <c r="E287" s="1"/>
      <c r="F287" s="1"/>
      <c r="G287" s="1"/>
      <c r="H287" s="1"/>
      <c r="I287" s="1"/>
      <c r="J287" s="1"/>
      <c r="K287" s="1"/>
      <c r="L287" s="22"/>
      <c r="M287" s="1"/>
      <c r="N287" s="1"/>
      <c r="O287" s="1"/>
      <c r="P287" s="1"/>
      <c r="Q287" s="1"/>
      <c r="R287" s="1"/>
      <c r="S287" s="1"/>
      <c r="T287" s="1"/>
      <c r="U287" s="1"/>
    </row>
    <row r="288" spans="2:21">
      <c r="B288" s="1"/>
      <c r="C288" s="1"/>
      <c r="D288" s="1"/>
      <c r="E288" s="1"/>
      <c r="F288" s="1"/>
      <c r="G288" s="1"/>
      <c r="H288" s="1"/>
      <c r="I288" s="1"/>
      <c r="J288" s="1"/>
      <c r="K288" s="1"/>
      <c r="L288" s="22"/>
      <c r="M288" s="1"/>
      <c r="N288" s="1"/>
      <c r="O288" s="1"/>
      <c r="P288" s="1"/>
      <c r="Q288" s="1"/>
      <c r="R288" s="1"/>
      <c r="S288" s="1"/>
      <c r="T288" s="1"/>
      <c r="U288" s="1"/>
    </row>
    <row r="289" spans="2:21">
      <c r="B289" s="1"/>
      <c r="C289" s="1"/>
      <c r="D289" s="1"/>
      <c r="E289" s="1"/>
      <c r="F289" s="1"/>
      <c r="G289" s="1"/>
      <c r="H289" s="1"/>
      <c r="I289" s="1"/>
      <c r="J289" s="1"/>
      <c r="K289" s="1"/>
      <c r="L289" s="22"/>
      <c r="M289" s="1"/>
      <c r="N289" s="1"/>
      <c r="O289" s="1"/>
      <c r="P289" s="1"/>
      <c r="Q289" s="1"/>
      <c r="R289" s="1"/>
      <c r="S289" s="1"/>
      <c r="T289" s="1"/>
      <c r="U289" s="1"/>
    </row>
    <row r="290" spans="2:21">
      <c r="B290" s="1"/>
      <c r="C290" s="1"/>
      <c r="D290" s="1"/>
      <c r="E290" s="1"/>
      <c r="F290" s="1"/>
      <c r="G290" s="1"/>
      <c r="H290" s="1"/>
      <c r="I290" s="1"/>
      <c r="J290" s="1"/>
      <c r="K290" s="1"/>
      <c r="L290" s="22"/>
      <c r="M290" s="1"/>
      <c r="N290" s="1"/>
      <c r="O290" s="1"/>
      <c r="P290" s="1"/>
      <c r="Q290" s="1"/>
      <c r="R290" s="1"/>
      <c r="S290" s="1"/>
      <c r="T290" s="1"/>
      <c r="U290" s="1"/>
    </row>
    <row r="291" spans="2:21">
      <c r="B291" s="1"/>
      <c r="C291" s="1"/>
      <c r="D291" s="1"/>
      <c r="E291" s="1"/>
      <c r="F291" s="1"/>
      <c r="G291" s="1"/>
      <c r="H291" s="1"/>
      <c r="I291" s="1"/>
      <c r="J291" s="1"/>
      <c r="K291" s="1"/>
      <c r="L291" s="22"/>
      <c r="M291" s="1"/>
      <c r="N291" s="1"/>
      <c r="O291" s="1"/>
      <c r="P291" s="1"/>
      <c r="Q291" s="1"/>
      <c r="R291" s="1"/>
      <c r="S291" s="1"/>
      <c r="T291" s="1"/>
      <c r="U291" s="1"/>
    </row>
    <row r="292" spans="2:21">
      <c r="B292" s="1"/>
      <c r="C292" s="1"/>
      <c r="D292" s="1"/>
      <c r="E292" s="1"/>
      <c r="F292" s="1"/>
      <c r="G292" s="1"/>
      <c r="H292" s="1"/>
      <c r="I292" s="1"/>
      <c r="J292" s="1"/>
      <c r="K292" s="1"/>
      <c r="L292" s="22"/>
      <c r="M292" s="1"/>
      <c r="N292" s="1"/>
      <c r="O292" s="1"/>
      <c r="P292" s="1"/>
      <c r="Q292" s="1"/>
      <c r="R292" s="1"/>
      <c r="S292" s="1"/>
      <c r="T292" s="1"/>
      <c r="U292" s="1"/>
    </row>
    <row r="293" spans="2:21">
      <c r="B293" s="1"/>
      <c r="C293" s="1"/>
      <c r="D293" s="1"/>
      <c r="E293" s="1"/>
      <c r="F293" s="1"/>
      <c r="G293" s="1"/>
      <c r="H293" s="1"/>
      <c r="I293" s="1"/>
      <c r="J293" s="1"/>
      <c r="K293" s="1"/>
      <c r="L293" s="22"/>
      <c r="M293" s="1"/>
      <c r="N293" s="1"/>
      <c r="O293" s="1"/>
      <c r="P293" s="1"/>
      <c r="Q293" s="1"/>
      <c r="R293" s="1"/>
      <c r="S293" s="1"/>
      <c r="T293" s="1"/>
      <c r="U293" s="1"/>
    </row>
    <row r="294" spans="2:21">
      <c r="B294" s="1"/>
      <c r="C294" s="1"/>
      <c r="D294" s="1"/>
      <c r="E294" s="1"/>
      <c r="F294" s="1"/>
      <c r="G294" s="1"/>
      <c r="H294" s="1"/>
      <c r="I294" s="1"/>
      <c r="J294" s="1"/>
      <c r="K294" s="1"/>
      <c r="L294" s="22"/>
      <c r="M294" s="1"/>
      <c r="N294" s="1"/>
      <c r="O294" s="1"/>
      <c r="P294" s="1"/>
      <c r="Q294" s="1"/>
      <c r="R294" s="1"/>
      <c r="S294" s="1"/>
      <c r="T294" s="1"/>
      <c r="U294" s="1"/>
    </row>
    <row r="295" spans="2:21">
      <c r="B295" s="1"/>
      <c r="C295" s="1"/>
      <c r="D295" s="1"/>
      <c r="E295" s="1"/>
      <c r="F295" s="1"/>
      <c r="G295" s="1"/>
      <c r="H295" s="1"/>
      <c r="I295" s="1"/>
      <c r="J295" s="1"/>
      <c r="K295" s="1"/>
      <c r="L295" s="22"/>
      <c r="M295" s="1"/>
      <c r="N295" s="1"/>
      <c r="O295" s="1"/>
      <c r="P295" s="1"/>
      <c r="Q295" s="1"/>
      <c r="R295" s="1"/>
      <c r="S295" s="1"/>
      <c r="T295" s="1"/>
      <c r="U295" s="1"/>
    </row>
    <row r="296" spans="2:21">
      <c r="B296" s="1"/>
      <c r="C296" s="1"/>
      <c r="D296" s="1"/>
      <c r="E296" s="1"/>
      <c r="F296" s="1"/>
      <c r="G296" s="1"/>
      <c r="H296" s="1"/>
      <c r="I296" s="1"/>
      <c r="J296" s="1"/>
      <c r="K296" s="1"/>
      <c r="L296" s="22"/>
      <c r="M296" s="1"/>
      <c r="N296" s="1"/>
      <c r="O296" s="1"/>
      <c r="P296" s="1"/>
      <c r="Q296" s="1"/>
      <c r="R296" s="1"/>
      <c r="S296" s="1"/>
      <c r="T296" s="1"/>
      <c r="U296" s="1"/>
    </row>
    <row r="297" spans="2:21">
      <c r="B297" s="1"/>
      <c r="C297" s="1"/>
      <c r="D297" s="1"/>
      <c r="E297" s="1"/>
      <c r="F297" s="1"/>
      <c r="G297" s="1"/>
      <c r="H297" s="1"/>
      <c r="I297" s="1"/>
      <c r="J297" s="1"/>
      <c r="K297" s="1"/>
      <c r="L297" s="22"/>
      <c r="M297" s="1"/>
      <c r="N297" s="1"/>
      <c r="O297" s="1"/>
      <c r="P297" s="1"/>
      <c r="Q297" s="1"/>
      <c r="R297" s="1"/>
      <c r="S297" s="1"/>
      <c r="T297" s="1"/>
      <c r="U297" s="1"/>
    </row>
    <row r="298" spans="2:21">
      <c r="B298" s="1"/>
      <c r="C298" s="1"/>
      <c r="D298" s="1"/>
      <c r="E298" s="1"/>
      <c r="F298" s="1"/>
      <c r="G298" s="1"/>
      <c r="H298" s="1"/>
      <c r="I298" s="1"/>
      <c r="J298" s="1"/>
      <c r="K298" s="1"/>
      <c r="L298" s="22"/>
      <c r="M298" s="1"/>
      <c r="N298" s="1"/>
      <c r="O298" s="1"/>
      <c r="P298" s="1"/>
      <c r="Q298" s="1"/>
      <c r="R298" s="1"/>
      <c r="S298" s="1"/>
      <c r="T298" s="1"/>
      <c r="U298" s="1"/>
    </row>
    <row r="299" spans="2:21">
      <c r="B299" s="1"/>
      <c r="C299" s="1"/>
      <c r="D299" s="1"/>
      <c r="E299" s="1"/>
      <c r="F299" s="1"/>
      <c r="G299" s="1"/>
      <c r="H299" s="1"/>
      <c r="I299" s="1"/>
      <c r="J299" s="1"/>
      <c r="K299" s="1"/>
      <c r="L299" s="22"/>
      <c r="M299" s="1"/>
      <c r="N299" s="1"/>
      <c r="O299" s="1"/>
      <c r="P299" s="1"/>
      <c r="Q299" s="1"/>
      <c r="R299" s="1"/>
      <c r="S299" s="1"/>
      <c r="T299" s="1"/>
      <c r="U299" s="1"/>
    </row>
    <row r="300" spans="2:21">
      <c r="B300" s="1"/>
      <c r="C300" s="1"/>
      <c r="D300" s="1"/>
      <c r="E300" s="1"/>
      <c r="F300" s="1"/>
      <c r="G300" s="1"/>
      <c r="H300" s="1"/>
      <c r="I300" s="1"/>
      <c r="J300" s="1"/>
      <c r="K300" s="1"/>
      <c r="L300" s="22"/>
      <c r="M300" s="1"/>
      <c r="N300" s="1"/>
      <c r="O300" s="1"/>
      <c r="P300" s="1"/>
      <c r="Q300" s="1"/>
      <c r="R300" s="1"/>
      <c r="S300" s="1"/>
      <c r="T300" s="1"/>
      <c r="U300" s="1"/>
    </row>
    <row r="301" spans="2:21">
      <c r="B301" s="1"/>
      <c r="C301" s="1"/>
      <c r="D301" s="1"/>
      <c r="E301" s="1"/>
      <c r="F301" s="1"/>
      <c r="G301" s="1"/>
      <c r="H301" s="1"/>
      <c r="I301" s="1"/>
      <c r="J301" s="1"/>
      <c r="K301" s="1"/>
      <c r="L301" s="22"/>
      <c r="M301" s="1"/>
      <c r="N301" s="1"/>
      <c r="O301" s="1"/>
      <c r="P301" s="1"/>
      <c r="Q301" s="1"/>
      <c r="R301" s="1"/>
      <c r="S301" s="1"/>
      <c r="T301" s="1"/>
      <c r="U301" s="1"/>
    </row>
    <row r="302" spans="2:21">
      <c r="B302" s="1"/>
      <c r="C302" s="1"/>
      <c r="D302" s="1"/>
      <c r="E302" s="1"/>
      <c r="F302" s="1"/>
      <c r="G302" s="1"/>
      <c r="H302" s="1"/>
      <c r="I302" s="1"/>
      <c r="J302" s="1"/>
      <c r="K302" s="1"/>
      <c r="L302" s="22"/>
      <c r="M302" s="1"/>
      <c r="N302" s="1"/>
      <c r="O302" s="1"/>
      <c r="P302" s="1"/>
      <c r="Q302" s="1"/>
      <c r="R302" s="1"/>
      <c r="S302" s="1"/>
      <c r="T302" s="1"/>
      <c r="U302" s="1"/>
    </row>
    <row r="303" spans="2:21">
      <c r="B303" s="1"/>
      <c r="C303" s="1"/>
      <c r="D303" s="1"/>
      <c r="E303" s="1"/>
      <c r="F303" s="1"/>
      <c r="G303" s="1"/>
      <c r="H303" s="1"/>
      <c r="I303" s="1"/>
      <c r="J303" s="1"/>
      <c r="K303" s="1"/>
      <c r="L303" s="22"/>
      <c r="M303" s="1"/>
      <c r="N303" s="1"/>
      <c r="O303" s="1"/>
      <c r="P303" s="1"/>
      <c r="Q303" s="1"/>
      <c r="R303" s="1"/>
      <c r="S303" s="1"/>
      <c r="T303" s="1"/>
      <c r="U303" s="1"/>
    </row>
    <row r="304" spans="2:21">
      <c r="B304" s="1"/>
      <c r="C304" s="1"/>
      <c r="D304" s="1"/>
      <c r="E304" s="1"/>
      <c r="F304" s="1"/>
      <c r="G304" s="1"/>
      <c r="H304" s="1"/>
      <c r="I304" s="1"/>
      <c r="J304" s="1"/>
      <c r="K304" s="1"/>
      <c r="L304" s="22"/>
      <c r="M304" s="1"/>
      <c r="N304" s="1"/>
      <c r="O304" s="1"/>
      <c r="P304" s="1"/>
      <c r="Q304" s="1"/>
      <c r="R304" s="1"/>
      <c r="S304" s="1"/>
      <c r="T304" s="1"/>
      <c r="U304" s="1"/>
    </row>
    <row r="305" spans="2:21">
      <c r="B305" s="1"/>
      <c r="C305" s="1"/>
      <c r="D305" s="1"/>
      <c r="E305" s="1"/>
      <c r="F305" s="1"/>
      <c r="G305" s="1"/>
      <c r="H305" s="1"/>
      <c r="I305" s="1"/>
      <c r="J305" s="1"/>
      <c r="K305" s="1"/>
      <c r="L305" s="22"/>
      <c r="M305" s="1"/>
      <c r="N305" s="1"/>
      <c r="O305" s="1"/>
      <c r="P305" s="1"/>
      <c r="Q305" s="1"/>
      <c r="R305" s="1"/>
      <c r="S305" s="1"/>
      <c r="T305" s="1"/>
      <c r="U305" s="1"/>
    </row>
    <row r="306" spans="2:21">
      <c r="B306" s="1"/>
      <c r="C306" s="1"/>
      <c r="D306" s="1"/>
      <c r="E306" s="1"/>
      <c r="F306" s="1"/>
      <c r="G306" s="1"/>
      <c r="H306" s="1"/>
      <c r="I306" s="1"/>
      <c r="J306" s="1"/>
      <c r="K306" s="1"/>
      <c r="L306" s="22"/>
      <c r="M306" s="1"/>
      <c r="N306" s="1"/>
      <c r="O306" s="1"/>
      <c r="P306" s="1"/>
      <c r="Q306" s="1"/>
      <c r="R306" s="1"/>
      <c r="S306" s="1"/>
      <c r="T306" s="1"/>
      <c r="U306" s="1"/>
    </row>
    <row r="307" spans="2:21">
      <c r="B307" s="1"/>
      <c r="C307" s="1"/>
      <c r="D307" s="1"/>
      <c r="E307" s="1"/>
      <c r="F307" s="1"/>
      <c r="G307" s="1"/>
      <c r="H307" s="1"/>
      <c r="I307" s="1"/>
      <c r="J307" s="1"/>
      <c r="K307" s="1"/>
      <c r="L307" s="22"/>
      <c r="M307" s="1"/>
      <c r="N307" s="1"/>
      <c r="O307" s="1"/>
      <c r="P307" s="1"/>
      <c r="Q307" s="1"/>
      <c r="R307" s="1"/>
      <c r="S307" s="1"/>
      <c r="T307" s="1"/>
      <c r="U307" s="1"/>
    </row>
    <row r="308" spans="2:21">
      <c r="B308" s="1"/>
      <c r="C308" s="1"/>
      <c r="D308" s="1"/>
      <c r="E308" s="1"/>
      <c r="F308" s="1"/>
      <c r="G308" s="1"/>
      <c r="H308" s="1"/>
      <c r="I308" s="1"/>
      <c r="J308" s="1"/>
      <c r="K308" s="1"/>
      <c r="L308" s="22"/>
      <c r="M308" s="1"/>
      <c r="N308" s="1"/>
      <c r="O308" s="1"/>
      <c r="P308" s="1"/>
      <c r="Q308" s="1"/>
      <c r="R308" s="1"/>
      <c r="S308" s="1"/>
      <c r="T308" s="1"/>
      <c r="U308" s="1"/>
    </row>
    <row r="309" spans="2:21">
      <c r="B309" s="1"/>
      <c r="C309" s="1"/>
      <c r="D309" s="1"/>
      <c r="E309" s="1"/>
      <c r="F309" s="1"/>
      <c r="G309" s="1"/>
      <c r="H309" s="1"/>
      <c r="I309" s="1"/>
      <c r="J309" s="1"/>
      <c r="K309" s="1"/>
      <c r="L309" s="22"/>
      <c r="M309" s="1"/>
      <c r="N309" s="1"/>
      <c r="O309" s="1"/>
      <c r="P309" s="1"/>
      <c r="Q309" s="1"/>
      <c r="R309" s="1"/>
      <c r="S309" s="1"/>
      <c r="T309" s="1"/>
      <c r="U309" s="1"/>
    </row>
    <row r="310" spans="2:21">
      <c r="B310" s="1"/>
      <c r="C310" s="1"/>
      <c r="D310" s="1"/>
      <c r="E310" s="1"/>
      <c r="F310" s="1"/>
      <c r="G310" s="1"/>
      <c r="H310" s="1"/>
      <c r="I310" s="1"/>
      <c r="J310" s="1"/>
      <c r="K310" s="1"/>
      <c r="L310" s="22"/>
      <c r="M310" s="1"/>
      <c r="N310" s="1"/>
      <c r="O310" s="1"/>
      <c r="P310" s="1"/>
      <c r="Q310" s="1"/>
      <c r="R310" s="1"/>
      <c r="S310" s="1"/>
      <c r="T310" s="1"/>
      <c r="U310" s="1"/>
    </row>
    <row r="311" spans="2:21">
      <c r="B311" s="1"/>
      <c r="C311" s="1"/>
      <c r="D311" s="1"/>
      <c r="E311" s="1"/>
      <c r="F311" s="1"/>
      <c r="G311" s="1"/>
      <c r="H311" s="1"/>
      <c r="I311" s="1"/>
      <c r="J311" s="1"/>
      <c r="K311" s="1"/>
      <c r="L311" s="22"/>
      <c r="M311" s="1"/>
      <c r="N311" s="1"/>
      <c r="O311" s="1"/>
      <c r="P311" s="1"/>
      <c r="Q311" s="1"/>
      <c r="R311" s="1"/>
      <c r="S311" s="1"/>
      <c r="T311" s="1"/>
      <c r="U311" s="1"/>
    </row>
    <row r="312" spans="2:21">
      <c r="B312" s="1"/>
      <c r="C312" s="1"/>
      <c r="D312" s="1"/>
      <c r="E312" s="1"/>
      <c r="F312" s="1"/>
      <c r="G312" s="1"/>
      <c r="H312" s="1"/>
      <c r="I312" s="1"/>
      <c r="J312" s="1"/>
      <c r="K312" s="1"/>
      <c r="L312" s="22"/>
      <c r="M312" s="1"/>
      <c r="N312" s="1"/>
      <c r="O312" s="1"/>
      <c r="P312" s="1"/>
      <c r="Q312" s="1"/>
      <c r="R312" s="1"/>
      <c r="S312" s="1"/>
      <c r="T312" s="1"/>
      <c r="U312" s="1"/>
    </row>
    <row r="313" spans="2:21">
      <c r="B313" s="1"/>
      <c r="C313" s="1"/>
      <c r="D313" s="1"/>
      <c r="E313" s="1"/>
      <c r="F313" s="1"/>
      <c r="G313" s="1"/>
      <c r="H313" s="1"/>
      <c r="I313" s="1"/>
      <c r="J313" s="1"/>
      <c r="K313" s="1"/>
      <c r="L313" s="22"/>
      <c r="M313" s="1"/>
      <c r="N313" s="1"/>
      <c r="O313" s="1"/>
      <c r="P313" s="1"/>
      <c r="Q313" s="1"/>
      <c r="R313" s="1"/>
      <c r="S313" s="1"/>
      <c r="T313" s="1"/>
      <c r="U313" s="1"/>
    </row>
    <row r="314" spans="2:21">
      <c r="B314" s="1"/>
      <c r="C314" s="1"/>
      <c r="D314" s="1"/>
      <c r="E314" s="1"/>
      <c r="F314" s="1"/>
      <c r="G314" s="1"/>
      <c r="H314" s="1"/>
      <c r="I314" s="1"/>
      <c r="J314" s="1"/>
      <c r="K314" s="1"/>
      <c r="L314" s="22"/>
      <c r="M314" s="1"/>
      <c r="N314" s="1"/>
      <c r="O314" s="1"/>
      <c r="P314" s="1"/>
      <c r="Q314" s="1"/>
      <c r="R314" s="1"/>
      <c r="S314" s="1"/>
      <c r="T314" s="1"/>
      <c r="U314" s="1"/>
    </row>
    <row r="315" spans="2:21">
      <c r="B315" s="1"/>
      <c r="C315" s="1"/>
      <c r="D315" s="1"/>
      <c r="E315" s="1"/>
      <c r="F315" s="1"/>
      <c r="G315" s="1"/>
      <c r="H315" s="1"/>
      <c r="I315" s="1"/>
      <c r="J315" s="1"/>
      <c r="K315" s="1"/>
      <c r="L315" s="22"/>
      <c r="M315" s="1"/>
      <c r="N315" s="1"/>
      <c r="O315" s="1"/>
      <c r="P315" s="1"/>
      <c r="Q315" s="1"/>
      <c r="R315" s="1"/>
      <c r="S315" s="1"/>
      <c r="T315" s="1"/>
      <c r="U315" s="1"/>
    </row>
    <row r="316" spans="2:21">
      <c r="B316" s="1"/>
      <c r="C316" s="1"/>
      <c r="D316" s="1"/>
      <c r="E316" s="1"/>
      <c r="F316" s="1"/>
      <c r="G316" s="1"/>
      <c r="H316" s="1"/>
      <c r="I316" s="1"/>
      <c r="J316" s="1"/>
      <c r="K316" s="1"/>
      <c r="L316" s="22"/>
      <c r="M316" s="1"/>
      <c r="N316" s="1"/>
      <c r="O316" s="1"/>
      <c r="P316" s="1"/>
      <c r="Q316" s="1"/>
      <c r="R316" s="1"/>
      <c r="S316" s="1"/>
      <c r="T316" s="1"/>
      <c r="U316" s="1"/>
    </row>
    <row r="317" spans="2:21">
      <c r="B317" s="1"/>
      <c r="C317" s="1"/>
      <c r="D317" s="1"/>
      <c r="E317" s="1"/>
      <c r="F317" s="1"/>
      <c r="G317" s="1"/>
      <c r="H317" s="1"/>
      <c r="I317" s="1"/>
      <c r="J317" s="1"/>
      <c r="K317" s="1"/>
      <c r="L317" s="22"/>
      <c r="M317" s="1"/>
      <c r="N317" s="1"/>
      <c r="O317" s="1"/>
      <c r="P317" s="1"/>
      <c r="Q317" s="1"/>
      <c r="R317" s="1"/>
      <c r="S317" s="1"/>
      <c r="T317" s="1"/>
      <c r="U317" s="1"/>
    </row>
    <row r="318" spans="2:21">
      <c r="B318" s="1"/>
      <c r="C318" s="1"/>
      <c r="D318" s="1"/>
      <c r="E318" s="1"/>
      <c r="F318" s="1"/>
      <c r="G318" s="1"/>
      <c r="H318" s="1"/>
      <c r="I318" s="1"/>
      <c r="J318" s="1"/>
      <c r="K318" s="1"/>
      <c r="L318" s="22"/>
      <c r="M318" s="1"/>
      <c r="N318" s="1"/>
      <c r="O318" s="1"/>
      <c r="P318" s="1"/>
      <c r="Q318" s="1"/>
      <c r="R318" s="1"/>
      <c r="S318" s="1"/>
      <c r="T318" s="1"/>
      <c r="U318" s="1"/>
    </row>
    <row r="319" spans="2:21">
      <c r="B319" s="1"/>
      <c r="C319" s="1"/>
      <c r="D319" s="1"/>
      <c r="E319" s="1"/>
      <c r="F319" s="1"/>
      <c r="G319" s="1"/>
      <c r="H319" s="1"/>
      <c r="I319" s="1"/>
      <c r="J319" s="1"/>
      <c r="K319" s="1"/>
      <c r="L319" s="22"/>
      <c r="M319" s="1"/>
      <c r="N319" s="1"/>
      <c r="O319" s="1"/>
      <c r="P319" s="1"/>
      <c r="Q319" s="1"/>
      <c r="R319" s="1"/>
      <c r="S319" s="1"/>
      <c r="T319" s="1"/>
      <c r="U319" s="1"/>
    </row>
    <row r="320" spans="2:21">
      <c r="B320" s="1"/>
      <c r="C320" s="1"/>
      <c r="D320" s="1"/>
      <c r="E320" s="1"/>
      <c r="F320" s="1"/>
      <c r="G320" s="1"/>
      <c r="H320" s="1"/>
      <c r="I320" s="1"/>
      <c r="J320" s="1"/>
      <c r="K320" s="1"/>
      <c r="L320" s="22"/>
      <c r="M320" s="1"/>
      <c r="N320" s="1"/>
      <c r="O320" s="1"/>
      <c r="P320" s="1"/>
      <c r="Q320" s="1"/>
      <c r="R320" s="1"/>
      <c r="S320" s="1"/>
      <c r="T320" s="1"/>
      <c r="U320" s="1"/>
    </row>
    <row r="321" spans="2:21">
      <c r="B321" s="1"/>
      <c r="C321" s="1"/>
      <c r="D321" s="1"/>
      <c r="E321" s="1"/>
      <c r="F321" s="1"/>
      <c r="G321" s="1"/>
      <c r="H321" s="1"/>
      <c r="I321" s="1"/>
      <c r="J321" s="1"/>
      <c r="K321" s="1"/>
      <c r="L321" s="22"/>
      <c r="M321" s="1"/>
      <c r="N321" s="1"/>
      <c r="O321" s="1"/>
      <c r="P321" s="1"/>
      <c r="Q321" s="1"/>
      <c r="R321" s="1"/>
      <c r="S321" s="1"/>
      <c r="T321" s="1"/>
      <c r="U321" s="1"/>
    </row>
    <row r="322" spans="2:21">
      <c r="B322" s="1"/>
      <c r="C322" s="1"/>
      <c r="D322" s="1"/>
      <c r="E322" s="1"/>
      <c r="F322" s="1"/>
      <c r="G322" s="1"/>
      <c r="H322" s="1"/>
      <c r="I322" s="1"/>
      <c r="J322" s="1"/>
      <c r="K322" s="1"/>
      <c r="L322" s="22"/>
      <c r="M322" s="1"/>
      <c r="N322" s="1"/>
      <c r="O322" s="1"/>
      <c r="P322" s="1"/>
      <c r="Q322" s="1"/>
      <c r="R322" s="1"/>
      <c r="S322" s="1"/>
      <c r="T322" s="1"/>
      <c r="U322" s="1"/>
    </row>
    <row r="323" spans="2:21">
      <c r="B323" s="1"/>
      <c r="C323" s="1"/>
      <c r="D323" s="1"/>
      <c r="E323" s="1"/>
      <c r="F323" s="1"/>
      <c r="G323" s="1"/>
      <c r="H323" s="1"/>
      <c r="I323" s="1"/>
      <c r="J323" s="1"/>
      <c r="K323" s="1"/>
      <c r="L323" s="22"/>
      <c r="M323" s="1"/>
      <c r="N323" s="1"/>
      <c r="O323" s="1"/>
      <c r="P323" s="1"/>
      <c r="Q323" s="1"/>
      <c r="R323" s="1"/>
      <c r="S323" s="1"/>
      <c r="T323" s="1"/>
      <c r="U323" s="1"/>
    </row>
    <row r="324" spans="2:21">
      <c r="B324" s="1"/>
      <c r="C324" s="1"/>
      <c r="D324" s="1"/>
      <c r="E324" s="1"/>
      <c r="F324" s="1"/>
      <c r="G324" s="1"/>
      <c r="H324" s="1"/>
      <c r="I324" s="1"/>
      <c r="J324" s="1"/>
      <c r="K324" s="1"/>
      <c r="L324" s="22"/>
      <c r="M324" s="1"/>
      <c r="N324" s="1"/>
      <c r="O324" s="1"/>
      <c r="P324" s="1"/>
      <c r="Q324" s="1"/>
      <c r="R324" s="1"/>
      <c r="S324" s="1"/>
      <c r="T324" s="1"/>
      <c r="U324" s="1"/>
    </row>
    <row r="325" spans="2:21">
      <c r="B325" s="1"/>
      <c r="C325" s="1"/>
      <c r="D325" s="1"/>
      <c r="E325" s="1"/>
      <c r="F325" s="1"/>
      <c r="G325" s="1"/>
      <c r="H325" s="1"/>
      <c r="I325" s="1"/>
      <c r="J325" s="1"/>
      <c r="K325" s="1"/>
      <c r="L325" s="22"/>
      <c r="M325" s="1"/>
      <c r="N325" s="1"/>
      <c r="O325" s="1"/>
      <c r="P325" s="1"/>
      <c r="Q325" s="1"/>
      <c r="R325" s="1"/>
      <c r="S325" s="1"/>
      <c r="T325" s="1"/>
      <c r="U325" s="1"/>
    </row>
    <row r="326" spans="2:21">
      <c r="B326" s="1"/>
      <c r="C326" s="1"/>
      <c r="D326" s="1"/>
      <c r="E326" s="1"/>
      <c r="F326" s="1"/>
      <c r="G326" s="1"/>
      <c r="H326" s="1"/>
      <c r="I326" s="1"/>
      <c r="J326" s="1"/>
      <c r="K326" s="1"/>
      <c r="L326" s="22"/>
      <c r="M326" s="1"/>
      <c r="N326" s="1"/>
      <c r="O326" s="1"/>
      <c r="P326" s="1"/>
      <c r="Q326" s="1"/>
      <c r="R326" s="1"/>
      <c r="S326" s="1"/>
      <c r="T326" s="1"/>
      <c r="U326" s="1"/>
    </row>
    <row r="327" spans="2:21">
      <c r="B327" s="1"/>
      <c r="C327" s="1"/>
      <c r="D327" s="1"/>
      <c r="E327" s="1"/>
      <c r="F327" s="1"/>
      <c r="G327" s="1"/>
      <c r="H327" s="1"/>
      <c r="I327" s="1"/>
      <c r="J327" s="1"/>
      <c r="K327" s="1"/>
      <c r="L327" s="22"/>
      <c r="M327" s="1"/>
      <c r="N327" s="1"/>
      <c r="O327" s="1"/>
      <c r="P327" s="1"/>
      <c r="Q327" s="1"/>
      <c r="R327" s="1"/>
      <c r="S327" s="1"/>
      <c r="T327" s="1"/>
      <c r="U327" s="1"/>
    </row>
    <row r="328" spans="2:21">
      <c r="B328" s="1"/>
      <c r="C328" s="1"/>
      <c r="D328" s="1"/>
      <c r="E328" s="1"/>
      <c r="F328" s="1"/>
      <c r="G328" s="1"/>
      <c r="H328" s="1"/>
      <c r="I328" s="1"/>
      <c r="J328" s="1"/>
      <c r="K328" s="1"/>
      <c r="L328" s="22"/>
      <c r="M328" s="1"/>
      <c r="N328" s="1"/>
      <c r="O328" s="1"/>
      <c r="P328" s="1"/>
      <c r="Q328" s="1"/>
      <c r="R328" s="1"/>
      <c r="S328" s="1"/>
      <c r="T328" s="1"/>
      <c r="U328" s="1"/>
    </row>
    <row r="329" spans="2:21">
      <c r="B329" s="1"/>
      <c r="C329" s="1"/>
      <c r="D329" s="1"/>
      <c r="E329" s="1"/>
      <c r="F329" s="1"/>
      <c r="G329" s="1"/>
      <c r="H329" s="1"/>
      <c r="I329" s="1"/>
      <c r="J329" s="1"/>
      <c r="K329" s="1"/>
      <c r="L329" s="22"/>
      <c r="M329" s="1"/>
      <c r="N329" s="1"/>
      <c r="O329" s="1"/>
      <c r="P329" s="1"/>
      <c r="Q329" s="1"/>
      <c r="R329" s="1"/>
      <c r="S329" s="1"/>
      <c r="T329" s="1"/>
      <c r="U329" s="1"/>
    </row>
    <row r="330" spans="2:21">
      <c r="B330" s="1"/>
      <c r="C330" s="1"/>
      <c r="D330" s="1"/>
      <c r="E330" s="1"/>
      <c r="F330" s="1"/>
      <c r="G330" s="1"/>
      <c r="H330" s="1"/>
      <c r="I330" s="1"/>
      <c r="J330" s="1"/>
      <c r="K330" s="1"/>
      <c r="L330" s="22"/>
      <c r="M330" s="1"/>
      <c r="N330" s="1"/>
      <c r="O330" s="1"/>
      <c r="P330" s="1"/>
      <c r="Q330" s="1"/>
      <c r="R330" s="1"/>
      <c r="S330" s="1"/>
      <c r="T330" s="1"/>
      <c r="U330" s="1"/>
    </row>
    <row r="331" spans="2:21">
      <c r="B331" s="1"/>
      <c r="C331" s="1"/>
      <c r="D331" s="1"/>
      <c r="E331" s="1"/>
      <c r="F331" s="1"/>
      <c r="G331" s="1"/>
      <c r="H331" s="1"/>
      <c r="I331" s="1"/>
      <c r="J331" s="1"/>
      <c r="K331" s="1"/>
      <c r="L331" s="22"/>
      <c r="M331" s="1"/>
      <c r="N331" s="1"/>
      <c r="O331" s="1"/>
      <c r="P331" s="1"/>
      <c r="Q331" s="1"/>
      <c r="R331" s="1"/>
      <c r="S331" s="1"/>
      <c r="T331" s="1"/>
      <c r="U331" s="1"/>
    </row>
    <row r="332" spans="2:21">
      <c r="B332" s="1"/>
      <c r="C332" s="1"/>
      <c r="D332" s="1"/>
      <c r="E332" s="1"/>
      <c r="F332" s="1"/>
      <c r="G332" s="1"/>
      <c r="H332" s="1"/>
      <c r="I332" s="1"/>
      <c r="J332" s="1"/>
      <c r="K332" s="1"/>
      <c r="L332" s="22"/>
      <c r="M332" s="1"/>
      <c r="N332" s="1"/>
      <c r="O332" s="1"/>
      <c r="P332" s="1"/>
      <c r="Q332" s="1"/>
      <c r="R332" s="1"/>
      <c r="S332" s="1"/>
      <c r="T332" s="1"/>
      <c r="U332" s="1"/>
    </row>
    <row r="333" spans="2:21">
      <c r="B333" s="1"/>
      <c r="C333" s="1"/>
      <c r="D333" s="1"/>
      <c r="E333" s="1"/>
      <c r="F333" s="1"/>
      <c r="G333" s="1"/>
      <c r="H333" s="1"/>
      <c r="I333" s="1"/>
      <c r="J333" s="1"/>
      <c r="K333" s="1"/>
      <c r="L333" s="22"/>
      <c r="M333" s="1"/>
      <c r="N333" s="1"/>
      <c r="O333" s="1"/>
      <c r="P333" s="1"/>
      <c r="Q333" s="1"/>
      <c r="R333" s="1"/>
      <c r="S333" s="1"/>
      <c r="T333" s="1"/>
      <c r="U333" s="1"/>
    </row>
    <row r="334" spans="2:21">
      <c r="B334" s="1"/>
      <c r="C334" s="1"/>
      <c r="D334" s="1"/>
      <c r="E334" s="1"/>
      <c r="F334" s="1"/>
      <c r="G334" s="1"/>
      <c r="H334" s="1"/>
      <c r="I334" s="1"/>
      <c r="J334" s="1"/>
      <c r="K334" s="1"/>
      <c r="L334" s="22"/>
      <c r="M334" s="1"/>
      <c r="N334" s="1"/>
      <c r="O334" s="1"/>
      <c r="P334" s="1"/>
      <c r="Q334" s="1"/>
      <c r="R334" s="1"/>
      <c r="S334" s="1"/>
      <c r="T334" s="1"/>
      <c r="U334" s="1"/>
    </row>
    <row r="335" spans="2:21">
      <c r="B335" s="1"/>
      <c r="C335" s="1"/>
      <c r="D335" s="1"/>
      <c r="E335" s="1"/>
      <c r="F335" s="1"/>
      <c r="G335" s="1"/>
      <c r="H335" s="1"/>
      <c r="I335" s="1"/>
      <c r="J335" s="1"/>
      <c r="K335" s="1"/>
      <c r="L335" s="22"/>
      <c r="M335" s="1"/>
      <c r="N335" s="1"/>
      <c r="O335" s="1"/>
      <c r="P335" s="1"/>
      <c r="Q335" s="1"/>
      <c r="R335" s="1"/>
      <c r="S335" s="1"/>
      <c r="T335" s="1"/>
      <c r="U335" s="1"/>
    </row>
    <row r="336" spans="2:21">
      <c r="B336" s="1"/>
      <c r="C336" s="1"/>
      <c r="D336" s="1"/>
      <c r="E336" s="1"/>
      <c r="F336" s="1"/>
      <c r="G336" s="1"/>
      <c r="H336" s="1"/>
      <c r="I336" s="1"/>
      <c r="J336" s="1"/>
      <c r="K336" s="1"/>
      <c r="L336" s="22"/>
      <c r="M336" s="1"/>
      <c r="N336" s="1"/>
      <c r="O336" s="1"/>
      <c r="P336" s="1"/>
      <c r="Q336" s="1"/>
      <c r="R336" s="1"/>
      <c r="S336" s="1"/>
      <c r="T336" s="1"/>
      <c r="U336" s="1"/>
    </row>
    <row r="337" spans="2:21">
      <c r="B337" s="1"/>
      <c r="C337" s="1"/>
      <c r="D337" s="1"/>
      <c r="E337" s="1"/>
      <c r="F337" s="1"/>
      <c r="G337" s="1"/>
      <c r="H337" s="1"/>
      <c r="I337" s="1"/>
      <c r="J337" s="1"/>
      <c r="K337" s="1"/>
      <c r="L337" s="22"/>
      <c r="M337" s="1"/>
      <c r="N337" s="1"/>
      <c r="O337" s="1"/>
      <c r="P337" s="1"/>
      <c r="Q337" s="1"/>
      <c r="R337" s="1"/>
      <c r="S337" s="1"/>
      <c r="T337" s="1"/>
      <c r="U337" s="1"/>
    </row>
    <row r="338" spans="2:21">
      <c r="B338" s="1"/>
      <c r="C338" s="1"/>
      <c r="D338" s="1"/>
      <c r="E338" s="1"/>
      <c r="F338" s="1"/>
      <c r="G338" s="1"/>
      <c r="H338" s="1"/>
      <c r="I338" s="1"/>
      <c r="J338" s="1"/>
      <c r="K338" s="1"/>
      <c r="L338" s="22"/>
      <c r="M338" s="1"/>
      <c r="N338" s="1"/>
      <c r="O338" s="1"/>
      <c r="P338" s="1"/>
      <c r="Q338" s="1"/>
      <c r="R338" s="1"/>
      <c r="S338" s="1"/>
      <c r="T338" s="1"/>
      <c r="U338" s="1"/>
    </row>
    <row r="339" spans="2:21">
      <c r="B339" s="1"/>
      <c r="C339" s="1"/>
      <c r="D339" s="1"/>
      <c r="E339" s="1"/>
      <c r="F339" s="1"/>
      <c r="G339" s="1"/>
      <c r="H339" s="1"/>
      <c r="I339" s="1"/>
      <c r="J339" s="1"/>
      <c r="K339" s="1"/>
      <c r="L339" s="22"/>
      <c r="M339" s="1"/>
      <c r="N339" s="1"/>
      <c r="O339" s="1"/>
      <c r="P339" s="1"/>
      <c r="Q339" s="1"/>
      <c r="R339" s="1"/>
      <c r="S339" s="1"/>
      <c r="T339" s="1"/>
      <c r="U339" s="1"/>
    </row>
    <row r="340" spans="2:21">
      <c r="B340" s="1"/>
      <c r="C340" s="1"/>
      <c r="D340" s="1"/>
      <c r="E340" s="1"/>
      <c r="F340" s="1"/>
      <c r="G340" s="1"/>
      <c r="H340" s="1"/>
      <c r="I340" s="1"/>
      <c r="J340" s="1"/>
      <c r="K340" s="1"/>
      <c r="L340" s="22"/>
      <c r="M340" s="1"/>
      <c r="N340" s="1"/>
      <c r="O340" s="1"/>
      <c r="P340" s="1"/>
      <c r="Q340" s="1"/>
      <c r="R340" s="1"/>
      <c r="S340" s="1"/>
      <c r="T340" s="1"/>
      <c r="U340" s="1"/>
    </row>
    <row r="341" spans="2:21">
      <c r="B341" s="1"/>
      <c r="C341" s="1"/>
      <c r="D341" s="1"/>
      <c r="E341" s="1"/>
      <c r="F341" s="1"/>
      <c r="G341" s="1"/>
      <c r="H341" s="1"/>
      <c r="I341" s="1"/>
      <c r="J341" s="1"/>
      <c r="K341" s="1"/>
      <c r="L341" s="22"/>
      <c r="M341" s="1"/>
      <c r="N341" s="1"/>
      <c r="O341" s="1"/>
      <c r="P341" s="1"/>
      <c r="Q341" s="1"/>
      <c r="R341" s="1"/>
      <c r="S341" s="1"/>
      <c r="T341" s="1"/>
      <c r="U341" s="1"/>
    </row>
    <row r="342" spans="2:21">
      <c r="B342" s="1"/>
      <c r="C342" s="1"/>
      <c r="D342" s="1"/>
      <c r="E342" s="1"/>
      <c r="F342" s="1"/>
      <c r="G342" s="1"/>
      <c r="H342" s="1"/>
      <c r="I342" s="1"/>
      <c r="J342" s="1"/>
      <c r="K342" s="1"/>
      <c r="L342" s="22"/>
      <c r="M342" s="1"/>
      <c r="N342" s="1"/>
      <c r="O342" s="1"/>
      <c r="P342" s="1"/>
      <c r="Q342" s="1"/>
      <c r="R342" s="1"/>
      <c r="S342" s="1"/>
      <c r="T342" s="1"/>
      <c r="U342" s="1"/>
    </row>
    <row r="343" spans="2:21">
      <c r="B343" s="1"/>
      <c r="C343" s="1"/>
      <c r="D343" s="1"/>
      <c r="E343" s="1"/>
      <c r="F343" s="1"/>
      <c r="G343" s="1"/>
      <c r="H343" s="1"/>
      <c r="I343" s="1"/>
      <c r="J343" s="1"/>
      <c r="K343" s="1"/>
      <c r="L343" s="22"/>
      <c r="M343" s="1"/>
      <c r="N343" s="1"/>
      <c r="O343" s="1"/>
      <c r="P343" s="1"/>
      <c r="Q343" s="1"/>
      <c r="R343" s="1"/>
      <c r="S343" s="1"/>
      <c r="T343" s="1"/>
      <c r="U343" s="1"/>
    </row>
    <row r="344" spans="2:21">
      <c r="B344" s="1"/>
      <c r="C344" s="1"/>
      <c r="D344" s="1"/>
      <c r="E344" s="1"/>
      <c r="F344" s="1"/>
      <c r="G344" s="1"/>
      <c r="H344" s="1"/>
      <c r="I344" s="1"/>
      <c r="J344" s="1"/>
      <c r="K344" s="1"/>
      <c r="L344" s="22"/>
      <c r="M344" s="1"/>
      <c r="N344" s="1"/>
      <c r="O344" s="1"/>
      <c r="P344" s="1"/>
      <c r="Q344" s="1"/>
      <c r="R344" s="1"/>
      <c r="S344" s="1"/>
      <c r="T344" s="1"/>
      <c r="U344" s="1"/>
    </row>
    <row r="345" spans="2:21">
      <c r="B345" s="1"/>
      <c r="C345" s="1"/>
      <c r="D345" s="1"/>
      <c r="E345" s="1"/>
      <c r="F345" s="1"/>
      <c r="G345" s="1"/>
      <c r="H345" s="1"/>
      <c r="I345" s="1"/>
      <c r="J345" s="1"/>
      <c r="K345" s="1"/>
      <c r="L345" s="22"/>
      <c r="M345" s="1"/>
      <c r="N345" s="1"/>
      <c r="O345" s="1"/>
      <c r="P345" s="1"/>
      <c r="Q345" s="1"/>
      <c r="R345" s="1"/>
      <c r="S345" s="1"/>
      <c r="T345" s="1"/>
      <c r="U345" s="1"/>
    </row>
    <row r="346" spans="2:21">
      <c r="B346" s="1"/>
      <c r="C346" s="1"/>
      <c r="D346" s="1"/>
      <c r="E346" s="1"/>
      <c r="F346" s="1"/>
      <c r="G346" s="1"/>
      <c r="H346" s="1"/>
      <c r="I346" s="1"/>
      <c r="J346" s="1"/>
      <c r="K346" s="1"/>
      <c r="L346" s="22"/>
      <c r="M346" s="1"/>
      <c r="N346" s="1"/>
      <c r="O346" s="1"/>
      <c r="P346" s="1"/>
      <c r="Q346" s="1"/>
      <c r="R346" s="1"/>
      <c r="S346" s="1"/>
      <c r="T346" s="1"/>
      <c r="U346" s="1"/>
    </row>
    <row r="347" spans="2:21">
      <c r="B347" s="1"/>
      <c r="C347" s="1"/>
      <c r="D347" s="1"/>
      <c r="E347" s="1"/>
      <c r="F347" s="1"/>
      <c r="G347" s="1"/>
      <c r="H347" s="1"/>
      <c r="I347" s="1"/>
      <c r="J347" s="1"/>
      <c r="K347" s="1"/>
      <c r="L347" s="22"/>
      <c r="M347" s="1"/>
      <c r="N347" s="1"/>
      <c r="O347" s="1"/>
      <c r="P347" s="1"/>
      <c r="Q347" s="1"/>
      <c r="R347" s="1"/>
      <c r="S347" s="1"/>
      <c r="T347" s="1"/>
      <c r="U347" s="1"/>
    </row>
    <row r="348" spans="2:21">
      <c r="B348" s="1"/>
      <c r="C348" s="1"/>
      <c r="D348" s="1"/>
      <c r="E348" s="1"/>
      <c r="F348" s="1"/>
      <c r="G348" s="1"/>
      <c r="H348" s="1"/>
      <c r="I348" s="1"/>
      <c r="J348" s="1"/>
      <c r="K348" s="1"/>
      <c r="L348" s="22"/>
      <c r="M348" s="1"/>
      <c r="N348" s="1"/>
      <c r="O348" s="1"/>
      <c r="P348" s="1"/>
      <c r="Q348" s="1"/>
      <c r="R348" s="1"/>
      <c r="S348" s="1"/>
      <c r="T348" s="1"/>
      <c r="U348" s="1"/>
    </row>
    <row r="349" spans="2:21">
      <c r="B349" s="1"/>
      <c r="C349" s="1"/>
      <c r="D349" s="1"/>
      <c r="E349" s="1"/>
      <c r="F349" s="1"/>
      <c r="G349" s="1"/>
      <c r="H349" s="1"/>
      <c r="I349" s="1"/>
      <c r="J349" s="1"/>
      <c r="K349" s="1"/>
      <c r="L349" s="22"/>
      <c r="M349" s="1"/>
      <c r="N349" s="1"/>
      <c r="O349" s="1"/>
      <c r="P349" s="1"/>
      <c r="Q349" s="1"/>
      <c r="R349" s="1"/>
      <c r="S349" s="1"/>
      <c r="T349" s="1"/>
      <c r="U349" s="1"/>
    </row>
    <row r="350" spans="2:21">
      <c r="B350" s="1"/>
      <c r="C350" s="1"/>
      <c r="D350" s="1"/>
      <c r="E350" s="1"/>
      <c r="F350" s="1"/>
      <c r="G350" s="1"/>
      <c r="H350" s="1"/>
      <c r="I350" s="1"/>
      <c r="J350" s="1"/>
      <c r="K350" s="1"/>
      <c r="L350" s="22"/>
      <c r="M350" s="1"/>
      <c r="N350" s="1"/>
      <c r="O350" s="1"/>
      <c r="P350" s="1"/>
      <c r="Q350" s="1"/>
      <c r="R350" s="1"/>
      <c r="S350" s="1"/>
      <c r="T350" s="1"/>
      <c r="U350" s="1"/>
    </row>
    <row r="351" spans="2:21">
      <c r="B351" s="1"/>
      <c r="C351" s="1"/>
      <c r="D351" s="1"/>
      <c r="E351" s="1"/>
      <c r="F351" s="1"/>
      <c r="G351" s="1"/>
      <c r="H351" s="1"/>
      <c r="I351" s="1"/>
      <c r="J351" s="1"/>
      <c r="K351" s="1"/>
      <c r="L351" s="22"/>
      <c r="M351" s="1"/>
      <c r="N351" s="1"/>
      <c r="O351" s="1"/>
      <c r="P351" s="1"/>
      <c r="Q351" s="1"/>
      <c r="R351" s="1"/>
      <c r="S351" s="1"/>
      <c r="T351" s="1"/>
      <c r="U351" s="1"/>
    </row>
    <row r="352" spans="2:21">
      <c r="B352" s="1"/>
      <c r="C352" s="1"/>
      <c r="D352" s="1"/>
      <c r="E352" s="1"/>
      <c r="F352" s="1"/>
      <c r="G352" s="1"/>
      <c r="H352" s="1"/>
      <c r="I352" s="1"/>
      <c r="J352" s="1"/>
      <c r="K352" s="1"/>
      <c r="L352" s="22"/>
      <c r="M352" s="1"/>
      <c r="N352" s="1"/>
      <c r="O352" s="1"/>
      <c r="P352" s="1"/>
      <c r="Q352" s="1"/>
      <c r="R352" s="1"/>
      <c r="S352" s="1"/>
      <c r="T352" s="1"/>
      <c r="U352" s="1"/>
    </row>
    <row r="353" spans="2:21">
      <c r="B353" s="1"/>
      <c r="C353" s="1"/>
      <c r="D353" s="1"/>
      <c r="E353" s="1"/>
      <c r="F353" s="1"/>
      <c r="G353" s="1"/>
      <c r="H353" s="1"/>
      <c r="I353" s="1"/>
      <c r="J353" s="1"/>
      <c r="K353" s="1"/>
      <c r="L353" s="22"/>
      <c r="M353" s="1"/>
      <c r="N353" s="1"/>
      <c r="O353" s="1"/>
      <c r="P353" s="1"/>
      <c r="Q353" s="1"/>
      <c r="R353" s="1"/>
      <c r="S353" s="1"/>
      <c r="T353" s="1"/>
      <c r="U353" s="1"/>
    </row>
    <row r="354" spans="2:21">
      <c r="B354" s="1"/>
      <c r="C354" s="1"/>
      <c r="D354" s="1"/>
      <c r="E354" s="1"/>
      <c r="F354" s="1"/>
      <c r="G354" s="1"/>
      <c r="H354" s="1"/>
      <c r="I354" s="1"/>
      <c r="J354" s="1"/>
      <c r="K354" s="1"/>
      <c r="L354" s="22"/>
      <c r="M354" s="1"/>
      <c r="N354" s="1"/>
      <c r="O354" s="1"/>
      <c r="P354" s="1"/>
      <c r="Q354" s="1"/>
      <c r="R354" s="1"/>
      <c r="S354" s="1"/>
      <c r="T354" s="1"/>
      <c r="U354" s="1"/>
    </row>
    <row r="355" spans="2:21">
      <c r="B355" s="1"/>
      <c r="C355" s="1"/>
      <c r="D355" s="1"/>
      <c r="E355" s="1"/>
      <c r="F355" s="1"/>
      <c r="G355" s="1"/>
      <c r="H355" s="1"/>
      <c r="I355" s="1"/>
      <c r="J355" s="1"/>
      <c r="K355" s="1"/>
      <c r="L355" s="22"/>
      <c r="M355" s="1"/>
      <c r="N355" s="1"/>
      <c r="O355" s="1"/>
      <c r="P355" s="1"/>
      <c r="Q355" s="1"/>
      <c r="R355" s="1"/>
      <c r="S355" s="1"/>
      <c r="T355" s="1"/>
      <c r="U355" s="1"/>
    </row>
    <row r="356" spans="2:21">
      <c r="B356" s="1"/>
      <c r="C356" s="1"/>
      <c r="D356" s="1"/>
      <c r="E356" s="1"/>
      <c r="F356" s="1"/>
      <c r="G356" s="1"/>
      <c r="H356" s="1"/>
      <c r="I356" s="1"/>
      <c r="J356" s="1"/>
      <c r="K356" s="1"/>
      <c r="L356" s="22"/>
      <c r="M356" s="1"/>
      <c r="N356" s="1"/>
      <c r="O356" s="1"/>
      <c r="P356" s="1"/>
      <c r="Q356" s="1"/>
      <c r="R356" s="1"/>
      <c r="S356" s="1"/>
      <c r="T356" s="1"/>
      <c r="U356" s="1"/>
    </row>
    <row r="357" spans="2:21">
      <c r="B357" s="1"/>
      <c r="C357" s="1"/>
      <c r="D357" s="1"/>
      <c r="E357" s="1"/>
      <c r="F357" s="1"/>
      <c r="G357" s="1"/>
      <c r="H357" s="1"/>
      <c r="I357" s="1"/>
      <c r="J357" s="1"/>
      <c r="K357" s="1"/>
      <c r="L357" s="22"/>
      <c r="M357" s="1"/>
      <c r="N357" s="1"/>
      <c r="O357" s="1"/>
      <c r="P357" s="1"/>
      <c r="Q357" s="1"/>
      <c r="R357" s="1"/>
      <c r="S357" s="1"/>
      <c r="T357" s="1"/>
      <c r="U357" s="1"/>
    </row>
    <row r="358" spans="2:21">
      <c r="B358" s="1"/>
      <c r="C358" s="1"/>
      <c r="D358" s="1"/>
      <c r="E358" s="1"/>
      <c r="F358" s="1"/>
      <c r="G358" s="1"/>
      <c r="H358" s="1"/>
      <c r="I358" s="1"/>
      <c r="J358" s="1"/>
      <c r="K358" s="1"/>
      <c r="L358" s="22"/>
      <c r="M358" s="1"/>
      <c r="N358" s="1"/>
      <c r="O358" s="1"/>
      <c r="P358" s="1"/>
      <c r="Q358" s="1"/>
      <c r="R358" s="1"/>
      <c r="S358" s="1"/>
      <c r="T358" s="1"/>
      <c r="U358" s="1"/>
    </row>
    <row r="359" spans="2:21">
      <c r="B359" s="1"/>
      <c r="C359" s="1"/>
      <c r="D359" s="1"/>
      <c r="E359" s="1"/>
      <c r="F359" s="1"/>
      <c r="G359" s="1"/>
      <c r="H359" s="1"/>
      <c r="I359" s="1"/>
      <c r="J359" s="1"/>
      <c r="K359" s="1"/>
      <c r="L359" s="22"/>
      <c r="M359" s="1"/>
      <c r="N359" s="1"/>
      <c r="O359" s="1"/>
      <c r="P359" s="1"/>
      <c r="Q359" s="1"/>
      <c r="R359" s="1"/>
      <c r="S359" s="1"/>
      <c r="T359" s="1"/>
      <c r="U359" s="1"/>
    </row>
    <row r="360" spans="2:21">
      <c r="B360" s="1"/>
      <c r="C360" s="1"/>
      <c r="D360" s="1"/>
      <c r="E360" s="1"/>
      <c r="F360" s="1"/>
      <c r="G360" s="1"/>
      <c r="H360" s="1"/>
      <c r="I360" s="1"/>
      <c r="J360" s="1"/>
      <c r="K360" s="1"/>
      <c r="L360" s="22"/>
      <c r="M360" s="1"/>
      <c r="N360" s="1"/>
      <c r="O360" s="1"/>
      <c r="P360" s="1"/>
      <c r="Q360" s="1"/>
      <c r="R360" s="1"/>
      <c r="S360" s="1"/>
      <c r="T360" s="1"/>
      <c r="U360" s="1"/>
    </row>
    <row r="361" spans="2:21">
      <c r="B361" s="1"/>
      <c r="C361" s="1"/>
      <c r="D361" s="1"/>
      <c r="E361" s="1"/>
      <c r="F361" s="1"/>
      <c r="G361" s="1"/>
      <c r="H361" s="1"/>
      <c r="I361" s="1"/>
      <c r="J361" s="1"/>
      <c r="K361" s="1"/>
      <c r="L361" s="22"/>
      <c r="M361" s="1"/>
      <c r="N361" s="1"/>
      <c r="O361" s="1"/>
      <c r="P361" s="1"/>
      <c r="Q361" s="1"/>
      <c r="R361" s="1"/>
      <c r="S361" s="1"/>
      <c r="T361" s="1"/>
      <c r="U361" s="1"/>
    </row>
    <row r="362" spans="2:21">
      <c r="B362" s="1"/>
      <c r="C362" s="1"/>
      <c r="D362" s="1"/>
      <c r="E362" s="1"/>
      <c r="F362" s="1"/>
      <c r="G362" s="1"/>
      <c r="H362" s="1"/>
      <c r="I362" s="1"/>
      <c r="J362" s="1"/>
      <c r="K362" s="1"/>
      <c r="L362" s="22"/>
      <c r="M362" s="1"/>
      <c r="N362" s="1"/>
      <c r="O362" s="1"/>
      <c r="P362" s="1"/>
      <c r="Q362" s="1"/>
      <c r="R362" s="1"/>
      <c r="S362" s="1"/>
      <c r="T362" s="1"/>
      <c r="U362" s="1"/>
    </row>
    <row r="363" spans="2:21">
      <c r="B363" s="1"/>
      <c r="C363" s="1"/>
      <c r="D363" s="1"/>
      <c r="E363" s="1"/>
      <c r="F363" s="1"/>
      <c r="G363" s="1"/>
      <c r="H363" s="1"/>
      <c r="I363" s="1"/>
      <c r="J363" s="1"/>
      <c r="K363" s="1"/>
      <c r="L363" s="22"/>
      <c r="M363" s="1"/>
      <c r="N363" s="1"/>
      <c r="O363" s="1"/>
      <c r="P363" s="1"/>
      <c r="Q363" s="1"/>
      <c r="R363" s="1"/>
      <c r="S363" s="1"/>
      <c r="T363" s="1"/>
      <c r="U363" s="1"/>
    </row>
    <row r="364" spans="2:21">
      <c r="B364" s="1"/>
      <c r="C364" s="1"/>
      <c r="D364" s="1"/>
      <c r="E364" s="1"/>
      <c r="F364" s="1"/>
      <c r="G364" s="1"/>
      <c r="H364" s="1"/>
      <c r="I364" s="1"/>
      <c r="J364" s="1"/>
      <c r="K364" s="1"/>
      <c r="L364" s="22"/>
      <c r="M364" s="1"/>
      <c r="N364" s="1"/>
      <c r="O364" s="1"/>
      <c r="P364" s="1"/>
      <c r="Q364" s="1"/>
      <c r="R364" s="1"/>
      <c r="S364" s="1"/>
      <c r="T364" s="1"/>
      <c r="U364" s="1"/>
    </row>
    <row r="365" spans="2:21">
      <c r="B365" s="1"/>
      <c r="C365" s="1"/>
      <c r="D365" s="1"/>
      <c r="E365" s="1"/>
      <c r="F365" s="1"/>
      <c r="G365" s="1"/>
      <c r="H365" s="1"/>
      <c r="I365" s="1"/>
      <c r="J365" s="1"/>
      <c r="K365" s="1"/>
      <c r="L365" s="22"/>
      <c r="M365" s="1"/>
      <c r="N365" s="1"/>
      <c r="O365" s="1"/>
      <c r="P365" s="1"/>
      <c r="Q365" s="1"/>
      <c r="R365" s="1"/>
      <c r="S365" s="1"/>
      <c r="T365" s="1"/>
      <c r="U365" s="1"/>
    </row>
    <row r="366" spans="2:21">
      <c r="B366" s="1"/>
      <c r="C366" s="1"/>
      <c r="D366" s="1"/>
      <c r="E366" s="1"/>
      <c r="F366" s="1"/>
      <c r="G366" s="1"/>
      <c r="H366" s="1"/>
      <c r="I366" s="1"/>
      <c r="J366" s="1"/>
      <c r="K366" s="1"/>
      <c r="L366" s="22"/>
      <c r="M366" s="1"/>
      <c r="N366" s="1"/>
      <c r="O366" s="1"/>
      <c r="P366" s="1"/>
      <c r="Q366" s="1"/>
      <c r="R366" s="1"/>
      <c r="S366" s="1"/>
      <c r="T366" s="1"/>
      <c r="U366" s="1"/>
    </row>
    <row r="367" spans="2:21">
      <c r="B367" s="1"/>
      <c r="C367" s="1"/>
      <c r="D367" s="1"/>
      <c r="E367" s="1"/>
      <c r="F367" s="1"/>
      <c r="G367" s="1"/>
      <c r="H367" s="1"/>
      <c r="I367" s="1"/>
      <c r="J367" s="1"/>
      <c r="K367" s="1"/>
      <c r="L367" s="22"/>
      <c r="M367" s="1"/>
      <c r="N367" s="1"/>
      <c r="O367" s="1"/>
      <c r="P367" s="1"/>
      <c r="Q367" s="1"/>
      <c r="R367" s="1"/>
      <c r="S367" s="1"/>
      <c r="T367" s="1"/>
      <c r="U367" s="1"/>
    </row>
    <row r="368" spans="2:21">
      <c r="B368" s="1"/>
      <c r="C368" s="1"/>
      <c r="D368" s="1"/>
      <c r="E368" s="1"/>
      <c r="F368" s="1"/>
      <c r="G368" s="1"/>
      <c r="H368" s="1"/>
      <c r="I368" s="1"/>
      <c r="J368" s="1"/>
      <c r="K368" s="1"/>
      <c r="L368" s="22"/>
      <c r="M368" s="1"/>
      <c r="N368" s="1"/>
      <c r="O368" s="1"/>
      <c r="P368" s="1"/>
      <c r="Q368" s="1"/>
      <c r="R368" s="1"/>
      <c r="S368" s="1"/>
      <c r="T368" s="1"/>
      <c r="U368" s="1"/>
    </row>
    <row r="369" spans="2:21">
      <c r="B369" s="1"/>
      <c r="C369" s="1"/>
      <c r="D369" s="1"/>
      <c r="E369" s="1"/>
      <c r="F369" s="1"/>
      <c r="G369" s="1"/>
      <c r="H369" s="1"/>
      <c r="I369" s="1"/>
      <c r="J369" s="1"/>
      <c r="K369" s="1"/>
      <c r="L369" s="22"/>
      <c r="M369" s="1"/>
      <c r="N369" s="1"/>
      <c r="O369" s="1"/>
      <c r="P369" s="1"/>
      <c r="Q369" s="1"/>
      <c r="R369" s="1"/>
      <c r="S369" s="1"/>
      <c r="T369" s="1"/>
      <c r="U369" s="1"/>
    </row>
    <row r="370" spans="2:21">
      <c r="B370" s="1"/>
      <c r="C370" s="1"/>
      <c r="D370" s="1"/>
      <c r="E370" s="1"/>
      <c r="F370" s="1"/>
      <c r="G370" s="1"/>
      <c r="H370" s="1"/>
      <c r="I370" s="1"/>
      <c r="J370" s="1"/>
      <c r="K370" s="1"/>
      <c r="L370" s="22"/>
      <c r="M370" s="1"/>
      <c r="N370" s="1"/>
      <c r="O370" s="1"/>
      <c r="P370" s="1"/>
      <c r="Q370" s="1"/>
      <c r="R370" s="1"/>
      <c r="S370" s="1"/>
      <c r="T370" s="1"/>
      <c r="U370" s="1"/>
    </row>
    <row r="371" spans="2:21">
      <c r="B371" s="1"/>
      <c r="C371" s="1"/>
      <c r="D371" s="1"/>
      <c r="E371" s="1"/>
      <c r="F371" s="1"/>
      <c r="G371" s="1"/>
      <c r="H371" s="1"/>
      <c r="I371" s="1"/>
      <c r="J371" s="1"/>
      <c r="K371" s="1"/>
      <c r="L371" s="22"/>
      <c r="M371" s="1"/>
      <c r="N371" s="1"/>
      <c r="O371" s="1"/>
      <c r="P371" s="1"/>
      <c r="Q371" s="1"/>
      <c r="R371" s="1"/>
      <c r="S371" s="1"/>
      <c r="T371" s="1"/>
      <c r="U371" s="1"/>
    </row>
    <row r="372" spans="2:21">
      <c r="B372" s="1"/>
      <c r="C372" s="1"/>
      <c r="D372" s="1"/>
      <c r="E372" s="1"/>
      <c r="F372" s="1"/>
      <c r="G372" s="1"/>
      <c r="H372" s="1"/>
      <c r="I372" s="1"/>
      <c r="J372" s="1"/>
      <c r="K372" s="1"/>
      <c r="L372" s="22"/>
      <c r="M372" s="1"/>
      <c r="N372" s="1"/>
      <c r="O372" s="1"/>
      <c r="P372" s="1"/>
      <c r="Q372" s="1"/>
      <c r="R372" s="1"/>
      <c r="S372" s="1"/>
      <c r="T372" s="1"/>
      <c r="U372" s="1"/>
    </row>
    <row r="373" spans="2:21">
      <c r="B373" s="1"/>
      <c r="C373" s="1"/>
      <c r="D373" s="1"/>
      <c r="E373" s="1"/>
      <c r="F373" s="1"/>
      <c r="G373" s="1"/>
      <c r="H373" s="1"/>
      <c r="I373" s="1"/>
      <c r="J373" s="1"/>
      <c r="K373" s="1"/>
      <c r="L373" s="22"/>
      <c r="M373" s="1"/>
      <c r="N373" s="1"/>
      <c r="O373" s="1"/>
      <c r="P373" s="1"/>
      <c r="Q373" s="1"/>
      <c r="R373" s="1"/>
      <c r="S373" s="1"/>
      <c r="T373" s="1"/>
      <c r="U373" s="1"/>
    </row>
    <row r="374" spans="2:21">
      <c r="B374" s="1"/>
      <c r="C374" s="1"/>
      <c r="D374" s="1"/>
      <c r="E374" s="1"/>
      <c r="F374" s="1"/>
      <c r="G374" s="1"/>
      <c r="H374" s="1"/>
      <c r="I374" s="1"/>
      <c r="J374" s="1"/>
      <c r="K374" s="1"/>
      <c r="L374" s="22"/>
      <c r="M374" s="1"/>
      <c r="N374" s="1"/>
      <c r="O374" s="1"/>
      <c r="P374" s="1"/>
      <c r="Q374" s="1"/>
      <c r="R374" s="1"/>
      <c r="S374" s="1"/>
      <c r="T374" s="1"/>
      <c r="U374" s="1"/>
    </row>
    <row r="375" spans="2:21">
      <c r="B375" s="1"/>
      <c r="C375" s="1"/>
      <c r="D375" s="1"/>
      <c r="E375" s="1"/>
      <c r="F375" s="1"/>
      <c r="G375" s="1"/>
      <c r="H375" s="1"/>
      <c r="I375" s="1"/>
      <c r="J375" s="1"/>
      <c r="K375" s="1"/>
      <c r="L375" s="22"/>
      <c r="M375" s="1"/>
      <c r="N375" s="1"/>
      <c r="O375" s="1"/>
      <c r="P375" s="1"/>
      <c r="Q375" s="1"/>
      <c r="R375" s="1"/>
      <c r="S375" s="1"/>
      <c r="T375" s="1"/>
      <c r="U375" s="1"/>
    </row>
    <row r="376" spans="2:21">
      <c r="B376" s="1"/>
      <c r="C376" s="1"/>
      <c r="D376" s="1"/>
      <c r="E376" s="1"/>
      <c r="F376" s="1"/>
      <c r="G376" s="1"/>
      <c r="H376" s="1"/>
      <c r="I376" s="1"/>
      <c r="J376" s="1"/>
      <c r="K376" s="1"/>
      <c r="L376" s="22"/>
      <c r="M376" s="1"/>
      <c r="N376" s="1"/>
      <c r="O376" s="1"/>
      <c r="P376" s="1"/>
      <c r="Q376" s="1"/>
      <c r="R376" s="1"/>
      <c r="S376" s="1"/>
      <c r="T376" s="1"/>
      <c r="U376" s="1"/>
    </row>
    <row r="377" spans="2:21">
      <c r="B377" s="1"/>
      <c r="C377" s="1"/>
      <c r="D377" s="1"/>
      <c r="E377" s="1"/>
      <c r="F377" s="1"/>
      <c r="G377" s="1"/>
      <c r="H377" s="1"/>
      <c r="I377" s="1"/>
      <c r="J377" s="1"/>
      <c r="K377" s="1"/>
      <c r="L377" s="22"/>
      <c r="M377" s="1"/>
      <c r="N377" s="1"/>
      <c r="O377" s="1"/>
      <c r="P377" s="1"/>
      <c r="Q377" s="1"/>
      <c r="R377" s="1"/>
      <c r="S377" s="1"/>
      <c r="T377" s="1"/>
      <c r="U377" s="1"/>
    </row>
    <row r="378" spans="2:21">
      <c r="B378" s="1"/>
      <c r="C378" s="1"/>
      <c r="D378" s="1"/>
      <c r="E378" s="1"/>
      <c r="F378" s="1"/>
      <c r="G378" s="1"/>
      <c r="H378" s="1"/>
      <c r="I378" s="1"/>
      <c r="J378" s="1"/>
      <c r="K378" s="1"/>
      <c r="L378" s="22"/>
      <c r="M378" s="1"/>
      <c r="N378" s="1"/>
      <c r="O378" s="1"/>
      <c r="P378" s="1"/>
      <c r="Q378" s="1"/>
      <c r="R378" s="1"/>
      <c r="S378" s="1"/>
      <c r="T378" s="1"/>
      <c r="U378" s="1"/>
    </row>
    <row r="379" spans="2:21">
      <c r="B379" s="1"/>
      <c r="C379" s="1"/>
      <c r="D379" s="1"/>
      <c r="E379" s="1"/>
      <c r="F379" s="1"/>
      <c r="G379" s="1"/>
      <c r="H379" s="1"/>
      <c r="I379" s="1"/>
      <c r="J379" s="1"/>
      <c r="K379" s="1"/>
      <c r="L379" s="22"/>
      <c r="M379" s="1"/>
      <c r="N379" s="1"/>
      <c r="O379" s="1"/>
      <c r="P379" s="1"/>
      <c r="Q379" s="1"/>
      <c r="R379" s="1"/>
      <c r="S379" s="1"/>
      <c r="T379" s="1"/>
      <c r="U379" s="1"/>
    </row>
    <row r="380" spans="2:21">
      <c r="B380" s="1"/>
      <c r="C380" s="1"/>
      <c r="D380" s="1"/>
      <c r="E380" s="1"/>
      <c r="F380" s="1"/>
      <c r="G380" s="1"/>
      <c r="H380" s="1"/>
      <c r="I380" s="1"/>
      <c r="J380" s="1"/>
      <c r="K380" s="1"/>
      <c r="L380" s="22"/>
      <c r="M380" s="1"/>
      <c r="N380" s="1"/>
      <c r="O380" s="1"/>
      <c r="P380" s="1"/>
      <c r="Q380" s="1"/>
      <c r="R380" s="1"/>
      <c r="S380" s="1"/>
      <c r="T380" s="1"/>
      <c r="U380" s="1"/>
    </row>
    <row r="381" spans="2:21">
      <c r="B381" s="1"/>
      <c r="C381" s="1"/>
      <c r="D381" s="1"/>
      <c r="E381" s="1"/>
      <c r="F381" s="1"/>
      <c r="G381" s="1"/>
      <c r="H381" s="1"/>
      <c r="I381" s="1"/>
      <c r="J381" s="1"/>
      <c r="K381" s="1"/>
      <c r="L381" s="22"/>
      <c r="M381" s="1"/>
      <c r="N381" s="1"/>
      <c r="O381" s="1"/>
      <c r="P381" s="1"/>
      <c r="Q381" s="1"/>
      <c r="R381" s="1"/>
      <c r="S381" s="1"/>
      <c r="T381" s="1"/>
      <c r="U381" s="1"/>
    </row>
    <row r="382" spans="2:21">
      <c r="B382" s="1"/>
      <c r="C382" s="1"/>
      <c r="D382" s="1"/>
      <c r="E382" s="1"/>
      <c r="F382" s="1"/>
      <c r="G382" s="1"/>
      <c r="H382" s="1"/>
      <c r="I382" s="1"/>
      <c r="J382" s="1"/>
      <c r="K382" s="1"/>
      <c r="L382" s="22"/>
      <c r="M382" s="1"/>
      <c r="N382" s="1"/>
      <c r="O382" s="1"/>
      <c r="P382" s="1"/>
      <c r="Q382" s="1"/>
      <c r="R382" s="1"/>
      <c r="S382" s="1"/>
      <c r="T382" s="1"/>
      <c r="U382" s="1"/>
    </row>
    <row r="383" spans="2:21">
      <c r="B383" s="1"/>
      <c r="C383" s="1"/>
      <c r="D383" s="1"/>
      <c r="E383" s="1"/>
      <c r="F383" s="1"/>
      <c r="G383" s="1"/>
      <c r="H383" s="1"/>
      <c r="I383" s="1"/>
      <c r="J383" s="1"/>
      <c r="K383" s="1"/>
      <c r="L383" s="22"/>
      <c r="M383" s="1"/>
      <c r="N383" s="1"/>
      <c r="O383" s="1"/>
      <c r="P383" s="1"/>
      <c r="Q383" s="1"/>
      <c r="R383" s="1"/>
      <c r="S383" s="1"/>
      <c r="T383" s="1"/>
      <c r="U383" s="1"/>
    </row>
    <row r="384" spans="2:21">
      <c r="B384" s="1"/>
      <c r="C384" s="1"/>
      <c r="D384" s="1"/>
      <c r="E384" s="1"/>
      <c r="F384" s="1"/>
      <c r="G384" s="1"/>
      <c r="H384" s="1"/>
      <c r="I384" s="1"/>
      <c r="J384" s="1"/>
      <c r="K384" s="1"/>
      <c r="L384" s="22"/>
      <c r="M384" s="1"/>
      <c r="N384" s="1"/>
      <c r="O384" s="1"/>
      <c r="P384" s="1"/>
      <c r="Q384" s="1"/>
      <c r="R384" s="1"/>
      <c r="S384" s="1"/>
      <c r="T384" s="1"/>
      <c r="U384" s="1"/>
    </row>
    <row r="385" spans="2:21">
      <c r="B385" s="1"/>
      <c r="C385" s="1"/>
      <c r="D385" s="1"/>
      <c r="E385" s="1"/>
      <c r="F385" s="1"/>
      <c r="G385" s="1"/>
      <c r="H385" s="1"/>
      <c r="I385" s="1"/>
      <c r="J385" s="1"/>
      <c r="K385" s="1"/>
      <c r="L385" s="22"/>
      <c r="M385" s="1"/>
      <c r="N385" s="1"/>
      <c r="O385" s="1"/>
      <c r="P385" s="1"/>
      <c r="Q385" s="1"/>
      <c r="R385" s="1"/>
      <c r="S385" s="1"/>
      <c r="T385" s="1"/>
      <c r="U385" s="1"/>
    </row>
    <row r="386" spans="2:21">
      <c r="B386" s="1"/>
      <c r="C386" s="1"/>
      <c r="D386" s="1"/>
      <c r="E386" s="1"/>
      <c r="F386" s="1"/>
      <c r="G386" s="1"/>
      <c r="H386" s="1"/>
      <c r="I386" s="1"/>
      <c r="J386" s="1"/>
      <c r="K386" s="1"/>
      <c r="L386" s="22"/>
      <c r="M386" s="1"/>
      <c r="N386" s="1"/>
      <c r="O386" s="1"/>
      <c r="P386" s="1"/>
      <c r="Q386" s="1"/>
      <c r="R386" s="1"/>
      <c r="S386" s="1"/>
      <c r="T386" s="1"/>
      <c r="U386" s="1"/>
    </row>
    <row r="387" spans="2:21">
      <c r="B387" s="1"/>
      <c r="C387" s="1"/>
      <c r="D387" s="1"/>
      <c r="E387" s="1"/>
      <c r="F387" s="1"/>
      <c r="G387" s="1"/>
      <c r="H387" s="1"/>
      <c r="I387" s="1"/>
      <c r="J387" s="1"/>
      <c r="K387" s="1"/>
      <c r="L387" s="22"/>
      <c r="M387" s="1"/>
      <c r="N387" s="1"/>
      <c r="O387" s="1"/>
      <c r="P387" s="1"/>
      <c r="Q387" s="1"/>
      <c r="R387" s="1"/>
      <c r="S387" s="1"/>
      <c r="T387" s="1"/>
      <c r="U387" s="1"/>
    </row>
    <row r="388" spans="2:21">
      <c r="B388" s="1"/>
      <c r="C388" s="1"/>
      <c r="D388" s="1"/>
      <c r="E388" s="1"/>
      <c r="F388" s="1"/>
      <c r="G388" s="1"/>
      <c r="H388" s="1"/>
      <c r="I388" s="1"/>
      <c r="J388" s="1"/>
      <c r="K388" s="1"/>
      <c r="L388" s="22"/>
      <c r="M388" s="1"/>
      <c r="N388" s="1"/>
      <c r="O388" s="1"/>
      <c r="P388" s="1"/>
      <c r="Q388" s="1"/>
      <c r="R388" s="1"/>
      <c r="S388" s="1"/>
      <c r="T388" s="1"/>
      <c r="U388" s="1"/>
    </row>
    <row r="389" spans="2:21">
      <c r="B389" s="1"/>
      <c r="C389" s="1"/>
      <c r="D389" s="1"/>
      <c r="E389" s="1"/>
      <c r="F389" s="1"/>
      <c r="G389" s="1"/>
      <c r="H389" s="1"/>
      <c r="I389" s="1"/>
      <c r="J389" s="1"/>
      <c r="K389" s="1"/>
      <c r="L389" s="22"/>
      <c r="M389" s="1"/>
      <c r="N389" s="1"/>
      <c r="O389" s="1"/>
      <c r="P389" s="1"/>
      <c r="Q389" s="1"/>
      <c r="R389" s="1"/>
      <c r="S389" s="1"/>
      <c r="T389" s="1"/>
      <c r="U389" s="1"/>
    </row>
    <row r="390" spans="2:21">
      <c r="B390" s="1"/>
      <c r="C390" s="1"/>
      <c r="D390" s="1"/>
      <c r="E390" s="1"/>
      <c r="F390" s="1"/>
      <c r="G390" s="1"/>
      <c r="H390" s="1"/>
      <c r="I390" s="1"/>
      <c r="J390" s="1"/>
      <c r="K390" s="1"/>
      <c r="L390" s="22"/>
      <c r="M390" s="1"/>
      <c r="N390" s="1"/>
      <c r="O390" s="1"/>
      <c r="P390" s="1"/>
      <c r="Q390" s="1"/>
      <c r="R390" s="1"/>
      <c r="S390" s="1"/>
      <c r="T390" s="1"/>
      <c r="U390" s="1"/>
    </row>
    <row r="391" spans="2:21">
      <c r="B391" s="1"/>
      <c r="C391" s="1"/>
      <c r="D391" s="1"/>
      <c r="E391" s="1"/>
      <c r="F391" s="1"/>
      <c r="G391" s="1"/>
      <c r="H391" s="1"/>
      <c r="I391" s="1"/>
      <c r="J391" s="1"/>
      <c r="K391" s="1"/>
      <c r="L391" s="22"/>
      <c r="M391" s="1"/>
      <c r="N391" s="1"/>
      <c r="O391" s="1"/>
      <c r="P391" s="1"/>
      <c r="Q391" s="1"/>
      <c r="R391" s="1"/>
      <c r="S391" s="1"/>
      <c r="T391" s="1"/>
      <c r="U391" s="1"/>
    </row>
    <row r="392" spans="2:21">
      <c r="B392" s="1"/>
      <c r="C392" s="1"/>
      <c r="D392" s="1"/>
      <c r="E392" s="1"/>
      <c r="F392" s="1"/>
      <c r="G392" s="1"/>
      <c r="H392" s="1"/>
      <c r="I392" s="1"/>
      <c r="J392" s="1"/>
      <c r="K392" s="1"/>
      <c r="L392" s="22"/>
      <c r="M392" s="1"/>
      <c r="N392" s="1"/>
      <c r="O392" s="1"/>
      <c r="P392" s="1"/>
      <c r="Q392" s="1"/>
      <c r="R392" s="1"/>
      <c r="S392" s="1"/>
      <c r="T392" s="1"/>
      <c r="U392" s="1"/>
    </row>
    <row r="393" spans="2:21">
      <c r="B393" s="1"/>
      <c r="C393" s="1"/>
      <c r="D393" s="1"/>
      <c r="E393" s="1"/>
      <c r="F393" s="1"/>
      <c r="G393" s="1"/>
      <c r="H393" s="1"/>
      <c r="I393" s="1"/>
      <c r="J393" s="1"/>
      <c r="K393" s="1"/>
      <c r="L393" s="22"/>
      <c r="M393" s="1"/>
      <c r="N393" s="1"/>
      <c r="O393" s="1"/>
      <c r="P393" s="1"/>
      <c r="Q393" s="1"/>
      <c r="R393" s="1"/>
      <c r="S393" s="1"/>
      <c r="T393" s="1"/>
      <c r="U393" s="1"/>
    </row>
    <row r="394" spans="2:21">
      <c r="B394" s="1"/>
      <c r="C394" s="1"/>
      <c r="D394" s="1"/>
      <c r="E394" s="1"/>
      <c r="F394" s="1"/>
      <c r="G394" s="1"/>
      <c r="H394" s="1"/>
      <c r="I394" s="1"/>
      <c r="J394" s="1"/>
      <c r="K394" s="1"/>
      <c r="L394" s="22"/>
      <c r="M394" s="1"/>
      <c r="N394" s="1"/>
      <c r="O394" s="1"/>
      <c r="P394" s="1"/>
      <c r="Q394" s="1"/>
      <c r="R394" s="1"/>
      <c r="S394" s="1"/>
      <c r="T394" s="1"/>
      <c r="U394" s="1"/>
    </row>
    <row r="395" spans="2:21">
      <c r="B395" s="1"/>
      <c r="C395" s="1"/>
      <c r="D395" s="1"/>
      <c r="E395" s="1"/>
      <c r="F395" s="1"/>
      <c r="G395" s="1"/>
      <c r="H395" s="1"/>
      <c r="I395" s="1"/>
      <c r="J395" s="1"/>
      <c r="K395" s="1"/>
      <c r="L395" s="22"/>
      <c r="M395" s="1"/>
      <c r="N395" s="1"/>
      <c r="O395" s="1"/>
      <c r="P395" s="1"/>
      <c r="Q395" s="1"/>
      <c r="R395" s="1"/>
      <c r="S395" s="1"/>
      <c r="T395" s="1"/>
      <c r="U395" s="1"/>
    </row>
    <row r="396" spans="2:21">
      <c r="B396" s="1"/>
      <c r="C396" s="1"/>
      <c r="D396" s="1"/>
      <c r="E396" s="1"/>
      <c r="F396" s="1"/>
      <c r="G396" s="1"/>
      <c r="H396" s="1"/>
      <c r="I396" s="1"/>
      <c r="J396" s="1"/>
      <c r="K396" s="1"/>
      <c r="L396" s="22"/>
      <c r="M396" s="1"/>
      <c r="N396" s="1"/>
      <c r="O396" s="1"/>
      <c r="P396" s="1"/>
      <c r="Q396" s="1"/>
      <c r="R396" s="1"/>
      <c r="S396" s="1"/>
      <c r="T396" s="1"/>
      <c r="U396" s="1"/>
    </row>
    <row r="397" spans="2:21">
      <c r="B397" s="1"/>
      <c r="C397" s="1"/>
      <c r="D397" s="1"/>
      <c r="E397" s="1"/>
      <c r="F397" s="1"/>
      <c r="G397" s="1"/>
      <c r="H397" s="1"/>
      <c r="I397" s="1"/>
      <c r="J397" s="1"/>
      <c r="K397" s="1"/>
      <c r="L397" s="22"/>
      <c r="M397" s="1"/>
      <c r="N397" s="1"/>
      <c r="O397" s="1"/>
      <c r="P397" s="1"/>
      <c r="Q397" s="1"/>
      <c r="R397" s="1"/>
      <c r="S397" s="1"/>
      <c r="T397" s="1"/>
      <c r="U397" s="1"/>
    </row>
    <row r="398" spans="2:21">
      <c r="B398" s="1"/>
      <c r="C398" s="1"/>
      <c r="D398" s="1"/>
      <c r="E398" s="1"/>
      <c r="F398" s="1"/>
      <c r="G398" s="1"/>
      <c r="H398" s="1"/>
      <c r="I398" s="1"/>
      <c r="J398" s="1"/>
      <c r="K398" s="1"/>
      <c r="L398" s="22"/>
      <c r="M398" s="1"/>
      <c r="N398" s="1"/>
      <c r="O398" s="1"/>
      <c r="P398" s="1"/>
      <c r="Q398" s="1"/>
      <c r="R398" s="1"/>
      <c r="S398" s="1"/>
      <c r="T398" s="1"/>
      <c r="U398" s="1"/>
    </row>
    <row r="399" spans="2:21">
      <c r="B399" s="1"/>
      <c r="C399" s="1"/>
      <c r="D399" s="1"/>
      <c r="E399" s="1"/>
      <c r="F399" s="1"/>
      <c r="G399" s="1"/>
      <c r="H399" s="1"/>
      <c r="I399" s="1"/>
      <c r="J399" s="1"/>
      <c r="K399" s="1"/>
      <c r="L399" s="22"/>
      <c r="M399" s="1"/>
      <c r="N399" s="1"/>
      <c r="O399" s="1"/>
      <c r="P399" s="1"/>
      <c r="Q399" s="1"/>
      <c r="R399" s="1"/>
      <c r="S399" s="1"/>
      <c r="T399" s="1"/>
      <c r="U399" s="1"/>
    </row>
    <row r="400" spans="2:21">
      <c r="B400" s="1"/>
      <c r="C400" s="1"/>
      <c r="D400" s="1"/>
      <c r="E400" s="1"/>
      <c r="F400" s="1"/>
      <c r="G400" s="1"/>
      <c r="H400" s="1"/>
      <c r="I400" s="1"/>
      <c r="J400" s="1"/>
      <c r="K400" s="1"/>
      <c r="L400" s="22"/>
      <c r="M400" s="1"/>
      <c r="N400" s="1"/>
      <c r="O400" s="1"/>
      <c r="P400" s="1"/>
      <c r="Q400" s="1"/>
      <c r="R400" s="1"/>
      <c r="S400" s="1"/>
      <c r="T400" s="1"/>
      <c r="U400" s="1"/>
    </row>
    <row r="401" spans="2:21">
      <c r="B401" s="1"/>
      <c r="C401" s="1"/>
      <c r="D401" s="1"/>
      <c r="E401" s="1"/>
      <c r="F401" s="1"/>
      <c r="G401" s="1"/>
      <c r="H401" s="1"/>
      <c r="I401" s="1"/>
      <c r="J401" s="1"/>
      <c r="K401" s="1"/>
      <c r="L401" s="22"/>
      <c r="M401" s="1"/>
      <c r="N401" s="1"/>
      <c r="O401" s="1"/>
      <c r="P401" s="1"/>
      <c r="Q401" s="1"/>
      <c r="R401" s="1"/>
      <c r="S401" s="1"/>
      <c r="T401" s="1"/>
      <c r="U401" s="1"/>
    </row>
    <row r="402" spans="2:21">
      <c r="B402" s="1"/>
      <c r="C402" s="1"/>
      <c r="D402" s="1"/>
      <c r="E402" s="1"/>
      <c r="F402" s="1"/>
      <c r="G402" s="1"/>
      <c r="H402" s="1"/>
      <c r="I402" s="1"/>
      <c r="J402" s="1"/>
      <c r="K402" s="1"/>
      <c r="L402" s="22"/>
      <c r="M402" s="1"/>
      <c r="N402" s="1"/>
      <c r="O402" s="1"/>
      <c r="P402" s="1"/>
      <c r="Q402" s="1"/>
      <c r="R402" s="1"/>
      <c r="S402" s="1"/>
      <c r="T402" s="1"/>
      <c r="U402" s="1"/>
    </row>
    <row r="403" spans="2:21">
      <c r="B403" s="1"/>
      <c r="C403" s="1"/>
      <c r="D403" s="1"/>
      <c r="E403" s="1"/>
      <c r="F403" s="1"/>
      <c r="G403" s="1"/>
      <c r="H403" s="1"/>
      <c r="I403" s="1"/>
      <c r="J403" s="1"/>
      <c r="K403" s="1"/>
      <c r="L403" s="22"/>
      <c r="M403" s="1"/>
      <c r="N403" s="1"/>
      <c r="O403" s="1"/>
      <c r="P403" s="1"/>
      <c r="Q403" s="1"/>
      <c r="R403" s="1"/>
      <c r="S403" s="1"/>
      <c r="T403" s="1"/>
      <c r="U403" s="1"/>
    </row>
  </sheetData>
  <mergeCells count="19">
    <mergeCell ref="B34:D34"/>
    <mergeCell ref="B8:I10"/>
    <mergeCell ref="B13:I15"/>
    <mergeCell ref="B18:I18"/>
    <mergeCell ref="B27:D27"/>
    <mergeCell ref="H28:I28"/>
    <mergeCell ref="B21:I21"/>
    <mergeCell ref="B25:I25"/>
    <mergeCell ref="B26:I26"/>
    <mergeCell ref="D22:I22"/>
    <mergeCell ref="D23:I23"/>
    <mergeCell ref="B24:C24"/>
    <mergeCell ref="D24:I24"/>
    <mergeCell ref="B17:I17"/>
    <mergeCell ref="A3:U5"/>
    <mergeCell ref="B7:I7"/>
    <mergeCell ref="B12:I12"/>
    <mergeCell ref="B30:D30"/>
    <mergeCell ref="B33:D33"/>
  </mergeCells>
  <hyperlinks>
    <hyperlink ref="M9" r:id="rId1" xr:uid="{46E977C2-D212-4710-A4EA-E687AD519800}"/>
    <hyperlink ref="M10" r:id="rId2" xr:uid="{52A8E076-4D71-4157-AAC9-416CDA5CFF6F}"/>
    <hyperlink ref="M11" r:id="rId3" xr:uid="{2206E966-6E9C-415F-8987-83A93EF09370}"/>
    <hyperlink ref="M12" r:id="rId4" xr:uid="{FC7EAFC7-EC3A-43A6-9DEF-85775C17214D}"/>
    <hyperlink ref="M14" r:id="rId5" xr:uid="{353435CA-8CE7-428B-A4D1-F6FFE57FF42A}"/>
    <hyperlink ref="M13" r:id="rId6" xr:uid="{C767E42E-49BA-452F-9E5D-099B36B9739C}"/>
    <hyperlink ref="M16" r:id="rId7" xr:uid="{6E6B1FB1-FAA1-428F-B4DC-9B278CEDE691}"/>
    <hyperlink ref="M15" r:id="rId8" xr:uid="{27E7CF41-6913-43FA-82FC-1EF6D687F746}"/>
  </hyperlinks>
  <pageMargins left="0.7" right="0.7" top="0.75" bottom="0.75" header="0.3" footer="0.3"/>
  <pageSetup paperSize="9" scale="28" fitToWidth="0" fitToHeight="0" orientation="portrait" r:id="rId9"/>
  <rowBreaks count="1" manualBreakCount="1">
    <brk id="66" max="16383" man="1"/>
  </rowBreaks>
  <colBreaks count="1" manualBreakCount="1">
    <brk id="13" max="1048575" man="1"/>
  </colBreaks>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7ADB4-2FF3-45E4-B7DD-A4BBD2CCF3F1}">
  <sheetPr codeName="Sheet3"/>
  <dimension ref="A1:Q296"/>
  <sheetViews>
    <sheetView zoomScale="130" zoomScaleNormal="130" workbookViewId="0">
      <selection activeCell="A10" sqref="A10:XFD10"/>
    </sheetView>
  </sheetViews>
  <sheetFormatPr defaultRowHeight="14.4"/>
  <cols>
    <col min="2" max="2" width="14.44140625" customWidth="1"/>
    <col min="3" max="3" width="25.5546875" customWidth="1"/>
    <col min="7" max="7" width="9.33203125" customWidth="1"/>
    <col min="8" max="8" width="12.6640625" customWidth="1"/>
    <col min="9" max="9" width="13.33203125" customWidth="1"/>
    <col min="10" max="10" width="11.44140625" customWidth="1"/>
    <col min="11" max="11" width="12" customWidth="1"/>
    <col min="12" max="12" width="16" customWidth="1"/>
  </cols>
  <sheetData>
    <row r="1" spans="1:17" ht="20.399999999999999">
      <c r="A1" s="564" t="s">
        <v>186</v>
      </c>
      <c r="B1" s="564"/>
      <c r="C1" s="564"/>
      <c r="D1" s="564"/>
      <c r="E1" s="564"/>
      <c r="F1" s="564"/>
      <c r="G1" s="564"/>
      <c r="H1" s="564"/>
      <c r="I1" s="564"/>
      <c r="J1" s="564"/>
      <c r="K1" s="564"/>
      <c r="L1" s="564"/>
      <c r="M1" s="1"/>
      <c r="N1" s="1"/>
      <c r="O1" s="1"/>
      <c r="P1" s="1"/>
    </row>
    <row r="2" spans="1:17" ht="17.399999999999999">
      <c r="A2" s="565" t="s">
        <v>187</v>
      </c>
      <c r="B2" s="565"/>
      <c r="C2" s="565"/>
      <c r="D2" s="565"/>
      <c r="E2" s="565"/>
      <c r="F2" s="565"/>
      <c r="G2" s="565"/>
      <c r="H2" s="565"/>
      <c r="I2" s="565"/>
      <c r="J2" s="565"/>
      <c r="K2" s="565"/>
      <c r="L2" s="565"/>
      <c r="M2" s="1"/>
      <c r="N2" s="1"/>
      <c r="O2" s="1"/>
      <c r="P2" s="1"/>
    </row>
    <row r="3" spans="1:17" ht="15.6" customHeight="1">
      <c r="A3" s="565" t="s">
        <v>188</v>
      </c>
      <c r="B3" s="565"/>
      <c r="C3" s="565"/>
      <c r="D3" s="565"/>
      <c r="E3" s="565"/>
      <c r="F3" s="565"/>
      <c r="G3" s="565"/>
      <c r="H3" s="565"/>
      <c r="I3" s="565"/>
      <c r="J3" s="565"/>
      <c r="K3" s="565"/>
      <c r="L3" s="565"/>
      <c r="M3" s="1"/>
      <c r="N3" s="1"/>
      <c r="O3" s="1"/>
      <c r="P3" s="1"/>
    </row>
    <row r="4" spans="1:17" ht="17.399999999999999">
      <c r="A4" s="565" t="s">
        <v>189</v>
      </c>
      <c r="B4" s="565"/>
      <c r="C4" s="565"/>
      <c r="D4" s="565"/>
      <c r="E4" s="565"/>
      <c r="F4" s="565"/>
      <c r="G4" s="565"/>
      <c r="H4" s="565"/>
      <c r="I4" s="565"/>
      <c r="J4" s="565"/>
      <c r="K4" s="565"/>
      <c r="L4" s="565"/>
      <c r="M4" s="1"/>
      <c r="N4" s="1"/>
      <c r="O4" s="1"/>
      <c r="P4" s="1"/>
    </row>
    <row r="5" spans="1:17" ht="17.399999999999999">
      <c r="A5" s="566" t="s">
        <v>190</v>
      </c>
      <c r="B5" s="566"/>
      <c r="C5" s="566"/>
      <c r="D5" s="566"/>
      <c r="E5" s="566"/>
      <c r="F5" s="566"/>
      <c r="G5" s="566"/>
      <c r="H5" s="566"/>
      <c r="I5" s="566"/>
      <c r="J5" s="566"/>
      <c r="K5" s="566"/>
      <c r="L5" s="566"/>
      <c r="M5" s="1"/>
      <c r="N5" s="1"/>
      <c r="O5" s="1"/>
      <c r="P5" s="1"/>
    </row>
    <row r="6" spans="1:17" ht="17.399999999999999">
      <c r="A6" s="563" t="s">
        <v>191</v>
      </c>
      <c r="B6" s="563"/>
      <c r="C6" s="563"/>
      <c r="D6" s="563"/>
      <c r="E6" s="563"/>
      <c r="F6" s="563"/>
      <c r="G6" s="563"/>
      <c r="H6" s="563"/>
      <c r="I6" s="563"/>
      <c r="J6" s="563"/>
      <c r="K6" s="563"/>
      <c r="L6" s="563"/>
      <c r="M6" s="1"/>
      <c r="N6" s="1"/>
      <c r="O6" s="1"/>
      <c r="P6" s="1"/>
    </row>
    <row r="7" spans="1:17" ht="18">
      <c r="A7" s="93"/>
      <c r="B7" s="92"/>
      <c r="C7" s="563" t="s">
        <v>192</v>
      </c>
      <c r="D7" s="563"/>
      <c r="E7" s="563"/>
      <c r="F7" s="563"/>
      <c r="G7" s="563"/>
      <c r="H7" s="563"/>
      <c r="I7" s="563"/>
      <c r="J7" s="563"/>
      <c r="K7" s="94" t="s">
        <v>193</v>
      </c>
      <c r="L7" s="95">
        <v>3</v>
      </c>
      <c r="M7" s="1"/>
      <c r="N7" s="1"/>
      <c r="O7" s="1"/>
      <c r="P7" s="1"/>
    </row>
    <row r="8" spans="1:17" ht="15.6">
      <c r="A8" s="97"/>
      <c r="B8" s="97"/>
      <c r="C8" s="98"/>
      <c r="D8" s="97"/>
      <c r="E8" s="97"/>
      <c r="F8" s="97"/>
      <c r="G8" s="97"/>
      <c r="H8" s="97"/>
      <c r="I8" s="99"/>
      <c r="J8" s="99"/>
      <c r="K8" s="99"/>
      <c r="L8" s="99"/>
      <c r="M8" s="1"/>
      <c r="N8" s="1"/>
      <c r="O8" s="1"/>
      <c r="P8" s="1"/>
    </row>
    <row r="9" spans="1:17" s="482" customFormat="1" ht="46.8">
      <c r="A9" s="478" t="s">
        <v>194</v>
      </c>
      <c r="B9" s="479" t="s">
        <v>195</v>
      </c>
      <c r="C9" s="479">
        <v>0</v>
      </c>
      <c r="D9" s="480" t="s">
        <v>212</v>
      </c>
      <c r="E9" s="480" t="s">
        <v>213</v>
      </c>
      <c r="F9" s="480" t="s">
        <v>214</v>
      </c>
      <c r="G9" s="480" t="s">
        <v>215</v>
      </c>
      <c r="H9" s="481" t="s">
        <v>197</v>
      </c>
      <c r="I9" s="481" t="s">
        <v>198</v>
      </c>
      <c r="J9" s="481" t="s">
        <v>199</v>
      </c>
      <c r="K9" s="481" t="s">
        <v>200</v>
      </c>
      <c r="L9" s="481" t="s">
        <v>201</v>
      </c>
      <c r="M9" s="482" t="s">
        <v>1527</v>
      </c>
      <c r="Q9" s="482" t="s">
        <v>1527</v>
      </c>
    </row>
    <row r="10" spans="1:17" s="489" customFormat="1" ht="15.6">
      <c r="A10" s="485">
        <v>1</v>
      </c>
      <c r="B10" s="485">
        <v>200202001</v>
      </c>
      <c r="C10" s="484" t="s">
        <v>202</v>
      </c>
      <c r="D10" s="485">
        <v>20</v>
      </c>
      <c r="E10" s="485">
        <v>17</v>
      </c>
      <c r="F10" s="485">
        <v>4</v>
      </c>
      <c r="G10" s="485">
        <v>0</v>
      </c>
      <c r="H10" s="485">
        <v>42</v>
      </c>
      <c r="I10" s="486">
        <v>15</v>
      </c>
      <c r="J10" s="486">
        <v>5</v>
      </c>
      <c r="K10" s="485">
        <v>15</v>
      </c>
      <c r="L10" s="487">
        <v>77</v>
      </c>
      <c r="M10" s="488"/>
      <c r="N10" s="488"/>
      <c r="O10" s="488"/>
      <c r="P10" s="488"/>
    </row>
    <row r="11" spans="1:17" ht="25.2">
      <c r="A11" s="84">
        <v>2</v>
      </c>
      <c r="B11" s="84">
        <v>200202002</v>
      </c>
      <c r="C11" s="483" t="s">
        <v>203</v>
      </c>
      <c r="D11" s="84">
        <v>0</v>
      </c>
      <c r="E11" s="84">
        <v>7</v>
      </c>
      <c r="F11" s="84" t="s">
        <v>204</v>
      </c>
      <c r="G11" s="84" t="s">
        <v>204</v>
      </c>
      <c r="H11" s="84">
        <v>32</v>
      </c>
      <c r="I11" s="477">
        <v>15</v>
      </c>
      <c r="J11" s="90">
        <v>0</v>
      </c>
      <c r="K11" s="84">
        <v>15</v>
      </c>
      <c r="L11" s="85">
        <v>62</v>
      </c>
      <c r="M11" s="1"/>
      <c r="N11" s="1"/>
      <c r="O11" s="1"/>
      <c r="P11" s="1"/>
    </row>
    <row r="12" spans="1:17" ht="15.6">
      <c r="A12" s="84">
        <v>3</v>
      </c>
      <c r="B12" s="84">
        <v>200202004</v>
      </c>
      <c r="C12" s="483" t="s">
        <v>205</v>
      </c>
      <c r="D12" s="84">
        <v>20</v>
      </c>
      <c r="E12" s="84">
        <v>18</v>
      </c>
      <c r="F12" s="84">
        <v>0</v>
      </c>
      <c r="G12" s="84">
        <v>0</v>
      </c>
      <c r="H12" s="84">
        <v>43</v>
      </c>
      <c r="I12" s="90">
        <v>15</v>
      </c>
      <c r="J12" s="90">
        <v>1</v>
      </c>
      <c r="K12" s="84">
        <v>15</v>
      </c>
      <c r="L12" s="85">
        <v>74</v>
      </c>
      <c r="M12" s="1"/>
      <c r="N12" s="1"/>
      <c r="O12" s="1"/>
      <c r="P12" s="1"/>
    </row>
    <row r="13" spans="1:17" ht="15.6">
      <c r="A13" s="84">
        <v>4</v>
      </c>
      <c r="B13" s="84">
        <v>200202005</v>
      </c>
      <c r="C13" s="483" t="s">
        <v>206</v>
      </c>
      <c r="D13" s="84">
        <v>20</v>
      </c>
      <c r="E13" s="84">
        <v>15</v>
      </c>
      <c r="F13" s="84">
        <v>0</v>
      </c>
      <c r="G13" s="84">
        <v>0</v>
      </c>
      <c r="H13" s="84">
        <v>40</v>
      </c>
      <c r="I13" s="90">
        <v>15</v>
      </c>
      <c r="J13" s="90">
        <v>5</v>
      </c>
      <c r="K13" s="84">
        <v>15</v>
      </c>
      <c r="L13" s="85">
        <v>75</v>
      </c>
      <c r="M13" s="1"/>
      <c r="N13" s="1"/>
      <c r="O13" s="1"/>
      <c r="P13" s="1"/>
    </row>
    <row r="14" spans="1:17" ht="15.6">
      <c r="A14" s="84">
        <v>5</v>
      </c>
      <c r="B14" s="84">
        <v>200202006</v>
      </c>
      <c r="C14" s="483" t="s">
        <v>207</v>
      </c>
      <c r="D14" s="84">
        <v>18</v>
      </c>
      <c r="E14" s="84">
        <v>18</v>
      </c>
      <c r="F14" s="84">
        <v>10</v>
      </c>
      <c r="G14" s="84">
        <v>0</v>
      </c>
      <c r="H14" s="84">
        <v>41</v>
      </c>
      <c r="I14" s="90">
        <v>15</v>
      </c>
      <c r="J14" s="90">
        <v>39</v>
      </c>
      <c r="K14" s="84">
        <v>15</v>
      </c>
      <c r="L14" s="85">
        <v>110</v>
      </c>
      <c r="M14" s="1"/>
      <c r="N14" s="1"/>
      <c r="O14" s="1"/>
      <c r="P14" s="1"/>
    </row>
    <row r="15" spans="1:17" ht="15.6">
      <c r="A15" s="84">
        <v>6</v>
      </c>
      <c r="B15" s="84">
        <v>200202007</v>
      </c>
      <c r="C15" s="483" t="s">
        <v>208</v>
      </c>
      <c r="D15" s="84">
        <v>20</v>
      </c>
      <c r="E15" s="84">
        <v>0</v>
      </c>
      <c r="F15" s="84">
        <v>13</v>
      </c>
      <c r="G15" s="84">
        <v>0</v>
      </c>
      <c r="H15" s="84">
        <v>40</v>
      </c>
      <c r="I15" s="90">
        <v>15</v>
      </c>
      <c r="J15" s="90">
        <v>2</v>
      </c>
      <c r="K15" s="84">
        <v>15</v>
      </c>
      <c r="L15" s="85">
        <v>72</v>
      </c>
      <c r="M15" s="1"/>
      <c r="N15" s="1"/>
      <c r="O15" s="1"/>
      <c r="P15" s="1"/>
    </row>
    <row r="16" spans="1:17">
      <c r="A16" s="1"/>
      <c r="B16" s="1"/>
      <c r="C16" s="1"/>
      <c r="D16" s="1"/>
      <c r="E16" s="1"/>
      <c r="F16" s="1"/>
      <c r="G16" s="1"/>
      <c r="H16" s="1"/>
      <c r="I16" s="1"/>
      <c r="J16" s="1"/>
      <c r="K16" s="1"/>
      <c r="L16" s="1"/>
      <c r="M16" s="1"/>
      <c r="N16" s="1"/>
      <c r="O16" s="1"/>
      <c r="P16" s="1"/>
    </row>
    <row r="17" spans="1:16">
      <c r="A17" s="1"/>
      <c r="B17" s="1"/>
      <c r="C17" s="1"/>
      <c r="D17" s="1"/>
      <c r="E17" s="1"/>
      <c r="F17" s="1"/>
      <c r="G17" s="1"/>
      <c r="H17" s="1"/>
      <c r="I17" s="1"/>
      <c r="J17" s="1"/>
      <c r="K17" s="1"/>
      <c r="L17" s="1"/>
      <c r="M17" s="1"/>
      <c r="N17" s="1"/>
      <c r="O17" s="1"/>
      <c r="P17" s="1"/>
    </row>
    <row r="18" spans="1:16">
      <c r="A18" s="1"/>
      <c r="B18" s="1"/>
      <c r="C18" s="1"/>
      <c r="D18" s="1"/>
      <c r="E18" s="1"/>
      <c r="F18" s="1"/>
      <c r="G18" s="1"/>
      <c r="H18" s="1"/>
      <c r="I18" s="1"/>
      <c r="J18" s="1"/>
      <c r="K18" s="1"/>
      <c r="L18" s="1"/>
      <c r="M18" s="1"/>
      <c r="N18" s="1"/>
      <c r="O18" s="1"/>
      <c r="P18" s="1"/>
    </row>
    <row r="19" spans="1:16" ht="36" customHeight="1">
      <c r="A19" s="1"/>
      <c r="B19" s="100" t="s">
        <v>216</v>
      </c>
      <c r="C19" s="101" t="s">
        <v>653</v>
      </c>
      <c r="D19" s="1"/>
      <c r="E19" s="106" t="s">
        <v>234</v>
      </c>
      <c r="F19" s="107"/>
      <c r="G19" s="107" t="s">
        <v>235</v>
      </c>
      <c r="H19" s="108"/>
      <c r="I19" s="1"/>
      <c r="J19" s="1"/>
      <c r="K19" s="1"/>
      <c r="L19" s="1"/>
      <c r="M19" s="1"/>
      <c r="N19" s="1"/>
      <c r="O19" s="1"/>
      <c r="P19" s="1"/>
    </row>
    <row r="20" spans="1:16" ht="51.6" customHeight="1">
      <c r="A20" s="1"/>
      <c r="B20" s="102" t="s">
        <v>217</v>
      </c>
      <c r="C20" s="101" t="s">
        <v>218</v>
      </c>
      <c r="D20" s="1"/>
      <c r="E20" s="1"/>
      <c r="F20" s="1"/>
      <c r="G20" s="1"/>
      <c r="H20" s="1"/>
      <c r="I20" s="1"/>
      <c r="J20" s="1"/>
      <c r="K20" s="1"/>
      <c r="L20" s="1"/>
      <c r="M20" s="1"/>
      <c r="N20" s="1"/>
      <c r="O20" s="1"/>
      <c r="P20" s="1"/>
    </row>
    <row r="21" spans="1:16" ht="46.8">
      <c r="A21" s="1"/>
      <c r="B21" s="102" t="s">
        <v>219</v>
      </c>
      <c r="C21" s="101" t="s">
        <v>220</v>
      </c>
      <c r="D21" s="1"/>
      <c r="E21" s="1"/>
      <c r="F21" s="1"/>
      <c r="G21" s="1"/>
      <c r="H21" s="1"/>
      <c r="I21" s="1"/>
      <c r="J21" s="1"/>
      <c r="K21" s="1"/>
      <c r="L21" s="1"/>
      <c r="M21" s="1"/>
      <c r="N21" s="1"/>
      <c r="O21" s="1"/>
      <c r="P21" s="1"/>
    </row>
    <row r="22" spans="1:16">
      <c r="A22" s="1"/>
      <c r="B22" s="1"/>
      <c r="C22" s="1"/>
      <c r="D22" s="1"/>
      <c r="E22" s="1"/>
      <c r="F22" s="1"/>
      <c r="G22" s="1"/>
      <c r="H22" s="1"/>
      <c r="I22" s="1"/>
      <c r="J22" s="1"/>
      <c r="K22" s="1"/>
      <c r="L22" s="1"/>
      <c r="M22" s="1"/>
      <c r="N22" s="1"/>
      <c r="O22" s="1"/>
      <c r="P22" s="1"/>
    </row>
    <row r="23" spans="1:16">
      <c r="A23" s="1"/>
      <c r="B23" s="1"/>
      <c r="C23" s="1"/>
      <c r="D23" s="1"/>
      <c r="E23" s="1"/>
      <c r="F23" s="1"/>
      <c r="G23" s="1"/>
      <c r="H23" s="1"/>
      <c r="I23" s="1"/>
      <c r="J23" s="1"/>
      <c r="K23" s="1"/>
      <c r="L23" s="1"/>
      <c r="M23" s="1"/>
      <c r="N23" s="1"/>
      <c r="O23" s="1"/>
      <c r="P23" s="1"/>
    </row>
    <row r="24" spans="1:16">
      <c r="A24" s="1"/>
      <c r="B24" s="1"/>
      <c r="C24" s="1"/>
      <c r="D24" s="1"/>
      <c r="E24" s="1"/>
      <c r="F24" s="1"/>
      <c r="G24" s="1"/>
      <c r="H24" s="1"/>
      <c r="I24" s="1"/>
      <c r="J24" s="1"/>
      <c r="K24" s="1"/>
      <c r="L24" s="1"/>
      <c r="M24" s="1"/>
      <c r="N24" s="1"/>
      <c r="O24" s="1"/>
      <c r="P24" s="1"/>
    </row>
    <row r="25" spans="1:16">
      <c r="A25" s="1"/>
      <c r="B25" s="1"/>
      <c r="C25" s="1"/>
      <c r="D25" s="1"/>
      <c r="E25" s="1"/>
      <c r="F25" s="1"/>
      <c r="G25" s="1"/>
      <c r="H25" s="1"/>
      <c r="I25" s="1"/>
      <c r="J25" s="1"/>
      <c r="K25" s="1"/>
      <c r="L25" s="1"/>
      <c r="M25" s="1"/>
      <c r="N25" s="1"/>
      <c r="O25" s="1"/>
      <c r="P25" s="1"/>
    </row>
    <row r="26" spans="1:16">
      <c r="A26" s="1"/>
      <c r="B26" s="1"/>
      <c r="C26" s="1"/>
      <c r="D26" s="1"/>
      <c r="E26" s="1"/>
      <c r="F26" s="1"/>
      <c r="G26" s="1"/>
      <c r="H26" s="1"/>
      <c r="I26" s="1"/>
      <c r="J26" s="1"/>
      <c r="K26" s="1"/>
      <c r="L26" s="1"/>
      <c r="M26" s="1"/>
      <c r="N26" s="1"/>
      <c r="O26" s="1"/>
      <c r="P26" s="1"/>
    </row>
    <row r="27" spans="1:16">
      <c r="A27" s="1"/>
      <c r="B27" s="1"/>
      <c r="C27" s="1"/>
      <c r="D27" s="1"/>
      <c r="E27" s="1"/>
      <c r="F27" s="1"/>
      <c r="G27" s="1"/>
      <c r="H27" s="1"/>
      <c r="I27" s="1"/>
      <c r="J27" s="1"/>
      <c r="K27" s="1"/>
      <c r="L27" s="1"/>
      <c r="M27" s="1"/>
      <c r="N27" s="1"/>
      <c r="O27" s="1"/>
      <c r="P27" s="1"/>
    </row>
    <row r="28" spans="1:16">
      <c r="A28" s="1"/>
      <c r="B28" s="1"/>
      <c r="C28" s="1"/>
      <c r="D28" s="1"/>
      <c r="E28" s="1"/>
      <c r="F28" s="1"/>
      <c r="G28" s="1"/>
      <c r="H28" s="1"/>
      <c r="I28" s="1"/>
      <c r="J28" s="1"/>
      <c r="K28" s="1"/>
      <c r="L28" s="1"/>
      <c r="M28" s="1"/>
      <c r="N28" s="1"/>
      <c r="O28" s="1"/>
      <c r="P28" s="1"/>
    </row>
    <row r="29" spans="1:16" s="1" customFormat="1"/>
    <row r="30" spans="1:16" s="1" customFormat="1"/>
    <row r="31" spans="1:16" s="1" customFormat="1"/>
    <row r="32" spans="1:16" s="1" customFormat="1"/>
    <row r="33" s="1" customFormat="1"/>
    <row r="34" s="1" customFormat="1"/>
    <row r="35" s="1" customFormat="1"/>
    <row r="36" s="1" customFormat="1"/>
    <row r="37" s="1" customFormat="1"/>
    <row r="38" s="1" customFormat="1"/>
    <row r="39" s="1" customFormat="1"/>
    <row r="40" s="1" customFormat="1"/>
    <row r="41" s="1" customFormat="1"/>
    <row r="42" s="1" customFormat="1"/>
    <row r="43" s="1" customFormat="1"/>
    <row r="44" s="1" customFormat="1"/>
    <row r="45" s="1" customFormat="1"/>
    <row r="46" s="1" customFormat="1"/>
    <row r="47" s="1" customFormat="1"/>
    <row r="48" s="1" customFormat="1"/>
    <row r="49" s="1" customFormat="1"/>
    <row r="50" s="1" customFormat="1"/>
    <row r="51" s="1" customFormat="1"/>
    <row r="52" s="1" customFormat="1"/>
    <row r="53" s="1" customFormat="1"/>
    <row r="54" s="1" customFormat="1"/>
    <row r="55" s="1" customFormat="1"/>
    <row r="56" s="1" customFormat="1"/>
    <row r="57" s="1" customFormat="1"/>
    <row r="58" s="1" customFormat="1"/>
    <row r="59" s="1" customFormat="1"/>
    <row r="60" s="1" customFormat="1"/>
    <row r="61" s="1" customFormat="1"/>
    <row r="62" s="1" customFormat="1"/>
    <row r="63" s="1" customFormat="1"/>
    <row r="64" s="1" customFormat="1"/>
    <row r="65" s="1" customFormat="1"/>
    <row r="66" s="1" customFormat="1"/>
    <row r="67" s="1" customFormat="1"/>
    <row r="68" s="1" customFormat="1"/>
    <row r="69" s="1" customFormat="1"/>
    <row r="70" s="1" customFormat="1"/>
    <row r="71" s="1" customFormat="1"/>
    <row r="72" s="1" customFormat="1"/>
    <row r="73" s="1" customFormat="1"/>
    <row r="74" s="1" customFormat="1"/>
    <row r="75" s="1" customFormat="1"/>
    <row r="76" s="1" customFormat="1"/>
    <row r="77" s="1" customFormat="1"/>
    <row r="78" s="1" customFormat="1"/>
    <row r="79" s="1" customFormat="1"/>
    <row r="80" s="1" customFormat="1"/>
    <row r="81" s="1" customFormat="1"/>
    <row r="82" s="1" customFormat="1"/>
    <row r="83" s="1" customFormat="1"/>
    <row r="84" s="1" customFormat="1"/>
    <row r="85" s="1" customFormat="1"/>
    <row r="86" s="1" customFormat="1"/>
    <row r="87" s="1" customFormat="1"/>
    <row r="88" s="1" customFormat="1"/>
    <row r="89" s="1" customFormat="1"/>
    <row r="90" s="1" customFormat="1"/>
    <row r="91" s="1" customFormat="1"/>
    <row r="92" s="1" customFormat="1"/>
    <row r="93" s="1" customFormat="1"/>
    <row r="94" s="1" customFormat="1"/>
    <row r="95" s="1" customFormat="1"/>
    <row r="96" s="1" customFormat="1"/>
    <row r="97" s="1" customFormat="1"/>
    <row r="98" s="1" customFormat="1"/>
    <row r="99" s="1" customFormat="1"/>
    <row r="100" s="1" customFormat="1"/>
    <row r="101" s="1" customFormat="1"/>
    <row r="102" s="1" customFormat="1"/>
    <row r="103" s="1" customFormat="1"/>
    <row r="104" s="1" customFormat="1"/>
    <row r="105" s="1" customFormat="1"/>
    <row r="106" s="1" customFormat="1"/>
    <row r="107" s="1" customFormat="1"/>
    <row r="108" s="1" customFormat="1"/>
    <row r="109" s="1" customFormat="1"/>
    <row r="110" s="1" customFormat="1"/>
    <row r="111" s="1" customFormat="1"/>
    <row r="112" s="1" customFormat="1"/>
    <row r="113" s="1" customFormat="1"/>
    <row r="114" s="1" customFormat="1"/>
    <row r="115" s="1" customFormat="1"/>
    <row r="116" s="1" customFormat="1"/>
    <row r="117" s="1" customFormat="1"/>
    <row r="118" s="1" customFormat="1"/>
    <row r="119" s="1" customFormat="1"/>
    <row r="120" s="1" customFormat="1"/>
    <row r="121" s="1" customFormat="1"/>
    <row r="122" s="1" customFormat="1"/>
    <row r="123" s="1" customFormat="1"/>
    <row r="124" s="1" customFormat="1"/>
    <row r="125" s="1" customFormat="1"/>
    <row r="126" s="1" customFormat="1"/>
    <row r="127" s="1" customFormat="1"/>
    <row r="128" s="1" customFormat="1"/>
    <row r="129" s="1" customFormat="1"/>
    <row r="130" s="1" customFormat="1"/>
    <row r="131" s="1" customFormat="1"/>
    <row r="132" s="1" customFormat="1"/>
    <row r="133" s="1" customFormat="1"/>
    <row r="134" s="1" customFormat="1"/>
    <row r="135" s="1" customFormat="1"/>
    <row r="136" s="1" customFormat="1"/>
    <row r="137" s="1" customFormat="1"/>
    <row r="138" s="1" customFormat="1"/>
    <row r="139" s="1" customFormat="1"/>
    <row r="140" s="1" customFormat="1"/>
    <row r="141" s="1" customFormat="1"/>
    <row r="142" s="1" customFormat="1"/>
    <row r="143" s="1" customFormat="1"/>
    <row r="144" s="1" customFormat="1"/>
    <row r="145" s="1" customFormat="1"/>
    <row r="146" s="1" customFormat="1"/>
    <row r="147" s="1" customFormat="1"/>
    <row r="148" s="1" customFormat="1"/>
    <row r="149" s="1" customFormat="1"/>
    <row r="150" s="1" customFormat="1"/>
    <row r="151" s="1" customFormat="1"/>
    <row r="152" s="1" customFormat="1"/>
    <row r="153" s="1" customFormat="1"/>
    <row r="154" s="1" customFormat="1"/>
    <row r="155" s="1" customFormat="1"/>
    <row r="156" s="1" customFormat="1"/>
    <row r="157" s="1" customFormat="1"/>
    <row r="158" s="1" customFormat="1"/>
    <row r="159" s="1" customFormat="1"/>
    <row r="160" s="1" customFormat="1"/>
    <row r="161" s="1" customFormat="1"/>
    <row r="162" s="1" customFormat="1"/>
    <row r="163" s="1" customFormat="1"/>
    <row r="164" s="1" customFormat="1"/>
    <row r="165" s="1" customFormat="1"/>
    <row r="166" s="1" customFormat="1"/>
    <row r="167" s="1" customFormat="1"/>
    <row r="168" s="1" customFormat="1"/>
    <row r="169" s="1" customFormat="1"/>
    <row r="170" s="1" customFormat="1"/>
    <row r="171" s="1" customFormat="1"/>
    <row r="172" s="1" customFormat="1"/>
    <row r="173" s="1" customFormat="1"/>
    <row r="174" s="1" customFormat="1"/>
    <row r="175" s="1" customFormat="1"/>
    <row r="176" s="1" customFormat="1"/>
    <row r="177" s="1" customFormat="1"/>
    <row r="178" s="1" customFormat="1"/>
    <row r="179" s="1" customFormat="1"/>
    <row r="180" s="1" customFormat="1"/>
    <row r="181" s="1" customFormat="1"/>
    <row r="182" s="1" customFormat="1"/>
    <row r="183" s="1" customFormat="1"/>
    <row r="184" s="1" customFormat="1"/>
    <row r="185" s="1" customFormat="1"/>
    <row r="186" s="1" customFormat="1"/>
    <row r="187" s="1" customFormat="1"/>
    <row r="188" s="1" customFormat="1"/>
    <row r="189" s="1" customFormat="1"/>
    <row r="190" s="1" customFormat="1"/>
    <row r="191" s="1" customFormat="1"/>
    <row r="192" s="1" customFormat="1"/>
    <row r="193" s="1" customFormat="1"/>
    <row r="194" s="1" customFormat="1"/>
    <row r="195" s="1" customFormat="1"/>
    <row r="196" s="1" customFormat="1"/>
    <row r="197" s="1" customFormat="1"/>
    <row r="198" s="1" customFormat="1"/>
    <row r="199" s="1" customFormat="1"/>
    <row r="200" s="1" customFormat="1"/>
    <row r="201" s="1" customFormat="1"/>
    <row r="202" s="1" customFormat="1"/>
    <row r="203" s="1" customFormat="1"/>
    <row r="204" s="1" customFormat="1"/>
    <row r="205" s="1" customFormat="1"/>
    <row r="206" s="1" customFormat="1"/>
    <row r="207" s="1" customFormat="1"/>
    <row r="208" s="1" customFormat="1"/>
    <row r="209" s="1" customFormat="1"/>
    <row r="210" s="1" customFormat="1"/>
    <row r="211" s="1" customFormat="1"/>
    <row r="212" s="1" customFormat="1"/>
    <row r="213" s="1" customFormat="1"/>
    <row r="214" s="1" customFormat="1"/>
    <row r="215" s="1" customFormat="1"/>
    <row r="216" s="1" customFormat="1"/>
    <row r="217" s="1" customFormat="1"/>
    <row r="218" s="1" customFormat="1"/>
    <row r="219" s="1" customFormat="1"/>
    <row r="220" s="1" customFormat="1"/>
    <row r="221" s="1" customFormat="1"/>
    <row r="222" s="1" customFormat="1"/>
    <row r="223" s="1" customFormat="1"/>
    <row r="224" s="1" customFormat="1"/>
    <row r="225" s="1" customFormat="1"/>
    <row r="226" s="1" customFormat="1"/>
    <row r="227" s="1" customFormat="1"/>
    <row r="228" s="1" customFormat="1"/>
    <row r="229" s="1" customFormat="1"/>
    <row r="230" s="1" customFormat="1"/>
    <row r="231" s="1" customFormat="1"/>
    <row r="232" s="1" customFormat="1"/>
    <row r="233" s="1" customFormat="1"/>
    <row r="234" s="1" customFormat="1"/>
    <row r="235" s="1" customFormat="1"/>
    <row r="236" s="1" customFormat="1"/>
    <row r="237" s="1" customFormat="1"/>
    <row r="238" s="1" customFormat="1"/>
    <row r="239" s="1" customFormat="1"/>
    <row r="240" s="1" customFormat="1"/>
    <row r="241" s="1" customFormat="1"/>
    <row r="242" s="1" customFormat="1"/>
    <row r="243" s="1" customFormat="1"/>
    <row r="244" s="1" customFormat="1"/>
    <row r="245" s="1" customFormat="1"/>
    <row r="246" s="1" customFormat="1"/>
    <row r="247" s="1" customFormat="1"/>
    <row r="248" s="1" customFormat="1"/>
    <row r="249" s="1" customFormat="1"/>
    <row r="250" s="1" customFormat="1"/>
    <row r="251" s="1" customFormat="1"/>
    <row r="252" s="1" customFormat="1"/>
    <row r="253" s="1" customFormat="1"/>
    <row r="254" s="1" customFormat="1"/>
    <row r="255" s="1" customFormat="1"/>
    <row r="256" s="1" customFormat="1"/>
    <row r="257" s="1" customFormat="1"/>
    <row r="258" s="1" customFormat="1"/>
    <row r="259" s="1" customFormat="1"/>
    <row r="260" s="1" customFormat="1"/>
    <row r="261" s="1" customFormat="1"/>
    <row r="262" s="1" customFormat="1"/>
    <row r="263" s="1" customFormat="1"/>
    <row r="264" s="1" customFormat="1"/>
    <row r="265" s="1" customFormat="1"/>
    <row r="266" s="1" customFormat="1"/>
    <row r="267" s="1" customFormat="1"/>
    <row r="268" s="1" customFormat="1"/>
    <row r="269" s="1" customFormat="1"/>
    <row r="270" s="1" customFormat="1"/>
    <row r="271" s="1" customFormat="1"/>
    <row r="272" s="1" customFormat="1"/>
    <row r="273" s="1" customFormat="1"/>
    <row r="274" s="1" customFormat="1"/>
    <row r="275" s="1" customFormat="1"/>
    <row r="276" s="1" customFormat="1"/>
    <row r="277" s="1" customFormat="1"/>
    <row r="278" s="1" customFormat="1"/>
    <row r="279" s="1" customFormat="1"/>
    <row r="280" s="1" customFormat="1"/>
    <row r="281" s="1" customFormat="1"/>
    <row r="282" s="1" customFormat="1"/>
    <row r="283" s="1" customFormat="1"/>
    <row r="284" s="1" customFormat="1"/>
    <row r="285" s="1" customFormat="1"/>
    <row r="286" s="1" customFormat="1"/>
    <row r="287" s="1" customFormat="1"/>
    <row r="288" s="1" customFormat="1"/>
    <row r="289" s="1" customFormat="1"/>
    <row r="290" s="1" customFormat="1"/>
    <row r="291" s="1" customFormat="1"/>
    <row r="292" s="1" customFormat="1"/>
    <row r="293" s="1" customFormat="1"/>
    <row r="294" s="1" customFormat="1"/>
    <row r="295" s="1" customFormat="1"/>
    <row r="296" s="1" customFormat="1"/>
  </sheetData>
  <mergeCells count="7">
    <mergeCell ref="A6:L6"/>
    <mergeCell ref="C7:J7"/>
    <mergeCell ref="A1:L1"/>
    <mergeCell ref="A2:L2"/>
    <mergeCell ref="A3:L3"/>
    <mergeCell ref="A4:L4"/>
    <mergeCell ref="A5:L5"/>
  </mergeCells>
  <conditionalFormatting sqref="A10:B15">
    <cfRule type="expression" dxfId="62" priority="13">
      <formula>NOT(EXACT(A10,""))</formula>
    </cfRule>
  </conditionalFormatting>
  <conditionalFormatting sqref="C10:C15">
    <cfRule type="expression" dxfId="61" priority="11">
      <formula>NOT(EXACT(B10,""))</formula>
    </cfRule>
  </conditionalFormatting>
  <conditionalFormatting sqref="D10:H15">
    <cfRule type="expression" dxfId="60" priority="12">
      <formula>NOT(EXACT(B10,""))</formula>
    </cfRule>
  </conditionalFormatting>
  <conditionalFormatting sqref="E11 D11:D15">
    <cfRule type="expression" dxfId="59" priority="10">
      <formula>NOT(EXACT(B11,""))</formula>
    </cfRule>
  </conditionalFormatting>
  <conditionalFormatting sqref="E12:E15">
    <cfRule type="expression" dxfId="58" priority="9">
      <formula>NOT(EXACT(B12,""))</formula>
    </cfRule>
  </conditionalFormatting>
  <conditionalFormatting sqref="F10:F15">
    <cfRule type="expression" dxfId="57" priority="3">
      <formula>NOT(EXACT(B10,""))</formula>
    </cfRule>
  </conditionalFormatting>
  <conditionalFormatting sqref="F11:G13">
    <cfRule type="expression" dxfId="56" priority="4">
      <formula>NOT(EXACT(D11,""))</formula>
    </cfRule>
  </conditionalFormatting>
  <conditionalFormatting sqref="G10:G15">
    <cfRule type="expression" dxfId="55" priority="5">
      <formula>NOT(EXACT(B10,""))</formula>
    </cfRule>
  </conditionalFormatting>
  <conditionalFormatting sqref="H10:H15">
    <cfRule type="expression" dxfId="54" priority="1">
      <formula>NOT(EXACT(B10,""))</formula>
    </cfRule>
  </conditionalFormatting>
  <conditionalFormatting sqref="H11:H15">
    <cfRule type="expression" dxfId="53" priority="2">
      <formula>NOT(EXACT(F11,""))</formula>
    </cfRule>
  </conditionalFormatting>
  <conditionalFormatting sqref="I10:I15">
    <cfRule type="expression" dxfId="52" priority="8">
      <formula>NOT(EXACT(B10,""))</formula>
    </cfRule>
  </conditionalFormatting>
  <conditionalFormatting sqref="J10:J15">
    <cfRule type="expression" dxfId="51" priority="7">
      <formula>NOT(EXACT(B10,""))</formula>
    </cfRule>
  </conditionalFormatting>
  <conditionalFormatting sqref="K10:L15">
    <cfRule type="expression" dxfId="50" priority="6">
      <formula>NOT(EXACT(B10,""))</formula>
    </cfRule>
  </conditionalFormatting>
  <dataValidations count="3">
    <dataValidation operator="lessThanOrEqual" allowBlank="1" showInputMessage="1" showErrorMessage="1" sqref="H10:H15" xr:uid="{518D0A3C-E575-4705-83A6-B547832FF820}"/>
    <dataValidation type="custom" allowBlank="1" showInputMessage="1" showErrorMessage="1" sqref="D10:G15" xr:uid="{ABF30384-C578-4C03-93D2-9889186A94A8}">
      <formula1>OR(D10&lt;=20,D10="A")</formula1>
    </dataValidation>
    <dataValidation type="custom" allowBlank="1" showInputMessage="1" showErrorMessage="1" sqref="J10:J15" xr:uid="{AA78FDCE-5039-4C59-B880-D88BEE3930BC}">
      <formula1>OR(J10&lt;=($L$7*15),J10="A")</formula1>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B0FC2-25E5-4C44-81C0-2AD8D7849266}">
  <sheetPr codeName="Sheet18"/>
  <dimension ref="A3:W18"/>
  <sheetViews>
    <sheetView tabSelected="1" topLeftCell="A10" zoomScale="202" workbookViewId="0">
      <selection activeCell="A12" sqref="A12"/>
    </sheetView>
  </sheetViews>
  <sheetFormatPr defaultColWidth="8.88671875" defaultRowHeight="14.4"/>
  <cols>
    <col min="1" max="1" width="3.109375" style="1" bestFit="1" customWidth="1"/>
    <col min="2" max="2" width="10" style="1" bestFit="1" customWidth="1"/>
    <col min="3" max="3" width="16.5546875" style="1" customWidth="1"/>
    <col min="4" max="7" width="4.33203125" style="1" bestFit="1" customWidth="1"/>
    <col min="8" max="8" width="27.33203125" style="1" bestFit="1" customWidth="1"/>
    <col min="9" max="9" width="28.44140625" style="1" bestFit="1" customWidth="1"/>
    <col min="10" max="10" width="26.44140625" style="1" bestFit="1" customWidth="1"/>
    <col min="11" max="11" width="23" style="1" bestFit="1" customWidth="1"/>
    <col min="12" max="12" width="27.88671875" style="1" bestFit="1" customWidth="1"/>
    <col min="13" max="15" width="8.88671875" style="1"/>
    <col min="16" max="16" width="4" style="1" customWidth="1"/>
    <col min="17" max="16384" width="8.88671875" style="1"/>
  </cols>
  <sheetData>
    <row r="3" spans="1:23" ht="21">
      <c r="A3" s="568" t="s">
        <v>131</v>
      </c>
      <c r="B3" s="568"/>
      <c r="P3" s="241" t="s">
        <v>731</v>
      </c>
      <c r="Q3" s="242" t="s">
        <v>730</v>
      </c>
      <c r="R3" s="243"/>
      <c r="S3" s="243"/>
      <c r="T3" s="243"/>
      <c r="U3" s="243"/>
      <c r="V3" s="243"/>
      <c r="W3" s="243"/>
    </row>
    <row r="4" spans="1:23" ht="21">
      <c r="A4" s="569" t="s">
        <v>186</v>
      </c>
      <c r="B4" s="569"/>
      <c r="C4" s="569"/>
      <c r="D4" s="569"/>
      <c r="E4" s="569"/>
      <c r="F4" s="569"/>
      <c r="G4" s="569"/>
      <c r="H4" s="569"/>
      <c r="I4" s="569"/>
      <c r="J4" s="569"/>
      <c r="K4" s="569"/>
      <c r="L4" s="569"/>
      <c r="P4" s="243"/>
      <c r="Q4" s="244" t="s">
        <v>732</v>
      </c>
      <c r="R4" s="243"/>
      <c r="S4" s="243"/>
      <c r="T4" s="243"/>
      <c r="U4" s="243"/>
      <c r="V4" s="243"/>
      <c r="W4" s="243"/>
    </row>
    <row r="5" spans="1:23" ht="21">
      <c r="A5" s="569" t="s">
        <v>187</v>
      </c>
      <c r="B5" s="569"/>
      <c r="C5" s="569"/>
      <c r="D5" s="569"/>
      <c r="E5" s="569"/>
      <c r="F5" s="569"/>
      <c r="G5" s="569"/>
      <c r="H5" s="569"/>
      <c r="I5" s="569"/>
      <c r="J5" s="569"/>
      <c r="K5" s="569"/>
      <c r="L5" s="569"/>
      <c r="P5" s="243"/>
      <c r="Q5" s="244" t="s">
        <v>733</v>
      </c>
      <c r="R5" s="243"/>
      <c r="S5" s="243"/>
      <c r="T5" s="243"/>
      <c r="U5" s="243"/>
      <c r="V5" s="243"/>
      <c r="W5" s="243"/>
    </row>
    <row r="6" spans="1:23" ht="21">
      <c r="A6" s="569" t="s">
        <v>188</v>
      </c>
      <c r="B6" s="569"/>
      <c r="C6" s="569"/>
      <c r="D6" s="569"/>
      <c r="E6" s="569"/>
      <c r="F6" s="569"/>
      <c r="G6" s="569"/>
      <c r="H6" s="569"/>
      <c r="I6" s="569"/>
      <c r="J6" s="569"/>
      <c r="K6" s="569"/>
      <c r="L6" s="569"/>
      <c r="P6" s="243"/>
      <c r="Q6" s="244" t="s">
        <v>734</v>
      </c>
      <c r="R6" s="243"/>
      <c r="S6" s="243"/>
      <c r="T6" s="243"/>
      <c r="U6" s="243"/>
      <c r="V6" s="243"/>
      <c r="W6" s="243"/>
    </row>
    <row r="7" spans="1:23" ht="21">
      <c r="A7" s="569" t="s">
        <v>189</v>
      </c>
      <c r="B7" s="569"/>
      <c r="C7" s="569"/>
      <c r="D7" s="569"/>
      <c r="E7" s="569"/>
      <c r="F7" s="569"/>
      <c r="G7" s="569"/>
      <c r="H7" s="569"/>
      <c r="I7" s="569"/>
      <c r="J7" s="569"/>
      <c r="K7" s="569"/>
      <c r="L7" s="569"/>
      <c r="P7" s="243"/>
      <c r="Q7" s="244" t="s">
        <v>735</v>
      </c>
      <c r="R7" s="243"/>
      <c r="S7" s="243"/>
      <c r="T7" s="243"/>
      <c r="U7" s="243"/>
      <c r="V7" s="243"/>
      <c r="W7" s="243"/>
    </row>
    <row r="8" spans="1:23" ht="21">
      <c r="A8" s="570" t="s">
        <v>190</v>
      </c>
      <c r="B8" s="570"/>
      <c r="C8" s="570"/>
      <c r="D8" s="570"/>
      <c r="E8" s="570"/>
      <c r="F8" s="570"/>
      <c r="G8" s="570"/>
      <c r="H8" s="570"/>
      <c r="I8" s="570"/>
      <c r="J8" s="570"/>
      <c r="K8" s="570"/>
      <c r="L8" s="570"/>
      <c r="P8" s="243"/>
      <c r="Q8" s="244" t="s">
        <v>736</v>
      </c>
      <c r="R8" s="243"/>
      <c r="S8" s="243"/>
      <c r="T8" s="243"/>
      <c r="U8" s="243"/>
      <c r="V8" s="243"/>
      <c r="W8" s="243"/>
    </row>
    <row r="9" spans="1:23" s="239" customFormat="1" ht="21">
      <c r="A9" s="567" t="s">
        <v>191</v>
      </c>
      <c r="B9" s="567"/>
      <c r="C9" s="567"/>
      <c r="D9" s="567"/>
      <c r="E9" s="567"/>
      <c r="F9" s="567"/>
      <c r="G9" s="567"/>
      <c r="H9" s="567"/>
      <c r="I9" s="567"/>
      <c r="J9" s="567"/>
      <c r="K9" s="567"/>
      <c r="L9" s="567"/>
      <c r="P9" s="243"/>
      <c r="Q9" s="244" t="s">
        <v>737</v>
      </c>
      <c r="R9" s="245"/>
      <c r="S9" s="245"/>
      <c r="T9" s="245"/>
      <c r="U9" s="245"/>
      <c r="V9" s="245"/>
      <c r="W9" s="245"/>
    </row>
    <row r="10" spans="1:23">
      <c r="A10" s="567" t="s">
        <v>192</v>
      </c>
      <c r="B10" s="567"/>
      <c r="C10" s="567"/>
      <c r="D10" s="567"/>
      <c r="E10" s="567"/>
      <c r="F10" s="567"/>
      <c r="G10" s="567"/>
      <c r="H10" s="567"/>
      <c r="I10" s="567"/>
      <c r="J10" s="567"/>
      <c r="K10" s="230" t="s">
        <v>193</v>
      </c>
      <c r="L10" s="231">
        <v>3</v>
      </c>
      <c r="P10" s="243"/>
      <c r="Q10" s="243"/>
      <c r="R10" s="243"/>
      <c r="S10" s="243"/>
      <c r="T10" s="243"/>
      <c r="U10" s="243"/>
      <c r="V10" s="243"/>
      <c r="W10" s="243"/>
    </row>
    <row r="11" spans="1:23">
      <c r="A11" s="229"/>
      <c r="B11" s="229"/>
      <c r="C11" s="232"/>
      <c r="D11" s="229"/>
      <c r="E11" s="229"/>
      <c r="F11" s="229"/>
      <c r="G11" s="229"/>
      <c r="H11" s="229"/>
      <c r="I11" s="233"/>
      <c r="J11" s="233"/>
      <c r="K11" s="233"/>
      <c r="L11" s="233"/>
      <c r="P11" s="243"/>
      <c r="Q11" s="243"/>
      <c r="R11" s="243"/>
      <c r="S11" s="243"/>
      <c r="T11" s="243"/>
      <c r="U11" s="243"/>
      <c r="V11" s="243"/>
      <c r="W11" s="243"/>
    </row>
    <row r="12" spans="1:23">
      <c r="A12" s="238" t="s">
        <v>194</v>
      </c>
      <c r="B12" s="238" t="s">
        <v>195</v>
      </c>
      <c r="C12" s="238" t="s">
        <v>196</v>
      </c>
      <c r="D12" s="240" t="s">
        <v>212</v>
      </c>
      <c r="E12" s="240" t="s">
        <v>213</v>
      </c>
      <c r="F12" s="240" t="s">
        <v>214</v>
      </c>
      <c r="G12" s="240" t="s">
        <v>215</v>
      </c>
      <c r="H12" s="238" t="s">
        <v>197</v>
      </c>
      <c r="I12" s="238" t="s">
        <v>198</v>
      </c>
      <c r="J12" s="238" t="s">
        <v>199</v>
      </c>
      <c r="K12" s="238" t="s">
        <v>200</v>
      </c>
      <c r="L12" s="238" t="s">
        <v>201</v>
      </c>
      <c r="P12" s="243"/>
      <c r="Q12" s="243"/>
      <c r="R12" s="243"/>
      <c r="S12" s="243"/>
      <c r="T12" s="243"/>
      <c r="U12" s="243"/>
      <c r="V12" s="243"/>
      <c r="W12" s="243"/>
    </row>
    <row r="13" spans="1:23">
      <c r="A13" s="234">
        <v>1</v>
      </c>
      <c r="B13" s="234">
        <v>200202001</v>
      </c>
      <c r="C13" s="235" t="s">
        <v>202</v>
      </c>
      <c r="D13" s="234">
        <v>20</v>
      </c>
      <c r="E13" s="234">
        <v>17</v>
      </c>
      <c r="F13" s="234">
        <v>4</v>
      </c>
      <c r="G13" s="234">
        <v>0</v>
      </c>
      <c r="H13" s="234">
        <v>42</v>
      </c>
      <c r="I13" s="236">
        <v>15</v>
      </c>
      <c r="J13" s="236">
        <v>5</v>
      </c>
      <c r="K13" s="234">
        <v>15</v>
      </c>
      <c r="L13" s="237">
        <v>77</v>
      </c>
      <c r="P13" s="243"/>
      <c r="Q13" s="243"/>
      <c r="R13" s="243"/>
      <c r="S13" s="243"/>
      <c r="T13" s="243"/>
      <c r="U13" s="243"/>
      <c r="V13" s="243"/>
      <c r="W13" s="243"/>
    </row>
    <row r="14" spans="1:23">
      <c r="A14" s="234">
        <v>2</v>
      </c>
      <c r="B14" s="234">
        <v>200202002</v>
      </c>
      <c r="C14" s="235" t="s">
        <v>203</v>
      </c>
      <c r="D14" s="234">
        <v>0</v>
      </c>
      <c r="E14" s="234">
        <v>7</v>
      </c>
      <c r="F14" s="234" t="s">
        <v>204</v>
      </c>
      <c r="G14" s="234" t="s">
        <v>204</v>
      </c>
      <c r="H14" s="234">
        <v>32</v>
      </c>
      <c r="I14" s="236">
        <v>15</v>
      </c>
      <c r="J14" s="236">
        <v>0</v>
      </c>
      <c r="K14" s="234">
        <v>15</v>
      </c>
      <c r="L14" s="237">
        <v>62</v>
      </c>
      <c r="P14" s="243"/>
      <c r="Q14" s="243"/>
      <c r="R14" s="243"/>
      <c r="S14" s="243"/>
      <c r="T14" s="243"/>
      <c r="U14" s="243"/>
      <c r="V14" s="243"/>
      <c r="W14" s="243"/>
    </row>
    <row r="15" spans="1:23">
      <c r="A15" s="234">
        <v>3</v>
      </c>
      <c r="B15" s="234">
        <v>200202004</v>
      </c>
      <c r="C15" s="235" t="s">
        <v>205</v>
      </c>
      <c r="D15" s="234">
        <v>20</v>
      </c>
      <c r="E15" s="234">
        <v>18</v>
      </c>
      <c r="F15" s="234">
        <v>0</v>
      </c>
      <c r="G15" s="234">
        <v>0</v>
      </c>
      <c r="H15" s="234">
        <v>43</v>
      </c>
      <c r="I15" s="236">
        <v>15</v>
      </c>
      <c r="J15" s="236">
        <v>1</v>
      </c>
      <c r="K15" s="234">
        <v>15</v>
      </c>
      <c r="L15" s="237">
        <v>74</v>
      </c>
      <c r="P15" s="243"/>
      <c r="Q15" s="243"/>
      <c r="R15" s="243"/>
      <c r="S15" s="243"/>
      <c r="T15" s="243"/>
      <c r="U15" s="243"/>
      <c r="V15" s="243"/>
      <c r="W15" s="243"/>
    </row>
    <row r="16" spans="1:23">
      <c r="A16" s="234">
        <v>4</v>
      </c>
      <c r="B16" s="234">
        <v>200202005</v>
      </c>
      <c r="C16" s="235" t="s">
        <v>206</v>
      </c>
      <c r="D16" s="234">
        <v>20</v>
      </c>
      <c r="E16" s="234">
        <v>15</v>
      </c>
      <c r="F16" s="234">
        <v>0</v>
      </c>
      <c r="G16" s="234">
        <v>0</v>
      </c>
      <c r="H16" s="234">
        <v>40</v>
      </c>
      <c r="I16" s="236">
        <v>15</v>
      </c>
      <c r="J16" s="236">
        <v>5</v>
      </c>
      <c r="K16" s="234">
        <v>15</v>
      </c>
      <c r="L16" s="237">
        <v>75</v>
      </c>
    </row>
    <row r="17" spans="1:12">
      <c r="A17" s="234">
        <v>5</v>
      </c>
      <c r="B17" s="234">
        <v>200202006</v>
      </c>
      <c r="C17" s="235" t="s">
        <v>207</v>
      </c>
      <c r="D17" s="234">
        <v>18</v>
      </c>
      <c r="E17" s="234">
        <v>18</v>
      </c>
      <c r="F17" s="234">
        <v>10</v>
      </c>
      <c r="G17" s="234">
        <v>0</v>
      </c>
      <c r="H17" s="234">
        <v>41</v>
      </c>
      <c r="I17" s="236">
        <v>15</v>
      </c>
      <c r="J17" s="236">
        <v>39</v>
      </c>
      <c r="K17" s="234">
        <v>15</v>
      </c>
      <c r="L17" s="237">
        <v>110</v>
      </c>
    </row>
    <row r="18" spans="1:12">
      <c r="A18" s="234">
        <v>6</v>
      </c>
      <c r="B18" s="234">
        <v>200202007</v>
      </c>
      <c r="C18" s="235" t="s">
        <v>208</v>
      </c>
      <c r="D18" s="234">
        <v>20</v>
      </c>
      <c r="E18" s="234">
        <v>0</v>
      </c>
      <c r="F18" s="234">
        <v>13</v>
      </c>
      <c r="G18" s="234">
        <v>0</v>
      </c>
      <c r="H18" s="234">
        <v>40</v>
      </c>
      <c r="I18" s="236">
        <v>15</v>
      </c>
      <c r="J18" s="236">
        <v>2</v>
      </c>
      <c r="K18" s="234">
        <v>15</v>
      </c>
      <c r="L18" s="237">
        <v>72</v>
      </c>
    </row>
  </sheetData>
  <mergeCells count="8">
    <mergeCell ref="A9:L9"/>
    <mergeCell ref="A10:J10"/>
    <mergeCell ref="A3:B3"/>
    <mergeCell ref="A4:L4"/>
    <mergeCell ref="A5:L5"/>
    <mergeCell ref="A6:L6"/>
    <mergeCell ref="A7:L7"/>
    <mergeCell ref="A8:L8"/>
  </mergeCells>
  <conditionalFormatting sqref="A13:B18">
    <cfRule type="expression" dxfId="49" priority="13">
      <formula>NOT(EXACT(A13,""))</formula>
    </cfRule>
  </conditionalFormatting>
  <conditionalFormatting sqref="C13:C18">
    <cfRule type="expression" dxfId="48" priority="11">
      <formula>NOT(EXACT(B13,""))</formula>
    </cfRule>
  </conditionalFormatting>
  <conditionalFormatting sqref="D13:H18">
    <cfRule type="expression" dxfId="47" priority="12">
      <formula>NOT(EXACT(B13,""))</formula>
    </cfRule>
  </conditionalFormatting>
  <conditionalFormatting sqref="E14 D14:D18">
    <cfRule type="expression" dxfId="46" priority="10">
      <formula>NOT(EXACT(B14,""))</formula>
    </cfRule>
  </conditionalFormatting>
  <conditionalFormatting sqref="E15:E18">
    <cfRule type="expression" dxfId="45" priority="9">
      <formula>NOT(EXACT(B15,""))</formula>
    </cfRule>
  </conditionalFormatting>
  <conditionalFormatting sqref="F13:F18">
    <cfRule type="expression" dxfId="44" priority="3">
      <formula>NOT(EXACT(B13,""))</formula>
    </cfRule>
  </conditionalFormatting>
  <conditionalFormatting sqref="F14:G16">
    <cfRule type="expression" dxfId="43" priority="4">
      <formula>NOT(EXACT(D14,""))</formula>
    </cfRule>
  </conditionalFormatting>
  <conditionalFormatting sqref="G13:G18">
    <cfRule type="expression" dxfId="42" priority="5">
      <formula>NOT(EXACT(B13,""))</formula>
    </cfRule>
  </conditionalFormatting>
  <conditionalFormatting sqref="H13:H18">
    <cfRule type="expression" dxfId="41" priority="1">
      <formula>NOT(EXACT(B13,""))</formula>
    </cfRule>
  </conditionalFormatting>
  <conditionalFormatting sqref="H14:H18">
    <cfRule type="expression" dxfId="40" priority="2">
      <formula>NOT(EXACT(F14,""))</formula>
    </cfRule>
  </conditionalFormatting>
  <conditionalFormatting sqref="I13:I18">
    <cfRule type="expression" dxfId="39" priority="8">
      <formula>NOT(EXACT(B13,""))</formula>
    </cfRule>
  </conditionalFormatting>
  <conditionalFormatting sqref="J13:J18">
    <cfRule type="expression" dxfId="38" priority="7">
      <formula>NOT(EXACT(B13,""))</formula>
    </cfRule>
  </conditionalFormatting>
  <conditionalFormatting sqref="K13:L18">
    <cfRule type="expression" dxfId="37" priority="6">
      <formula>NOT(EXACT(B13,""))</formula>
    </cfRule>
  </conditionalFormatting>
  <dataValidations count="3">
    <dataValidation type="custom" allowBlank="1" showInputMessage="1" showErrorMessage="1" sqref="J13:J18" xr:uid="{675EA7C9-BD9D-4CDA-AA28-C22F71D9FF4C}">
      <formula1>OR(J13&lt;=($L$10*15),J13="A")</formula1>
    </dataValidation>
    <dataValidation type="custom" allowBlank="1" showInputMessage="1" showErrorMessage="1" sqref="D13:G18" xr:uid="{616B35ED-2A4D-4DAC-B42B-58881DF979B9}">
      <formula1>OR(D13&lt;=20,D13="A")</formula1>
    </dataValidation>
    <dataValidation operator="lessThanOrEqual" allowBlank="1" showInputMessage="1" showErrorMessage="1" sqref="H13:H18" xr:uid="{6D3AE714-7637-4466-BCEA-CC4C3F932792}"/>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D2EFF-4DA4-4848-9FA1-D36B03C13141}">
  <dimension ref="A3:A10"/>
  <sheetViews>
    <sheetView workbookViewId="0">
      <selection activeCell="A3" sqref="A3"/>
    </sheetView>
  </sheetViews>
  <sheetFormatPr defaultRowHeight="14.4"/>
  <cols>
    <col min="1" max="1" width="12.5546875" bestFit="1" customWidth="1"/>
  </cols>
  <sheetData>
    <row r="3" spans="1:1">
      <c r="A3" s="498" t="s">
        <v>1529</v>
      </c>
    </row>
    <row r="4" spans="1:1">
      <c r="A4" s="301" t="s">
        <v>108</v>
      </c>
    </row>
    <row r="5" spans="1:1">
      <c r="A5" s="301" t="s">
        <v>131</v>
      </c>
    </row>
    <row r="6" spans="1:1">
      <c r="A6" s="301" t="s">
        <v>107</v>
      </c>
    </row>
    <row r="7" spans="1:1">
      <c r="A7" s="301" t="s">
        <v>106</v>
      </c>
    </row>
    <row r="8" spans="1:1">
      <c r="A8" s="301" t="s">
        <v>109</v>
      </c>
    </row>
    <row r="9" spans="1:1">
      <c r="A9" s="301" t="s">
        <v>103</v>
      </c>
    </row>
    <row r="10" spans="1:1">
      <c r="A10" s="301" t="s">
        <v>1530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D7CAB-8580-4A7A-9874-DABA8113038A}">
  <dimension ref="A1"/>
  <sheetViews>
    <sheetView workbookViewId="0">
      <selection activeCell="K19" sqref="K19"/>
    </sheetView>
  </sheetViews>
  <sheetFormatPr defaultRowHeight="14.4"/>
  <cols>
    <col min="1" max="16384" width="8.88671875" style="50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172FB-C73F-4AB1-9B61-B81E6CD6DA29}">
  <dimension ref="A3:B7"/>
  <sheetViews>
    <sheetView topLeftCell="A3" workbookViewId="0">
      <selection activeCell="A6" sqref="A6"/>
    </sheetView>
  </sheetViews>
  <sheetFormatPr defaultRowHeight="14.4"/>
  <cols>
    <col min="1" max="1" width="12.5546875" bestFit="1" customWidth="1"/>
    <col min="2" max="2" width="14.88671875" bestFit="1" customWidth="1"/>
  </cols>
  <sheetData>
    <row r="3" spans="1:2">
      <c r="A3" s="498" t="s">
        <v>1529</v>
      </c>
      <c r="B3" t="s">
        <v>1531</v>
      </c>
    </row>
    <row r="4" spans="1:2">
      <c r="A4" s="499">
        <v>44929</v>
      </c>
      <c r="B4">
        <v>30</v>
      </c>
    </row>
    <row r="5" spans="1:2">
      <c r="A5" s="499">
        <v>44930</v>
      </c>
      <c r="B5">
        <v>40</v>
      </c>
    </row>
    <row r="6" spans="1:2">
      <c r="A6" s="499">
        <v>44931</v>
      </c>
      <c r="B6">
        <v>80</v>
      </c>
    </row>
    <row r="7" spans="1:2">
      <c r="A7" s="499" t="s">
        <v>1530</v>
      </c>
      <c r="B7">
        <v>150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50E7A-E327-4190-8070-1F476992A8FC}">
  <sheetPr codeName="Sheet5"/>
  <dimension ref="A1:CF152"/>
  <sheetViews>
    <sheetView topLeftCell="A23" zoomScale="139" zoomScaleNormal="145" workbookViewId="0">
      <selection activeCell="B26" sqref="B26"/>
    </sheetView>
  </sheetViews>
  <sheetFormatPr defaultRowHeight="14.4"/>
  <cols>
    <col min="2" max="2" width="11.88671875" customWidth="1"/>
    <col min="5" max="5" width="12.5546875" bestFit="1" customWidth="1"/>
    <col min="6" max="6" width="12.5546875" customWidth="1"/>
    <col min="7" max="7" width="9.88671875" bestFit="1" customWidth="1"/>
    <col min="8" max="8" width="12.33203125" bestFit="1" customWidth="1"/>
    <col min="9" max="9" width="13.88671875" bestFit="1" customWidth="1"/>
    <col min="14" max="14" width="10.33203125" bestFit="1" customWidth="1"/>
    <col min="15" max="15" width="14.33203125" bestFit="1" customWidth="1"/>
    <col min="17" max="17" width="12.6640625" customWidth="1"/>
    <col min="18" max="18" width="13" customWidth="1"/>
    <col min="19" max="19" width="12.88671875" customWidth="1"/>
    <col min="20" max="20" width="11.109375" bestFit="1" customWidth="1"/>
    <col min="24" max="84" width="8.88671875" style="1"/>
  </cols>
  <sheetData>
    <row r="1" spans="1:33" s="1" customFormat="1" ht="21">
      <c r="B1" s="142" t="s">
        <v>303</v>
      </c>
      <c r="C1" s="143"/>
      <c r="D1" s="143"/>
      <c r="E1" s="143"/>
      <c r="F1" s="143"/>
    </row>
    <row r="2" spans="1:33">
      <c r="A2" s="1"/>
      <c r="E2" s="96" t="s">
        <v>380</v>
      </c>
      <c r="F2" s="96"/>
      <c r="J2" s="1"/>
      <c r="K2" s="1"/>
      <c r="L2" s="1"/>
      <c r="M2" s="1"/>
      <c r="N2" s="1"/>
      <c r="O2" s="1"/>
      <c r="P2" s="1"/>
      <c r="Q2" s="1"/>
      <c r="R2" s="1"/>
      <c r="S2" s="1"/>
      <c r="T2" s="1"/>
      <c r="U2" s="1"/>
      <c r="V2" s="1"/>
      <c r="W2" s="1"/>
    </row>
    <row r="3" spans="1:33" ht="18">
      <c r="A3" s="1"/>
      <c r="B3" s="203">
        <v>4</v>
      </c>
      <c r="C3" s="203">
        <v>5</v>
      </c>
      <c r="D3" s="203">
        <v>3</v>
      </c>
      <c r="E3" s="210">
        <f>SUM(B3:D3)</f>
        <v>12</v>
      </c>
      <c r="F3" s="490"/>
      <c r="G3" s="1" t="s">
        <v>689</v>
      </c>
      <c r="H3" s="1" t="s">
        <v>690</v>
      </c>
      <c r="I3" s="1"/>
      <c r="K3" s="1"/>
      <c r="M3" s="1"/>
      <c r="N3" s="572" t="s">
        <v>61</v>
      </c>
      <c r="O3" s="572"/>
      <c r="P3" s="572"/>
      <c r="Q3" s="572"/>
      <c r="R3" s="572"/>
      <c r="S3" s="572"/>
      <c r="T3" s="572"/>
      <c r="U3" s="572"/>
      <c r="V3" s="572"/>
      <c r="W3" s="572"/>
      <c r="AD3" s="1" t="str">
        <f t="shared" ref="AD3:AG7" si="0">B11</f>
        <v>Student</v>
      </c>
      <c r="AE3" s="1" t="str">
        <f t="shared" si="0"/>
        <v>Test 1</v>
      </c>
      <c r="AF3" s="1" t="str">
        <f t="shared" si="0"/>
        <v>Example 1</v>
      </c>
      <c r="AG3" s="1" t="str">
        <f t="shared" si="0"/>
        <v>Test 3</v>
      </c>
    </row>
    <row r="4" spans="1:33">
      <c r="A4" s="1"/>
      <c r="E4" s="96" t="s">
        <v>120</v>
      </c>
      <c r="F4" s="96"/>
      <c r="G4" s="1"/>
      <c r="H4" s="1"/>
      <c r="I4" s="1"/>
      <c r="J4" s="1"/>
      <c r="K4" s="1"/>
      <c r="L4" s="1"/>
      <c r="M4" s="1"/>
      <c r="N4" s="1"/>
      <c r="O4" s="1"/>
      <c r="P4" s="1"/>
      <c r="Q4" s="1"/>
      <c r="R4" s="1"/>
      <c r="S4" s="1"/>
      <c r="T4" s="1"/>
      <c r="U4" s="1"/>
      <c r="V4" s="1"/>
      <c r="W4" s="1"/>
      <c r="AD4" s="1" t="str">
        <f t="shared" si="0"/>
        <v>John</v>
      </c>
      <c r="AE4" s="1">
        <f t="shared" si="0"/>
        <v>10</v>
      </c>
      <c r="AF4" s="1">
        <f t="shared" si="0"/>
        <v>40</v>
      </c>
      <c r="AG4" s="1">
        <f t="shared" si="0"/>
        <v>10</v>
      </c>
    </row>
    <row r="5" spans="1:33" ht="18" customHeight="1">
      <c r="A5" s="1"/>
      <c r="B5" s="203">
        <v>0.15</v>
      </c>
      <c r="C5" s="203">
        <v>0.12</v>
      </c>
      <c r="D5" s="203">
        <v>0.09</v>
      </c>
      <c r="E5" s="210">
        <f>MIN(B5:D5)</f>
        <v>0.09</v>
      </c>
      <c r="F5" s="490"/>
      <c r="G5" s="1" t="s">
        <v>691</v>
      </c>
      <c r="H5" s="1"/>
      <c r="I5" s="1"/>
      <c r="J5" s="1"/>
      <c r="K5" s="172" t="s">
        <v>596</v>
      </c>
      <c r="L5" s="105"/>
      <c r="M5" s="105"/>
      <c r="N5" s="1"/>
      <c r="O5" s="29" t="s">
        <v>62</v>
      </c>
      <c r="P5" s="29" t="s">
        <v>63</v>
      </c>
      <c r="Q5" s="29" t="s">
        <v>64</v>
      </c>
      <c r="R5" s="29" t="s">
        <v>65</v>
      </c>
      <c r="S5" s="61" t="s">
        <v>76</v>
      </c>
      <c r="T5" s="29" t="s">
        <v>77</v>
      </c>
      <c r="U5" s="1"/>
      <c r="V5" s="1"/>
      <c r="W5" s="1"/>
      <c r="AD5" s="1" t="str">
        <f t="shared" si="0"/>
        <v>Jane</v>
      </c>
      <c r="AE5" s="1">
        <f t="shared" si="0"/>
        <v>75</v>
      </c>
      <c r="AF5" s="1">
        <f t="shared" si="0"/>
        <v>85</v>
      </c>
      <c r="AG5" s="1">
        <f t="shared" si="0"/>
        <v>90</v>
      </c>
    </row>
    <row r="6" spans="1:33">
      <c r="A6" s="1"/>
      <c r="E6" s="96" t="s">
        <v>692</v>
      </c>
      <c r="F6" s="96"/>
      <c r="G6" s="1"/>
      <c r="H6" s="1"/>
      <c r="I6" s="1"/>
      <c r="J6" s="1"/>
      <c r="K6" s="105" t="s">
        <v>595</v>
      </c>
      <c r="L6" s="105"/>
      <c r="M6" s="105"/>
      <c r="N6" s="1"/>
      <c r="O6" s="25">
        <v>44927</v>
      </c>
      <c r="P6" s="26" t="s">
        <v>66</v>
      </c>
      <c r="Q6" s="26">
        <v>10</v>
      </c>
      <c r="R6" s="27">
        <v>5</v>
      </c>
      <c r="S6" s="27">
        <v>2</v>
      </c>
      <c r="T6" s="27">
        <v>30</v>
      </c>
      <c r="U6" s="1"/>
      <c r="V6" s="1"/>
      <c r="W6" s="1"/>
      <c r="AD6" s="1" t="str">
        <f t="shared" si="0"/>
        <v>Alex</v>
      </c>
      <c r="AE6" s="1">
        <f t="shared" si="0"/>
        <v>70</v>
      </c>
      <c r="AF6" s="1">
        <f t="shared" si="0"/>
        <v>80</v>
      </c>
      <c r="AG6" s="1">
        <f t="shared" si="0"/>
        <v>75</v>
      </c>
    </row>
    <row r="7" spans="1:33">
      <c r="A7" s="1"/>
      <c r="C7" s="203">
        <v>100</v>
      </c>
      <c r="D7" s="203">
        <v>75</v>
      </c>
      <c r="E7" s="210"/>
      <c r="F7" s="490"/>
      <c r="G7" s="1"/>
      <c r="H7" s="1"/>
      <c r="I7" s="1"/>
      <c r="J7" s="1"/>
      <c r="K7" s="105"/>
      <c r="L7" s="105"/>
      <c r="M7" s="105"/>
      <c r="N7" s="1"/>
      <c r="O7" s="25">
        <v>44928</v>
      </c>
      <c r="P7" s="26" t="s">
        <v>67</v>
      </c>
      <c r="Q7" s="26">
        <v>20</v>
      </c>
      <c r="R7" s="27">
        <v>10</v>
      </c>
      <c r="S7" s="27">
        <v>4</v>
      </c>
      <c r="T7" s="27">
        <v>120</v>
      </c>
      <c r="U7" s="1"/>
      <c r="V7" s="1"/>
      <c r="W7" s="1"/>
      <c r="AD7" s="1" t="str">
        <f t="shared" si="0"/>
        <v>Sarah</v>
      </c>
      <c r="AE7" s="1">
        <f t="shared" si="0"/>
        <v>85</v>
      </c>
      <c r="AF7" s="1">
        <f t="shared" si="0"/>
        <v>90</v>
      </c>
      <c r="AG7" s="1">
        <f t="shared" si="0"/>
        <v>95</v>
      </c>
    </row>
    <row r="8" spans="1:33">
      <c r="A8" s="1"/>
      <c r="B8" s="1"/>
      <c r="C8" s="1"/>
      <c r="D8" s="1"/>
      <c r="E8" s="1"/>
      <c r="F8" s="1"/>
      <c r="G8" s="1"/>
      <c r="H8" s="1"/>
      <c r="I8" s="1"/>
      <c r="J8" s="1"/>
      <c r="K8" s="1"/>
      <c r="L8" s="1"/>
      <c r="M8" s="1"/>
      <c r="N8" s="1"/>
      <c r="O8" s="25">
        <v>44929</v>
      </c>
      <c r="P8" s="26" t="s">
        <v>68</v>
      </c>
      <c r="Q8" s="26">
        <v>30</v>
      </c>
      <c r="R8" s="27">
        <v>15</v>
      </c>
      <c r="S8" s="27">
        <v>6</v>
      </c>
      <c r="T8" s="27">
        <v>270</v>
      </c>
      <c r="U8" s="1"/>
      <c r="V8" s="1"/>
      <c r="W8" s="1"/>
    </row>
    <row r="9" spans="1:33" ht="18">
      <c r="A9" s="1"/>
      <c r="B9" s="212" t="s">
        <v>60</v>
      </c>
      <c r="C9" s="190"/>
      <c r="D9" s="190"/>
      <c r="E9" s="190"/>
      <c r="F9" s="190"/>
      <c r="G9" s="190"/>
      <c r="H9" s="190"/>
      <c r="I9" s="190"/>
      <c r="J9" s="1"/>
      <c r="K9" s="1"/>
      <c r="L9" s="1"/>
      <c r="M9" s="1"/>
      <c r="N9" s="1"/>
      <c r="O9" s="25">
        <v>44930</v>
      </c>
      <c r="P9" s="26" t="s">
        <v>69</v>
      </c>
      <c r="Q9" s="26">
        <v>40</v>
      </c>
      <c r="R9" s="27">
        <v>20</v>
      </c>
      <c r="S9" s="27">
        <v>8</v>
      </c>
      <c r="T9" s="27">
        <v>640</v>
      </c>
      <c r="U9" s="1"/>
      <c r="V9" s="1"/>
      <c r="W9" s="1"/>
    </row>
    <row r="10" spans="1:33">
      <c r="A10" s="1"/>
      <c r="B10" s="34" t="s">
        <v>131</v>
      </c>
      <c r="C10" s="1"/>
      <c r="D10" s="1"/>
      <c r="E10" s="1"/>
      <c r="F10" s="1"/>
      <c r="G10" s="1"/>
      <c r="H10" s="1"/>
      <c r="I10" s="1"/>
      <c r="J10" s="1"/>
      <c r="K10" s="1"/>
      <c r="L10" s="1"/>
      <c r="M10" s="1"/>
      <c r="N10" s="1"/>
      <c r="O10" s="25">
        <v>44931</v>
      </c>
      <c r="P10" s="26" t="s">
        <v>70</v>
      </c>
      <c r="Q10" s="26">
        <v>50</v>
      </c>
      <c r="R10" s="27">
        <v>25</v>
      </c>
      <c r="S10" s="27">
        <v>10</v>
      </c>
      <c r="T10" s="27">
        <v>1250</v>
      </c>
      <c r="U10" s="1"/>
      <c r="V10" s="1"/>
      <c r="W10" s="1"/>
    </row>
    <row r="11" spans="1:33">
      <c r="A11" s="1"/>
      <c r="B11" s="58" t="s">
        <v>103</v>
      </c>
      <c r="C11" s="58" t="s">
        <v>104</v>
      </c>
      <c r="D11" s="497" t="s">
        <v>131</v>
      </c>
      <c r="E11" s="58" t="s">
        <v>105</v>
      </c>
      <c r="F11" s="58"/>
      <c r="G11" s="57" t="s">
        <v>110</v>
      </c>
      <c r="H11" s="57" t="s">
        <v>111</v>
      </c>
      <c r="I11" s="57" t="s">
        <v>112</v>
      </c>
      <c r="J11" s="1"/>
      <c r="K11" s="1"/>
      <c r="L11" s="1"/>
      <c r="M11" s="1"/>
      <c r="N11" s="1"/>
      <c r="O11" s="25">
        <v>44932</v>
      </c>
      <c r="P11" s="26" t="s">
        <v>71</v>
      </c>
      <c r="Q11" s="26">
        <v>60</v>
      </c>
      <c r="R11" s="27">
        <v>30</v>
      </c>
      <c r="S11" s="27">
        <v>12</v>
      </c>
      <c r="T11" s="27">
        <v>2160</v>
      </c>
      <c r="U11" s="1"/>
      <c r="V11" s="1"/>
      <c r="W11" s="1"/>
    </row>
    <row r="12" spans="1:33">
      <c r="A12" s="1"/>
      <c r="B12" s="24" t="s">
        <v>106</v>
      </c>
      <c r="C12" s="24">
        <v>10</v>
      </c>
      <c r="D12" s="24">
        <v>40</v>
      </c>
      <c r="E12" s="24">
        <v>10</v>
      </c>
      <c r="F12" s="24"/>
      <c r="G12" s="57">
        <f>SUM(C12:E12)</f>
        <v>60</v>
      </c>
      <c r="H12" s="211">
        <f>AVERAGE(C12:E12)</f>
        <v>20</v>
      </c>
      <c r="I12" s="57">
        <f>MAX(C12:E12)</f>
        <v>40</v>
      </c>
      <c r="J12" s="1"/>
      <c r="K12" s="1" cm="1">
        <f t="array" ref="K12:K15">mark1</f>
        <v>40</v>
      </c>
      <c r="L12" s="1"/>
      <c r="M12" s="1"/>
      <c r="N12" s="1"/>
      <c r="O12" s="25">
        <v>44933</v>
      </c>
      <c r="P12" s="26" t="s">
        <v>72</v>
      </c>
      <c r="Q12" s="26">
        <v>70</v>
      </c>
      <c r="R12" s="27">
        <v>35</v>
      </c>
      <c r="S12" s="27">
        <v>14</v>
      </c>
      <c r="T12" s="27">
        <v>3010</v>
      </c>
      <c r="U12" s="1"/>
      <c r="V12" s="1"/>
      <c r="W12" s="1"/>
    </row>
    <row r="13" spans="1:33">
      <c r="A13" s="1"/>
      <c r="B13" s="24" t="s">
        <v>107</v>
      </c>
      <c r="C13" s="24">
        <v>75</v>
      </c>
      <c r="D13" s="24">
        <v>85</v>
      </c>
      <c r="E13" s="24">
        <v>90</v>
      </c>
      <c r="F13" s="24"/>
      <c r="G13" s="57">
        <f t="shared" ref="G13:G15" si="1">SUM(C13:E13)</f>
        <v>250</v>
      </c>
      <c r="H13" s="211">
        <f t="shared" ref="H13:H15" si="2">AVERAGE(C13:E13)</f>
        <v>83.333333333333329</v>
      </c>
      <c r="I13" s="57">
        <f t="shared" ref="I13:I15" si="3">MAX(C13:E13)</f>
        <v>90</v>
      </c>
      <c r="J13" s="1"/>
      <c r="K13" s="1">
        <v>85</v>
      </c>
      <c r="L13" s="1"/>
      <c r="M13" s="1"/>
      <c r="N13" s="1"/>
      <c r="O13" s="25">
        <v>44934</v>
      </c>
      <c r="P13" s="26" t="s">
        <v>73</v>
      </c>
      <c r="Q13" s="26">
        <v>80</v>
      </c>
      <c r="R13" s="27">
        <v>40</v>
      </c>
      <c r="S13" s="27">
        <v>16</v>
      </c>
      <c r="T13" s="27">
        <v>5120</v>
      </c>
      <c r="U13" s="1"/>
      <c r="V13" s="1"/>
      <c r="W13" s="1"/>
    </row>
    <row r="14" spans="1:33">
      <c r="A14" s="1"/>
      <c r="B14" s="24" t="s">
        <v>108</v>
      </c>
      <c r="C14" s="24">
        <v>70</v>
      </c>
      <c r="D14" s="24">
        <v>80</v>
      </c>
      <c r="E14" s="24">
        <v>75</v>
      </c>
      <c r="F14" s="24"/>
      <c r="G14" s="57">
        <f t="shared" si="1"/>
        <v>225</v>
      </c>
      <c r="H14" s="211">
        <f t="shared" si="2"/>
        <v>75</v>
      </c>
      <c r="I14" s="57">
        <f t="shared" si="3"/>
        <v>80</v>
      </c>
      <c r="J14" s="1"/>
      <c r="K14" s="1">
        <v>80</v>
      </c>
      <c r="L14" s="1"/>
      <c r="M14" s="1"/>
      <c r="N14" s="1"/>
      <c r="O14" s="25">
        <v>44935</v>
      </c>
      <c r="P14" s="26" t="s">
        <v>74</v>
      </c>
      <c r="Q14" s="26">
        <v>90</v>
      </c>
      <c r="R14" s="27">
        <v>45</v>
      </c>
      <c r="S14" s="27">
        <v>18</v>
      </c>
      <c r="T14" s="27">
        <v>7020</v>
      </c>
      <c r="U14" s="1"/>
      <c r="V14" s="1"/>
      <c r="W14" s="1"/>
    </row>
    <row r="15" spans="1:33">
      <c r="A15" s="1"/>
      <c r="B15" s="24" t="s">
        <v>109</v>
      </c>
      <c r="C15" s="24">
        <v>85</v>
      </c>
      <c r="D15" s="24">
        <v>90</v>
      </c>
      <c r="E15" s="24">
        <v>95</v>
      </c>
      <c r="F15" s="24"/>
      <c r="G15" s="57">
        <f t="shared" si="1"/>
        <v>270</v>
      </c>
      <c r="H15" s="211">
        <f t="shared" si="2"/>
        <v>90</v>
      </c>
      <c r="I15" s="57">
        <f t="shared" si="3"/>
        <v>95</v>
      </c>
      <c r="J15" s="1"/>
      <c r="K15" s="1">
        <v>90</v>
      </c>
      <c r="L15" s="1"/>
      <c r="M15" s="1"/>
      <c r="N15" s="1"/>
      <c r="O15" s="25">
        <v>44936</v>
      </c>
      <c r="P15" s="26" t="s">
        <v>75</v>
      </c>
      <c r="Q15" s="26">
        <v>100</v>
      </c>
      <c r="R15" s="27">
        <v>50</v>
      </c>
      <c r="S15" s="27">
        <v>20</v>
      </c>
      <c r="T15" s="27">
        <v>10000</v>
      </c>
      <c r="U15" s="1"/>
      <c r="V15" s="1"/>
      <c r="W15" s="1"/>
    </row>
    <row r="16" spans="1:33">
      <c r="A16" s="1"/>
      <c r="B16" s="1"/>
      <c r="C16" s="1"/>
      <c r="D16" s="1"/>
      <c r="E16" s="1"/>
      <c r="F16" s="1"/>
      <c r="G16" s="1"/>
      <c r="H16" s="1"/>
      <c r="I16" s="1"/>
      <c r="J16" s="1"/>
      <c r="K16" s="1"/>
      <c r="L16" s="1"/>
      <c r="M16" s="1"/>
      <c r="N16" s="1"/>
      <c r="O16" s="1"/>
      <c r="P16" s="1"/>
      <c r="Q16" s="1"/>
      <c r="R16" s="1"/>
      <c r="S16" s="1"/>
      <c r="T16" s="1"/>
      <c r="U16" s="1"/>
      <c r="V16" s="1"/>
      <c r="W16" s="1"/>
    </row>
    <row r="17" spans="1:27" ht="18">
      <c r="A17" s="1"/>
      <c r="B17" s="59" t="s">
        <v>114</v>
      </c>
      <c r="C17" s="59"/>
      <c r="D17" s="59"/>
      <c r="E17" s="59"/>
      <c r="F17" s="59"/>
      <c r="G17" s="575" t="s">
        <v>128</v>
      </c>
      <c r="H17" s="575"/>
      <c r="I17" s="575"/>
      <c r="J17" s="1"/>
      <c r="K17" s="1"/>
      <c r="L17" s="1"/>
      <c r="M17" s="1"/>
      <c r="N17" s="1"/>
      <c r="O17" s="30" t="s">
        <v>78</v>
      </c>
      <c r="P17" s="31" t="s">
        <v>79</v>
      </c>
      <c r="Q17" s="31"/>
      <c r="R17" s="31"/>
      <c r="S17" s="31"/>
      <c r="T17" s="31"/>
      <c r="U17" s="1"/>
      <c r="V17" s="1"/>
      <c r="W17" s="1"/>
    </row>
    <row r="18" spans="1:27" ht="18">
      <c r="A18" s="1"/>
      <c r="B18" s="62" t="s">
        <v>113</v>
      </c>
      <c r="C18" s="571" t="s">
        <v>116</v>
      </c>
      <c r="D18" s="571"/>
      <c r="E18" s="571"/>
      <c r="F18" s="476"/>
      <c r="G18" s="576" t="s">
        <v>124</v>
      </c>
      <c r="H18" s="577"/>
      <c r="I18" s="578"/>
      <c r="J18" s="1"/>
      <c r="K18" s="1"/>
      <c r="L18" s="1"/>
      <c r="M18" s="1"/>
      <c r="N18" s="1"/>
      <c r="O18" s="1"/>
      <c r="P18" s="1"/>
      <c r="Q18" s="1"/>
      <c r="R18" s="1"/>
      <c r="S18" s="1"/>
      <c r="T18" s="1"/>
      <c r="U18" s="1"/>
      <c r="V18" s="1"/>
      <c r="W18" s="1"/>
    </row>
    <row r="19" spans="1:27" ht="14.4" customHeight="1">
      <c r="A19" s="1"/>
      <c r="B19" s="62" t="s">
        <v>115</v>
      </c>
      <c r="C19" s="571" t="s">
        <v>117</v>
      </c>
      <c r="D19" s="571"/>
      <c r="E19" s="571"/>
      <c r="F19" s="474"/>
      <c r="G19" s="571" t="s">
        <v>125</v>
      </c>
      <c r="H19" s="571"/>
      <c r="I19" s="571"/>
      <c r="J19" s="1"/>
      <c r="K19" s="1"/>
      <c r="L19" s="1"/>
      <c r="M19" s="1"/>
      <c r="N19" s="1"/>
      <c r="O19" s="28" t="s">
        <v>80</v>
      </c>
      <c r="P19" s="28"/>
      <c r="Q19" s="28"/>
      <c r="R19" s="580"/>
      <c r="S19" s="581"/>
      <c r="T19" s="582"/>
      <c r="U19" s="1"/>
      <c r="V19" s="1"/>
      <c r="W19" s="1"/>
    </row>
    <row r="20" spans="1:27" ht="18">
      <c r="A20" s="1"/>
      <c r="B20" s="62" t="s">
        <v>118</v>
      </c>
      <c r="C20" s="571" t="s">
        <v>119</v>
      </c>
      <c r="D20" s="571"/>
      <c r="E20" s="571"/>
      <c r="F20" s="474"/>
      <c r="G20" s="571"/>
      <c r="H20" s="571"/>
      <c r="I20" s="571"/>
      <c r="J20" s="1"/>
      <c r="K20" s="1"/>
      <c r="L20" s="1"/>
      <c r="M20" s="1"/>
      <c r="N20" s="1"/>
      <c r="O20" s="1"/>
      <c r="P20" s="1"/>
      <c r="Q20" s="1"/>
      <c r="R20" s="1"/>
      <c r="S20" s="1"/>
      <c r="T20" s="1"/>
      <c r="U20" s="1"/>
      <c r="V20" s="1"/>
      <c r="W20" s="1"/>
      <c r="AA20" s="1" t="s">
        <v>105</v>
      </c>
    </row>
    <row r="21" spans="1:27" ht="18">
      <c r="A21" s="1"/>
      <c r="B21" s="62" t="s">
        <v>120</v>
      </c>
      <c r="C21" s="571" t="s">
        <v>121</v>
      </c>
      <c r="D21" s="571"/>
      <c r="E21" s="571"/>
      <c r="F21" s="476"/>
      <c r="G21" s="576"/>
      <c r="H21" s="577"/>
      <c r="I21" s="578"/>
      <c r="J21" s="1"/>
      <c r="K21" s="1"/>
      <c r="L21" s="1"/>
      <c r="M21" s="1"/>
      <c r="N21" s="1"/>
      <c r="O21" s="30" t="s">
        <v>85</v>
      </c>
      <c r="P21" s="31" t="s">
        <v>81</v>
      </c>
      <c r="Q21" s="31"/>
      <c r="R21" s="31"/>
      <c r="S21" s="31"/>
      <c r="T21" s="31"/>
      <c r="U21" s="1"/>
      <c r="V21" s="1"/>
      <c r="W21" s="1"/>
      <c r="AA21" s="1">
        <v>10</v>
      </c>
    </row>
    <row r="22" spans="1:27" ht="18">
      <c r="A22" s="1"/>
      <c r="B22" s="62" t="s">
        <v>122</v>
      </c>
      <c r="C22" s="571" t="s">
        <v>123</v>
      </c>
      <c r="D22" s="571"/>
      <c r="E22" s="571"/>
      <c r="F22" s="476"/>
      <c r="G22" s="576"/>
      <c r="H22" s="577"/>
      <c r="I22" s="578"/>
      <c r="J22" s="1"/>
      <c r="K22" s="1"/>
      <c r="L22" s="1"/>
      <c r="M22" s="1"/>
      <c r="N22" s="1"/>
      <c r="O22" s="1"/>
      <c r="P22" s="1"/>
      <c r="Q22" s="1"/>
      <c r="R22" s="1"/>
      <c r="S22" s="1"/>
      <c r="T22" s="1"/>
      <c r="U22" s="1"/>
      <c r="V22" s="1"/>
      <c r="W22" s="1"/>
      <c r="AA22" s="1">
        <v>90</v>
      </c>
    </row>
    <row r="23" spans="1:27" ht="15" customHeight="1">
      <c r="A23" s="1"/>
      <c r="B23" s="62" t="s">
        <v>126</v>
      </c>
      <c r="C23" s="571" t="s">
        <v>127</v>
      </c>
      <c r="D23" s="571"/>
      <c r="E23" s="571"/>
      <c r="F23" s="474"/>
      <c r="G23" s="571" t="s">
        <v>129</v>
      </c>
      <c r="H23" s="583"/>
      <c r="I23" s="583"/>
      <c r="J23" s="1"/>
      <c r="K23" s="1"/>
      <c r="L23" s="1"/>
      <c r="M23" s="1"/>
      <c r="N23" s="1"/>
      <c r="O23" s="7" t="s">
        <v>82</v>
      </c>
      <c r="P23" s="7"/>
      <c r="Q23" s="1"/>
      <c r="R23" s="580"/>
      <c r="S23" s="581"/>
      <c r="T23" s="582"/>
      <c r="U23" s="1"/>
      <c r="V23" s="1"/>
      <c r="W23" s="1"/>
      <c r="AA23" s="1">
        <v>75</v>
      </c>
    </row>
    <row r="24" spans="1:27">
      <c r="A24" s="1"/>
      <c r="B24" s="1"/>
      <c r="C24" s="1"/>
      <c r="D24" s="1"/>
      <c r="E24" s="1"/>
      <c r="F24" s="1"/>
      <c r="G24" s="1"/>
      <c r="H24" s="1"/>
      <c r="I24" s="1"/>
      <c r="J24" s="1"/>
      <c r="K24" s="1"/>
      <c r="L24" s="1"/>
      <c r="M24" s="1"/>
      <c r="N24" s="1"/>
      <c r="O24" s="1"/>
      <c r="P24" s="1"/>
      <c r="Q24" s="1"/>
      <c r="R24" s="1"/>
      <c r="S24" s="1"/>
      <c r="T24" s="1"/>
      <c r="U24" s="1"/>
      <c r="V24" s="1"/>
      <c r="W24" s="1"/>
      <c r="AA24" s="1">
        <v>95</v>
      </c>
    </row>
    <row r="25" spans="1:27">
      <c r="A25" s="1"/>
      <c r="B25" s="1"/>
      <c r="C25" s="1"/>
      <c r="D25" s="1"/>
      <c r="E25" s="1"/>
      <c r="F25" s="1"/>
      <c r="G25" s="1"/>
      <c r="H25" s="1"/>
      <c r="I25" s="1"/>
      <c r="J25" s="1"/>
      <c r="K25" s="1"/>
      <c r="L25" s="1"/>
      <c r="M25" s="1"/>
      <c r="N25" s="1"/>
      <c r="O25" s="30" t="s">
        <v>86</v>
      </c>
      <c r="P25" s="31" t="s">
        <v>83</v>
      </c>
      <c r="Q25" s="31"/>
      <c r="R25" s="31"/>
      <c r="S25" s="31"/>
      <c r="T25" s="31"/>
      <c r="U25" s="1"/>
      <c r="V25" s="1"/>
      <c r="W25" s="1"/>
    </row>
    <row r="26" spans="1:27">
      <c r="A26" s="1"/>
      <c r="B26" s="34" t="s">
        <v>130</v>
      </c>
      <c r="C26" s="1"/>
      <c r="D26" s="1"/>
      <c r="E26" s="1"/>
      <c r="F26" s="1"/>
      <c r="G26" s="1"/>
      <c r="H26" s="34" t="s">
        <v>255</v>
      </c>
      <c r="I26" s="1"/>
      <c r="J26" s="1"/>
      <c r="K26" s="1"/>
      <c r="L26" s="1"/>
      <c r="M26" s="1"/>
      <c r="N26" s="1"/>
      <c r="O26" s="1"/>
      <c r="P26" s="1"/>
      <c r="Q26" s="1"/>
      <c r="R26" s="1"/>
      <c r="S26" s="1"/>
      <c r="T26" s="1"/>
      <c r="U26" s="1"/>
      <c r="V26" s="1"/>
      <c r="W26" s="1"/>
    </row>
    <row r="27" spans="1:27">
      <c r="A27" s="1"/>
      <c r="B27" s="29" t="s">
        <v>62</v>
      </c>
      <c r="C27" s="29" t="s">
        <v>63</v>
      </c>
      <c r="D27" s="29" t="s">
        <v>64</v>
      </c>
      <c r="E27" s="492" t="s">
        <v>65</v>
      </c>
      <c r="F27" s="29"/>
      <c r="G27" s="1"/>
      <c r="H27" s="494" t="s">
        <v>238</v>
      </c>
      <c r="I27" s="29" t="s">
        <v>239</v>
      </c>
      <c r="J27" s="1"/>
      <c r="K27" s="1"/>
      <c r="L27" s="1"/>
      <c r="M27" s="1"/>
      <c r="O27" s="7" t="s">
        <v>84</v>
      </c>
      <c r="P27" s="7"/>
      <c r="Q27" s="60"/>
      <c r="R27" s="580"/>
      <c r="S27" s="581"/>
      <c r="T27" s="582"/>
      <c r="U27" s="1"/>
      <c r="V27" s="1"/>
      <c r="W27" s="1"/>
    </row>
    <row r="28" spans="1:27">
      <c r="A28" s="1"/>
      <c r="B28" s="25">
        <v>44927</v>
      </c>
      <c r="C28" s="26" t="s">
        <v>66</v>
      </c>
      <c r="D28" s="26">
        <v>10</v>
      </c>
      <c r="E28" s="493">
        <v>15</v>
      </c>
      <c r="F28" s="27">
        <f>SUM(D27:D37)</f>
        <v>585</v>
      </c>
      <c r="G28" s="1"/>
      <c r="H28" s="145" t="s">
        <v>240</v>
      </c>
      <c r="I28" s="116">
        <v>114</v>
      </c>
      <c r="J28" s="1"/>
      <c r="K28" s="1"/>
      <c r="L28" s="1"/>
      <c r="M28" s="1"/>
      <c r="N28" s="1"/>
      <c r="O28" s="1"/>
      <c r="P28" s="1"/>
      <c r="Q28" s="1"/>
      <c r="R28" s="1"/>
      <c r="S28" s="1"/>
      <c r="T28" s="1"/>
      <c r="U28" s="1"/>
      <c r="V28" s="1"/>
      <c r="W28" s="1"/>
    </row>
    <row r="29" spans="1:27">
      <c r="A29" s="1"/>
      <c r="B29" s="25">
        <v>44928</v>
      </c>
      <c r="C29" s="26" t="s">
        <v>67</v>
      </c>
      <c r="D29" s="26">
        <v>85</v>
      </c>
      <c r="E29" s="493">
        <v>10</v>
      </c>
      <c r="F29" s="27"/>
      <c r="G29" s="1"/>
      <c r="H29" s="145" t="s">
        <v>241</v>
      </c>
      <c r="I29" s="116">
        <v>132</v>
      </c>
      <c r="J29" s="1"/>
      <c r="K29" s="1"/>
      <c r="L29" s="1"/>
      <c r="M29" s="1"/>
      <c r="N29" s="1"/>
      <c r="O29" s="1"/>
      <c r="P29" s="1"/>
      <c r="Q29" s="1"/>
      <c r="R29" s="1"/>
      <c r="S29" s="1"/>
      <c r="T29" s="1"/>
      <c r="U29" s="1"/>
      <c r="V29" s="1"/>
      <c r="W29" s="1"/>
      <c r="AA29" s="1" t="s">
        <v>105</v>
      </c>
    </row>
    <row r="30" spans="1:27">
      <c r="A30" s="1"/>
      <c r="B30" s="25">
        <v>44929</v>
      </c>
      <c r="C30" s="26" t="s">
        <v>68</v>
      </c>
      <c r="D30" s="26">
        <v>30</v>
      </c>
      <c r="E30" s="493">
        <v>15</v>
      </c>
      <c r="F30" s="27"/>
      <c r="G30" s="1"/>
      <c r="H30" s="145" t="s">
        <v>242</v>
      </c>
      <c r="I30" s="116">
        <v>152</v>
      </c>
      <c r="J30" s="1"/>
      <c r="K30" s="1"/>
      <c r="L30" s="1"/>
      <c r="M30" s="1"/>
      <c r="N30" s="1"/>
      <c r="O30" s="1"/>
      <c r="P30" s="1"/>
      <c r="Q30" s="1"/>
      <c r="R30" s="1"/>
      <c r="S30" s="1"/>
      <c r="T30" s="1"/>
      <c r="U30" s="1"/>
      <c r="V30" s="1"/>
      <c r="W30" s="1"/>
      <c r="AA30" s="1">
        <v>10</v>
      </c>
    </row>
    <row r="31" spans="1:27">
      <c r="A31" s="1"/>
      <c r="B31" s="25">
        <v>44930</v>
      </c>
      <c r="C31" s="26" t="s">
        <v>69</v>
      </c>
      <c r="D31" s="26">
        <v>40</v>
      </c>
      <c r="E31" s="493">
        <v>20</v>
      </c>
      <c r="F31" s="27"/>
      <c r="G31" s="1"/>
      <c r="H31" s="145" t="s">
        <v>243</v>
      </c>
      <c r="I31" s="116">
        <v>152</v>
      </c>
      <c r="J31" s="1"/>
      <c r="K31" s="1"/>
      <c r="L31" s="1"/>
      <c r="M31" s="1"/>
      <c r="N31" s="1"/>
      <c r="O31" s="1"/>
      <c r="P31" s="1"/>
      <c r="Q31" s="1"/>
      <c r="R31" s="1"/>
      <c r="S31" s="1"/>
      <c r="T31" s="1"/>
      <c r="U31" s="1"/>
      <c r="V31" s="1"/>
      <c r="W31" s="1"/>
      <c r="AA31" s="1">
        <v>90</v>
      </c>
    </row>
    <row r="32" spans="1:27">
      <c r="A32" s="1"/>
      <c r="B32" s="25">
        <v>44931</v>
      </c>
      <c r="C32" s="26" t="s">
        <v>70</v>
      </c>
      <c r="D32" s="26">
        <v>80</v>
      </c>
      <c r="E32" s="493">
        <v>125</v>
      </c>
      <c r="F32" s="27"/>
      <c r="G32" s="1"/>
      <c r="H32" s="145" t="s">
        <v>244</v>
      </c>
      <c r="I32" s="116">
        <v>154</v>
      </c>
      <c r="J32" s="1"/>
      <c r="K32" s="1"/>
      <c r="L32" s="1"/>
      <c r="M32" s="1"/>
      <c r="N32" s="1"/>
      <c r="O32" s="1"/>
      <c r="P32" s="1"/>
      <c r="Q32" s="1"/>
      <c r="R32" s="1"/>
      <c r="S32" s="1"/>
      <c r="T32" s="1"/>
      <c r="U32" s="1"/>
      <c r="V32" s="1"/>
      <c r="W32" s="1"/>
      <c r="AA32" s="1">
        <v>75</v>
      </c>
    </row>
    <row r="33" spans="1:27">
      <c r="A33" s="1"/>
      <c r="B33" s="25">
        <v>44932</v>
      </c>
      <c r="C33" s="26" t="s">
        <v>71</v>
      </c>
      <c r="D33" s="26">
        <v>60</v>
      </c>
      <c r="E33" s="493">
        <v>30</v>
      </c>
      <c r="F33" s="27"/>
      <c r="G33" s="1"/>
      <c r="H33" s="145" t="s">
        <v>245</v>
      </c>
      <c r="I33" s="116">
        <v>154</v>
      </c>
      <c r="J33" s="1"/>
      <c r="K33" s="1"/>
      <c r="L33" s="1"/>
      <c r="M33" s="1"/>
      <c r="N33" s="1"/>
      <c r="O33" s="1"/>
      <c r="P33" s="1"/>
      <c r="Q33" s="1"/>
      <c r="R33" s="1"/>
      <c r="S33" s="1"/>
      <c r="T33" s="1"/>
      <c r="U33" s="1"/>
      <c r="V33" s="1"/>
      <c r="W33" s="1"/>
      <c r="AA33" s="1">
        <v>95</v>
      </c>
    </row>
    <row r="34" spans="1:27">
      <c r="A34" s="1"/>
      <c r="B34" s="25">
        <v>44933</v>
      </c>
      <c r="C34" s="26" t="s">
        <v>72</v>
      </c>
      <c r="D34" s="26">
        <v>70</v>
      </c>
      <c r="E34" s="493">
        <v>35</v>
      </c>
      <c r="F34" s="27"/>
      <c r="G34" s="1"/>
      <c r="H34" s="145" t="s">
        <v>246</v>
      </c>
      <c r="I34" s="116">
        <v>209</v>
      </c>
      <c r="J34" s="1"/>
      <c r="K34" s="1"/>
      <c r="L34" s="1"/>
      <c r="M34" s="1"/>
      <c r="N34" s="1"/>
      <c r="O34" s="1"/>
      <c r="P34" s="1"/>
      <c r="Q34" s="1"/>
      <c r="R34" s="1"/>
      <c r="S34" s="1"/>
      <c r="T34" s="1"/>
      <c r="U34" s="1"/>
      <c r="V34" s="1"/>
      <c r="W34" s="1"/>
    </row>
    <row r="35" spans="1:27">
      <c r="A35" s="1"/>
      <c r="B35" s="25">
        <v>44934</v>
      </c>
      <c r="C35" s="26" t="s">
        <v>73</v>
      </c>
      <c r="D35" s="26">
        <v>95</v>
      </c>
      <c r="E35" s="493">
        <v>140</v>
      </c>
      <c r="F35" s="27"/>
      <c r="G35" s="1"/>
      <c r="H35" s="145" t="s">
        <v>247</v>
      </c>
      <c r="I35" s="116">
        <v>198</v>
      </c>
      <c r="J35" s="1"/>
      <c r="K35" s="1"/>
      <c r="L35" s="1"/>
      <c r="M35" s="1"/>
      <c r="N35" s="1"/>
      <c r="O35" s="1"/>
      <c r="P35" s="1"/>
      <c r="Q35" s="1"/>
      <c r="R35" s="1"/>
      <c r="S35" s="1"/>
      <c r="T35" s="1"/>
      <c r="U35" s="1"/>
      <c r="V35" s="1"/>
      <c r="W35" s="1"/>
    </row>
    <row r="36" spans="1:27">
      <c r="A36" s="1"/>
      <c r="B36" s="25">
        <v>44935</v>
      </c>
      <c r="C36" s="26" t="s">
        <v>74</v>
      </c>
      <c r="D36" s="26">
        <v>90</v>
      </c>
      <c r="E36" s="493">
        <v>45</v>
      </c>
      <c r="F36" s="27"/>
      <c r="G36" s="1"/>
      <c r="H36" s="145" t="s">
        <v>248</v>
      </c>
      <c r="I36" s="116">
        <v>228</v>
      </c>
      <c r="J36" s="1"/>
      <c r="K36" s="1"/>
      <c r="L36" s="1"/>
      <c r="M36" s="1"/>
      <c r="N36" s="1"/>
      <c r="O36" s="1"/>
      <c r="P36" s="1"/>
      <c r="Q36" s="1"/>
      <c r="R36" s="1"/>
      <c r="S36" s="1"/>
      <c r="T36" s="1"/>
      <c r="U36" s="1"/>
      <c r="V36" s="1"/>
      <c r="W36" s="1"/>
    </row>
    <row r="37" spans="1:27">
      <c r="A37" s="1"/>
      <c r="B37" s="25">
        <v>44936</v>
      </c>
      <c r="C37" s="26" t="s">
        <v>75</v>
      </c>
      <c r="D37" s="26">
        <v>25</v>
      </c>
      <c r="E37" s="493">
        <v>50</v>
      </c>
      <c r="F37" s="27"/>
      <c r="G37" s="1"/>
      <c r="H37" s="145" t="s">
        <v>249</v>
      </c>
      <c r="I37" s="116">
        <v>220</v>
      </c>
      <c r="J37" s="1"/>
      <c r="K37" s="1"/>
      <c r="L37" s="1"/>
      <c r="M37" s="1"/>
      <c r="N37" s="1"/>
      <c r="O37" s="1"/>
      <c r="P37" s="1"/>
      <c r="Q37" s="1"/>
      <c r="R37" s="1"/>
      <c r="S37" s="1"/>
      <c r="T37" s="1"/>
      <c r="U37" s="1"/>
      <c r="V37" s="1"/>
      <c r="W37" s="1"/>
    </row>
    <row r="38" spans="1:27">
      <c r="A38" s="1"/>
      <c r="B38" s="1"/>
      <c r="C38" s="1"/>
      <c r="D38" s="1"/>
      <c r="E38" s="1"/>
      <c r="F38" s="1"/>
      <c r="G38" s="1"/>
      <c r="H38" s="1"/>
      <c r="I38" s="1"/>
      <c r="J38" s="1"/>
      <c r="K38" s="1"/>
      <c r="L38" s="1"/>
      <c r="M38" s="1"/>
      <c r="N38" s="1"/>
      <c r="O38" s="1"/>
      <c r="P38" s="1"/>
      <c r="Q38" s="1"/>
      <c r="R38" s="1"/>
      <c r="S38" s="1"/>
      <c r="T38" s="1"/>
      <c r="U38" s="1"/>
      <c r="V38" s="1"/>
      <c r="W38" s="1"/>
      <c r="AA38" s="1" t="str">
        <f>E11</f>
        <v>Test 3</v>
      </c>
    </row>
    <row r="39" spans="1:27">
      <c r="A39" s="1"/>
      <c r="B39" s="30" t="s">
        <v>78</v>
      </c>
      <c r="C39" s="573" t="s">
        <v>134</v>
      </c>
      <c r="D39" s="573"/>
      <c r="E39" s="573"/>
      <c r="F39" s="475"/>
      <c r="G39" s="1"/>
      <c r="H39" s="1" t="s">
        <v>250</v>
      </c>
      <c r="I39" s="2"/>
      <c r="J39" s="1"/>
      <c r="K39" s="1"/>
      <c r="L39" s="1"/>
      <c r="M39" s="1"/>
      <c r="N39" s="1"/>
      <c r="O39" s="1"/>
      <c r="P39" s="1"/>
      <c r="Q39" s="1"/>
      <c r="R39" s="1"/>
      <c r="S39" s="1"/>
      <c r="T39" s="1"/>
      <c r="U39" s="1"/>
      <c r="V39" s="1"/>
      <c r="W39" s="1"/>
      <c r="AA39" s="1">
        <f>E12</f>
        <v>10</v>
      </c>
    </row>
    <row r="40" spans="1:27" ht="15" thickBot="1">
      <c r="A40" s="1"/>
      <c r="B40" s="1"/>
      <c r="C40" s="1"/>
      <c r="D40" s="1"/>
      <c r="E40" s="1"/>
      <c r="F40" s="1"/>
      <c r="G40" s="1"/>
      <c r="H40" s="1"/>
      <c r="I40" s="1"/>
      <c r="J40" s="1"/>
      <c r="K40" s="1"/>
      <c r="L40" s="1"/>
      <c r="M40" s="1"/>
      <c r="N40" s="1"/>
      <c r="O40" s="1"/>
      <c r="P40" s="1"/>
      <c r="Q40" s="1"/>
      <c r="R40" s="1"/>
      <c r="S40" s="1"/>
      <c r="T40" s="1"/>
      <c r="U40" s="1"/>
      <c r="V40" s="1"/>
      <c r="W40" s="1"/>
      <c r="AA40" s="1">
        <f>E13</f>
        <v>90</v>
      </c>
    </row>
    <row r="41" spans="1:27" ht="15" thickBot="1">
      <c r="A41" s="1"/>
      <c r="B41" s="574" t="s">
        <v>80</v>
      </c>
      <c r="C41" s="574"/>
      <c r="D41" s="574"/>
      <c r="E41" s="32">
        <f>SUM(D28:D37)</f>
        <v>585</v>
      </c>
      <c r="F41" s="1"/>
      <c r="G41" s="1"/>
      <c r="H41" s="1" t="s">
        <v>251</v>
      </c>
      <c r="I41" s="2"/>
      <c r="J41" s="1"/>
      <c r="K41" s="1"/>
      <c r="L41" s="1"/>
      <c r="M41" s="1"/>
      <c r="N41" s="1"/>
      <c r="O41" s="1"/>
      <c r="P41" s="1"/>
      <c r="Q41" s="1"/>
      <c r="R41" s="1"/>
      <c r="S41" s="1"/>
      <c r="T41" s="1"/>
      <c r="U41" s="1"/>
      <c r="V41" s="1"/>
      <c r="W41" s="1"/>
      <c r="AA41" s="1">
        <f>E14</f>
        <v>75</v>
      </c>
    </row>
    <row r="42" spans="1:27">
      <c r="A42" s="1"/>
      <c r="B42" s="1"/>
      <c r="C42" s="1"/>
      <c r="D42" s="1"/>
      <c r="E42" s="1"/>
      <c r="F42" s="1"/>
      <c r="G42" s="1"/>
      <c r="H42" s="1"/>
      <c r="I42" s="1"/>
      <c r="J42" s="1"/>
      <c r="K42" s="1"/>
      <c r="L42" s="1"/>
      <c r="M42" s="1"/>
      <c r="N42" s="1"/>
      <c r="O42" s="1"/>
      <c r="P42" s="1"/>
      <c r="Q42" s="1"/>
      <c r="R42" s="1"/>
      <c r="S42" s="1"/>
      <c r="T42" s="1"/>
      <c r="U42" s="1"/>
      <c r="V42" s="1"/>
      <c r="W42" s="1"/>
      <c r="AA42" s="1">
        <f>E15</f>
        <v>95</v>
      </c>
    </row>
    <row r="43" spans="1:27">
      <c r="A43" s="1"/>
      <c r="B43" s="30" t="s">
        <v>85</v>
      </c>
      <c r="C43" s="573" t="s">
        <v>132</v>
      </c>
      <c r="D43" s="573"/>
      <c r="E43" s="573"/>
      <c r="F43" s="475"/>
      <c r="G43" s="1"/>
      <c r="H43" s="1" t="s">
        <v>252</v>
      </c>
      <c r="I43" s="2"/>
      <c r="J43" s="1"/>
      <c r="K43" s="1"/>
      <c r="L43" s="1"/>
      <c r="M43" s="1"/>
      <c r="N43" s="1"/>
      <c r="O43" s="1"/>
      <c r="P43" s="1"/>
      <c r="Q43" s="1"/>
      <c r="R43" s="1"/>
      <c r="S43" s="1"/>
      <c r="T43" s="1"/>
      <c r="U43" s="1"/>
      <c r="V43" s="1"/>
      <c r="W43" s="1"/>
    </row>
    <row r="44" spans="1:27" s="1" customFormat="1" ht="15" thickBot="1"/>
    <row r="45" spans="1:27" s="1" customFormat="1" ht="15" thickBot="1">
      <c r="B45" s="574" t="s">
        <v>136</v>
      </c>
      <c r="C45" s="574"/>
      <c r="D45" s="579"/>
      <c r="E45" s="56"/>
      <c r="F45" s="7"/>
      <c r="H45" s="1" t="s">
        <v>253</v>
      </c>
      <c r="I45" s="2"/>
    </row>
    <row r="46" spans="1:27" s="1" customFormat="1">
      <c r="E46" s="185"/>
      <c r="F46" s="185"/>
    </row>
    <row r="47" spans="1:27" s="1" customFormat="1">
      <c r="B47" s="30" t="s">
        <v>85</v>
      </c>
      <c r="C47" s="573" t="s">
        <v>133</v>
      </c>
      <c r="D47" s="573"/>
      <c r="E47" s="573"/>
      <c r="F47" s="475"/>
      <c r="H47" s="1" t="s">
        <v>254</v>
      </c>
      <c r="I47" s="2"/>
    </row>
    <row r="48" spans="1:27" s="1" customFormat="1" ht="15" thickBot="1">
      <c r="B48"/>
    </row>
    <row r="49" spans="2:25" s="1" customFormat="1" ht="15" thickBot="1">
      <c r="B49" s="574" t="s">
        <v>135</v>
      </c>
      <c r="C49" s="574"/>
      <c r="D49" s="579"/>
      <c r="E49" s="186"/>
      <c r="F49" s="491"/>
    </row>
    <row r="50" spans="2:25" s="1" customFormat="1"/>
    <row r="51" spans="2:25" s="1" customFormat="1"/>
    <row r="52" spans="2:25" s="1" customFormat="1"/>
    <row r="53" spans="2:25" s="1" customFormat="1">
      <c r="B53" s="34" t="s">
        <v>693</v>
      </c>
    </row>
    <row r="54" spans="2:25" s="1" customFormat="1">
      <c r="B54" s="213" t="s">
        <v>694</v>
      </c>
      <c r="C54" s="203">
        <v>50000</v>
      </c>
      <c r="E54" s="213" t="s">
        <v>695</v>
      </c>
      <c r="F54" s="213"/>
      <c r="G54" s="203">
        <v>65000</v>
      </c>
    </row>
    <row r="55" spans="2:25" s="1" customFormat="1">
      <c r="B55" s="213" t="s">
        <v>696</v>
      </c>
      <c r="C55" s="203">
        <v>7.9500000000000001E-2</v>
      </c>
      <c r="E55" s="213" t="s">
        <v>697</v>
      </c>
      <c r="F55" s="213"/>
      <c r="G55" s="203">
        <v>53210</v>
      </c>
    </row>
    <row r="56" spans="2:25" s="1" customFormat="1">
      <c r="B56" s="213" t="s">
        <v>698</v>
      </c>
      <c r="C56" s="203">
        <v>2</v>
      </c>
      <c r="E56" s="213" t="s">
        <v>699</v>
      </c>
      <c r="F56" s="213"/>
      <c r="G56" s="210"/>
      <c r="H56" s="1" t="s">
        <v>712</v>
      </c>
    </row>
    <row r="57" spans="2:25" s="1" customFormat="1">
      <c r="B57" s="213" t="s">
        <v>700</v>
      </c>
      <c r="C57" s="210"/>
      <c r="E57"/>
      <c r="F57"/>
    </row>
    <row r="58" spans="2:25" s="1" customFormat="1">
      <c r="B58" s="213" t="s">
        <v>701</v>
      </c>
      <c r="C58" s="210"/>
      <c r="Y58"/>
    </row>
    <row r="59" spans="2:25" s="1" customFormat="1">
      <c r="B59"/>
      <c r="C59"/>
    </row>
    <row r="60" spans="2:25" s="1" customFormat="1"/>
    <row r="61" spans="2:25" s="1" customFormat="1"/>
    <row r="62" spans="2:25" s="1" customFormat="1">
      <c r="B62" s="34" t="s">
        <v>711</v>
      </c>
      <c r="C62"/>
      <c r="G62"/>
    </row>
    <row r="63" spans="2:25" s="1" customFormat="1">
      <c r="C63" s="213" t="s">
        <v>702</v>
      </c>
      <c r="G63" s="213" t="s">
        <v>702</v>
      </c>
    </row>
    <row r="64" spans="2:25" s="1" customFormat="1">
      <c r="C64" s="203">
        <v>-1000</v>
      </c>
      <c r="G64" s="203">
        <v>-1000</v>
      </c>
    </row>
    <row r="65" spans="2:12" s="1" customFormat="1">
      <c r="C65" s="203">
        <v>500</v>
      </c>
      <c r="G65" s="203">
        <v>500</v>
      </c>
    </row>
    <row r="66" spans="2:12" s="1" customFormat="1">
      <c r="C66" s="203">
        <v>500</v>
      </c>
      <c r="G66" s="203">
        <v>500</v>
      </c>
    </row>
    <row r="67" spans="2:12" s="1" customFormat="1">
      <c r="C67" s="203">
        <v>500</v>
      </c>
      <c r="G67" s="203">
        <v>500</v>
      </c>
    </row>
    <row r="68" spans="2:12" s="1" customFormat="1" ht="43.2">
      <c r="B68" s="214" t="s">
        <v>703</v>
      </c>
      <c r="C68" s="210"/>
      <c r="E68" s="214" t="s">
        <v>701</v>
      </c>
      <c r="F68" s="214"/>
      <c r="G68" s="210"/>
    </row>
    <row r="69" spans="2:12" s="1" customFormat="1">
      <c r="B69" t="s">
        <v>704</v>
      </c>
      <c r="C69"/>
    </row>
    <row r="70" spans="2:12" s="1" customFormat="1"/>
    <row r="71" spans="2:12" s="1" customFormat="1">
      <c r="C71" s="213" t="s">
        <v>705</v>
      </c>
    </row>
    <row r="72" spans="2:12" s="1" customFormat="1">
      <c r="C72" s="203">
        <v>-1.4999999999999999E-2</v>
      </c>
    </row>
    <row r="73" spans="2:12" s="1" customFormat="1">
      <c r="C73" s="203">
        <v>-0.22500000000000001</v>
      </c>
      <c r="E73" s="213" t="s">
        <v>694</v>
      </c>
      <c r="F73" s="213"/>
      <c r="G73" s="203">
        <v>50000</v>
      </c>
    </row>
    <row r="74" spans="2:12" s="1" customFormat="1">
      <c r="C74" s="203">
        <v>2.5000000000000001E-2</v>
      </c>
      <c r="E74" s="213" t="s">
        <v>696</v>
      </c>
      <c r="F74" s="213"/>
      <c r="G74" s="203">
        <v>8.7499999999999994E-2</v>
      </c>
    </row>
    <row r="75" spans="2:12" s="1" customFormat="1">
      <c r="C75" s="203">
        <v>3.6499999999999998E-2</v>
      </c>
      <c r="E75" s="213" t="s">
        <v>706</v>
      </c>
      <c r="F75" s="213"/>
      <c r="G75" s="203">
        <v>10</v>
      </c>
    </row>
    <row r="76" spans="2:12" s="1" customFormat="1" ht="28.8">
      <c r="B76" s="214" t="s">
        <v>707</v>
      </c>
      <c r="C76" s="210"/>
      <c r="E76" s="214" t="s">
        <v>708</v>
      </c>
      <c r="F76" s="214"/>
      <c r="G76" s="215"/>
      <c r="H76"/>
      <c r="I76" s="216" t="s">
        <v>709</v>
      </c>
      <c r="J76" s="217"/>
      <c r="K76" s="217"/>
      <c r="L76" s="218"/>
    </row>
    <row r="77" spans="2:12" s="1" customFormat="1">
      <c r="G77" s="185"/>
    </row>
    <row r="78" spans="2:12" s="1" customFormat="1">
      <c r="E78" s="216" t="s">
        <v>710</v>
      </c>
      <c r="F78" s="217"/>
      <c r="G78" s="217"/>
      <c r="H78" s="217"/>
      <c r="I78" s="218"/>
    </row>
    <row r="79" spans="2:12" s="1" customFormat="1"/>
    <row r="80" spans="2:12" s="1" customFormat="1"/>
    <row r="81" spans="2:9" s="1" customFormat="1"/>
    <row r="82" spans="2:9" s="1" customFormat="1">
      <c r="B82" s="34" t="s">
        <v>716</v>
      </c>
    </row>
    <row r="83" spans="2:9" s="1" customFormat="1">
      <c r="B83" s="171"/>
      <c r="D83" s="171" t="s">
        <v>717</v>
      </c>
      <c r="I83" s="224"/>
    </row>
    <row r="84" spans="2:9" s="1" customFormat="1">
      <c r="B84" s="312" t="s">
        <v>788</v>
      </c>
      <c r="D84" s="1" t="s">
        <v>727</v>
      </c>
      <c r="G84" s="2">
        <f>AVERAGE(B85:B98)</f>
        <v>43.285714285714285</v>
      </c>
    </row>
    <row r="85" spans="2:9" s="1" customFormat="1">
      <c r="B85" s="311">
        <v>59</v>
      </c>
      <c r="D85" s="1" t="s">
        <v>718</v>
      </c>
      <c r="G85" s="2"/>
    </row>
    <row r="86" spans="2:9" s="1" customFormat="1">
      <c r="B86" s="311">
        <v>63</v>
      </c>
      <c r="D86" s="1" t="s">
        <v>719</v>
      </c>
      <c r="G86" s="2"/>
    </row>
    <row r="87" spans="2:9" s="1" customFormat="1">
      <c r="B87" s="311">
        <v>18</v>
      </c>
      <c r="D87" s="1" t="s">
        <v>720</v>
      </c>
      <c r="G87" s="2"/>
    </row>
    <row r="88" spans="2:9" s="1" customFormat="1">
      <c r="B88" s="311">
        <v>28</v>
      </c>
      <c r="D88" s="1" t="s">
        <v>721</v>
      </c>
      <c r="G88" s="2"/>
    </row>
    <row r="89" spans="2:9" s="1" customFormat="1">
      <c r="B89" s="311">
        <v>38</v>
      </c>
      <c r="D89" s="1" t="s">
        <v>722</v>
      </c>
      <c r="G89" s="2"/>
    </row>
    <row r="90" spans="2:9" s="1" customFormat="1">
      <c r="B90" s="311">
        <v>22</v>
      </c>
      <c r="D90" s="1" t="s">
        <v>723</v>
      </c>
      <c r="G90" s="2"/>
    </row>
    <row r="91" spans="2:9" s="1" customFormat="1">
      <c r="B91" s="311">
        <v>47</v>
      </c>
      <c r="D91" s="1" t="s">
        <v>724</v>
      </c>
      <c r="G91" s="2"/>
    </row>
    <row r="92" spans="2:9" s="1" customFormat="1">
      <c r="B92" s="311">
        <v>37</v>
      </c>
      <c r="D92" s="1" t="s">
        <v>725</v>
      </c>
      <c r="G92" s="2"/>
    </row>
    <row r="93" spans="2:9" s="1" customFormat="1">
      <c r="B93" s="311">
        <v>55</v>
      </c>
      <c r="D93" s="1" t="s">
        <v>120</v>
      </c>
      <c r="G93" s="2"/>
    </row>
    <row r="94" spans="2:9" s="1" customFormat="1">
      <c r="B94" s="311">
        <v>59</v>
      </c>
      <c r="D94" s="1" t="s">
        <v>118</v>
      </c>
      <c r="G94" s="2"/>
    </row>
    <row r="95" spans="2:9" s="1" customFormat="1">
      <c r="B95" s="311">
        <v>47</v>
      </c>
      <c r="D95" s="1" t="s">
        <v>113</v>
      </c>
      <c r="G95" s="2"/>
    </row>
    <row r="96" spans="2:9" s="1" customFormat="1">
      <c r="B96" s="311">
        <v>44</v>
      </c>
      <c r="D96" s="1" t="s">
        <v>122</v>
      </c>
      <c r="G96" s="2"/>
    </row>
    <row r="97" spans="2:7" s="1" customFormat="1">
      <c r="B97" s="311">
        <v>42</v>
      </c>
      <c r="D97" s="1" t="s">
        <v>726</v>
      </c>
      <c r="G97" s="2"/>
    </row>
    <row r="98" spans="2:7" s="1" customFormat="1">
      <c r="B98" s="313">
        <v>47</v>
      </c>
    </row>
    <row r="99" spans="2:7" s="1" customFormat="1">
      <c r="B99" s="313">
        <f>SUBTOTAL(103,Table1[Column1])</f>
        <v>14</v>
      </c>
      <c r="D99" s="225" t="s">
        <v>728</v>
      </c>
    </row>
    <row r="100" spans="2:7" s="1" customFormat="1"/>
    <row r="101" spans="2:7" s="1" customFormat="1">
      <c r="B101" s="258"/>
    </row>
    <row r="102" spans="2:7" s="1" customFormat="1"/>
    <row r="103" spans="2:7" s="1" customFormat="1"/>
    <row r="104" spans="2:7" s="1" customFormat="1"/>
    <row r="105" spans="2:7" s="1" customFormat="1"/>
    <row r="106" spans="2:7" s="1" customFormat="1"/>
    <row r="107" spans="2:7" s="1" customFormat="1"/>
    <row r="108" spans="2:7" s="1" customFormat="1"/>
    <row r="109" spans="2:7" s="1" customFormat="1"/>
    <row r="110" spans="2:7" s="1" customFormat="1"/>
    <row r="111" spans="2:7" s="1" customFormat="1"/>
    <row r="112" spans="2:7" s="1" customFormat="1"/>
    <row r="113" spans="2:9" s="1" customFormat="1"/>
    <row r="114" spans="2:9" s="1" customFormat="1"/>
    <row r="115" spans="2:9" s="1" customFormat="1"/>
    <row r="116" spans="2:9" s="1" customFormat="1" ht="57.6">
      <c r="C116" s="33" t="s">
        <v>1528</v>
      </c>
    </row>
    <row r="117" spans="2:9" s="1" customFormat="1">
      <c r="E117" s="1" t="s">
        <v>104</v>
      </c>
    </row>
    <row r="118" spans="2:9" s="1" customFormat="1"/>
    <row r="119" spans="2:9" s="1" customFormat="1"/>
    <row r="120" spans="2:9" s="1" customFormat="1"/>
    <row r="121" spans="2:9">
      <c r="B121" s="1"/>
      <c r="C121" s="1"/>
      <c r="D121" s="1"/>
      <c r="E121" s="1"/>
      <c r="F121" s="1"/>
      <c r="G121" s="1"/>
      <c r="H121" s="1"/>
      <c r="I121" s="1"/>
    </row>
    <row r="122" spans="2:9">
      <c r="B122" s="1"/>
      <c r="C122" s="1"/>
      <c r="D122" s="1"/>
      <c r="E122" s="1"/>
      <c r="F122" s="1"/>
      <c r="G122" s="1"/>
      <c r="H122" s="1"/>
      <c r="I122" s="1"/>
    </row>
    <row r="123" spans="2:9">
      <c r="B123" s="1"/>
      <c r="C123" s="1"/>
      <c r="D123" s="1"/>
      <c r="E123" s="1"/>
      <c r="F123" s="1"/>
      <c r="G123" s="1"/>
      <c r="H123" s="1"/>
      <c r="I123" s="1"/>
    </row>
    <row r="124" spans="2:9">
      <c r="B124" s="1"/>
      <c r="C124" s="1"/>
      <c r="D124" s="1"/>
      <c r="E124" s="1"/>
      <c r="F124" s="1"/>
      <c r="G124" s="1"/>
      <c r="H124" s="1"/>
      <c r="I124" s="1"/>
    </row>
    <row r="125" spans="2:9">
      <c r="B125" s="1"/>
      <c r="C125" s="1"/>
      <c r="D125" s="1"/>
      <c r="E125" s="1"/>
      <c r="F125" s="1"/>
      <c r="G125" s="1"/>
      <c r="H125" s="1"/>
      <c r="I125" s="1"/>
    </row>
    <row r="126" spans="2:9">
      <c r="B126" s="1"/>
      <c r="C126" s="1"/>
      <c r="D126" s="1"/>
      <c r="E126" s="1"/>
      <c r="F126" s="1"/>
      <c r="G126" s="1"/>
      <c r="H126" s="1"/>
      <c r="I126" s="1"/>
    </row>
    <row r="127" spans="2:9">
      <c r="B127" s="1"/>
    </row>
    <row r="128" spans="2:9">
      <c r="B128" s="1"/>
    </row>
    <row r="152" spans="12:12">
      <c r="L152" t="s">
        <v>104</v>
      </c>
    </row>
  </sheetData>
  <mergeCells count="23">
    <mergeCell ref="B49:D49"/>
    <mergeCell ref="R19:T19"/>
    <mergeCell ref="R23:T23"/>
    <mergeCell ref="R27:T27"/>
    <mergeCell ref="G18:I18"/>
    <mergeCell ref="C43:E43"/>
    <mergeCell ref="C47:E47"/>
    <mergeCell ref="G19:I19"/>
    <mergeCell ref="G20:I20"/>
    <mergeCell ref="C23:E23"/>
    <mergeCell ref="G23:I23"/>
    <mergeCell ref="B45:D45"/>
    <mergeCell ref="C18:E18"/>
    <mergeCell ref="C19:E19"/>
    <mergeCell ref="C20:E20"/>
    <mergeCell ref="C21:E21"/>
    <mergeCell ref="C22:E22"/>
    <mergeCell ref="N3:W3"/>
    <mergeCell ref="C39:E39"/>
    <mergeCell ref="B41:D41"/>
    <mergeCell ref="G17:I17"/>
    <mergeCell ref="G21:I21"/>
    <mergeCell ref="G22:I22"/>
  </mergeCells>
  <dataValidations disablePrompts="1" count="2">
    <dataValidation allowBlank="1" showInputMessage="1" showErrorMessage="1" promptTitle="sum" prompt="=sum(Cell1,Cell2,Cell3)_x000a_or_x000a_=sum(Cell1:Cell4)" sqref="I39" xr:uid="{F6610CAE-E265-4CEF-A4D4-383BDDC05319}"/>
    <dataValidation allowBlank="1" showInputMessage="1" showErrorMessage="1" promptTitle="Average" prompt="=AVERAGE(H21:H30)" sqref="I41" xr:uid="{9764EAD6-CEC2-42D5-9091-83F154EAF6FA}"/>
  </dataValidations>
  <pageMargins left="0.7" right="0.7" top="0.75" bottom="0.75" header="0.3" footer="0.3"/>
  <drawing r:id="rId1"/>
  <legacy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FB654-4D1A-4DD6-B5E5-1E9E2D5BEA0A}">
  <sheetPr codeName="Sheet19"/>
  <dimension ref="B2:Q20"/>
  <sheetViews>
    <sheetView topLeftCell="A4" zoomScale="136" workbookViewId="0">
      <selection activeCell="B19" sqref="B19"/>
    </sheetView>
  </sheetViews>
  <sheetFormatPr defaultColWidth="8.88671875" defaultRowHeight="14.4"/>
  <cols>
    <col min="1" max="16384" width="8.88671875" style="1"/>
  </cols>
  <sheetData>
    <row r="2" spans="2:17" ht="23.4">
      <c r="B2" s="584" t="s">
        <v>656</v>
      </c>
      <c r="C2" s="584"/>
      <c r="D2" s="584"/>
      <c r="E2" s="584"/>
      <c r="F2" s="259"/>
      <c r="G2" s="259"/>
      <c r="H2" s="259"/>
      <c r="I2" s="259"/>
      <c r="J2" s="259"/>
    </row>
    <row r="3" spans="2:17" ht="23.4">
      <c r="B3" s="260" t="s">
        <v>657</v>
      </c>
      <c r="C3" s="261"/>
      <c r="D3" s="261"/>
      <c r="E3" s="261"/>
      <c r="F3" s="261"/>
      <c r="G3" s="261"/>
      <c r="H3" s="261"/>
      <c r="I3" s="261"/>
      <c r="J3" s="261"/>
      <c r="K3" s="42"/>
      <c r="L3" s="42"/>
      <c r="M3" s="42"/>
      <c r="N3" s="42"/>
      <c r="O3" s="42"/>
      <c r="P3" s="42"/>
      <c r="Q3" s="43"/>
    </row>
    <row r="4" spans="2:17" ht="23.4">
      <c r="B4" s="262" t="s">
        <v>658</v>
      </c>
      <c r="C4" s="259"/>
      <c r="D4" s="259"/>
      <c r="E4" s="259"/>
      <c r="F4" s="259"/>
      <c r="G4" s="259"/>
      <c r="H4" s="259"/>
      <c r="I4" s="259"/>
      <c r="J4" s="259"/>
      <c r="Q4" s="44"/>
    </row>
    <row r="5" spans="2:17" ht="23.4">
      <c r="B5" s="263" t="s">
        <v>659</v>
      </c>
      <c r="C5" s="259"/>
      <c r="D5" s="259"/>
      <c r="E5" s="259"/>
      <c r="F5" s="259"/>
      <c r="G5" s="259"/>
      <c r="H5" s="259"/>
      <c r="I5" s="259"/>
      <c r="J5" s="259"/>
      <c r="Q5" s="44"/>
    </row>
    <row r="6" spans="2:17" ht="23.4">
      <c r="B6" s="262" t="s">
        <v>660</v>
      </c>
      <c r="C6" s="259"/>
      <c r="D6" s="259"/>
      <c r="E6" s="259"/>
      <c r="F6" s="259"/>
      <c r="G6" s="259"/>
      <c r="H6" s="259"/>
      <c r="I6" s="259"/>
      <c r="J6" s="259"/>
      <c r="Q6" s="44"/>
    </row>
    <row r="7" spans="2:17" ht="25.8">
      <c r="B7" s="262" t="s">
        <v>738</v>
      </c>
      <c r="C7" s="259"/>
      <c r="D7" s="259"/>
      <c r="E7" s="259"/>
      <c r="F7" s="259"/>
      <c r="G7" s="259"/>
      <c r="H7" s="259"/>
      <c r="I7" s="259"/>
      <c r="J7" s="259"/>
      <c r="Q7" s="44"/>
    </row>
    <row r="8" spans="2:17" ht="23.4">
      <c r="B8" s="262"/>
      <c r="C8" s="259"/>
      <c r="D8" s="259"/>
      <c r="E8" s="259"/>
      <c r="F8" s="259"/>
      <c r="G8" s="259"/>
      <c r="H8" s="259"/>
      <c r="I8" s="259"/>
      <c r="J8" s="259"/>
      <c r="Q8" s="44"/>
    </row>
    <row r="9" spans="2:17" ht="23.4">
      <c r="B9" s="263" t="s">
        <v>661</v>
      </c>
      <c r="C9" s="259"/>
      <c r="D9" s="259"/>
      <c r="E9" s="259"/>
      <c r="F9" s="259"/>
      <c r="G9" s="259"/>
      <c r="H9" s="259"/>
      <c r="I9" s="259"/>
      <c r="J9" s="259"/>
      <c r="Q9" s="44"/>
    </row>
    <row r="10" spans="2:17" ht="23.4">
      <c r="B10" s="262" t="s">
        <v>662</v>
      </c>
      <c r="C10" s="259"/>
      <c r="D10" s="259"/>
      <c r="E10" s="259"/>
      <c r="F10" s="259"/>
      <c r="G10" s="259"/>
      <c r="H10" s="259"/>
      <c r="I10" s="259"/>
      <c r="J10" s="259"/>
      <c r="Q10" s="44"/>
    </row>
    <row r="11" spans="2:17" ht="25.8">
      <c r="B11" s="262" t="s">
        <v>739</v>
      </c>
      <c r="C11" s="259"/>
      <c r="D11" s="259"/>
      <c r="E11" s="259"/>
      <c r="F11" s="259"/>
      <c r="G11" s="259"/>
      <c r="H11" s="259"/>
      <c r="I11" s="259"/>
      <c r="J11" s="259"/>
      <c r="Q11" s="44"/>
    </row>
    <row r="12" spans="2:17" ht="23.4">
      <c r="B12" s="264"/>
      <c r="C12" s="259"/>
      <c r="D12" s="259"/>
      <c r="E12" s="259"/>
      <c r="F12" s="259"/>
      <c r="G12" s="259"/>
      <c r="H12" s="259"/>
      <c r="I12" s="259"/>
      <c r="J12" s="259"/>
      <c r="Q12" s="44"/>
    </row>
    <row r="13" spans="2:17" ht="23.4">
      <c r="B13" s="263" t="s">
        <v>663</v>
      </c>
      <c r="C13" s="259"/>
      <c r="D13" s="259"/>
      <c r="E13" s="259"/>
      <c r="F13" s="259"/>
      <c r="G13" s="259"/>
      <c r="H13" s="259"/>
      <c r="I13" s="259"/>
      <c r="J13" s="259"/>
      <c r="Q13" s="44"/>
    </row>
    <row r="14" spans="2:17" ht="25.8">
      <c r="B14" s="262" t="s">
        <v>740</v>
      </c>
      <c r="C14" s="259"/>
      <c r="D14" s="259"/>
      <c r="E14" s="259"/>
      <c r="F14" s="259"/>
      <c r="G14" s="259"/>
      <c r="H14" s="259"/>
      <c r="I14" s="259"/>
      <c r="J14" s="259"/>
      <c r="Q14" s="44"/>
    </row>
    <row r="15" spans="2:17" ht="23.4">
      <c r="B15" s="264"/>
      <c r="C15" s="259"/>
      <c r="D15" s="259"/>
      <c r="E15" s="259"/>
      <c r="F15" s="259"/>
      <c r="G15" s="259"/>
      <c r="H15" s="259"/>
      <c r="I15" s="259"/>
      <c r="J15" s="259"/>
      <c r="Q15" s="44"/>
    </row>
    <row r="16" spans="2:17" ht="23.4">
      <c r="B16" s="265"/>
      <c r="C16" s="259"/>
      <c r="D16" s="259"/>
      <c r="E16" s="259"/>
      <c r="F16" s="259"/>
      <c r="G16" s="259"/>
      <c r="H16" s="259"/>
      <c r="I16" s="259"/>
      <c r="J16" s="259"/>
      <c r="Q16" s="46"/>
    </row>
    <row r="17" spans="2:17" ht="23.4">
      <c r="B17" s="268"/>
      <c r="C17" s="261"/>
      <c r="D17" s="261"/>
      <c r="E17" s="261"/>
      <c r="F17" s="261"/>
      <c r="G17" s="261"/>
      <c r="H17" s="261"/>
      <c r="I17" s="261"/>
      <c r="J17" s="261"/>
      <c r="K17" s="42"/>
      <c r="L17" s="42"/>
      <c r="M17" s="42"/>
      <c r="N17" s="42"/>
      <c r="O17" s="42"/>
      <c r="P17" s="42"/>
      <c r="Q17" s="42"/>
    </row>
    <row r="18" spans="2:17" ht="23.4">
      <c r="B18" s="266"/>
      <c r="C18" s="259"/>
      <c r="D18" s="259"/>
      <c r="E18" s="259"/>
      <c r="F18" s="259"/>
      <c r="G18" s="259"/>
      <c r="H18" s="259"/>
      <c r="I18" s="259"/>
      <c r="J18" s="259"/>
    </row>
    <row r="19" spans="2:17" ht="23.4">
      <c r="B19" s="267"/>
      <c r="C19" s="259"/>
      <c r="D19" s="259"/>
      <c r="E19" s="259"/>
      <c r="F19" s="259"/>
      <c r="G19" s="259"/>
      <c r="H19" s="259"/>
      <c r="I19" s="259"/>
      <c r="J19" s="259"/>
    </row>
    <row r="20" spans="2:17" ht="23.4">
      <c r="B20" s="259"/>
      <c r="C20" s="259"/>
      <c r="D20" s="259"/>
      <c r="E20" s="259"/>
      <c r="F20" s="259"/>
      <c r="G20" s="259"/>
      <c r="H20" s="259"/>
      <c r="I20" s="259"/>
      <c r="J20" s="259"/>
    </row>
  </sheetData>
  <mergeCells count="1">
    <mergeCell ref="B2:E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82B9B-F5DA-4751-A7CD-406A33BD6A62}">
  <sheetPr codeName="Sheet4"/>
  <dimension ref="A1:Z110"/>
  <sheetViews>
    <sheetView showGridLines="0" topLeftCell="A53" zoomScale="95" zoomScaleNormal="115" workbookViewId="0">
      <selection activeCell="B42" sqref="B42"/>
    </sheetView>
  </sheetViews>
  <sheetFormatPr defaultRowHeight="14.4"/>
  <cols>
    <col min="2" max="2" width="11.5546875" customWidth="1"/>
    <col min="3" max="3" width="8.44140625" customWidth="1"/>
    <col min="4" max="4" width="12.6640625" bestFit="1" customWidth="1"/>
    <col min="5" max="5" width="9.33203125" bestFit="1" customWidth="1"/>
    <col min="6" max="6" width="14.6640625" customWidth="1"/>
    <col min="7" max="7" width="21.109375" customWidth="1"/>
    <col min="12" max="12" width="10.5546875" customWidth="1"/>
    <col min="16" max="16" width="13.6640625" customWidth="1"/>
    <col min="17" max="17" width="14.33203125" customWidth="1"/>
  </cols>
  <sheetData>
    <row r="1" spans="1:26" s="1" customFormat="1" ht="21">
      <c r="B1" s="142" t="s">
        <v>301</v>
      </c>
      <c r="C1" s="143"/>
      <c r="D1" s="143"/>
      <c r="E1" s="143"/>
    </row>
    <row r="2" spans="1:26">
      <c r="A2" s="1"/>
      <c r="B2" s="1"/>
      <c r="C2" s="1"/>
      <c r="D2" s="1"/>
      <c r="E2" s="1"/>
      <c r="F2" s="1"/>
      <c r="G2" s="1"/>
      <c r="H2" s="1"/>
      <c r="I2" s="1"/>
      <c r="J2" s="1"/>
      <c r="K2" s="1"/>
      <c r="L2" s="1"/>
      <c r="M2" s="1"/>
      <c r="N2" s="1"/>
      <c r="O2" s="1"/>
      <c r="P2" s="1"/>
      <c r="Q2" s="1"/>
      <c r="R2" s="1"/>
      <c r="S2" s="1"/>
      <c r="T2" s="1"/>
      <c r="U2" s="1"/>
      <c r="V2" s="1"/>
      <c r="W2" s="1"/>
      <c r="X2" s="1"/>
      <c r="Y2" s="1"/>
      <c r="Z2" s="1"/>
    </row>
    <row r="3" spans="1:26" ht="43.2" customHeight="1">
      <c r="A3" s="1"/>
      <c r="B3" s="590" t="s">
        <v>102</v>
      </c>
      <c r="C3" s="590"/>
      <c r="D3" s="590"/>
      <c r="E3" s="590"/>
      <c r="F3" s="590"/>
      <c r="G3" s="590"/>
      <c r="H3" s="590"/>
      <c r="I3" s="590"/>
      <c r="J3" s="590"/>
      <c r="K3" s="590"/>
      <c r="L3" s="590"/>
      <c r="M3" s="590"/>
      <c r="N3" s="590"/>
      <c r="O3" s="590"/>
      <c r="P3" s="1"/>
      <c r="Q3" s="1"/>
    </row>
    <row r="4" spans="1:26" ht="27" customHeight="1">
      <c r="A4" s="1"/>
      <c r="B4" s="597" t="s">
        <v>87</v>
      </c>
      <c r="C4" s="598"/>
      <c r="D4" s="598"/>
      <c r="E4" s="603" t="s">
        <v>91</v>
      </c>
      <c r="F4" s="603"/>
      <c r="G4" s="603"/>
      <c r="H4" s="603"/>
      <c r="I4" s="603"/>
      <c r="J4" s="603"/>
      <c r="K4" s="603"/>
      <c r="L4" s="603"/>
      <c r="M4" s="603"/>
      <c r="N4" s="603"/>
      <c r="O4" s="604"/>
      <c r="P4" s="1"/>
      <c r="Q4" s="1"/>
    </row>
    <row r="5" spans="1:26" ht="18" customHeight="1">
      <c r="A5" s="1"/>
      <c r="B5" s="599" t="s">
        <v>88</v>
      </c>
      <c r="C5" s="600"/>
      <c r="D5" s="600"/>
      <c r="E5" s="591" t="s">
        <v>90</v>
      </c>
      <c r="F5" s="591"/>
      <c r="G5" s="591"/>
      <c r="H5" s="591"/>
      <c r="I5" s="591"/>
      <c r="J5" s="591"/>
      <c r="K5" s="591"/>
      <c r="L5" s="591"/>
      <c r="M5" s="591"/>
      <c r="N5" s="591"/>
      <c r="O5" s="592"/>
      <c r="P5" s="1"/>
      <c r="Q5" s="1"/>
    </row>
    <row r="6" spans="1:26" ht="27.6" customHeight="1">
      <c r="A6" s="1"/>
      <c r="B6" s="36"/>
      <c r="C6" s="1"/>
      <c r="D6" s="1"/>
      <c r="E6" s="591"/>
      <c r="F6" s="591"/>
      <c r="G6" s="591"/>
      <c r="H6" s="591"/>
      <c r="I6" s="591"/>
      <c r="J6" s="591"/>
      <c r="K6" s="591"/>
      <c r="L6" s="591"/>
      <c r="M6" s="591"/>
      <c r="N6" s="591"/>
      <c r="O6" s="592"/>
      <c r="P6" s="1"/>
      <c r="Q6" s="1"/>
    </row>
    <row r="7" spans="1:26" ht="18.600000000000001" customHeight="1">
      <c r="A7" s="1"/>
      <c r="B7" s="601" t="s">
        <v>89</v>
      </c>
      <c r="C7" s="602"/>
      <c r="D7" s="602"/>
      <c r="E7" s="591" t="s">
        <v>92</v>
      </c>
      <c r="F7" s="591"/>
      <c r="G7" s="591"/>
      <c r="H7" s="591"/>
      <c r="I7" s="591"/>
      <c r="J7" s="591"/>
      <c r="K7" s="591"/>
      <c r="L7" s="591"/>
      <c r="M7" s="591"/>
      <c r="N7" s="591"/>
      <c r="O7" s="592"/>
      <c r="P7" s="1"/>
      <c r="Q7" s="1"/>
    </row>
    <row r="8" spans="1:26" ht="20.399999999999999" customHeight="1">
      <c r="A8" s="1"/>
      <c r="B8" s="37"/>
      <c r="C8" s="35"/>
      <c r="D8" s="35"/>
      <c r="E8" s="591"/>
      <c r="F8" s="591"/>
      <c r="G8" s="591"/>
      <c r="H8" s="591"/>
      <c r="I8" s="591"/>
      <c r="J8" s="591"/>
      <c r="K8" s="591"/>
      <c r="L8" s="591"/>
      <c r="M8" s="591"/>
      <c r="N8" s="591"/>
      <c r="O8" s="592"/>
      <c r="P8" s="1"/>
      <c r="Q8" s="1"/>
    </row>
    <row r="9" spans="1:26">
      <c r="A9" s="1"/>
      <c r="B9" s="38"/>
      <c r="C9" s="39"/>
      <c r="D9" s="39"/>
      <c r="E9" s="39"/>
      <c r="F9" s="39"/>
      <c r="G9" s="39"/>
      <c r="H9" s="39"/>
      <c r="I9" s="39"/>
      <c r="J9" s="39"/>
      <c r="K9" s="39"/>
      <c r="L9" s="39"/>
      <c r="M9" s="39"/>
      <c r="N9" s="39"/>
      <c r="O9" s="40"/>
      <c r="P9" s="1"/>
      <c r="Q9" s="1"/>
    </row>
    <row r="10" spans="1:26">
      <c r="A10" s="1"/>
      <c r="B10" s="1"/>
      <c r="C10" s="1"/>
      <c r="D10" s="1"/>
      <c r="E10" s="1"/>
      <c r="F10" s="1"/>
      <c r="G10" s="1"/>
      <c r="H10" s="1"/>
      <c r="I10" s="1"/>
      <c r="J10" s="1"/>
      <c r="K10" s="1"/>
      <c r="L10" s="1"/>
      <c r="M10" s="1"/>
      <c r="N10" s="1"/>
      <c r="O10" s="1"/>
      <c r="P10" s="1"/>
      <c r="Q10" s="1"/>
    </row>
    <row r="11" spans="1:26">
      <c r="A11" s="1"/>
      <c r="B11" s="1"/>
      <c r="C11" s="1"/>
      <c r="D11" s="1"/>
      <c r="E11" s="1"/>
      <c r="F11" s="1"/>
      <c r="G11" s="1"/>
      <c r="H11" s="1"/>
      <c r="I11" s="1"/>
      <c r="J11" s="1"/>
      <c r="K11" s="1"/>
      <c r="L11" s="1"/>
      <c r="M11" s="1"/>
      <c r="N11" s="1"/>
      <c r="O11" s="1"/>
      <c r="P11" s="1"/>
      <c r="Q11" s="1"/>
    </row>
    <row r="12" spans="1:26" ht="18">
      <c r="A12" s="1"/>
      <c r="B12" s="593" t="s">
        <v>93</v>
      </c>
      <c r="C12" s="593"/>
      <c r="D12" s="593"/>
      <c r="E12" s="1"/>
      <c r="F12" s="47" t="s">
        <v>98</v>
      </c>
      <c r="G12" s="48"/>
      <c r="H12" s="48"/>
      <c r="I12" s="49"/>
      <c r="J12" s="1"/>
      <c r="K12" s="1"/>
      <c r="L12" s="1"/>
      <c r="M12" s="1"/>
      <c r="N12" s="1"/>
      <c r="O12" s="1"/>
      <c r="P12" s="1"/>
      <c r="Q12" s="1"/>
    </row>
    <row r="13" spans="1:26" ht="18">
      <c r="A13" s="1"/>
      <c r="B13" s="41" t="s">
        <v>164</v>
      </c>
      <c r="C13" s="68">
        <v>1</v>
      </c>
      <c r="D13" s="184">
        <v>12</v>
      </c>
      <c r="E13" s="1"/>
      <c r="F13" s="50" t="s">
        <v>99</v>
      </c>
      <c r="G13" s="51"/>
      <c r="H13" s="51"/>
      <c r="I13" s="52"/>
      <c r="J13" s="1"/>
      <c r="K13" s="1"/>
      <c r="L13" s="1"/>
      <c r="M13" s="1"/>
      <c r="N13" s="1"/>
      <c r="O13" s="1"/>
      <c r="P13" s="1"/>
      <c r="Q13" s="1"/>
    </row>
    <row r="14" spans="1:26" ht="18">
      <c r="A14" s="1"/>
      <c r="B14" s="41" t="s">
        <v>161</v>
      </c>
      <c r="C14" s="68">
        <v>2</v>
      </c>
      <c r="D14" s="184">
        <v>23</v>
      </c>
      <c r="E14" s="1"/>
      <c r="F14" s="50" t="s">
        <v>100</v>
      </c>
      <c r="G14" s="51"/>
      <c r="H14" s="51"/>
      <c r="I14" s="52"/>
      <c r="J14" s="1"/>
      <c r="K14" s="1"/>
      <c r="L14" s="1"/>
      <c r="M14" s="1"/>
      <c r="N14" s="1"/>
      <c r="O14" s="1"/>
      <c r="P14" s="1"/>
      <c r="Q14" s="1"/>
    </row>
    <row r="15" spans="1:26" ht="18">
      <c r="A15" s="1"/>
      <c r="B15" s="41" t="s">
        <v>160</v>
      </c>
      <c r="C15" s="68">
        <v>3</v>
      </c>
      <c r="D15" s="184">
        <v>43</v>
      </c>
      <c r="E15" s="1"/>
      <c r="F15" s="53" t="s">
        <v>101</v>
      </c>
      <c r="G15" s="54"/>
      <c r="H15" s="54"/>
      <c r="I15" s="55"/>
      <c r="J15" s="1"/>
      <c r="K15" s="1"/>
      <c r="L15" s="1"/>
      <c r="M15" s="1"/>
      <c r="N15" s="1"/>
      <c r="O15" s="1"/>
      <c r="P15" s="1"/>
      <c r="Q15" s="1"/>
    </row>
    <row r="16" spans="1:26">
      <c r="A16" s="1"/>
      <c r="B16" s="1"/>
      <c r="C16" s="1"/>
      <c r="D16" s="1"/>
      <c r="E16" s="1"/>
      <c r="F16" s="1"/>
      <c r="G16" s="1"/>
      <c r="H16" s="1"/>
      <c r="I16" s="1"/>
      <c r="J16" s="1"/>
      <c r="K16" s="1"/>
      <c r="L16" s="1"/>
      <c r="M16" s="1"/>
      <c r="N16" s="1"/>
      <c r="O16" s="1"/>
      <c r="P16" s="1"/>
      <c r="Q16" s="1"/>
    </row>
    <row r="17" spans="1:26" ht="17.399999999999999">
      <c r="A17" s="1"/>
      <c r="B17" s="593" t="s">
        <v>94</v>
      </c>
      <c r="C17" s="593"/>
      <c r="D17" s="593"/>
      <c r="E17" s="1"/>
      <c r="F17" s="593" t="s">
        <v>95</v>
      </c>
      <c r="G17" s="593"/>
      <c r="H17" s="593"/>
      <c r="I17" s="1"/>
      <c r="J17" s="594" t="s">
        <v>96</v>
      </c>
      <c r="K17" s="595"/>
      <c r="L17" s="596"/>
      <c r="M17" s="1"/>
      <c r="N17" s="593" t="s">
        <v>97</v>
      </c>
      <c r="O17" s="593"/>
      <c r="P17" s="593"/>
      <c r="Q17" s="192"/>
    </row>
    <row r="18" spans="1:26" ht="18">
      <c r="A18" s="1"/>
      <c r="B18" s="41" t="str">
        <f>B13</f>
        <v>Alen</v>
      </c>
      <c r="C18" s="41">
        <f>C13</f>
        <v>1</v>
      </c>
      <c r="D18" s="41">
        <f>D13</f>
        <v>12</v>
      </c>
      <c r="E18" s="6"/>
      <c r="F18" s="41" t="str">
        <f>$B$20</f>
        <v>Robi</v>
      </c>
      <c r="G18" s="41" t="str">
        <f t="shared" ref="G18:H20" si="0">$B$20</f>
        <v>Robi</v>
      </c>
      <c r="H18" s="41" t="str">
        <f t="shared" si="0"/>
        <v>Robi</v>
      </c>
      <c r="I18" s="6"/>
      <c r="J18" s="41" t="str">
        <f t="shared" ref="J18:L20" si="1">B$19</f>
        <v>Siddik</v>
      </c>
      <c r="K18" s="41">
        <f t="shared" si="1"/>
        <v>2</v>
      </c>
      <c r="L18" s="41">
        <f t="shared" si="1"/>
        <v>23</v>
      </c>
      <c r="M18" s="6"/>
      <c r="N18" s="41">
        <f>$D18</f>
        <v>12</v>
      </c>
      <c r="O18" s="41">
        <f>$D18</f>
        <v>12</v>
      </c>
      <c r="P18" s="41">
        <f>$D18</f>
        <v>12</v>
      </c>
      <c r="Q18" s="191"/>
    </row>
    <row r="19" spans="1:26" ht="18">
      <c r="A19" s="1"/>
      <c r="B19" s="41" t="str">
        <f t="shared" ref="B19:D20" si="2">B14</f>
        <v>Siddik</v>
      </c>
      <c r="C19" s="41">
        <f t="shared" si="2"/>
        <v>2</v>
      </c>
      <c r="D19" s="41">
        <f t="shared" si="2"/>
        <v>23</v>
      </c>
      <c r="E19" s="6"/>
      <c r="F19" s="41" t="str">
        <f>$B$20</f>
        <v>Robi</v>
      </c>
      <c r="G19" s="41" t="str">
        <f t="shared" si="0"/>
        <v>Robi</v>
      </c>
      <c r="H19" s="41" t="str">
        <f t="shared" si="0"/>
        <v>Robi</v>
      </c>
      <c r="I19" s="6"/>
      <c r="J19" s="41" t="str">
        <f t="shared" si="1"/>
        <v>Siddik</v>
      </c>
      <c r="K19" s="41">
        <f t="shared" si="1"/>
        <v>2</v>
      </c>
      <c r="L19" s="41">
        <f t="shared" si="1"/>
        <v>23</v>
      </c>
      <c r="M19" s="6"/>
      <c r="N19" s="41">
        <f t="shared" ref="N19:P20" si="3">$D19</f>
        <v>23</v>
      </c>
      <c r="O19" s="41">
        <f t="shared" si="3"/>
        <v>23</v>
      </c>
      <c r="P19" s="41">
        <f t="shared" si="3"/>
        <v>23</v>
      </c>
      <c r="Q19" s="191"/>
    </row>
    <row r="20" spans="1:26" ht="18">
      <c r="A20" s="1"/>
      <c r="B20" s="41" t="str">
        <f t="shared" si="2"/>
        <v>Robi</v>
      </c>
      <c r="C20" s="41">
        <f t="shared" si="2"/>
        <v>3</v>
      </c>
      <c r="D20" s="41">
        <f t="shared" si="2"/>
        <v>43</v>
      </c>
      <c r="E20" s="6"/>
      <c r="F20" s="41" t="str">
        <f>$B$20</f>
        <v>Robi</v>
      </c>
      <c r="G20" s="41" t="str">
        <f t="shared" si="0"/>
        <v>Robi</v>
      </c>
      <c r="H20" s="41" t="str">
        <f t="shared" si="0"/>
        <v>Robi</v>
      </c>
      <c r="I20" s="6"/>
      <c r="J20" s="41" t="str">
        <f t="shared" si="1"/>
        <v>Siddik</v>
      </c>
      <c r="K20" s="41">
        <f t="shared" si="1"/>
        <v>2</v>
      </c>
      <c r="L20" s="41">
        <f t="shared" si="1"/>
        <v>23</v>
      </c>
      <c r="M20" s="6"/>
      <c r="N20" s="41">
        <f t="shared" si="3"/>
        <v>43</v>
      </c>
      <c r="O20" s="41">
        <f t="shared" si="3"/>
        <v>43</v>
      </c>
      <c r="P20" s="41">
        <f t="shared" si="3"/>
        <v>43</v>
      </c>
      <c r="Q20" s="191"/>
    </row>
    <row r="21" spans="1:26">
      <c r="A21" s="1"/>
      <c r="B21" s="1"/>
      <c r="C21" s="1"/>
      <c r="D21" s="1"/>
      <c r="E21" s="1"/>
      <c r="F21" s="1"/>
      <c r="G21" s="1"/>
      <c r="H21" s="1"/>
      <c r="I21" s="1"/>
      <c r="J21" s="1"/>
      <c r="K21" s="1"/>
      <c r="L21" s="1"/>
      <c r="M21" s="1"/>
      <c r="N21" s="1"/>
      <c r="O21" s="1"/>
      <c r="P21" s="1"/>
      <c r="Q21" s="1"/>
    </row>
    <row r="22" spans="1:26">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c r="A23" s="1"/>
      <c r="B23" s="1"/>
      <c r="C23" s="1"/>
      <c r="D23" s="1"/>
      <c r="E23" s="1"/>
      <c r="F23" s="1"/>
      <c r="G23" s="1"/>
      <c r="H23" s="1"/>
      <c r="I23" s="1"/>
      <c r="J23" s="1"/>
      <c r="K23" s="1"/>
      <c r="L23" s="1"/>
      <c r="M23" s="1"/>
      <c r="N23" s="1"/>
      <c r="O23" s="1"/>
      <c r="P23" s="1"/>
      <c r="Q23" s="1"/>
      <c r="R23" s="1"/>
      <c r="S23" s="1"/>
      <c r="T23" s="1"/>
      <c r="U23" s="1"/>
      <c r="V23" s="1"/>
    </row>
    <row r="24" spans="1:26">
      <c r="A24" s="1"/>
      <c r="B24" s="1"/>
      <c r="C24" s="1"/>
      <c r="D24" s="1"/>
      <c r="E24" s="1"/>
      <c r="F24" s="1"/>
      <c r="G24" s="1"/>
      <c r="H24" s="1"/>
      <c r="I24" s="1"/>
      <c r="J24" s="1"/>
      <c r="K24" s="1"/>
      <c r="L24" s="1"/>
      <c r="M24" s="1"/>
      <c r="N24" s="1"/>
      <c r="O24" s="1"/>
      <c r="P24" s="1"/>
      <c r="Q24" s="1"/>
      <c r="R24" s="1"/>
      <c r="S24" s="1"/>
      <c r="T24" s="1"/>
      <c r="U24" s="1"/>
      <c r="V24" s="1"/>
    </row>
    <row r="25" spans="1:26">
      <c r="A25" s="1"/>
      <c r="B25" s="1"/>
      <c r="C25" s="1"/>
      <c r="D25" s="1"/>
      <c r="E25" s="1"/>
      <c r="F25" s="1"/>
      <c r="G25" s="1"/>
      <c r="H25" s="1"/>
      <c r="I25" s="1"/>
      <c r="J25" s="1"/>
      <c r="K25" s="1"/>
      <c r="L25" s="1"/>
      <c r="M25" s="1"/>
      <c r="N25" s="1"/>
      <c r="O25" s="1"/>
      <c r="P25" s="1"/>
      <c r="Q25" s="1"/>
      <c r="R25" s="1"/>
      <c r="S25" s="1"/>
      <c r="T25" s="1"/>
      <c r="U25" s="1"/>
      <c r="V25" s="1"/>
    </row>
    <row r="26" spans="1:26">
      <c r="A26" s="1"/>
      <c r="B26" s="1"/>
      <c r="C26" s="1"/>
      <c r="D26" s="1"/>
      <c r="E26" s="1"/>
      <c r="F26" s="1"/>
      <c r="G26" s="1"/>
      <c r="H26" s="1"/>
      <c r="I26" s="1"/>
      <c r="J26" s="1"/>
      <c r="K26" s="1"/>
      <c r="L26" s="1"/>
      <c r="M26" s="1"/>
      <c r="N26" s="1"/>
      <c r="O26" s="1"/>
      <c r="P26" s="1"/>
      <c r="Q26" s="1"/>
      <c r="R26" s="1"/>
      <c r="S26" s="1"/>
      <c r="T26" s="1"/>
      <c r="U26" s="1"/>
      <c r="V26" s="1"/>
    </row>
    <row r="27" spans="1:26">
      <c r="A27" s="1"/>
      <c r="B27" s="1"/>
      <c r="C27" s="1"/>
      <c r="D27" s="1"/>
      <c r="E27" s="1"/>
      <c r="F27" s="1"/>
      <c r="G27" s="1"/>
      <c r="H27" s="1"/>
      <c r="I27" s="1"/>
      <c r="J27" s="1"/>
      <c r="K27" s="1"/>
      <c r="L27" s="1"/>
      <c r="M27" s="1"/>
      <c r="N27" s="1"/>
      <c r="O27" s="1"/>
      <c r="P27" s="1"/>
      <c r="Q27" s="1"/>
      <c r="R27" s="1"/>
      <c r="S27" s="1"/>
      <c r="T27" s="1"/>
      <c r="U27" s="1"/>
      <c r="V27" s="1"/>
    </row>
    <row r="28" spans="1:26">
      <c r="A28" s="1"/>
      <c r="B28" s="1" t="s">
        <v>131</v>
      </c>
      <c r="C28" s="1"/>
      <c r="D28" s="1"/>
      <c r="E28" s="1"/>
      <c r="F28" s="1"/>
      <c r="G28" s="1"/>
      <c r="H28" s="1"/>
      <c r="I28" s="1"/>
      <c r="J28" s="1"/>
      <c r="K28" s="1"/>
      <c r="L28" s="1"/>
      <c r="M28" s="1"/>
      <c r="N28" s="1"/>
      <c r="O28" s="1"/>
      <c r="P28" s="1"/>
      <c r="Q28" s="1"/>
      <c r="R28" s="1"/>
      <c r="S28" s="1"/>
      <c r="T28" s="1"/>
      <c r="U28" s="1"/>
      <c r="V28" s="1"/>
    </row>
    <row r="29" spans="1:26">
      <c r="A29" s="1"/>
      <c r="B29" s="1"/>
      <c r="C29" s="1"/>
      <c r="D29" s="1"/>
      <c r="E29" s="1"/>
      <c r="F29" s="1"/>
      <c r="G29" s="1"/>
      <c r="H29" s="1"/>
      <c r="I29" s="1"/>
      <c r="J29" s="1"/>
      <c r="K29" s="1"/>
      <c r="L29" s="1"/>
      <c r="M29" s="1"/>
      <c r="N29" s="1"/>
      <c r="O29" s="1"/>
      <c r="P29" s="1"/>
      <c r="Q29" s="1"/>
      <c r="R29" s="1"/>
      <c r="S29" s="1"/>
      <c r="T29" s="1"/>
      <c r="U29" s="1"/>
      <c r="V29" s="1"/>
    </row>
    <row r="30" spans="1:26">
      <c r="A30" s="1"/>
      <c r="B30" s="293" t="s">
        <v>743</v>
      </c>
      <c r="C30" s="286"/>
      <c r="D30" s="294" t="s">
        <v>744</v>
      </c>
      <c r="E30" s="294" t="s">
        <v>601</v>
      </c>
      <c r="F30" s="294" t="s">
        <v>745</v>
      </c>
      <c r="G30" s="294" t="s">
        <v>790</v>
      </c>
      <c r="H30" s="1"/>
      <c r="I30" s="1"/>
      <c r="J30" s="1"/>
      <c r="K30" s="1"/>
      <c r="L30" s="1"/>
      <c r="M30" s="1"/>
      <c r="N30" s="1"/>
      <c r="O30" s="1"/>
      <c r="P30" s="1"/>
      <c r="Q30" s="1"/>
      <c r="R30" s="1"/>
      <c r="S30" s="1"/>
      <c r="T30" s="1"/>
      <c r="U30" s="1"/>
      <c r="V30" s="1"/>
    </row>
    <row r="31" spans="1:26">
      <c r="A31" s="1"/>
      <c r="B31" s="290">
        <v>0.2</v>
      </c>
      <c r="C31" s="289"/>
      <c r="D31" s="291" t="s">
        <v>746</v>
      </c>
      <c r="E31" s="292">
        <v>5</v>
      </c>
      <c r="F31" s="292">
        <f t="shared" ref="F31:F36" si="4">E31*$B$31</f>
        <v>1</v>
      </c>
      <c r="G31" s="1">
        <f t="shared" ref="G31:G36" si="5">E31+E31*$B$31-E31*$B$34</f>
        <v>5.75</v>
      </c>
      <c r="H31" s="1"/>
      <c r="I31" s="1"/>
      <c r="J31" s="1"/>
      <c r="K31" s="1"/>
      <c r="L31" s="1"/>
      <c r="M31" s="1"/>
      <c r="N31" s="1"/>
      <c r="O31" s="1"/>
      <c r="P31" s="1"/>
      <c r="Q31" s="1"/>
      <c r="R31" s="1"/>
      <c r="S31" s="1"/>
      <c r="T31" s="1"/>
      <c r="U31" s="1"/>
      <c r="V31" s="1"/>
    </row>
    <row r="32" spans="1:26">
      <c r="A32" s="1"/>
      <c r="B32" s="289"/>
      <c r="C32" s="289"/>
      <c r="D32" s="291" t="s">
        <v>747</v>
      </c>
      <c r="E32" s="292">
        <v>2</v>
      </c>
      <c r="F32" s="292">
        <f t="shared" si="4"/>
        <v>0.4</v>
      </c>
      <c r="G32" s="1">
        <f t="shared" si="5"/>
        <v>2.2999999999999998</v>
      </c>
      <c r="H32" s="1"/>
      <c r="I32" s="1"/>
      <c r="J32" s="1"/>
      <c r="K32" s="1"/>
      <c r="L32" s="1"/>
      <c r="M32" s="1"/>
      <c r="N32" s="1"/>
      <c r="O32" s="1"/>
      <c r="P32" s="1"/>
      <c r="Q32" s="1"/>
      <c r="R32" s="1"/>
      <c r="S32" s="1"/>
      <c r="T32" s="1"/>
      <c r="U32" s="1"/>
      <c r="V32" s="1"/>
    </row>
    <row r="33" spans="1:22">
      <c r="A33" s="1"/>
      <c r="B33" s="293" t="s">
        <v>789</v>
      </c>
      <c r="C33" s="289"/>
      <c r="D33" s="291" t="s">
        <v>748</v>
      </c>
      <c r="E33" s="292">
        <v>1.55</v>
      </c>
      <c r="F33" s="292">
        <f t="shared" si="4"/>
        <v>0.31000000000000005</v>
      </c>
      <c r="G33" s="1">
        <f t="shared" si="5"/>
        <v>1.7825000000000002</v>
      </c>
      <c r="H33" s="1"/>
      <c r="I33" s="1"/>
      <c r="J33" s="1"/>
      <c r="K33" s="1"/>
      <c r="L33" s="1"/>
      <c r="M33" s="1"/>
      <c r="N33" s="1"/>
      <c r="O33" s="1"/>
      <c r="P33" s="1"/>
      <c r="Q33" s="1"/>
      <c r="R33" s="1"/>
      <c r="S33" s="1"/>
      <c r="T33" s="1"/>
      <c r="U33" s="1"/>
      <c r="V33" s="1"/>
    </row>
    <row r="34" spans="1:22">
      <c r="A34" s="1"/>
      <c r="B34" s="290">
        <v>0.05</v>
      </c>
      <c r="C34" s="289"/>
      <c r="D34" s="291" t="s">
        <v>749</v>
      </c>
      <c r="E34" s="292">
        <v>5</v>
      </c>
      <c r="F34" s="292">
        <f t="shared" si="4"/>
        <v>1</v>
      </c>
      <c r="G34" s="1">
        <f t="shared" si="5"/>
        <v>5.75</v>
      </c>
      <c r="H34" s="1"/>
      <c r="I34" s="1"/>
      <c r="J34" s="1"/>
      <c r="K34" s="1"/>
      <c r="L34" s="1"/>
      <c r="M34" s="1"/>
      <c r="N34" s="1"/>
      <c r="O34" s="1"/>
      <c r="P34" s="1"/>
      <c r="Q34" s="1"/>
      <c r="R34" s="1"/>
      <c r="S34" s="1"/>
      <c r="T34" s="1"/>
      <c r="U34" s="1"/>
      <c r="V34" s="1"/>
    </row>
    <row r="35" spans="1:22">
      <c r="A35" s="1"/>
      <c r="B35" s="289"/>
      <c r="C35" s="289"/>
      <c r="D35" s="291" t="s">
        <v>750</v>
      </c>
      <c r="E35" s="292">
        <v>4.2</v>
      </c>
      <c r="F35" s="292">
        <f t="shared" si="4"/>
        <v>0.84000000000000008</v>
      </c>
      <c r="G35" s="1">
        <f t="shared" si="5"/>
        <v>4.83</v>
      </c>
      <c r="H35" s="1"/>
      <c r="I35" s="1"/>
      <c r="J35" s="1"/>
      <c r="K35" s="1"/>
      <c r="L35" s="1"/>
      <c r="M35" s="1"/>
      <c r="N35" s="1"/>
      <c r="O35" s="1"/>
      <c r="P35" s="1"/>
      <c r="Q35" s="1"/>
      <c r="R35" s="1"/>
      <c r="S35" s="1"/>
      <c r="T35" s="1"/>
      <c r="U35" s="1"/>
      <c r="V35" s="1"/>
    </row>
    <row r="36" spans="1:22">
      <c r="A36" s="1"/>
      <c r="B36" s="289"/>
      <c r="C36" s="289"/>
      <c r="D36" s="291" t="s">
        <v>751</v>
      </c>
      <c r="E36" s="292">
        <v>4</v>
      </c>
      <c r="F36" s="292">
        <f t="shared" si="4"/>
        <v>0.8</v>
      </c>
      <c r="G36" s="1">
        <f t="shared" si="5"/>
        <v>4.5999999999999996</v>
      </c>
      <c r="H36" s="1"/>
      <c r="I36" s="1"/>
      <c r="J36" s="1"/>
      <c r="K36" s="1"/>
      <c r="L36" s="1"/>
      <c r="M36" s="1"/>
      <c r="N36" s="1"/>
      <c r="O36" s="1"/>
      <c r="P36" s="1"/>
      <c r="Q36" s="1"/>
      <c r="R36" s="1"/>
      <c r="S36" s="1"/>
      <c r="T36" s="1"/>
      <c r="U36" s="1"/>
      <c r="V36" s="1"/>
    </row>
    <row r="37" spans="1:22">
      <c r="A37" s="1"/>
      <c r="B37" s="1"/>
      <c r="C37" s="1"/>
      <c r="D37" s="1"/>
      <c r="E37" s="1"/>
      <c r="F37" s="1"/>
      <c r="G37" s="1"/>
      <c r="H37" s="1"/>
      <c r="I37" s="1"/>
      <c r="J37" s="1"/>
      <c r="K37" s="1"/>
      <c r="L37" s="1"/>
      <c r="M37" s="1"/>
      <c r="N37" s="1"/>
      <c r="O37" s="1"/>
      <c r="P37" s="1"/>
      <c r="Q37" s="1"/>
      <c r="R37" s="1"/>
      <c r="S37" s="1"/>
      <c r="T37" s="1"/>
      <c r="U37" s="1"/>
      <c r="V37" s="1"/>
    </row>
    <row r="38" spans="1:22">
      <c r="A38" s="1"/>
      <c r="B38" s="1"/>
      <c r="C38" s="1"/>
      <c r="D38" s="1"/>
      <c r="E38" s="1"/>
      <c r="F38" s="1"/>
      <c r="G38" s="1"/>
      <c r="H38" s="1"/>
      <c r="I38" s="1"/>
      <c r="J38" s="1"/>
      <c r="K38" s="1"/>
      <c r="L38" s="1"/>
      <c r="M38" s="1"/>
      <c r="N38" s="1"/>
      <c r="O38" s="1"/>
      <c r="P38" s="1"/>
      <c r="Q38" s="1"/>
      <c r="R38" s="1"/>
      <c r="S38" s="1"/>
      <c r="T38" s="1"/>
      <c r="U38" s="1"/>
      <c r="V38" s="1"/>
    </row>
    <row r="39" spans="1:22">
      <c r="A39" s="1"/>
      <c r="B39" s="1"/>
      <c r="C39" s="1"/>
      <c r="D39" s="1"/>
      <c r="E39" s="1"/>
      <c r="F39" s="1"/>
      <c r="G39" s="1"/>
      <c r="H39" s="1"/>
      <c r="I39" s="1"/>
      <c r="J39" s="1"/>
      <c r="K39" s="1"/>
      <c r="L39" s="1"/>
      <c r="M39" s="1"/>
      <c r="N39" s="1"/>
      <c r="O39" s="1"/>
      <c r="P39" s="1"/>
      <c r="Q39" s="1"/>
      <c r="R39" s="1"/>
      <c r="S39" s="1"/>
      <c r="T39" s="1"/>
      <c r="U39" s="1"/>
      <c r="V39" s="1"/>
    </row>
    <row r="40" spans="1:22">
      <c r="A40" s="1"/>
      <c r="B40" s="1"/>
      <c r="C40" s="1"/>
      <c r="D40" s="1"/>
      <c r="E40" s="1"/>
      <c r="F40" s="1"/>
      <c r="G40" s="1"/>
      <c r="H40" s="1"/>
      <c r="I40" s="1"/>
      <c r="J40" s="1"/>
      <c r="K40" s="1"/>
      <c r="L40" s="1"/>
      <c r="M40" s="1"/>
      <c r="N40" s="1"/>
      <c r="O40" s="1"/>
      <c r="P40" s="1"/>
      <c r="Q40" s="1"/>
      <c r="R40" s="1"/>
      <c r="S40" s="1"/>
      <c r="T40" s="1"/>
      <c r="U40" s="1"/>
      <c r="V40" s="1"/>
    </row>
    <row r="41" spans="1:22">
      <c r="A41" s="1"/>
      <c r="B41" s="1"/>
      <c r="C41" s="1"/>
      <c r="D41" s="1"/>
      <c r="E41" s="1"/>
      <c r="F41" s="1"/>
      <c r="G41" s="1"/>
      <c r="H41" s="1"/>
      <c r="I41" s="1"/>
      <c r="J41" s="1"/>
      <c r="K41" s="1"/>
      <c r="L41" s="1"/>
      <c r="M41" s="1"/>
      <c r="N41" s="1"/>
      <c r="O41" s="1"/>
      <c r="P41" s="1"/>
      <c r="Q41" s="1"/>
      <c r="R41" s="1"/>
      <c r="S41" s="1"/>
      <c r="T41" s="1"/>
      <c r="U41" s="1"/>
      <c r="V41" s="1"/>
    </row>
    <row r="42" spans="1:22">
      <c r="A42" s="1"/>
      <c r="B42" s="1" t="s">
        <v>130</v>
      </c>
      <c r="C42" s="1"/>
      <c r="D42" s="1"/>
      <c r="E42" s="1"/>
      <c r="F42" s="1"/>
      <c r="G42" s="1"/>
      <c r="H42" s="1"/>
      <c r="I42" s="1"/>
      <c r="J42" s="1"/>
      <c r="K42" s="1"/>
      <c r="L42" s="1"/>
      <c r="M42" s="1"/>
      <c r="N42" s="1"/>
      <c r="O42" s="1"/>
      <c r="P42" s="1"/>
      <c r="Q42" s="1"/>
      <c r="R42" s="1"/>
      <c r="S42" s="1"/>
      <c r="T42" s="1"/>
      <c r="U42" s="1"/>
      <c r="V42" s="1"/>
    </row>
    <row r="43" spans="1:22">
      <c r="A43" s="1"/>
      <c r="B43" s="1"/>
      <c r="C43" s="1"/>
      <c r="D43" s="1"/>
      <c r="E43" s="1"/>
      <c r="F43" s="1"/>
      <c r="G43" s="1"/>
      <c r="H43" s="1"/>
      <c r="I43" s="1"/>
      <c r="J43" s="1"/>
      <c r="K43" s="1"/>
      <c r="L43" s="1"/>
      <c r="M43" s="1"/>
      <c r="N43" s="1"/>
      <c r="O43" s="1"/>
      <c r="P43" s="1"/>
      <c r="Q43" s="1"/>
      <c r="R43" s="1"/>
      <c r="S43" s="1"/>
      <c r="T43" s="1"/>
      <c r="U43" s="1"/>
      <c r="V43" s="1"/>
    </row>
    <row r="44" spans="1:22">
      <c r="A44" s="1"/>
      <c r="B44" s="285" t="s">
        <v>752</v>
      </c>
      <c r="C44" s="285" t="s">
        <v>753</v>
      </c>
      <c r="D44" s="285" t="s">
        <v>754</v>
      </c>
      <c r="E44" s="286"/>
      <c r="F44" s="287" t="s">
        <v>744</v>
      </c>
      <c r="G44" s="287" t="s">
        <v>601</v>
      </c>
      <c r="H44" s="287" t="s">
        <v>752</v>
      </c>
      <c r="I44" s="287" t="s">
        <v>753</v>
      </c>
      <c r="J44" s="287" t="s">
        <v>754</v>
      </c>
      <c r="K44" s="1"/>
      <c r="L44" s="1"/>
      <c r="M44" s="1"/>
      <c r="N44" s="1"/>
      <c r="O44" s="1"/>
      <c r="P44" s="1"/>
      <c r="Q44" s="1"/>
      <c r="R44" s="1"/>
      <c r="S44" s="1"/>
      <c r="T44" s="1"/>
      <c r="U44" s="1"/>
      <c r="V44" s="1"/>
    </row>
    <row r="45" spans="1:22" s="1" customFormat="1">
      <c r="B45" s="290">
        <v>0.2</v>
      </c>
      <c r="C45" s="290">
        <v>0.18</v>
      </c>
      <c r="D45" s="290">
        <v>0.22</v>
      </c>
      <c r="E45" s="289"/>
      <c r="F45" s="291" t="s">
        <v>746</v>
      </c>
      <c r="G45" s="292">
        <v>5</v>
      </c>
      <c r="H45" s="292">
        <f t="shared" ref="H45:H50" si="6">G45*$B$45</f>
        <v>1</v>
      </c>
      <c r="I45" s="292">
        <f t="shared" ref="I45:I50" si="7">G45*$C$45</f>
        <v>0.89999999999999991</v>
      </c>
      <c r="J45" s="292">
        <f t="shared" ref="J45:J50" si="8">G45*$D$45</f>
        <v>1.1000000000000001</v>
      </c>
    </row>
    <row r="46" spans="1:22" s="1" customFormat="1">
      <c r="B46" s="289"/>
      <c r="C46" s="289"/>
      <c r="D46" s="289"/>
      <c r="E46" s="289"/>
      <c r="F46" s="291" t="s">
        <v>747</v>
      </c>
      <c r="G46" s="292">
        <v>2</v>
      </c>
      <c r="H46" s="292">
        <f t="shared" si="6"/>
        <v>0.4</v>
      </c>
      <c r="I46" s="292">
        <f t="shared" si="7"/>
        <v>0.36</v>
      </c>
      <c r="J46" s="292">
        <f t="shared" si="8"/>
        <v>0.44</v>
      </c>
    </row>
    <row r="47" spans="1:22" s="1" customFormat="1">
      <c r="B47" s="289"/>
      <c r="C47" s="289"/>
      <c r="D47" s="289"/>
      <c r="E47" s="289"/>
      <c r="F47" s="291" t="s">
        <v>748</v>
      </c>
      <c r="G47" s="292">
        <v>1.55</v>
      </c>
      <c r="H47" s="292">
        <f t="shared" si="6"/>
        <v>0.31000000000000005</v>
      </c>
      <c r="I47" s="292">
        <f t="shared" si="7"/>
        <v>0.27899999999999997</v>
      </c>
      <c r="J47" s="292">
        <f t="shared" si="8"/>
        <v>0.34100000000000003</v>
      </c>
    </row>
    <row r="48" spans="1:22" s="1" customFormat="1">
      <c r="B48" s="289"/>
      <c r="C48" s="289"/>
      <c r="D48" s="289"/>
      <c r="E48" s="289"/>
      <c r="F48" s="291" t="s">
        <v>749</v>
      </c>
      <c r="G48" s="292">
        <v>5</v>
      </c>
      <c r="H48" s="292">
        <f t="shared" si="6"/>
        <v>1</v>
      </c>
      <c r="I48" s="292">
        <f t="shared" si="7"/>
        <v>0.89999999999999991</v>
      </c>
      <c r="J48" s="292">
        <f t="shared" si="8"/>
        <v>1.1000000000000001</v>
      </c>
    </row>
    <row r="49" spans="2:10" s="1" customFormat="1">
      <c r="B49" s="289"/>
      <c r="C49" s="289"/>
      <c r="D49" s="289"/>
      <c r="E49" s="289"/>
      <c r="F49" s="291" t="s">
        <v>750</v>
      </c>
      <c r="G49" s="292">
        <v>4.2</v>
      </c>
      <c r="H49" s="292">
        <f t="shared" si="6"/>
        <v>0.84000000000000008</v>
      </c>
      <c r="I49" s="292">
        <f t="shared" si="7"/>
        <v>0.75600000000000001</v>
      </c>
      <c r="J49" s="292">
        <f t="shared" si="8"/>
        <v>0.92400000000000004</v>
      </c>
    </row>
    <row r="50" spans="2:10" s="1" customFormat="1">
      <c r="B50" s="289"/>
      <c r="C50" s="289"/>
      <c r="D50" s="289"/>
      <c r="E50" s="289"/>
      <c r="F50" s="291" t="s">
        <v>751</v>
      </c>
      <c r="G50" s="292">
        <v>4</v>
      </c>
      <c r="H50" s="292">
        <f t="shared" si="6"/>
        <v>0.8</v>
      </c>
      <c r="I50" s="292">
        <f t="shared" si="7"/>
        <v>0.72</v>
      </c>
      <c r="J50" s="292">
        <f t="shared" si="8"/>
        <v>0.88</v>
      </c>
    </row>
    <row r="51" spans="2:10" s="1" customFormat="1"/>
    <row r="52" spans="2:10" s="1" customFormat="1"/>
    <row r="53" spans="2:10" s="1" customFormat="1"/>
    <row r="54" spans="2:10" s="1" customFormat="1"/>
    <row r="55" spans="2:10" s="1" customFormat="1"/>
    <row r="56" spans="2:10" s="1" customFormat="1"/>
    <row r="57" spans="2:10" s="1" customFormat="1"/>
    <row r="58" spans="2:10" s="1" customFormat="1">
      <c r="B58" s="1" t="s">
        <v>255</v>
      </c>
    </row>
    <row r="59" spans="2:10" s="1" customFormat="1"/>
    <row r="60" spans="2:10" s="1" customFormat="1">
      <c r="B60" s="224" t="s">
        <v>755</v>
      </c>
      <c r="C60" s="286"/>
      <c r="D60" s="286"/>
      <c r="E60" s="286"/>
      <c r="F60" s="286"/>
      <c r="G60" s="286"/>
    </row>
    <row r="61" spans="2:10" s="1" customFormat="1">
      <c r="B61" s="286"/>
      <c r="C61" s="286"/>
      <c r="D61" s="286"/>
      <c r="E61" s="286"/>
      <c r="F61" s="286"/>
      <c r="G61" s="286"/>
    </row>
    <row r="62" spans="2:10" s="1" customFormat="1">
      <c r="B62" s="286"/>
      <c r="C62" s="286"/>
      <c r="D62" s="585" t="s">
        <v>601</v>
      </c>
      <c r="E62" s="586"/>
      <c r="F62" s="586"/>
      <c r="G62" s="586"/>
    </row>
    <row r="63" spans="2:10" s="1" customFormat="1">
      <c r="B63" s="286"/>
      <c r="C63" s="297"/>
      <c r="D63" s="295">
        <v>10</v>
      </c>
      <c r="E63" s="295">
        <v>12</v>
      </c>
      <c r="F63" s="295">
        <v>14</v>
      </c>
      <c r="G63" s="295">
        <v>16</v>
      </c>
    </row>
    <row r="64" spans="2:10" s="1" customFormat="1">
      <c r="B64" s="587" t="s">
        <v>64</v>
      </c>
      <c r="C64" s="295">
        <v>250</v>
      </c>
      <c r="D64" s="296">
        <f>$C64*D$63</f>
        <v>2500</v>
      </c>
      <c r="E64" s="296">
        <f t="shared" ref="E64:G67" si="9">$C64*E$63</f>
        <v>3000</v>
      </c>
      <c r="F64" s="296">
        <f t="shared" si="9"/>
        <v>3500</v>
      </c>
      <c r="G64" s="296">
        <f t="shared" si="9"/>
        <v>4000</v>
      </c>
    </row>
    <row r="65" spans="2:9" s="1" customFormat="1">
      <c r="B65" s="588"/>
      <c r="C65" s="295">
        <v>500</v>
      </c>
      <c r="D65" s="296">
        <f>$C65*D$63</f>
        <v>5000</v>
      </c>
      <c r="E65" s="296">
        <f t="shared" si="9"/>
        <v>6000</v>
      </c>
      <c r="F65" s="296">
        <f t="shared" si="9"/>
        <v>7000</v>
      </c>
      <c r="G65" s="296">
        <f t="shared" si="9"/>
        <v>8000</v>
      </c>
    </row>
    <row r="66" spans="2:9" s="1" customFormat="1">
      <c r="B66" s="588"/>
      <c r="C66" s="295">
        <v>750</v>
      </c>
      <c r="D66" s="296">
        <f>$C66*D$63</f>
        <v>7500</v>
      </c>
      <c r="E66" s="296">
        <f t="shared" si="9"/>
        <v>9000</v>
      </c>
      <c r="F66" s="296">
        <f t="shared" si="9"/>
        <v>10500</v>
      </c>
      <c r="G66" s="296">
        <f t="shared" si="9"/>
        <v>12000</v>
      </c>
    </row>
    <row r="67" spans="2:9" s="1" customFormat="1">
      <c r="B67" s="588"/>
      <c r="C67" s="295">
        <v>1000</v>
      </c>
      <c r="D67" s="296">
        <f>$C67*D$63</f>
        <v>10000</v>
      </c>
      <c r="E67" s="296">
        <f t="shared" si="9"/>
        <v>12000</v>
      </c>
      <c r="F67" s="296">
        <f t="shared" si="9"/>
        <v>14000</v>
      </c>
      <c r="G67" s="296">
        <f t="shared" si="9"/>
        <v>16000</v>
      </c>
    </row>
    <row r="68" spans="2:9" s="1" customFormat="1"/>
    <row r="69" spans="2:9" s="1" customFormat="1"/>
    <row r="70" spans="2:9" s="1" customFormat="1"/>
    <row r="71" spans="2:9" s="1" customFormat="1"/>
    <row r="72" spans="2:9" s="1" customFormat="1">
      <c r="B72" s="1" t="s">
        <v>693</v>
      </c>
      <c r="G72" s="1" t="s">
        <v>783</v>
      </c>
    </row>
    <row r="73" spans="2:9" s="1" customFormat="1">
      <c r="G73" s="1" t="s">
        <v>786</v>
      </c>
      <c r="I73" s="1" t="s">
        <v>787</v>
      </c>
    </row>
    <row r="74" spans="2:9" s="1" customFormat="1">
      <c r="B74" s="224" t="s">
        <v>756</v>
      </c>
      <c r="C74" s="286"/>
      <c r="D74" s="286"/>
      <c r="E74" s="286"/>
      <c r="F74" s="286"/>
    </row>
    <row r="75" spans="2:9" s="1" customFormat="1">
      <c r="B75" s="286"/>
      <c r="C75" s="286"/>
      <c r="D75" s="286"/>
      <c r="E75" s="286"/>
      <c r="F75" s="286"/>
    </row>
    <row r="76" spans="2:9" s="1" customFormat="1">
      <c r="B76" s="298" t="s">
        <v>757</v>
      </c>
      <c r="C76" s="298" t="s">
        <v>758</v>
      </c>
      <c r="D76" s="298" t="s">
        <v>759</v>
      </c>
      <c r="E76" s="286"/>
      <c r="F76" s="285" t="s">
        <v>760</v>
      </c>
    </row>
    <row r="77" spans="2:9" s="1" customFormat="1">
      <c r="B77" s="299" t="s">
        <v>761</v>
      </c>
      <c r="C77" s="300">
        <v>50000</v>
      </c>
      <c r="D77" s="300"/>
      <c r="E77" s="286"/>
      <c r="F77" s="300">
        <v>50000</v>
      </c>
    </row>
    <row r="78" spans="2:9" s="1" customFormat="1">
      <c r="B78" s="299" t="s">
        <v>762</v>
      </c>
      <c r="C78" s="300">
        <v>45000</v>
      </c>
      <c r="D78" s="300"/>
      <c r="E78" s="286"/>
      <c r="F78" s="286"/>
    </row>
    <row r="79" spans="2:9" s="1" customFormat="1">
      <c r="B79" s="299" t="s">
        <v>109</v>
      </c>
      <c r="C79" s="300">
        <v>48500</v>
      </c>
      <c r="D79" s="300"/>
      <c r="E79" s="286"/>
      <c r="F79" s="285" t="s">
        <v>763</v>
      </c>
    </row>
    <row r="80" spans="2:9" s="1" customFormat="1">
      <c r="B80" s="299" t="s">
        <v>107</v>
      </c>
      <c r="C80" s="300">
        <v>55000</v>
      </c>
      <c r="D80" s="300"/>
      <c r="E80" s="286"/>
      <c r="F80" s="288">
        <v>0.05</v>
      </c>
    </row>
    <row r="81" spans="2:7">
      <c r="B81" s="299" t="s">
        <v>764</v>
      </c>
      <c r="C81" s="300">
        <v>62500</v>
      </c>
      <c r="D81" s="300"/>
      <c r="E81" s="286"/>
      <c r="F81" s="286"/>
    </row>
    <row r="82" spans="2:7">
      <c r="B82" s="299" t="s">
        <v>765</v>
      </c>
      <c r="C82" s="300">
        <v>41500</v>
      </c>
      <c r="D82" s="300"/>
      <c r="E82" s="286"/>
      <c r="F82" s="286"/>
    </row>
    <row r="83" spans="2:7">
      <c r="B83" s="299" t="s">
        <v>766</v>
      </c>
      <c r="C83" s="300">
        <v>40000</v>
      </c>
      <c r="D83" s="300"/>
      <c r="E83" s="286"/>
      <c r="F83" s="286"/>
    </row>
    <row r="84" spans="2:7">
      <c r="B84" s="299" t="s">
        <v>767</v>
      </c>
      <c r="C84" s="300">
        <v>32500</v>
      </c>
      <c r="D84" s="300"/>
      <c r="E84" s="286"/>
      <c r="F84" s="286"/>
    </row>
    <row r="85" spans="2:7">
      <c r="B85" s="299" t="s">
        <v>768</v>
      </c>
      <c r="C85" s="300">
        <v>80000</v>
      </c>
      <c r="D85" s="300"/>
      <c r="E85" s="286"/>
      <c r="F85" s="286"/>
    </row>
    <row r="86" spans="2:7">
      <c r="B86" s="299" t="s">
        <v>769</v>
      </c>
      <c r="C86" s="300">
        <v>64280</v>
      </c>
      <c r="D86" s="300"/>
      <c r="E86" s="286"/>
      <c r="F86" s="286"/>
    </row>
    <row r="87" spans="2:7">
      <c r="B87" s="299" t="s">
        <v>770</v>
      </c>
      <c r="C87" s="300">
        <v>53250</v>
      </c>
      <c r="D87" s="300"/>
      <c r="E87" s="286"/>
      <c r="F87" s="286"/>
    </row>
    <row r="90" spans="2:7">
      <c r="B90" s="301" t="s">
        <v>711</v>
      </c>
      <c r="C90" t="s">
        <v>782</v>
      </c>
      <c r="G90" t="s">
        <v>783</v>
      </c>
    </row>
    <row r="91" spans="2:7">
      <c r="G91" t="s">
        <v>784</v>
      </c>
    </row>
    <row r="92" spans="2:7">
      <c r="B92" s="589" t="s">
        <v>771</v>
      </c>
      <c r="C92" s="589"/>
      <c r="D92" s="589"/>
      <c r="E92" s="286"/>
      <c r="F92" s="286"/>
      <c r="G92" s="286" t="s">
        <v>785</v>
      </c>
    </row>
    <row r="93" spans="2:7">
      <c r="B93" s="302"/>
      <c r="C93" s="303">
        <v>2021</v>
      </c>
      <c r="D93" s="303">
        <v>2023</v>
      </c>
      <c r="E93" s="286"/>
      <c r="F93" s="286"/>
      <c r="G93" s="286"/>
    </row>
    <row r="94" spans="2:7">
      <c r="B94" s="224" t="s">
        <v>758</v>
      </c>
      <c r="C94" s="304"/>
      <c r="D94" s="304"/>
      <c r="E94" s="286"/>
      <c r="F94" s="286"/>
      <c r="G94" s="286"/>
    </row>
    <row r="95" spans="2:7">
      <c r="B95" s="224" t="s">
        <v>772</v>
      </c>
      <c r="C95" s="304"/>
      <c r="D95" s="304"/>
      <c r="E95" s="286"/>
      <c r="F95" s="286"/>
      <c r="G95" s="286"/>
    </row>
    <row r="96" spans="2:7">
      <c r="B96" s="224" t="s">
        <v>699</v>
      </c>
      <c r="C96" s="304"/>
      <c r="D96" s="304"/>
      <c r="E96" s="286"/>
      <c r="F96" s="286"/>
      <c r="G96" s="286"/>
    </row>
    <row r="97" spans="2:7">
      <c r="B97" s="286"/>
      <c r="C97" s="286"/>
      <c r="D97" s="286"/>
      <c r="E97" s="286"/>
      <c r="F97" s="286"/>
      <c r="G97" s="286"/>
    </row>
    <row r="98" spans="2:7">
      <c r="B98" s="305" t="s">
        <v>773</v>
      </c>
      <c r="C98" s="305"/>
      <c r="D98" s="305"/>
      <c r="E98" s="305"/>
      <c r="F98" s="305"/>
      <c r="G98" s="305"/>
    </row>
    <row r="99" spans="2:7">
      <c r="B99" s="306" t="s">
        <v>774</v>
      </c>
      <c r="C99" s="307">
        <v>2020</v>
      </c>
      <c r="D99" s="307">
        <f>C99+1</f>
        <v>2021</v>
      </c>
      <c r="E99" s="307">
        <f>D99+1</f>
        <v>2022</v>
      </c>
      <c r="F99" s="307">
        <f>E99+1</f>
        <v>2023</v>
      </c>
      <c r="G99" s="307">
        <f>F99+1</f>
        <v>2024</v>
      </c>
    </row>
    <row r="100" spans="2:7">
      <c r="B100" s="286" t="s">
        <v>758</v>
      </c>
      <c r="C100" s="308">
        <v>215639</v>
      </c>
      <c r="D100" s="308">
        <v>229234</v>
      </c>
      <c r="E100" s="308">
        <v>265595</v>
      </c>
      <c r="F100" s="308">
        <v>260174</v>
      </c>
      <c r="G100" s="308">
        <v>274515</v>
      </c>
    </row>
    <row r="101" spans="2:7">
      <c r="B101" s="286" t="s">
        <v>775</v>
      </c>
      <c r="C101" s="308">
        <v>131376</v>
      </c>
      <c r="D101" s="308">
        <v>141048</v>
      </c>
      <c r="E101" s="308">
        <v>163756</v>
      </c>
      <c r="F101" s="308">
        <v>161782</v>
      </c>
      <c r="G101" s="308">
        <v>169559</v>
      </c>
    </row>
    <row r="102" spans="2:7">
      <c r="B102" s="309" t="s">
        <v>776</v>
      </c>
      <c r="C102" s="310">
        <f>C100-C101</f>
        <v>84263</v>
      </c>
      <c r="D102" s="310">
        <f>D100-D101</f>
        <v>88186</v>
      </c>
      <c r="E102" s="310">
        <f>E100-E101</f>
        <v>101839</v>
      </c>
      <c r="F102" s="310">
        <f>F100-F101</f>
        <v>98392</v>
      </c>
      <c r="G102" s="310">
        <f>G100-G101</f>
        <v>104956</v>
      </c>
    </row>
    <row r="103" spans="2:7">
      <c r="B103" s="286"/>
      <c r="C103" s="308"/>
      <c r="D103" s="308"/>
      <c r="E103" s="308"/>
      <c r="F103" s="308"/>
      <c r="G103" s="308"/>
    </row>
    <row r="104" spans="2:7">
      <c r="B104" s="286" t="s">
        <v>777</v>
      </c>
      <c r="C104" s="308">
        <v>10045</v>
      </c>
      <c r="D104" s="308">
        <v>11581</v>
      </c>
      <c r="E104" s="308">
        <v>14236</v>
      </c>
      <c r="F104" s="308">
        <v>16217</v>
      </c>
      <c r="G104" s="308">
        <v>18752</v>
      </c>
    </row>
    <row r="105" spans="2:7">
      <c r="B105" s="286" t="s">
        <v>778</v>
      </c>
      <c r="C105" s="308">
        <v>14194</v>
      </c>
      <c r="D105" s="308">
        <v>15261</v>
      </c>
      <c r="E105" s="308">
        <v>16705</v>
      </c>
      <c r="F105" s="308">
        <v>18245</v>
      </c>
      <c r="G105" s="308">
        <v>19916</v>
      </c>
    </row>
    <row r="106" spans="2:7">
      <c r="B106" s="309" t="s">
        <v>779</v>
      </c>
      <c r="C106" s="310">
        <f>C102-SUM(C104:C105)</f>
        <v>60024</v>
      </c>
      <c r="D106" s="310">
        <f>D102-SUM(D104:D105)</f>
        <v>61344</v>
      </c>
      <c r="E106" s="310">
        <f>E102-SUM(E104:E105)</f>
        <v>70898</v>
      </c>
      <c r="F106" s="310">
        <f>F102-SUM(F104:F105)</f>
        <v>63930</v>
      </c>
      <c r="G106" s="310">
        <f>G102-SUM(G104:G105)</f>
        <v>66288</v>
      </c>
    </row>
    <row r="107" spans="2:7">
      <c r="B107" s="286"/>
      <c r="C107" s="308"/>
      <c r="D107" s="308"/>
      <c r="E107" s="308"/>
      <c r="F107" s="308"/>
      <c r="G107" s="308"/>
    </row>
    <row r="108" spans="2:7">
      <c r="B108" s="286" t="s">
        <v>780</v>
      </c>
      <c r="C108" s="308">
        <v>15685</v>
      </c>
      <c r="D108" s="308">
        <v>15738</v>
      </c>
      <c r="E108" s="308">
        <v>13372</v>
      </c>
      <c r="F108" s="308">
        <v>10481</v>
      </c>
      <c r="G108" s="308">
        <v>9680</v>
      </c>
    </row>
    <row r="109" spans="2:7">
      <c r="B109" s="309" t="s">
        <v>781</v>
      </c>
      <c r="C109" s="310">
        <f>C106-C108</f>
        <v>44339</v>
      </c>
      <c r="D109" s="310">
        <f>D106-D108</f>
        <v>45606</v>
      </c>
      <c r="E109" s="310">
        <f>E106-E108</f>
        <v>57526</v>
      </c>
      <c r="F109" s="310">
        <f>F106-F108</f>
        <v>53449</v>
      </c>
      <c r="G109" s="310">
        <f>G106-G108</f>
        <v>56608</v>
      </c>
    </row>
    <row r="110" spans="2:7">
      <c r="B110" s="286"/>
      <c r="C110" s="286"/>
      <c r="D110" s="286"/>
      <c r="E110" s="286"/>
      <c r="F110" s="286"/>
      <c r="G110" s="286"/>
    </row>
  </sheetData>
  <mergeCells count="15">
    <mergeCell ref="D62:G62"/>
    <mergeCell ref="B64:B67"/>
    <mergeCell ref="B92:D92"/>
    <mergeCell ref="B3:O3"/>
    <mergeCell ref="E7:O8"/>
    <mergeCell ref="B12:D12"/>
    <mergeCell ref="B17:D17"/>
    <mergeCell ref="F17:H17"/>
    <mergeCell ref="J17:L17"/>
    <mergeCell ref="N17:P17"/>
    <mergeCell ref="B4:D4"/>
    <mergeCell ref="B5:D5"/>
    <mergeCell ref="B7:D7"/>
    <mergeCell ref="E4:O4"/>
    <mergeCell ref="E5:O6"/>
  </mergeCells>
  <phoneticPr fontId="18"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CE7E1-EA74-4451-97C1-165D32BCC060}">
  <sheetPr codeName="Sheet9"/>
  <dimension ref="B2:AC18"/>
  <sheetViews>
    <sheetView zoomScale="70" zoomScaleNormal="70" workbookViewId="0">
      <selection activeCell="B2" sqref="B2"/>
    </sheetView>
  </sheetViews>
  <sheetFormatPr defaultColWidth="8.88671875" defaultRowHeight="21"/>
  <cols>
    <col min="1" max="1" width="8.88671875" style="1"/>
    <col min="2" max="2" width="38.33203125" style="1" customWidth="1"/>
    <col min="3" max="3" width="7.6640625" style="1" customWidth="1"/>
    <col min="4" max="4" width="8.88671875" style="73"/>
    <col min="5" max="16384" width="8.88671875" style="1"/>
  </cols>
  <sheetData>
    <row r="2" spans="2:29" ht="28.8">
      <c r="B2" s="70" t="s">
        <v>140</v>
      </c>
      <c r="C2" s="65"/>
      <c r="D2" s="71"/>
      <c r="E2" s="66"/>
      <c r="F2" s="66"/>
      <c r="G2" s="66"/>
      <c r="H2" s="66"/>
      <c r="I2" s="66"/>
      <c r="J2" s="66"/>
      <c r="K2" s="66"/>
    </row>
    <row r="3" spans="2:29">
      <c r="B3" s="63"/>
      <c r="C3" s="42"/>
      <c r="D3" s="72"/>
      <c r="E3" s="42"/>
      <c r="F3" s="42"/>
      <c r="G3" s="42"/>
      <c r="H3" s="42"/>
      <c r="I3" s="42"/>
      <c r="J3" s="42"/>
      <c r="K3" s="42"/>
      <c r="L3" s="42"/>
      <c r="M3" s="42"/>
      <c r="N3" s="42"/>
      <c r="O3" s="42"/>
      <c r="P3" s="42"/>
      <c r="Q3" s="42"/>
      <c r="R3" s="42"/>
      <c r="S3" s="42"/>
      <c r="T3" s="42"/>
      <c r="U3" s="42"/>
      <c r="V3" s="42"/>
      <c r="W3" s="42"/>
      <c r="X3" s="42"/>
      <c r="Y3" s="42"/>
      <c r="Z3" s="42"/>
      <c r="AA3" s="42"/>
      <c r="AB3" s="42"/>
      <c r="AC3" s="43"/>
    </row>
    <row r="4" spans="2:29">
      <c r="B4" s="76" t="s">
        <v>141</v>
      </c>
      <c r="AC4" s="44"/>
    </row>
    <row r="5" spans="2:29">
      <c r="B5" s="36"/>
      <c r="D5" s="75" t="s">
        <v>142</v>
      </c>
      <c r="AC5" s="44"/>
    </row>
    <row r="6" spans="2:29">
      <c r="B6" s="36"/>
      <c r="D6" s="75" t="s">
        <v>143</v>
      </c>
      <c r="AC6" s="44"/>
    </row>
    <row r="7" spans="2:29">
      <c r="B7" s="36"/>
      <c r="D7" s="75" t="s">
        <v>144</v>
      </c>
      <c r="AC7" s="44"/>
    </row>
    <row r="8" spans="2:29">
      <c r="B8" s="36"/>
      <c r="D8" s="75" t="s">
        <v>145</v>
      </c>
      <c r="AC8" s="44"/>
    </row>
    <row r="9" spans="2:29">
      <c r="B9" s="36"/>
      <c r="D9" s="75" t="s">
        <v>146</v>
      </c>
      <c r="AC9" s="44"/>
    </row>
    <row r="10" spans="2:29">
      <c r="B10" s="36"/>
      <c r="D10" s="75" t="s">
        <v>147</v>
      </c>
      <c r="AC10" s="44"/>
    </row>
    <row r="11" spans="2:29">
      <c r="B11" s="36"/>
      <c r="D11" s="75" t="s">
        <v>148</v>
      </c>
      <c r="AC11" s="44"/>
    </row>
    <row r="12" spans="2:29">
      <c r="B12" s="36"/>
      <c r="D12" s="75" t="s">
        <v>149</v>
      </c>
      <c r="AC12" s="44"/>
    </row>
    <row r="13" spans="2:29">
      <c r="B13" s="36"/>
      <c r="D13" s="75" t="s">
        <v>150</v>
      </c>
      <c r="AC13" s="44"/>
    </row>
    <row r="14" spans="2:29">
      <c r="B14" s="36"/>
      <c r="D14" s="75" t="s">
        <v>151</v>
      </c>
      <c r="AC14" s="44"/>
    </row>
    <row r="15" spans="2:29">
      <c r="B15" s="36"/>
      <c r="AC15" s="44"/>
    </row>
    <row r="16" spans="2:29">
      <c r="B16" s="64"/>
      <c r="C16" s="45"/>
      <c r="D16" s="74"/>
      <c r="E16" s="45"/>
      <c r="F16" s="45"/>
      <c r="G16" s="45"/>
      <c r="H16" s="45"/>
      <c r="I16" s="45"/>
      <c r="J16" s="45"/>
      <c r="K16" s="45"/>
      <c r="L16" s="45"/>
      <c r="M16" s="45"/>
      <c r="N16" s="45"/>
      <c r="O16" s="45"/>
      <c r="P16" s="45"/>
      <c r="Q16" s="45"/>
      <c r="R16" s="45"/>
      <c r="S16" s="45"/>
      <c r="T16" s="45"/>
      <c r="U16" s="45"/>
      <c r="V16" s="45"/>
      <c r="W16" s="45"/>
      <c r="X16" s="45"/>
      <c r="Y16" s="45"/>
      <c r="Z16" s="45"/>
      <c r="AA16" s="45"/>
      <c r="AB16" s="45"/>
      <c r="AC16" s="46"/>
    </row>
    <row r="18" spans="2:4">
      <c r="B18" s="22" t="s">
        <v>137</v>
      </c>
      <c r="C18" s="22" t="s">
        <v>138</v>
      </c>
      <c r="D18" s="71" t="s">
        <v>139</v>
      </c>
    </row>
  </sheetData>
  <pageMargins left="0.7" right="0.7" top="0.75" bottom="0.75" header="0.3" footer="0.3"/>
  <pageSetup orientation="portrait" horizontalDpi="0"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0904F-7FDD-466A-A1B5-8278DAE3D17B}">
  <sheetPr codeName="Sheet6"/>
  <dimension ref="A3:S166"/>
  <sheetViews>
    <sheetView zoomScale="150" zoomScaleNormal="130" workbookViewId="0">
      <selection activeCell="C26" sqref="C26"/>
    </sheetView>
  </sheetViews>
  <sheetFormatPr defaultColWidth="8.88671875" defaultRowHeight="14.4"/>
  <cols>
    <col min="1" max="1" width="8.88671875" style="1"/>
    <col min="2" max="2" width="18.5546875" style="1" bestFit="1" customWidth="1"/>
    <col min="3" max="3" width="12.44140625" style="1" bestFit="1" customWidth="1"/>
    <col min="4" max="4" width="20.77734375" style="1" bestFit="1" customWidth="1"/>
    <col min="5" max="5" width="10" style="1" customWidth="1"/>
    <col min="6" max="6" width="12.6640625" style="1" customWidth="1"/>
    <col min="7" max="7" width="15.5546875" style="1" customWidth="1"/>
    <col min="8" max="8" width="11.5546875" style="1" bestFit="1" customWidth="1"/>
    <col min="9" max="9" width="17.33203125" style="1" bestFit="1" customWidth="1"/>
    <col min="10" max="10" width="19.33203125" style="1" bestFit="1" customWidth="1"/>
    <col min="11" max="11" width="29.5546875" style="1" bestFit="1" customWidth="1"/>
    <col min="12" max="13" width="8.88671875" style="1"/>
    <col min="14" max="14" width="12.6640625" style="1" customWidth="1"/>
    <col min="15" max="15" width="22.6640625" style="1" customWidth="1"/>
    <col min="16" max="16" width="21" style="1" customWidth="1"/>
    <col min="17" max="17" width="33.6640625" style="1" customWidth="1"/>
    <col min="18" max="16384" width="8.88671875" style="1"/>
  </cols>
  <sheetData>
    <row r="3" spans="2:16" ht="28.8">
      <c r="B3" s="607" t="s">
        <v>166</v>
      </c>
      <c r="C3" s="607"/>
      <c r="D3" s="607"/>
      <c r="E3" s="607"/>
      <c r="F3" s="607"/>
      <c r="G3" s="607"/>
    </row>
    <row r="4" spans="2:16" ht="18">
      <c r="B4" s="109" t="s">
        <v>236</v>
      </c>
      <c r="L4" s="1" t="s">
        <v>167</v>
      </c>
      <c r="P4" s="1" t="s">
        <v>168</v>
      </c>
    </row>
    <row r="5" spans="2:16">
      <c r="B5"/>
      <c r="L5"/>
    </row>
    <row r="13" spans="2:16" ht="18">
      <c r="B13" s="109" t="s">
        <v>237</v>
      </c>
    </row>
    <row r="15" spans="2:16">
      <c r="B15" s="496">
        <v>100</v>
      </c>
    </row>
    <row r="16" spans="2:16">
      <c r="B16"/>
    </row>
    <row r="19" spans="2:6" ht="18">
      <c r="B19" s="568" t="s">
        <v>169</v>
      </c>
      <c r="C19" s="568"/>
      <c r="D19" s="568"/>
    </row>
    <row r="20" spans="2:6" ht="18">
      <c r="B20" s="77" t="s">
        <v>170</v>
      </c>
      <c r="C20" s="78" t="s">
        <v>171</v>
      </c>
      <c r="D20" s="78" t="s">
        <v>172</v>
      </c>
      <c r="E20" s="78" t="s">
        <v>173</v>
      </c>
      <c r="F20" s="79" t="s">
        <v>174</v>
      </c>
    </row>
    <row r="21" spans="2:6" ht="18">
      <c r="B21" s="246">
        <v>1025</v>
      </c>
      <c r="C21" s="247">
        <v>250</v>
      </c>
      <c r="D21" s="81">
        <v>155</v>
      </c>
      <c r="E21" s="81">
        <v>450</v>
      </c>
      <c r="F21" s="81">
        <v>230</v>
      </c>
    </row>
    <row r="23" spans="2:6">
      <c r="B23" s="248">
        <f ca="1">TODAY()</f>
        <v>45680</v>
      </c>
    </row>
    <row r="24" spans="2:6" ht="18">
      <c r="B24" s="568" t="s">
        <v>175</v>
      </c>
      <c r="C24" s="568"/>
      <c r="D24" s="568"/>
    </row>
    <row r="25" spans="2:6" ht="18">
      <c r="B25" s="80" t="s">
        <v>176</v>
      </c>
      <c r="C25" s="80" t="s">
        <v>181</v>
      </c>
      <c r="D25" s="80" t="s">
        <v>180</v>
      </c>
      <c r="E25" s="80" t="s">
        <v>177</v>
      </c>
      <c r="F25" s="80" t="s">
        <v>178</v>
      </c>
    </row>
    <row r="26" spans="2:6" ht="18">
      <c r="B26" s="249">
        <f ca="1">TODAY()</f>
        <v>45680</v>
      </c>
      <c r="C26" s="82">
        <f ca="1">TODAY()</f>
        <v>45680</v>
      </c>
      <c r="D26" s="82">
        <f ca="1">TODAY()</f>
        <v>45680</v>
      </c>
      <c r="E26" s="82">
        <f ca="1">TODAY()</f>
        <v>45680</v>
      </c>
      <c r="F26" s="82">
        <f ca="1">TODAY()</f>
        <v>45680</v>
      </c>
    </row>
    <row r="28" spans="2:6" ht="18">
      <c r="B28" s="110" t="s">
        <v>179</v>
      </c>
      <c r="C28" s="111"/>
      <c r="D28" s="250">
        <f ca="1">NOW()</f>
        <v>45680.516304976853</v>
      </c>
      <c r="E28" s="170"/>
    </row>
    <row r="29" spans="2:6" ht="18">
      <c r="B29" s="112"/>
      <c r="C29" s="6"/>
      <c r="D29" s="6"/>
    </row>
    <row r="58" spans="1:9">
      <c r="A58" s="51"/>
      <c r="B58" s="51"/>
      <c r="C58" s="51"/>
      <c r="D58" s="51"/>
      <c r="E58" s="51"/>
      <c r="F58" s="51"/>
      <c r="G58" s="51"/>
      <c r="H58" s="51"/>
      <c r="I58" s="51"/>
    </row>
    <row r="59" spans="1:9">
      <c r="A59" s="51"/>
      <c r="B59" s="51"/>
      <c r="C59" s="51"/>
      <c r="D59" s="51"/>
      <c r="E59" s="51"/>
      <c r="F59" s="51"/>
      <c r="G59" s="51"/>
      <c r="H59" s="51"/>
      <c r="I59" s="51"/>
    </row>
    <row r="60" spans="1:9" ht="18">
      <c r="A60" s="51"/>
      <c r="B60" s="568" t="s">
        <v>182</v>
      </c>
      <c r="C60" s="568"/>
      <c r="D60" s="568"/>
      <c r="E60" s="51"/>
      <c r="F60" s="568" t="s">
        <v>211</v>
      </c>
      <c r="G60" s="568"/>
      <c r="H60" s="568"/>
      <c r="I60" s="51"/>
    </row>
    <row r="61" spans="1:9" ht="18">
      <c r="A61" s="51"/>
      <c r="B61" s="115" t="s">
        <v>183</v>
      </c>
      <c r="C61" s="115" t="s">
        <v>184</v>
      </c>
      <c r="D61" s="115" t="s">
        <v>185</v>
      </c>
      <c r="E61" s="51"/>
      <c r="F61" s="115" t="s">
        <v>183</v>
      </c>
      <c r="G61" s="115" t="s">
        <v>184</v>
      </c>
      <c r="H61" s="115" t="s">
        <v>185</v>
      </c>
      <c r="I61" s="51"/>
    </row>
    <row r="62" spans="1:9" ht="18">
      <c r="A62" s="51"/>
      <c r="B62" s="113">
        <v>1767052709</v>
      </c>
      <c r="C62" s="187">
        <v>1712503328</v>
      </c>
      <c r="D62" s="114"/>
      <c r="E62" s="51"/>
      <c r="F62" s="113">
        <v>1023458</v>
      </c>
      <c r="G62" s="114">
        <v>1504868.044894</v>
      </c>
      <c r="H62" s="114"/>
      <c r="I62" s="51"/>
    </row>
    <row r="63" spans="1:9">
      <c r="A63" s="51"/>
      <c r="B63" s="51"/>
      <c r="C63" s="51"/>
      <c r="D63" s="51"/>
      <c r="E63" s="51"/>
      <c r="F63" s="51"/>
      <c r="G63" s="51"/>
      <c r="H63" s="51"/>
      <c r="I63" s="51"/>
    </row>
    <row r="65" spans="4:4">
      <c r="D65" s="251">
        <v>1767052709</v>
      </c>
    </row>
    <row r="95" spans="2:19" ht="23.4">
      <c r="B95" s="140" t="s">
        <v>290</v>
      </c>
      <c r="G95" s="22"/>
      <c r="H95" s="22"/>
      <c r="I95" s="22"/>
      <c r="J95" s="22"/>
      <c r="K95" s="22"/>
      <c r="L95" s="22"/>
      <c r="M95" s="22"/>
      <c r="N95" s="22"/>
      <c r="O95" s="22"/>
      <c r="P95" s="22"/>
      <c r="Q95" s="22"/>
      <c r="R95" s="22"/>
      <c r="S95" s="22"/>
    </row>
    <row r="96" spans="2:19" ht="23.4">
      <c r="B96" s="141" t="s">
        <v>274</v>
      </c>
      <c r="C96" s="141" t="s">
        <v>275</v>
      </c>
      <c r="D96" s="141" t="s">
        <v>276</v>
      </c>
      <c r="E96" s="141" t="s">
        <v>277</v>
      </c>
      <c r="F96" s="105"/>
      <c r="G96" s="22"/>
      <c r="H96" s="606"/>
      <c r="I96" s="606"/>
      <c r="J96" s="606"/>
      <c r="K96" s="22"/>
      <c r="L96" s="22"/>
      <c r="M96" s="22"/>
      <c r="N96" s="22"/>
      <c r="O96" s="22"/>
      <c r="P96" s="22"/>
      <c r="Q96" s="22"/>
      <c r="R96" s="22"/>
      <c r="S96" s="22"/>
    </row>
    <row r="97" spans="2:19" ht="26.4" customHeight="1">
      <c r="B97" s="123">
        <v>635</v>
      </c>
      <c r="C97" s="126">
        <v>635</v>
      </c>
      <c r="D97" s="127" t="s">
        <v>278</v>
      </c>
      <c r="E97" s="252"/>
      <c r="F97" s="253">
        <v>1230</v>
      </c>
      <c r="G97" s="22"/>
      <c r="H97" s="280"/>
      <c r="I97" s="280"/>
      <c r="J97" s="280"/>
      <c r="K97" s="281"/>
      <c r="L97" s="281"/>
      <c r="M97" s="281"/>
      <c r="N97" s="282"/>
      <c r="O97" s="282"/>
      <c r="P97" s="282"/>
      <c r="Q97" s="282"/>
      <c r="R97" s="22"/>
      <c r="S97" s="22"/>
    </row>
    <row r="98" spans="2:19" ht="17.399999999999999">
      <c r="B98" s="123">
        <v>1350.6389999999999</v>
      </c>
      <c r="C98" s="128">
        <v>1350.6389999999999</v>
      </c>
      <c r="D98" s="127" t="s">
        <v>279</v>
      </c>
      <c r="E98" s="57"/>
      <c r="F98" s="105"/>
      <c r="G98" s="22"/>
      <c r="H98" s="277"/>
      <c r="I98" s="277"/>
      <c r="J98" s="277"/>
      <c r="K98" s="277"/>
      <c r="L98" s="277"/>
      <c r="M98" s="277"/>
      <c r="N98" s="277"/>
      <c r="O98" s="283"/>
      <c r="P98" s="283"/>
      <c r="Q98" s="282"/>
      <c r="R98" s="22"/>
      <c r="S98" s="22"/>
    </row>
    <row r="99" spans="2:19" ht="17.399999999999999">
      <c r="B99" s="123">
        <v>7.5</v>
      </c>
      <c r="C99" s="129">
        <v>7.5</v>
      </c>
      <c r="D99" s="127" t="s">
        <v>280</v>
      </c>
      <c r="E99" s="57"/>
      <c r="F99" s="105"/>
      <c r="G99" s="22"/>
      <c r="H99" s="277"/>
      <c r="I99" s="277"/>
      <c r="J99" s="277"/>
      <c r="K99" s="277"/>
      <c r="L99" s="277"/>
      <c r="M99" s="277"/>
      <c r="N99" s="277"/>
      <c r="O99" s="283"/>
      <c r="P99" s="283"/>
      <c r="Q99" s="282"/>
      <c r="R99" s="22"/>
      <c r="S99" s="22"/>
    </row>
    <row r="100" spans="2:19" ht="17.399999999999999">
      <c r="B100" s="124">
        <v>0.7</v>
      </c>
      <c r="C100" s="130">
        <v>0.7</v>
      </c>
      <c r="D100" s="127" t="s">
        <v>281</v>
      </c>
      <c r="E100" s="256"/>
      <c r="F100" s="105"/>
      <c r="G100" s="22"/>
      <c r="H100" s="277"/>
      <c r="I100" s="277"/>
      <c r="J100" s="277"/>
      <c r="K100" s="277"/>
      <c r="L100" s="277"/>
      <c r="M100" s="277"/>
      <c r="N100" s="277"/>
      <c r="O100" s="283"/>
      <c r="P100" s="283"/>
      <c r="Q100" s="282"/>
      <c r="R100" s="22"/>
      <c r="S100" s="22"/>
    </row>
    <row r="101" spans="2:19" ht="17.399999999999999">
      <c r="B101" s="123">
        <v>14</v>
      </c>
      <c r="C101" s="131">
        <v>14</v>
      </c>
      <c r="D101" s="127" t="s">
        <v>282</v>
      </c>
      <c r="E101" s="254"/>
      <c r="F101" s="105"/>
      <c r="G101" s="22"/>
      <c r="H101" s="277"/>
      <c r="I101" s="277"/>
      <c r="J101" s="277"/>
      <c r="K101" s="277"/>
      <c r="L101" s="277"/>
      <c r="M101" s="277"/>
      <c r="N101" s="277"/>
      <c r="O101" s="283"/>
      <c r="P101" s="283"/>
      <c r="Q101" s="282"/>
      <c r="R101" s="22"/>
      <c r="S101" s="22"/>
    </row>
    <row r="102" spans="2:19" ht="17.399999999999999">
      <c r="B102" s="123">
        <v>12000</v>
      </c>
      <c r="C102" s="132">
        <v>12000</v>
      </c>
      <c r="D102" s="127" t="s">
        <v>283</v>
      </c>
      <c r="E102" s="255"/>
      <c r="F102" s="105"/>
      <c r="G102" s="22"/>
      <c r="H102" s="277"/>
      <c r="I102" s="277"/>
      <c r="J102" s="277"/>
      <c r="K102" s="277"/>
      <c r="L102" s="277"/>
      <c r="M102" s="277"/>
      <c r="N102" s="277"/>
      <c r="O102" s="283"/>
      <c r="P102" s="283"/>
      <c r="Q102" s="282"/>
      <c r="R102" s="22"/>
      <c r="S102" s="22"/>
    </row>
    <row r="103" spans="2:19" ht="17.399999999999999">
      <c r="B103" s="123">
        <v>12000000</v>
      </c>
      <c r="C103" s="133">
        <v>12000000</v>
      </c>
      <c r="D103" s="127" t="s">
        <v>284</v>
      </c>
      <c r="E103" s="57"/>
      <c r="F103" s="105"/>
      <c r="G103" s="22"/>
      <c r="H103" s="277"/>
      <c r="I103" s="277"/>
      <c r="J103" s="277"/>
      <c r="K103" s="277"/>
      <c r="L103" s="277"/>
      <c r="M103" s="277"/>
      <c r="N103" s="277"/>
      <c r="O103" s="283"/>
      <c r="P103" s="283"/>
      <c r="Q103" s="282"/>
      <c r="R103" s="22"/>
      <c r="S103" s="22"/>
    </row>
    <row r="104" spans="2:19" ht="17.399999999999999">
      <c r="B104" s="123">
        <v>12000000</v>
      </c>
      <c r="C104" s="134">
        <v>12000000</v>
      </c>
      <c r="D104" s="127" t="s">
        <v>285</v>
      </c>
      <c r="E104" s="57"/>
      <c r="F104" s="105"/>
      <c r="G104" s="22"/>
      <c r="H104" s="22"/>
      <c r="I104" s="22"/>
      <c r="J104" s="22"/>
      <c r="K104" s="22"/>
      <c r="L104" s="22"/>
      <c r="M104" s="22"/>
      <c r="N104" s="22"/>
      <c r="O104" s="22"/>
      <c r="P104" s="22"/>
      <c r="Q104" s="282"/>
      <c r="R104" s="22"/>
      <c r="S104" s="22"/>
    </row>
    <row r="105" spans="2:19" ht="18">
      <c r="B105" s="123">
        <v>12000000</v>
      </c>
      <c r="C105" s="135">
        <v>12000000</v>
      </c>
      <c r="D105" s="127" t="s">
        <v>286</v>
      </c>
      <c r="E105" s="57"/>
      <c r="F105" s="105"/>
      <c r="G105" s="22"/>
      <c r="H105" s="278"/>
      <c r="I105" s="22"/>
      <c r="J105" s="22"/>
      <c r="K105" s="22"/>
      <c r="L105" s="22"/>
      <c r="M105" s="22"/>
      <c r="N105" s="22"/>
      <c r="O105" s="22"/>
      <c r="P105" s="22"/>
      <c r="Q105" s="22"/>
      <c r="R105" s="22"/>
      <c r="S105" s="22"/>
    </row>
    <row r="106" spans="2:19" ht="18">
      <c r="B106" s="123">
        <v>12000000</v>
      </c>
      <c r="C106" s="136">
        <v>12000000</v>
      </c>
      <c r="D106" s="127" t="s">
        <v>287</v>
      </c>
      <c r="E106" s="255"/>
      <c r="F106" s="105"/>
      <c r="G106" s="22"/>
      <c r="H106" s="279"/>
      <c r="I106" s="66"/>
      <c r="J106" s="22"/>
      <c r="K106" s="22"/>
      <c r="L106" s="22"/>
      <c r="M106" s="22"/>
      <c r="N106" s="22"/>
      <c r="O106" s="22"/>
      <c r="P106" s="22"/>
      <c r="Q106" s="22"/>
      <c r="R106" s="22"/>
      <c r="S106" s="22"/>
    </row>
    <row r="107" spans="2:19" ht="18">
      <c r="B107" s="123">
        <v>12000000</v>
      </c>
      <c r="C107" s="137">
        <v>12000000</v>
      </c>
      <c r="D107" s="127" t="s">
        <v>288</v>
      </c>
      <c r="E107" s="57"/>
      <c r="F107" s="105"/>
      <c r="G107" s="22"/>
      <c r="H107" s="279"/>
      <c r="I107" s="66"/>
      <c r="J107" s="22"/>
      <c r="K107" s="22"/>
      <c r="L107" s="22"/>
      <c r="M107" s="22"/>
      <c r="N107" s="22"/>
      <c r="O107" s="22"/>
      <c r="P107" s="22"/>
      <c r="Q107" s="22"/>
      <c r="R107" s="22"/>
      <c r="S107" s="22"/>
    </row>
    <row r="108" spans="2:19" ht="18">
      <c r="B108" s="125">
        <v>42954</v>
      </c>
      <c r="C108" s="138">
        <v>42954</v>
      </c>
      <c r="D108" s="139" t="s">
        <v>289</v>
      </c>
      <c r="E108" s="57"/>
      <c r="F108" s="105"/>
      <c r="G108" s="22"/>
      <c r="H108" s="279"/>
      <c r="I108" s="66"/>
      <c r="J108" s="66"/>
      <c r="K108" s="22"/>
      <c r="L108" s="22"/>
      <c r="M108" s="22"/>
      <c r="N108" s="22"/>
      <c r="O108" s="22"/>
      <c r="P108" s="22"/>
      <c r="Q108" s="22"/>
      <c r="R108" s="22"/>
      <c r="S108" s="22"/>
    </row>
    <row r="109" spans="2:19" ht="18">
      <c r="B109" s="105"/>
      <c r="C109" s="105"/>
      <c r="D109" s="105"/>
      <c r="E109" s="105"/>
      <c r="F109" s="105"/>
      <c r="G109" s="22"/>
      <c r="H109" s="279"/>
      <c r="I109" s="66"/>
      <c r="J109" s="66"/>
      <c r="K109" s="22"/>
      <c r="L109" s="22"/>
      <c r="M109" s="22"/>
      <c r="N109" s="22"/>
      <c r="O109" s="22"/>
      <c r="P109" s="22"/>
      <c r="Q109" s="22"/>
      <c r="R109" s="22"/>
      <c r="S109" s="22"/>
    </row>
    <row r="110" spans="2:19" ht="18">
      <c r="B110" s="105"/>
      <c r="C110" s="105"/>
      <c r="D110" s="105"/>
      <c r="E110" s="105"/>
      <c r="F110" s="105"/>
      <c r="G110" s="22"/>
      <c r="H110" s="279"/>
      <c r="I110" s="66"/>
      <c r="J110" s="22"/>
      <c r="K110" s="22"/>
      <c r="L110" s="22"/>
      <c r="M110" s="22"/>
      <c r="N110" s="22"/>
      <c r="O110" s="22"/>
      <c r="P110" s="22"/>
      <c r="Q110" s="22"/>
      <c r="R110" s="22"/>
      <c r="S110" s="22"/>
    </row>
    <row r="112" spans="2:19">
      <c r="D112" s="257"/>
    </row>
    <row r="113" spans="2:11" ht="23.4">
      <c r="B113" s="605" t="s">
        <v>291</v>
      </c>
      <c r="C113" s="605"/>
      <c r="D113" s="605"/>
    </row>
    <row r="114" spans="2:11" ht="15.6">
      <c r="B114" s="314" t="s">
        <v>194</v>
      </c>
      <c r="C114" s="314" t="s">
        <v>195</v>
      </c>
      <c r="D114" s="314" t="s">
        <v>196</v>
      </c>
      <c r="E114" s="314" t="s">
        <v>212</v>
      </c>
      <c r="F114" s="314" t="s">
        <v>213</v>
      </c>
      <c r="G114" s="314" t="s">
        <v>214</v>
      </c>
      <c r="H114" s="314" t="s">
        <v>299</v>
      </c>
      <c r="I114" s="314" t="s">
        <v>298</v>
      </c>
      <c r="J114" s="314" t="s">
        <v>296</v>
      </c>
      <c r="K114" s="314" t="s">
        <v>297</v>
      </c>
    </row>
    <row r="115" spans="2:11" s="84" customFormat="1" ht="15.6">
      <c r="B115" s="84">
        <v>1</v>
      </c>
      <c r="C115" s="84">
        <v>200202001</v>
      </c>
      <c r="D115" s="84" t="s">
        <v>202</v>
      </c>
      <c r="E115" s="84">
        <v>15</v>
      </c>
      <c r="F115" s="84">
        <v>17</v>
      </c>
      <c r="G115" s="84">
        <v>4</v>
      </c>
      <c r="H115" s="84">
        <f t="shared" ref="H115:H120" si="0">SUM(E115:G115)</f>
        <v>36</v>
      </c>
      <c r="I115" s="84">
        <v>5</v>
      </c>
      <c r="J115" s="84">
        <v>25</v>
      </c>
      <c r="K115" s="84">
        <f t="shared" ref="K115:K120" si="1">SUM(H115:J115)</f>
        <v>66</v>
      </c>
    </row>
    <row r="116" spans="2:11" s="84" customFormat="1" ht="15.6">
      <c r="B116" s="84">
        <v>2</v>
      </c>
      <c r="C116" s="84">
        <v>200202002</v>
      </c>
      <c r="D116" s="84" t="s">
        <v>203</v>
      </c>
      <c r="E116" s="84">
        <v>20</v>
      </c>
      <c r="F116" s="84">
        <v>8</v>
      </c>
      <c r="G116" s="84" t="s">
        <v>204</v>
      </c>
      <c r="H116" s="84">
        <f t="shared" si="0"/>
        <v>28</v>
      </c>
      <c r="I116" s="84">
        <v>0</v>
      </c>
      <c r="J116" s="84">
        <v>35</v>
      </c>
      <c r="K116" s="84">
        <f t="shared" si="1"/>
        <v>63</v>
      </c>
    </row>
    <row r="117" spans="2:11" s="84" customFormat="1" ht="15.6">
      <c r="B117" s="84">
        <v>3</v>
      </c>
      <c r="C117" s="84">
        <v>200202004</v>
      </c>
      <c r="D117" s="84" t="s">
        <v>205</v>
      </c>
      <c r="E117" s="84">
        <v>20</v>
      </c>
      <c r="F117" s="84">
        <v>18</v>
      </c>
      <c r="G117" s="84" t="s">
        <v>204</v>
      </c>
      <c r="H117" s="84">
        <f t="shared" si="0"/>
        <v>38</v>
      </c>
      <c r="I117" s="84">
        <v>7</v>
      </c>
      <c r="J117" s="84">
        <v>26</v>
      </c>
      <c r="K117" s="84">
        <f t="shared" si="1"/>
        <v>71</v>
      </c>
    </row>
    <row r="118" spans="2:11" s="84" customFormat="1" ht="15.6">
      <c r="B118" s="84">
        <v>4</v>
      </c>
      <c r="C118" s="84">
        <v>200202005</v>
      </c>
      <c r="D118" s="84" t="s">
        <v>206</v>
      </c>
      <c r="E118" s="84">
        <v>20</v>
      </c>
      <c r="F118" s="84">
        <v>15</v>
      </c>
      <c r="G118" s="84" t="s">
        <v>204</v>
      </c>
      <c r="H118" s="84">
        <f t="shared" si="0"/>
        <v>35</v>
      </c>
      <c r="I118" s="84">
        <v>8</v>
      </c>
      <c r="J118" s="84">
        <v>22</v>
      </c>
      <c r="K118" s="84">
        <f t="shared" si="1"/>
        <v>65</v>
      </c>
    </row>
    <row r="119" spans="2:11" s="84" customFormat="1" ht="15.6">
      <c r="B119" s="84">
        <v>5</v>
      </c>
      <c r="C119" s="84">
        <v>200202006</v>
      </c>
      <c r="D119" s="84" t="s">
        <v>207</v>
      </c>
      <c r="E119" s="84" t="s">
        <v>204</v>
      </c>
      <c r="F119" s="84">
        <v>18</v>
      </c>
      <c r="G119" s="84" t="s">
        <v>204</v>
      </c>
      <c r="H119" s="84">
        <f t="shared" si="0"/>
        <v>18</v>
      </c>
      <c r="I119" s="84">
        <v>0</v>
      </c>
      <c r="J119" s="84">
        <v>11</v>
      </c>
      <c r="K119" s="84">
        <f t="shared" si="1"/>
        <v>29</v>
      </c>
    </row>
    <row r="120" spans="2:11" s="84" customFormat="1" ht="15.6">
      <c r="B120" s="84">
        <v>6</v>
      </c>
      <c r="C120" s="84">
        <v>200202007</v>
      </c>
      <c r="D120" s="84" t="s">
        <v>208</v>
      </c>
      <c r="E120" s="84">
        <v>20</v>
      </c>
      <c r="F120" s="84">
        <v>15</v>
      </c>
      <c r="G120" s="84">
        <v>13</v>
      </c>
      <c r="H120" s="84">
        <f t="shared" si="0"/>
        <v>48</v>
      </c>
      <c r="I120" s="84">
        <v>2</v>
      </c>
      <c r="J120" s="84">
        <v>35</v>
      </c>
      <c r="K120" s="84">
        <f t="shared" si="1"/>
        <v>85</v>
      </c>
    </row>
    <row r="121" spans="2:11" ht="15">
      <c r="K121" s="284"/>
    </row>
    <row r="122" spans="2:11" ht="18">
      <c r="B122" s="109" t="s">
        <v>292</v>
      </c>
    </row>
    <row r="123" spans="2:11" ht="18">
      <c r="B123" s="11">
        <v>1</v>
      </c>
      <c r="C123" s="188" t="s">
        <v>295</v>
      </c>
      <c r="D123" s="189"/>
      <c r="E123" s="189"/>
    </row>
    <row r="124" spans="2:11" ht="25.2" customHeight="1">
      <c r="B124" s="11">
        <v>2</v>
      </c>
      <c r="C124" s="188" t="s">
        <v>654</v>
      </c>
      <c r="D124" s="189"/>
      <c r="E124" s="189"/>
      <c r="F124" s="189"/>
      <c r="G124" s="189"/>
      <c r="H124" s="189"/>
      <c r="I124" s="189"/>
    </row>
    <row r="125" spans="2:11" ht="18">
      <c r="B125" s="11">
        <v>3</v>
      </c>
      <c r="C125" s="6" t="s">
        <v>293</v>
      </c>
      <c r="D125" s="6"/>
    </row>
    <row r="126" spans="2:11" ht="18">
      <c r="B126" s="11">
        <v>4</v>
      </c>
      <c r="C126" s="6" t="s">
        <v>294</v>
      </c>
      <c r="D126" s="6"/>
    </row>
    <row r="127" spans="2:11" ht="18">
      <c r="B127" s="11">
        <v>5</v>
      </c>
      <c r="C127" s="6" t="s">
        <v>300</v>
      </c>
    </row>
    <row r="133" spans="2:9" ht="28.8">
      <c r="B133" s="276" t="s">
        <v>742</v>
      </c>
    </row>
    <row r="135" spans="2:9">
      <c r="B135" s="35">
        <v>1</v>
      </c>
    </row>
    <row r="136" spans="2:9" ht="18">
      <c r="B136" s="219" t="s">
        <v>714</v>
      </c>
      <c r="C136" s="220"/>
    </row>
    <row r="137" spans="2:9">
      <c r="B137" s="220"/>
      <c r="C137" s="220"/>
    </row>
    <row r="139" spans="2:9" ht="31.2">
      <c r="C139" s="275" t="s">
        <v>741</v>
      </c>
      <c r="D139" s="274"/>
      <c r="E139" s="274"/>
      <c r="F139" s="274"/>
      <c r="G139" s="274"/>
    </row>
    <row r="140" spans="2:9">
      <c r="B140" s="35">
        <v>2</v>
      </c>
    </row>
    <row r="141" spans="2:9" ht="17.399999999999999">
      <c r="B141" s="269" t="s">
        <v>256</v>
      </c>
      <c r="C141" s="270" t="s">
        <v>257</v>
      </c>
      <c r="D141" s="270" t="s">
        <v>258</v>
      </c>
      <c r="E141" s="270" t="s">
        <v>259</v>
      </c>
      <c r="F141" s="270" t="s">
        <v>260</v>
      </c>
      <c r="G141" s="270" t="s">
        <v>261</v>
      </c>
      <c r="H141" s="270" t="s">
        <v>262</v>
      </c>
      <c r="I141" s="270" t="s">
        <v>263</v>
      </c>
    </row>
    <row r="142" spans="2:9" ht="17.399999999999999">
      <c r="B142" s="271" t="s">
        <v>264</v>
      </c>
      <c r="C142" s="272" t="s">
        <v>270</v>
      </c>
      <c r="D142" s="273">
        <v>2000</v>
      </c>
      <c r="E142" s="273">
        <v>1500</v>
      </c>
      <c r="F142" s="273">
        <v>1000</v>
      </c>
      <c r="G142" s="273">
        <v>1000</v>
      </c>
      <c r="H142" s="273">
        <v>600</v>
      </c>
      <c r="I142" s="273">
        <v>400</v>
      </c>
    </row>
    <row r="143" spans="2:9" ht="17.399999999999999">
      <c r="B143" s="271" t="s">
        <v>264</v>
      </c>
      <c r="C143" s="272" t="s">
        <v>270</v>
      </c>
      <c r="D143" s="273">
        <v>2000</v>
      </c>
      <c r="E143" s="273">
        <v>1500</v>
      </c>
      <c r="F143" s="273">
        <v>1000</v>
      </c>
      <c r="G143" s="273">
        <v>1000</v>
      </c>
      <c r="H143" s="273">
        <v>600</v>
      </c>
      <c r="I143" s="273">
        <v>400</v>
      </c>
    </row>
    <row r="144" spans="2:9" ht="17.399999999999999">
      <c r="B144" s="271" t="s">
        <v>271</v>
      </c>
      <c r="C144" s="272" t="s">
        <v>270</v>
      </c>
      <c r="D144" s="273">
        <v>4500</v>
      </c>
      <c r="E144" s="273">
        <v>4100</v>
      </c>
      <c r="F144" s="273">
        <v>3200</v>
      </c>
      <c r="G144" s="273">
        <v>2800</v>
      </c>
      <c r="H144" s="273">
        <v>2500</v>
      </c>
      <c r="I144" s="273">
        <v>2000</v>
      </c>
    </row>
    <row r="145" spans="2:9" ht="17.399999999999999">
      <c r="B145" s="271" t="s">
        <v>271</v>
      </c>
      <c r="C145" s="272" t="s">
        <v>270</v>
      </c>
      <c r="D145" s="273">
        <v>4500</v>
      </c>
      <c r="E145" s="273">
        <v>4100</v>
      </c>
      <c r="F145" s="273">
        <v>3200</v>
      </c>
      <c r="G145" s="273">
        <v>2800</v>
      </c>
      <c r="H145" s="273">
        <v>2500</v>
      </c>
      <c r="I145" s="273">
        <v>2000</v>
      </c>
    </row>
    <row r="146" spans="2:9" ht="17.399999999999999">
      <c r="B146" s="271" t="s">
        <v>268</v>
      </c>
      <c r="C146" s="272" t="s">
        <v>270</v>
      </c>
      <c r="D146" s="273">
        <v>2800</v>
      </c>
      <c r="E146" s="273">
        <v>2200</v>
      </c>
      <c r="F146" s="273">
        <v>2000</v>
      </c>
      <c r="G146" s="273">
        <v>2000</v>
      </c>
      <c r="H146" s="273">
        <v>1800</v>
      </c>
      <c r="I146" s="273">
        <v>2200</v>
      </c>
    </row>
    <row r="147" spans="2:9" ht="17.399999999999999">
      <c r="B147" s="271" t="s">
        <v>267</v>
      </c>
      <c r="C147" s="272" t="s">
        <v>270</v>
      </c>
      <c r="D147" s="273">
        <v>2800</v>
      </c>
      <c r="E147" s="273">
        <v>2200</v>
      </c>
      <c r="F147" s="273">
        <v>2000</v>
      </c>
      <c r="G147" s="273">
        <v>2000</v>
      </c>
      <c r="H147" s="273">
        <v>1800</v>
      </c>
      <c r="I147" s="273">
        <v>2200</v>
      </c>
    </row>
    <row r="148" spans="2:9" ht="17.399999999999999">
      <c r="B148" s="271" t="s">
        <v>272</v>
      </c>
      <c r="C148" s="272" t="s">
        <v>270</v>
      </c>
      <c r="D148" s="273">
        <v>22000</v>
      </c>
      <c r="E148" s="273">
        <v>24000</v>
      </c>
      <c r="F148" s="273">
        <v>23000</v>
      </c>
      <c r="G148" s="273">
        <v>22000</v>
      </c>
      <c r="H148" s="273">
        <v>23000</v>
      </c>
      <c r="I148" s="273">
        <v>21000</v>
      </c>
    </row>
    <row r="149" spans="2:9" ht="17.399999999999999">
      <c r="B149" s="271" t="s">
        <v>272</v>
      </c>
      <c r="C149" s="272" t="s">
        <v>270</v>
      </c>
      <c r="D149" s="273">
        <v>22000</v>
      </c>
      <c r="E149" s="273">
        <v>24000</v>
      </c>
      <c r="F149" s="273">
        <v>23000</v>
      </c>
      <c r="G149" s="495" t="s">
        <v>713</v>
      </c>
      <c r="H149" s="273">
        <v>23000</v>
      </c>
      <c r="I149" s="273">
        <v>21000</v>
      </c>
    </row>
    <row r="150" spans="2:9" ht="17.399999999999999">
      <c r="B150" s="271" t="s">
        <v>272</v>
      </c>
      <c r="C150" s="272" t="s">
        <v>266</v>
      </c>
      <c r="D150" s="273">
        <v>1000</v>
      </c>
      <c r="E150" s="273">
        <v>1500</v>
      </c>
      <c r="F150" s="273">
        <v>500</v>
      </c>
      <c r="G150" s="273">
        <v>500</v>
      </c>
      <c r="H150" s="273">
        <v>400</v>
      </c>
      <c r="I150" s="273">
        <v>600</v>
      </c>
    </row>
    <row r="151" spans="2:9" ht="17.399999999999999">
      <c r="B151" s="271" t="s">
        <v>272</v>
      </c>
      <c r="C151" s="272" t="s">
        <v>266</v>
      </c>
      <c r="D151" s="273">
        <v>1000</v>
      </c>
      <c r="E151" s="273">
        <v>1500</v>
      </c>
      <c r="F151" s="273">
        <v>500</v>
      </c>
      <c r="G151" s="273">
        <v>500</v>
      </c>
      <c r="H151" s="273">
        <v>400</v>
      </c>
      <c r="I151" s="273">
        <v>600</v>
      </c>
    </row>
    <row r="152" spans="2:9" ht="17.399999999999999">
      <c r="B152" s="271" t="s">
        <v>271</v>
      </c>
      <c r="C152" s="272" t="s">
        <v>266</v>
      </c>
      <c r="D152" s="273">
        <v>3000</v>
      </c>
      <c r="E152" s="273">
        <v>3200</v>
      </c>
      <c r="F152" s="273">
        <v>2500</v>
      </c>
      <c r="G152" s="273">
        <v>2000</v>
      </c>
      <c r="H152" s="273">
        <v>1500</v>
      </c>
      <c r="I152" s="273">
        <v>1800</v>
      </c>
    </row>
    <row r="153" spans="2:9" ht="17.399999999999999">
      <c r="B153" s="271" t="s">
        <v>271</v>
      </c>
      <c r="C153" s="272" t="s">
        <v>266</v>
      </c>
      <c r="D153" s="273">
        <v>3000</v>
      </c>
      <c r="E153" s="273">
        <v>3200</v>
      </c>
      <c r="F153" s="273">
        <v>2500</v>
      </c>
      <c r="G153" s="273">
        <v>2000</v>
      </c>
      <c r="H153" s="273">
        <v>1500</v>
      </c>
      <c r="I153" s="273">
        <v>1800</v>
      </c>
    </row>
    <row r="154" spans="2:9" ht="17.399999999999999">
      <c r="B154" s="271" t="s">
        <v>267</v>
      </c>
      <c r="C154" s="272" t="s">
        <v>266</v>
      </c>
      <c r="D154" s="273">
        <v>6000</v>
      </c>
      <c r="E154" s="273">
        <v>6700</v>
      </c>
      <c r="F154" s="273">
        <v>6300</v>
      </c>
      <c r="G154" s="273">
        <v>4000</v>
      </c>
      <c r="H154" s="273">
        <v>4500</v>
      </c>
      <c r="I154" s="273">
        <v>3000</v>
      </c>
    </row>
    <row r="155" spans="2:9" ht="17.399999999999999">
      <c r="B155" s="271" t="s">
        <v>267</v>
      </c>
      <c r="C155" s="272" t="s">
        <v>266</v>
      </c>
      <c r="D155" s="273">
        <v>6000</v>
      </c>
      <c r="E155" s="273">
        <v>6700</v>
      </c>
      <c r="F155" s="273">
        <v>6300</v>
      </c>
      <c r="G155" s="273">
        <v>4000</v>
      </c>
      <c r="H155" s="273">
        <v>4500</v>
      </c>
      <c r="I155" s="273">
        <v>3000</v>
      </c>
    </row>
    <row r="156" spans="2:9" ht="17.399999999999999">
      <c r="B156" s="271" t="s">
        <v>264</v>
      </c>
      <c r="C156" s="272" t="s">
        <v>266</v>
      </c>
      <c r="D156" s="273">
        <v>14600</v>
      </c>
      <c r="E156" s="273">
        <v>13400</v>
      </c>
      <c r="F156" s="273">
        <v>15000</v>
      </c>
      <c r="G156" s="273">
        <v>13000</v>
      </c>
      <c r="H156" s="273">
        <v>13000</v>
      </c>
      <c r="I156" s="273">
        <v>12000</v>
      </c>
    </row>
    <row r="157" spans="2:9" ht="17.399999999999999">
      <c r="B157" s="271" t="s">
        <v>264</v>
      </c>
      <c r="C157" s="272" t="s">
        <v>266</v>
      </c>
      <c r="D157" s="273">
        <v>14600</v>
      </c>
      <c r="E157" s="273">
        <v>13400</v>
      </c>
      <c r="F157" s="273">
        <v>15000</v>
      </c>
      <c r="G157" s="273">
        <v>13000</v>
      </c>
      <c r="H157" s="273">
        <v>13000</v>
      </c>
      <c r="I157" s="273">
        <v>12000</v>
      </c>
    </row>
    <row r="158" spans="2:9" ht="17.399999999999999">
      <c r="B158" s="271" t="s">
        <v>264</v>
      </c>
      <c r="C158" s="272" t="s">
        <v>265</v>
      </c>
      <c r="D158" s="273">
        <v>900</v>
      </c>
      <c r="E158" s="273">
        <v>700</v>
      </c>
      <c r="F158" s="273">
        <v>500</v>
      </c>
      <c r="G158" s="273">
        <v>500</v>
      </c>
      <c r="H158" s="273">
        <v>300</v>
      </c>
      <c r="I158" s="273">
        <v>800</v>
      </c>
    </row>
    <row r="159" spans="2:9" ht="17.399999999999999">
      <c r="B159" s="271" t="s">
        <v>264</v>
      </c>
      <c r="C159" s="272" t="s">
        <v>265</v>
      </c>
      <c r="D159" s="273">
        <v>900</v>
      </c>
      <c r="E159" s="273">
        <v>700</v>
      </c>
      <c r="F159" s="273">
        <v>500</v>
      </c>
      <c r="G159" s="273">
        <v>500</v>
      </c>
      <c r="H159" s="273">
        <v>300</v>
      </c>
      <c r="I159" s="273">
        <v>800</v>
      </c>
    </row>
    <row r="160" spans="2:9" ht="17.399999999999999">
      <c r="B160" s="271" t="s">
        <v>267</v>
      </c>
      <c r="C160" s="272" t="s">
        <v>265</v>
      </c>
      <c r="D160" s="273">
        <v>1400</v>
      </c>
      <c r="E160" s="273">
        <v>1500</v>
      </c>
      <c r="F160" s="273">
        <v>1700</v>
      </c>
      <c r="G160" s="273">
        <v>1400</v>
      </c>
      <c r="H160" s="273">
        <v>1600</v>
      </c>
      <c r="I160" s="273">
        <v>1500</v>
      </c>
    </row>
    <row r="161" spans="2:9" ht="17.399999999999999">
      <c r="B161" s="271" t="s">
        <v>267</v>
      </c>
      <c r="C161" s="272" t="s">
        <v>265</v>
      </c>
      <c r="D161" s="273">
        <v>1400</v>
      </c>
      <c r="E161" s="273">
        <v>1500</v>
      </c>
      <c r="F161" s="273">
        <v>1700</v>
      </c>
      <c r="G161" s="273">
        <v>1400</v>
      </c>
      <c r="H161" s="273">
        <v>1600</v>
      </c>
      <c r="I161" s="273">
        <v>1500</v>
      </c>
    </row>
    <row r="162" spans="2:9" ht="17.399999999999999">
      <c r="B162" s="271" t="s">
        <v>271</v>
      </c>
      <c r="C162" s="272" t="s">
        <v>265</v>
      </c>
      <c r="D162" s="273">
        <v>3700</v>
      </c>
      <c r="E162" s="273">
        <v>3300</v>
      </c>
      <c r="F162" s="273">
        <v>2800</v>
      </c>
      <c r="G162" s="273">
        <v>2200</v>
      </c>
      <c r="H162" s="273">
        <v>1500</v>
      </c>
      <c r="I162" s="273">
        <v>1500</v>
      </c>
    </row>
    <row r="163" spans="2:9" ht="17.399999999999999">
      <c r="B163" s="271" t="s">
        <v>271</v>
      </c>
      <c r="C163" s="272" t="s">
        <v>265</v>
      </c>
      <c r="D163" s="273">
        <v>3700</v>
      </c>
      <c r="E163" s="273">
        <v>3300</v>
      </c>
      <c r="F163" s="273">
        <v>2800</v>
      </c>
      <c r="G163" s="273">
        <v>2200</v>
      </c>
      <c r="H163" s="273">
        <v>1500</v>
      </c>
      <c r="I163" s="273">
        <v>1500</v>
      </c>
    </row>
    <row r="164" spans="2:9" ht="17.399999999999999">
      <c r="B164" s="271" t="s">
        <v>272</v>
      </c>
      <c r="C164" s="272" t="s">
        <v>265</v>
      </c>
      <c r="D164" s="273">
        <v>13000</v>
      </c>
      <c r="E164" s="273">
        <v>15000</v>
      </c>
      <c r="F164" s="273">
        <v>17000</v>
      </c>
      <c r="G164" s="273">
        <v>16000</v>
      </c>
      <c r="H164" s="273">
        <v>15000</v>
      </c>
      <c r="I164" s="273">
        <v>15000</v>
      </c>
    </row>
    <row r="165" spans="2:9" ht="17.399999999999999">
      <c r="B165" s="271" t="s">
        <v>272</v>
      </c>
      <c r="C165" s="272" t="s">
        <v>265</v>
      </c>
      <c r="D165" s="273">
        <v>13000</v>
      </c>
      <c r="E165" s="273">
        <v>15000</v>
      </c>
      <c r="F165" s="273">
        <v>17000</v>
      </c>
      <c r="G165" s="273">
        <v>16000</v>
      </c>
      <c r="H165" s="273">
        <v>15000</v>
      </c>
      <c r="I165" s="273">
        <v>15000</v>
      </c>
    </row>
    <row r="166" spans="2:9" ht="17.399999999999999">
      <c r="B166" s="271" t="s">
        <v>268</v>
      </c>
      <c r="C166" s="272" t="s">
        <v>269</v>
      </c>
      <c r="D166" s="273">
        <v>2000</v>
      </c>
      <c r="E166" s="273">
        <v>2100</v>
      </c>
      <c r="F166" s="273">
        <v>1000</v>
      </c>
      <c r="G166" s="273">
        <v>1500</v>
      </c>
      <c r="H166" s="273">
        <v>1500</v>
      </c>
      <c r="I166" s="273">
        <v>1500</v>
      </c>
    </row>
  </sheetData>
  <mergeCells count="7">
    <mergeCell ref="B113:D113"/>
    <mergeCell ref="H96:J96"/>
    <mergeCell ref="B3:G3"/>
    <mergeCell ref="B19:D19"/>
    <mergeCell ref="B24:D24"/>
    <mergeCell ref="B60:D60"/>
    <mergeCell ref="F60:H60"/>
  </mergeCells>
  <conditionalFormatting sqref="A115:XFD120">
    <cfRule type="expression" dxfId="36" priority="26">
      <formula>NOT(EXACT(A115,""))</formula>
    </cfRule>
  </conditionalFormatting>
  <conditionalFormatting sqref="B141:I166">
    <cfRule type="expression" dxfId="35" priority="28">
      <formula>ROW()=CELL("row")</formula>
    </cfRule>
    <cfRule type="expression" priority="29">
      <formula>ROW()=CELL("row")</formula>
    </cfRule>
  </conditionalFormatting>
  <conditionalFormatting sqref="D115:H120">
    <cfRule type="expression" dxfId="34" priority="12">
      <formula>NOT(EXACT(C115,""))</formula>
    </cfRule>
  </conditionalFormatting>
  <conditionalFormatting sqref="E116">
    <cfRule type="cellIs" dxfId="33" priority="6" operator="between">
      <formula>15</formula>
      <formula>20</formula>
    </cfRule>
    <cfRule type="cellIs" dxfId="32" priority="7" operator="between">
      <formula>15</formula>
      <formula>20</formula>
    </cfRule>
  </conditionalFormatting>
  <conditionalFormatting sqref="E115:G120">
    <cfRule type="colorScale" priority="3">
      <colorScale>
        <cfvo type="min"/>
        <cfvo type="max"/>
        <color rgb="FF63BE7B"/>
        <color rgb="FFFFEF9C"/>
      </colorScale>
    </cfRule>
    <cfRule type="colorScale" priority="4">
      <colorScale>
        <cfvo type="min"/>
        <cfvo type="percentile" val="50"/>
        <cfvo type="max"/>
        <color rgb="FFF8696B"/>
        <color rgb="FFFFEB84"/>
        <color rgb="FF63BE7B"/>
      </colorScale>
    </cfRule>
    <cfRule type="cellIs" dxfId="31" priority="5" operator="between">
      <formula>15</formula>
      <formula>20</formula>
    </cfRule>
    <cfRule type="cellIs" dxfId="30" priority="8" operator="equal">
      <formula>"A"</formula>
    </cfRule>
  </conditionalFormatting>
  <conditionalFormatting sqref="E115:H120">
    <cfRule type="expression" dxfId="29" priority="11">
      <formula>NOT(EXACT(XFD115,""))</formula>
    </cfRule>
  </conditionalFormatting>
  <conditionalFormatting sqref="H98:J103">
    <cfRule type="expression" dxfId="28" priority="47">
      <formula>NOT(EXACT(H98,""))</formula>
    </cfRule>
  </conditionalFormatting>
  <conditionalFormatting sqref="I115:J120">
    <cfRule type="expression" dxfId="27" priority="17">
      <formula>NOT(EXACT(C115,""))</formula>
    </cfRule>
  </conditionalFormatting>
  <conditionalFormatting sqref="J98:J103">
    <cfRule type="expression" dxfId="26" priority="45">
      <formula>NOT(EXACT(I98,""))</formula>
    </cfRule>
  </conditionalFormatting>
  <conditionalFormatting sqref="J115:J120">
    <cfRule type="iconSet" priority="1">
      <iconSet iconSet="3Arrows">
        <cfvo type="percent" val="0"/>
        <cfvo type="percent" val="33"/>
        <cfvo type="percent" val="67"/>
      </iconSet>
    </cfRule>
    <cfRule type="colorScale" priority="2">
      <colorScale>
        <cfvo type="min"/>
        <cfvo type="percentile" val="50"/>
        <cfvo type="max"/>
        <color rgb="FF63BE7B"/>
        <color rgb="FFFFEB84"/>
        <color rgb="FFF8696B"/>
      </colorScale>
    </cfRule>
  </conditionalFormatting>
  <conditionalFormatting sqref="K115:K121">
    <cfRule type="expression" dxfId="25" priority="9">
      <formula>NOT(EXACT(F115,""))</formula>
    </cfRule>
    <cfRule type="expression" dxfId="24" priority="10">
      <formula>NOT(EXACT(J115,""))</formula>
    </cfRule>
  </conditionalFormatting>
  <conditionalFormatting sqref="K98:M103">
    <cfRule type="iconSet" priority="30">
      <iconSet iconSet="3Arrows">
        <cfvo type="percent" val="0"/>
        <cfvo type="percent" val="33"/>
        <cfvo type="percent" val="67"/>
      </iconSet>
    </cfRule>
    <cfRule type="dataBar" priority="31">
      <dataBar>
        <cfvo type="min"/>
        <cfvo type="max"/>
        <color rgb="FF638EC6"/>
      </dataBar>
      <extLst>
        <ext xmlns:x14="http://schemas.microsoft.com/office/spreadsheetml/2009/9/main" uri="{B025F937-C7B1-47D3-B67F-A62EFF666E3E}">
          <x14:id>{AE927453-C3CD-4838-BC67-0E850974787A}</x14:id>
        </ext>
      </extLst>
    </cfRule>
    <cfRule type="cellIs" dxfId="23" priority="33" operator="equal">
      <formula>"A"</formula>
    </cfRule>
    <cfRule type="expression" dxfId="22" priority="46">
      <formula>NOT(EXACT(I98,""))</formula>
    </cfRule>
  </conditionalFormatting>
  <conditionalFormatting sqref="L99 K99:K103">
    <cfRule type="expression" dxfId="21" priority="44">
      <formula>NOT(EXACT(I99,""))</formula>
    </cfRule>
  </conditionalFormatting>
  <conditionalFormatting sqref="L100:L103">
    <cfRule type="expression" dxfId="20" priority="43">
      <formula>NOT(EXACT(I100,""))</formula>
    </cfRule>
  </conditionalFormatting>
  <conditionalFormatting sqref="M98:M103">
    <cfRule type="expression" dxfId="19" priority="37">
      <formula>NOT(EXACT(I98,""))</formula>
    </cfRule>
  </conditionalFormatting>
  <conditionalFormatting sqref="M99:M101">
    <cfRule type="expression" dxfId="18" priority="38">
      <formula>NOT(EXACT(K99,""))</formula>
    </cfRule>
  </conditionalFormatting>
  <conditionalFormatting sqref="N98:N103">
    <cfRule type="expression" dxfId="17" priority="35">
      <formula>NOT(EXACT(I98,""))</formula>
    </cfRule>
    <cfRule type="expression" dxfId="16" priority="36">
      <formula>NOT(EXACT(M98,""))</formula>
    </cfRule>
  </conditionalFormatting>
  <conditionalFormatting sqref="O98:P103">
    <cfRule type="expression" dxfId="15" priority="34">
      <formula>NOT(EXACT(I98,""))</formula>
    </cfRule>
  </conditionalFormatting>
  <dataValidations count="3">
    <dataValidation operator="lessThanOrEqual" allowBlank="1" showInputMessage="1" showErrorMessage="1" sqref="N98:N103 H115:H120" xr:uid="{FA4CDDB1-0ED2-486C-8CCF-0C079A935C77}"/>
    <dataValidation type="custom" allowBlank="1" showInputMessage="1" showErrorMessage="1" sqref="K98:M103 E115:G120" xr:uid="{BF50A6F2-9F05-418D-886D-193F9D9B065B}">
      <formula1>OR(E98&lt;=20,E98="A")</formula1>
    </dataValidation>
    <dataValidation type="custom" allowBlank="1" showInputMessage="1" showErrorMessage="1" sqref="O98:O103 I115:I120" xr:uid="{BA95AA00-26D2-48B1-A242-C5E49F4558D2}">
      <formula1>OR(I98&lt;=($L$7*15),I98="A")</formula1>
    </dataValidation>
  </dataValidation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AE927453-C3CD-4838-BC67-0E850974787A}">
            <x14:dataBar minLength="0" maxLength="100" border="1" negativeBarBorderColorSameAsPositive="0">
              <x14:cfvo type="autoMin"/>
              <x14:cfvo type="autoMax"/>
              <x14:borderColor rgb="FF638EC6"/>
              <x14:negativeFillColor rgb="FFFF0000"/>
              <x14:negativeBorderColor rgb="FFFF0000"/>
              <x14:axisColor rgb="FF000000"/>
            </x14:dataBar>
          </x14:cfRule>
          <xm:sqref>K98:M103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85B52-02AA-47EC-A004-247284C1F0F5}">
  <sheetPr codeName="Sheet17"/>
  <dimension ref="A2:K77"/>
  <sheetViews>
    <sheetView showGridLines="0" topLeftCell="A13" zoomScale="131" workbookViewId="0">
      <selection activeCell="H11" sqref="B11:H11"/>
    </sheetView>
  </sheetViews>
  <sheetFormatPr defaultRowHeight="14.4"/>
  <cols>
    <col min="2" max="2" width="9" bestFit="1" customWidth="1"/>
    <col min="3" max="3" width="11.6640625" bestFit="1" customWidth="1"/>
    <col min="4" max="4" width="18.5546875" bestFit="1" customWidth="1"/>
    <col min="5" max="5" width="7.88671875" bestFit="1" customWidth="1"/>
    <col min="6" max="6" width="8.44140625" bestFit="1" customWidth="1"/>
    <col min="7" max="7" width="5.88671875" bestFit="1" customWidth="1"/>
    <col min="8" max="8" width="9" bestFit="1" customWidth="1"/>
    <col min="9" max="9" width="9.5546875" bestFit="1" customWidth="1"/>
  </cols>
  <sheetData>
    <row r="2" spans="1:11" ht="18">
      <c r="B2" s="334" t="s">
        <v>78</v>
      </c>
      <c r="C2" s="334" t="s">
        <v>986</v>
      </c>
      <c r="D2" s="335"/>
      <c r="E2" s="335"/>
      <c r="F2" s="6"/>
      <c r="G2" s="6"/>
    </row>
    <row r="3" spans="1:11" ht="18">
      <c r="B3" s="334" t="s">
        <v>85</v>
      </c>
      <c r="C3" s="334" t="s">
        <v>987</v>
      </c>
      <c r="D3" s="335"/>
      <c r="E3" s="335"/>
      <c r="F3" s="6"/>
      <c r="G3" s="6"/>
    </row>
    <row r="4" spans="1:11" ht="18">
      <c r="B4" s="334" t="s">
        <v>86</v>
      </c>
      <c r="C4" s="334" t="s">
        <v>988</v>
      </c>
      <c r="D4" s="335"/>
      <c r="E4" s="335"/>
      <c r="F4" s="6"/>
      <c r="G4" s="6"/>
    </row>
    <row r="5" spans="1:11" ht="18">
      <c r="B5" s="334" t="s">
        <v>864</v>
      </c>
      <c r="C5" s="334" t="s">
        <v>991</v>
      </c>
      <c r="D5" s="335"/>
      <c r="E5" s="335"/>
      <c r="F5" t="s">
        <v>989</v>
      </c>
      <c r="G5" s="6"/>
    </row>
    <row r="6" spans="1:11" ht="18">
      <c r="B6" s="334" t="s">
        <v>992</v>
      </c>
      <c r="C6" s="334" t="s">
        <v>993</v>
      </c>
      <c r="D6" s="335"/>
      <c r="E6" s="335"/>
      <c r="F6" s="6"/>
      <c r="G6" s="6"/>
    </row>
    <row r="7" spans="1:11" ht="18">
      <c r="B7" s="334" t="s">
        <v>870</v>
      </c>
      <c r="C7" s="334" t="s">
        <v>994</v>
      </c>
      <c r="D7" s="335"/>
      <c r="E7" s="335"/>
      <c r="F7" s="6"/>
      <c r="G7" s="6"/>
    </row>
    <row r="8" spans="1:11" ht="18">
      <c r="B8" s="334"/>
      <c r="C8" s="334"/>
      <c r="D8" s="335"/>
      <c r="E8" s="335"/>
      <c r="F8" s="6"/>
      <c r="G8" s="6"/>
    </row>
    <row r="10" spans="1:11" ht="15.6">
      <c r="B10" s="340" t="s">
        <v>946</v>
      </c>
      <c r="C10" s="340" t="s">
        <v>947</v>
      </c>
      <c r="D10" s="340" t="s">
        <v>238</v>
      </c>
      <c r="E10" s="340" t="s">
        <v>948</v>
      </c>
      <c r="F10" s="340" t="s">
        <v>880</v>
      </c>
      <c r="G10" s="340" t="s">
        <v>949</v>
      </c>
      <c r="H10" s="340" t="s">
        <v>758</v>
      </c>
      <c r="K10" s="340" t="s">
        <v>990</v>
      </c>
    </row>
    <row r="11" spans="1:11" ht="15.6">
      <c r="B11" s="329">
        <v>10507</v>
      </c>
      <c r="C11" s="339">
        <v>45335</v>
      </c>
      <c r="D11" s="336" t="s">
        <v>950</v>
      </c>
      <c r="E11" s="329" t="s">
        <v>951</v>
      </c>
      <c r="F11" s="329" t="s">
        <v>952</v>
      </c>
      <c r="G11" s="338">
        <v>91</v>
      </c>
      <c r="H11" s="337">
        <v>36400</v>
      </c>
      <c r="K11">
        <v>25000</v>
      </c>
    </row>
    <row r="12" spans="1:11" ht="15.6">
      <c r="B12" s="329">
        <v>10534</v>
      </c>
      <c r="C12" s="339">
        <v>45345</v>
      </c>
      <c r="D12" s="336" t="s">
        <v>953</v>
      </c>
      <c r="E12" s="329" t="s">
        <v>951</v>
      </c>
      <c r="F12" s="329" t="s">
        <v>954</v>
      </c>
      <c r="G12" s="338">
        <v>83.6</v>
      </c>
      <c r="H12" s="337">
        <v>33440</v>
      </c>
    </row>
    <row r="13" spans="1:11" ht="15.6">
      <c r="A13" s="329"/>
      <c r="B13" s="329">
        <v>10537</v>
      </c>
      <c r="C13" s="339">
        <v>45336</v>
      </c>
      <c r="D13" s="336" t="s">
        <v>955</v>
      </c>
      <c r="E13" s="329" t="s">
        <v>951</v>
      </c>
      <c r="F13" s="329" t="s">
        <v>952</v>
      </c>
      <c r="G13" s="338">
        <v>83.6</v>
      </c>
      <c r="H13" s="337">
        <v>26752</v>
      </c>
    </row>
    <row r="14" spans="1:11" ht="15.6">
      <c r="A14" s="329"/>
      <c r="B14" s="329">
        <v>10538</v>
      </c>
      <c r="C14" s="339">
        <v>45336</v>
      </c>
      <c r="D14" s="336" t="s">
        <v>956</v>
      </c>
      <c r="E14" s="329" t="s">
        <v>951</v>
      </c>
      <c r="F14" s="329" t="s">
        <v>952</v>
      </c>
      <c r="G14" s="338">
        <v>83.6</v>
      </c>
      <c r="H14" s="337">
        <v>26752</v>
      </c>
    </row>
    <row r="15" spans="1:11" ht="15.6">
      <c r="A15" s="329"/>
      <c r="B15" s="329">
        <v>10542</v>
      </c>
      <c r="C15" s="339">
        <v>45336</v>
      </c>
      <c r="D15" s="336" t="s">
        <v>957</v>
      </c>
      <c r="E15" s="329" t="s">
        <v>951</v>
      </c>
      <c r="F15" s="329" t="s">
        <v>954</v>
      </c>
      <c r="G15" s="338">
        <v>83.6</v>
      </c>
      <c r="H15" s="337">
        <v>33440</v>
      </c>
    </row>
    <row r="16" spans="1:11" ht="15.6">
      <c r="A16" s="329"/>
      <c r="B16" s="329">
        <v>10547</v>
      </c>
      <c r="C16" s="339">
        <v>45356</v>
      </c>
      <c r="D16" s="336" t="s">
        <v>958</v>
      </c>
      <c r="E16" s="329" t="s">
        <v>959</v>
      </c>
      <c r="F16" s="329" t="s">
        <v>960</v>
      </c>
      <c r="G16" s="338">
        <v>83.6</v>
      </c>
      <c r="H16" s="337">
        <v>20900</v>
      </c>
    </row>
    <row r="17" spans="1:8" ht="15.6">
      <c r="A17" s="329"/>
      <c r="B17" s="329">
        <v>10485</v>
      </c>
      <c r="C17" s="339">
        <v>45356</v>
      </c>
      <c r="D17" s="336" t="s">
        <v>961</v>
      </c>
      <c r="E17" s="329" t="s">
        <v>951</v>
      </c>
      <c r="F17" s="329" t="s">
        <v>962</v>
      </c>
      <c r="G17" s="338">
        <v>82</v>
      </c>
      <c r="H17" s="337">
        <v>10000</v>
      </c>
    </row>
    <row r="18" spans="1:8" ht="15.6">
      <c r="A18" s="329"/>
      <c r="B18" s="329">
        <v>10453</v>
      </c>
      <c r="C18" s="339">
        <v>45356</v>
      </c>
      <c r="D18" s="336" t="s">
        <v>963</v>
      </c>
      <c r="E18" s="329" t="s">
        <v>959</v>
      </c>
      <c r="F18" s="329" t="s">
        <v>964</v>
      </c>
      <c r="G18" s="338">
        <v>80</v>
      </c>
      <c r="H18" s="337">
        <v>20000</v>
      </c>
    </row>
    <row r="19" spans="1:8" ht="15.6">
      <c r="A19" s="329"/>
      <c r="B19" s="329">
        <v>10477</v>
      </c>
      <c r="C19" s="339">
        <v>45356</v>
      </c>
      <c r="D19" s="336" t="s">
        <v>965</v>
      </c>
      <c r="E19" s="329" t="s">
        <v>959</v>
      </c>
      <c r="F19" s="329" t="s">
        <v>952</v>
      </c>
      <c r="G19" s="338">
        <v>80</v>
      </c>
      <c r="H19" s="337">
        <v>12000</v>
      </c>
    </row>
    <row r="20" spans="1:8" ht="15.6">
      <c r="A20" s="329"/>
      <c r="B20" s="329">
        <v>10486</v>
      </c>
      <c r="C20" s="339">
        <v>45446</v>
      </c>
      <c r="D20" s="336" t="s">
        <v>966</v>
      </c>
      <c r="E20" s="329" t="s">
        <v>959</v>
      </c>
      <c r="F20" s="329" t="s">
        <v>967</v>
      </c>
      <c r="G20" s="338">
        <v>80</v>
      </c>
      <c r="H20" s="337">
        <v>12000</v>
      </c>
    </row>
    <row r="21" spans="1:8" ht="15.6">
      <c r="A21" s="329"/>
      <c r="B21" s="329">
        <v>10490</v>
      </c>
      <c r="C21" s="339">
        <v>45336</v>
      </c>
      <c r="D21" s="336" t="s">
        <v>968</v>
      </c>
      <c r="E21" s="329" t="s">
        <v>959</v>
      </c>
      <c r="F21" s="329" t="s">
        <v>962</v>
      </c>
      <c r="G21" s="338">
        <v>80</v>
      </c>
      <c r="H21" s="337">
        <v>12000</v>
      </c>
    </row>
    <row r="22" spans="1:8" ht="15.6">
      <c r="A22" s="329"/>
      <c r="B22" s="329">
        <v>10502</v>
      </c>
      <c r="C22" s="339">
        <v>45426</v>
      </c>
      <c r="D22" s="336" t="s">
        <v>969</v>
      </c>
      <c r="E22" s="329" t="s">
        <v>959</v>
      </c>
      <c r="F22" s="329" t="s">
        <v>964</v>
      </c>
      <c r="G22" s="338">
        <v>80</v>
      </c>
      <c r="H22" s="337">
        <v>25600</v>
      </c>
    </row>
    <row r="23" spans="1:8" ht="15.6">
      <c r="A23" s="329"/>
      <c r="B23" s="329">
        <v>10523</v>
      </c>
      <c r="C23" s="339">
        <v>45516</v>
      </c>
      <c r="D23" s="336" t="s">
        <v>970</v>
      </c>
      <c r="E23" s="329" t="s">
        <v>951</v>
      </c>
      <c r="F23" s="329" t="s">
        <v>962</v>
      </c>
      <c r="G23" s="338">
        <v>80</v>
      </c>
      <c r="H23" s="337">
        <v>32000</v>
      </c>
    </row>
    <row r="24" spans="1:8" ht="15.6">
      <c r="A24" s="329"/>
      <c r="B24" s="329">
        <v>10525</v>
      </c>
      <c r="C24" s="339">
        <v>45606</v>
      </c>
      <c r="D24" s="336" t="s">
        <v>971</v>
      </c>
      <c r="E24" s="329" t="s">
        <v>951</v>
      </c>
      <c r="F24" s="329" t="s">
        <v>964</v>
      </c>
      <c r="G24" s="338">
        <v>79.8</v>
      </c>
      <c r="H24" s="337">
        <v>25536</v>
      </c>
    </row>
    <row r="25" spans="1:8" ht="15.6">
      <c r="A25" s="329"/>
      <c r="B25" s="329">
        <v>10535</v>
      </c>
      <c r="C25" s="339">
        <v>45696</v>
      </c>
      <c r="D25" s="336" t="s">
        <v>972</v>
      </c>
      <c r="E25" s="329" t="s">
        <v>951</v>
      </c>
      <c r="F25" s="329" t="s">
        <v>954</v>
      </c>
      <c r="G25" s="338">
        <v>79.599999999999994</v>
      </c>
      <c r="H25" s="337">
        <v>31839.999999999996</v>
      </c>
    </row>
    <row r="26" spans="1:8" ht="15.6">
      <c r="A26" s="329"/>
      <c r="B26" s="329">
        <v>10461</v>
      </c>
      <c r="C26" s="339">
        <v>45786</v>
      </c>
      <c r="D26" s="336" t="s">
        <v>973</v>
      </c>
      <c r="E26" s="329" t="s">
        <v>959</v>
      </c>
      <c r="F26" s="329" t="s">
        <v>962</v>
      </c>
      <c r="G26" s="338">
        <v>76.000000000000014</v>
      </c>
      <c r="H26" s="337">
        <v>30400.000000000007</v>
      </c>
    </row>
    <row r="27" spans="1:8" ht="15.6">
      <c r="A27" s="329"/>
      <c r="B27" s="329">
        <v>10506</v>
      </c>
      <c r="C27" s="339">
        <v>45876</v>
      </c>
      <c r="D27" s="336" t="s">
        <v>974</v>
      </c>
      <c r="E27" s="329" t="s">
        <v>951</v>
      </c>
      <c r="F27" s="329" t="s">
        <v>952</v>
      </c>
      <c r="G27" s="338">
        <v>76.000000000000014</v>
      </c>
      <c r="H27" s="337">
        <v>11400.000000000002</v>
      </c>
    </row>
    <row r="28" spans="1:8" ht="15.6">
      <c r="A28" s="329"/>
      <c r="B28" s="329">
        <v>10531</v>
      </c>
      <c r="C28" s="339">
        <v>45349</v>
      </c>
      <c r="D28" s="336" t="s">
        <v>975</v>
      </c>
      <c r="E28" s="329" t="s">
        <v>951</v>
      </c>
      <c r="F28" s="329" t="s">
        <v>954</v>
      </c>
      <c r="G28" s="338">
        <v>76.000000000000014</v>
      </c>
      <c r="H28" s="337">
        <v>30400.000000000007</v>
      </c>
    </row>
    <row r="29" spans="1:8" ht="15.6">
      <c r="A29" s="329"/>
      <c r="B29" s="329">
        <v>10536</v>
      </c>
      <c r="C29" s="339">
        <v>45344</v>
      </c>
      <c r="D29" s="336" t="s">
        <v>976</v>
      </c>
      <c r="E29" s="329" t="s">
        <v>951</v>
      </c>
      <c r="F29" s="329" t="s">
        <v>952</v>
      </c>
      <c r="G29" s="338">
        <v>76.000000000000014</v>
      </c>
      <c r="H29" s="337">
        <v>11400.000000000002</v>
      </c>
    </row>
    <row r="30" spans="1:8" ht="15.6">
      <c r="A30" s="329"/>
      <c r="B30" s="329">
        <v>10541</v>
      </c>
      <c r="C30" s="339">
        <v>45509</v>
      </c>
      <c r="D30" s="336" t="s">
        <v>977</v>
      </c>
      <c r="E30" s="329" t="s">
        <v>951</v>
      </c>
      <c r="F30" s="329" t="s">
        <v>954</v>
      </c>
      <c r="G30" s="338">
        <v>76.000000000000014</v>
      </c>
      <c r="H30" s="337">
        <v>24320.000000000004</v>
      </c>
    </row>
    <row r="31" spans="1:8" ht="15.6">
      <c r="A31" s="329"/>
      <c r="B31" s="329">
        <v>10546</v>
      </c>
      <c r="C31" s="339">
        <v>45459</v>
      </c>
      <c r="D31" s="336" t="s">
        <v>978</v>
      </c>
      <c r="E31" s="329" t="s">
        <v>959</v>
      </c>
      <c r="F31" s="329" t="s">
        <v>962</v>
      </c>
      <c r="G31" s="338">
        <v>76.000000000000014</v>
      </c>
      <c r="H31" s="337">
        <v>24320.000000000004</v>
      </c>
    </row>
    <row r="32" spans="1:8" ht="15.6">
      <c r="A32" s="329"/>
      <c r="B32" s="329">
        <v>10501</v>
      </c>
      <c r="C32" s="339">
        <v>45499</v>
      </c>
      <c r="D32" s="336" t="s">
        <v>979</v>
      </c>
      <c r="E32" s="329" t="s">
        <v>959</v>
      </c>
      <c r="F32" s="329" t="s">
        <v>964</v>
      </c>
      <c r="G32" s="338">
        <v>76</v>
      </c>
      <c r="H32" s="337">
        <v>24320</v>
      </c>
    </row>
    <row r="33" spans="1:8" ht="15.6">
      <c r="A33" s="329"/>
      <c r="B33" s="329">
        <v>10456</v>
      </c>
      <c r="C33" s="339">
        <v>45449</v>
      </c>
      <c r="D33" s="336" t="s">
        <v>980</v>
      </c>
      <c r="E33" s="329" t="s">
        <v>959</v>
      </c>
      <c r="F33" s="329" t="s">
        <v>967</v>
      </c>
      <c r="G33" s="338">
        <v>75</v>
      </c>
      <c r="H33" s="337">
        <v>24000</v>
      </c>
    </row>
    <row r="34" spans="1:8" ht="15.6">
      <c r="A34" s="329"/>
      <c r="B34" s="329">
        <v>10457</v>
      </c>
      <c r="C34" s="339">
        <v>45399</v>
      </c>
      <c r="D34" s="336" t="s">
        <v>981</v>
      </c>
      <c r="E34" s="329" t="s">
        <v>959</v>
      </c>
      <c r="F34" s="329" t="s">
        <v>967</v>
      </c>
      <c r="G34" s="338">
        <v>75</v>
      </c>
      <c r="H34" s="337">
        <v>30000</v>
      </c>
    </row>
    <row r="35" spans="1:8" ht="15.6">
      <c r="A35" s="329"/>
      <c r="B35" s="329">
        <v>10463</v>
      </c>
      <c r="C35" s="339">
        <v>45349</v>
      </c>
      <c r="D35" s="336" t="s">
        <v>831</v>
      </c>
      <c r="E35" s="329" t="s">
        <v>951</v>
      </c>
      <c r="F35" s="329" t="s">
        <v>962</v>
      </c>
      <c r="G35" s="338">
        <v>75</v>
      </c>
      <c r="H35" s="337">
        <v>11250</v>
      </c>
    </row>
    <row r="36" spans="1:8" ht="15.6">
      <c r="A36" s="329"/>
      <c r="B36" s="329">
        <v>10468</v>
      </c>
      <c r="C36" s="339">
        <v>45344</v>
      </c>
      <c r="D36" s="336" t="s">
        <v>982</v>
      </c>
      <c r="E36" s="329" t="s">
        <v>951</v>
      </c>
      <c r="F36" s="329" t="s">
        <v>952</v>
      </c>
      <c r="G36" s="338">
        <v>75</v>
      </c>
      <c r="H36" s="337">
        <v>11250</v>
      </c>
    </row>
    <row r="37" spans="1:8" ht="15.6">
      <c r="A37" s="329"/>
      <c r="B37" s="329">
        <v>10470</v>
      </c>
      <c r="C37" s="339">
        <v>45339</v>
      </c>
      <c r="D37" s="336" t="s">
        <v>983</v>
      </c>
      <c r="E37" s="329" t="s">
        <v>959</v>
      </c>
      <c r="F37" s="329" t="s">
        <v>952</v>
      </c>
      <c r="G37" s="338">
        <v>75</v>
      </c>
      <c r="H37" s="337">
        <v>18750</v>
      </c>
    </row>
    <row r="38" spans="1:8" ht="15.6">
      <c r="A38" s="329"/>
      <c r="B38" s="329">
        <v>10473</v>
      </c>
      <c r="C38" s="339">
        <v>45336</v>
      </c>
      <c r="D38" s="336" t="s">
        <v>984</v>
      </c>
      <c r="E38" s="329" t="s">
        <v>959</v>
      </c>
      <c r="F38" s="329" t="s">
        <v>967</v>
      </c>
      <c r="G38" s="338">
        <v>75</v>
      </c>
      <c r="H38" s="337">
        <v>18750</v>
      </c>
    </row>
    <row r="39" spans="1:8" ht="15.6">
      <c r="A39" s="329"/>
      <c r="B39" s="329">
        <v>10478</v>
      </c>
      <c r="C39" s="339">
        <v>45339</v>
      </c>
      <c r="D39" s="336" t="s">
        <v>985</v>
      </c>
      <c r="E39" s="329" t="s">
        <v>959</v>
      </c>
      <c r="F39" s="329" t="s">
        <v>962</v>
      </c>
      <c r="G39" s="338">
        <v>75</v>
      </c>
      <c r="H39" s="337">
        <v>18750</v>
      </c>
    </row>
    <row r="47" spans="1:8" ht="18">
      <c r="B47" s="334" t="s">
        <v>870</v>
      </c>
      <c r="C47" s="334" t="s">
        <v>995</v>
      </c>
      <c r="D47" s="335"/>
      <c r="E47" s="335"/>
      <c r="F47" s="335"/>
      <c r="G47" s="335"/>
    </row>
    <row r="49" spans="2:7" ht="15.6">
      <c r="B49" s="341" t="s">
        <v>238</v>
      </c>
      <c r="C49" s="341" t="s">
        <v>793</v>
      </c>
      <c r="D49" s="341" t="s">
        <v>996</v>
      </c>
      <c r="E49" s="341" t="s">
        <v>997</v>
      </c>
      <c r="F49" s="341" t="s">
        <v>998</v>
      </c>
    </row>
    <row r="50" spans="2:7" ht="15.6">
      <c r="B50" s="336" t="s">
        <v>761</v>
      </c>
      <c r="C50" s="336" t="s">
        <v>999</v>
      </c>
      <c r="D50" s="337">
        <v>25000</v>
      </c>
      <c r="E50" s="337">
        <v>50000</v>
      </c>
      <c r="F50" s="342">
        <v>1</v>
      </c>
    </row>
    <row r="51" spans="2:7" ht="15.6">
      <c r="B51" s="336" t="s">
        <v>762</v>
      </c>
      <c r="C51" s="336" t="s">
        <v>239</v>
      </c>
      <c r="D51" s="337">
        <v>45000</v>
      </c>
      <c r="E51" s="337">
        <v>45000</v>
      </c>
      <c r="F51" s="342">
        <v>0</v>
      </c>
    </row>
    <row r="52" spans="2:7" ht="15.6">
      <c r="B52" s="336" t="s">
        <v>109</v>
      </c>
      <c r="C52" s="336" t="s">
        <v>239</v>
      </c>
      <c r="D52" s="337">
        <v>50000</v>
      </c>
      <c r="E52" s="337">
        <v>48500</v>
      </c>
      <c r="F52" s="342">
        <v>-3.0000000000000027E-2</v>
      </c>
    </row>
    <row r="53" spans="2:7" ht="15.6">
      <c r="B53" s="336" t="s">
        <v>107</v>
      </c>
      <c r="C53" s="336" t="s">
        <v>239</v>
      </c>
      <c r="D53" s="337">
        <v>65000</v>
      </c>
      <c r="E53" s="337">
        <v>55000</v>
      </c>
      <c r="F53" s="342">
        <v>-0.15384615384615385</v>
      </c>
    </row>
    <row r="54" spans="2:7" ht="15.6">
      <c r="B54" s="336" t="s">
        <v>764</v>
      </c>
      <c r="C54" s="336" t="s">
        <v>1000</v>
      </c>
      <c r="D54" s="337">
        <v>50000</v>
      </c>
      <c r="E54" s="337">
        <v>62500</v>
      </c>
      <c r="F54" s="342">
        <v>0.25</v>
      </c>
    </row>
    <row r="55" spans="2:7" ht="15.6">
      <c r="B55" s="336" t="s">
        <v>765</v>
      </c>
      <c r="C55" s="336" t="s">
        <v>1000</v>
      </c>
      <c r="D55" s="337">
        <v>34500</v>
      </c>
      <c r="E55" s="337">
        <v>41500</v>
      </c>
      <c r="F55" s="342">
        <v>0.20289855072463769</v>
      </c>
    </row>
    <row r="56" spans="2:7" ht="15.6">
      <c r="B56" s="336" t="s">
        <v>766</v>
      </c>
      <c r="C56" s="336" t="s">
        <v>1001</v>
      </c>
      <c r="D56" s="337">
        <v>33800</v>
      </c>
      <c r="E56" s="337">
        <v>40000</v>
      </c>
      <c r="F56" s="342">
        <v>0.18343195266272194</v>
      </c>
    </row>
    <row r="57" spans="2:7" ht="15.6">
      <c r="B57" s="336" t="s">
        <v>767</v>
      </c>
      <c r="C57" s="336" t="s">
        <v>1001</v>
      </c>
      <c r="D57" s="337">
        <v>29500</v>
      </c>
      <c r="E57" s="337">
        <v>32500</v>
      </c>
      <c r="F57" s="342">
        <v>0.10169491525423724</v>
      </c>
    </row>
    <row r="58" spans="2:7" ht="15.6">
      <c r="B58" s="336" t="s">
        <v>768</v>
      </c>
      <c r="C58" s="336" t="s">
        <v>1001</v>
      </c>
      <c r="D58" s="337">
        <v>65800</v>
      </c>
      <c r="E58" s="337">
        <v>80000</v>
      </c>
      <c r="F58" s="342">
        <v>0.21580547112462001</v>
      </c>
    </row>
    <row r="59" spans="2:7" ht="15.6">
      <c r="B59" s="336" t="s">
        <v>769</v>
      </c>
      <c r="C59" s="336" t="s">
        <v>999</v>
      </c>
      <c r="D59" s="337">
        <v>70000</v>
      </c>
      <c r="E59" s="337">
        <v>64280</v>
      </c>
      <c r="F59" s="342">
        <v>-8.1714285714285739E-2</v>
      </c>
    </row>
    <row r="60" spans="2:7" ht="15.6">
      <c r="B60" s="336" t="s">
        <v>770</v>
      </c>
      <c r="C60" s="336" t="s">
        <v>999</v>
      </c>
      <c r="D60" s="337">
        <v>68000</v>
      </c>
      <c r="E60" s="337">
        <v>53250</v>
      </c>
      <c r="F60" s="342">
        <v>-0.21691176470588236</v>
      </c>
    </row>
    <row r="64" spans="2:7" ht="18">
      <c r="B64" s="334" t="s">
        <v>872</v>
      </c>
      <c r="C64" s="334" t="s">
        <v>1007</v>
      </c>
      <c r="D64" s="335"/>
      <c r="E64" s="335"/>
      <c r="F64" s="335"/>
      <c r="G64" s="335"/>
    </row>
    <row r="65" spans="2:9" ht="18">
      <c r="B65" s="334" t="s">
        <v>875</v>
      </c>
      <c r="C65" s="334" t="s">
        <v>1008</v>
      </c>
      <c r="D65" s="335"/>
      <c r="E65" s="335"/>
      <c r="F65" s="335"/>
      <c r="G65" s="335"/>
      <c r="I65" s="224" t="s">
        <v>1009</v>
      </c>
    </row>
    <row r="67" spans="2:9">
      <c r="B67" s="345" t="s">
        <v>1002</v>
      </c>
      <c r="C67" s="346">
        <v>45292</v>
      </c>
      <c r="D67" s="346">
        <v>45323</v>
      </c>
      <c r="E67" s="346">
        <v>45352</v>
      </c>
      <c r="F67" s="346">
        <v>45383</v>
      </c>
      <c r="G67" s="346">
        <v>45413</v>
      </c>
      <c r="H67" s="346">
        <v>45444</v>
      </c>
      <c r="I67" s="346">
        <v>45474</v>
      </c>
    </row>
    <row r="68" spans="2:9">
      <c r="B68" s="343" t="s">
        <v>908</v>
      </c>
      <c r="C68" s="344">
        <v>92799</v>
      </c>
      <c r="D68" s="344">
        <v>100222.92000000001</v>
      </c>
      <c r="E68" s="344">
        <v>130289.79600000002</v>
      </c>
      <c r="F68" s="344">
        <v>110746.32660000001</v>
      </c>
      <c r="G68" s="344">
        <v>104101.54700400001</v>
      </c>
      <c r="H68" s="344">
        <v>116593.73264448001</v>
      </c>
      <c r="I68" s="344">
        <v>130584.98056181763</v>
      </c>
    </row>
    <row r="69" spans="2:9">
      <c r="B69" s="343" t="s">
        <v>1003</v>
      </c>
      <c r="C69" s="344">
        <v>105558</v>
      </c>
      <c r="D69" s="344">
        <v>95880</v>
      </c>
      <c r="E69" s="344">
        <v>100255</v>
      </c>
      <c r="F69" s="344">
        <v>104255</v>
      </c>
      <c r="G69" s="344">
        <v>105669</v>
      </c>
      <c r="H69" s="344">
        <v>165220</v>
      </c>
      <c r="I69" s="344">
        <v>159200</v>
      </c>
    </row>
    <row r="70" spans="2:9">
      <c r="B70" s="343" t="s">
        <v>884</v>
      </c>
      <c r="C70" s="344">
        <v>99127</v>
      </c>
      <c r="D70" s="344">
        <v>107057.16</v>
      </c>
      <c r="E70" s="344">
        <v>139174.30800000002</v>
      </c>
      <c r="F70" s="344">
        <v>118298.16180000002</v>
      </c>
      <c r="G70" s="344">
        <v>111200.27209200001</v>
      </c>
      <c r="H70" s="344">
        <v>124544.30474304003</v>
      </c>
      <c r="I70" s="344">
        <v>107057.16</v>
      </c>
    </row>
    <row r="71" spans="2:9">
      <c r="B71" s="343" t="s">
        <v>1004</v>
      </c>
      <c r="C71" s="344">
        <v>65468</v>
      </c>
      <c r="D71" s="344">
        <v>70705.440000000002</v>
      </c>
      <c r="E71" s="344">
        <v>91917.072</v>
      </c>
      <c r="F71" s="344">
        <v>78129.511199999994</v>
      </c>
      <c r="G71" s="344">
        <v>73441.740527999995</v>
      </c>
      <c r="H71" s="344">
        <v>82254.749391360005</v>
      </c>
      <c r="I71" s="344">
        <v>90480.224330496014</v>
      </c>
    </row>
    <row r="72" spans="2:9">
      <c r="B72" s="343" t="s">
        <v>932</v>
      </c>
      <c r="C72" s="344">
        <v>18856</v>
      </c>
      <c r="D72" s="344">
        <v>20364.48</v>
      </c>
      <c r="E72" s="344">
        <v>26473.824000000001</v>
      </c>
      <c r="F72" s="344">
        <v>22502.750400000001</v>
      </c>
      <c r="G72" s="344">
        <v>21152.585375999999</v>
      </c>
      <c r="H72" s="344">
        <v>23690.895621120002</v>
      </c>
      <c r="I72" s="344">
        <v>20137.261277952002</v>
      </c>
    </row>
    <row r="73" spans="2:9">
      <c r="B73" s="343" t="s">
        <v>1005</v>
      </c>
      <c r="C73" s="344">
        <v>7648</v>
      </c>
      <c r="D73" s="344">
        <v>8259.84</v>
      </c>
      <c r="E73" s="344">
        <v>10737.792000000001</v>
      </c>
      <c r="F73" s="344">
        <v>9127.1232</v>
      </c>
      <c r="G73" s="344">
        <v>8579.4958079999997</v>
      </c>
      <c r="H73" s="344">
        <v>9609.0353049599998</v>
      </c>
      <c r="I73" s="344">
        <v>10089.487070208001</v>
      </c>
    </row>
    <row r="74" spans="2:9">
      <c r="B74" s="343" t="s">
        <v>929</v>
      </c>
      <c r="C74" s="344">
        <v>9865</v>
      </c>
      <c r="D74" s="344">
        <v>10654.2</v>
      </c>
      <c r="E74" s="344">
        <v>13850.460000000001</v>
      </c>
      <c r="F74" s="344">
        <v>11772.891</v>
      </c>
      <c r="G74" s="344">
        <v>11066.517539999999</v>
      </c>
      <c r="H74" s="344">
        <v>12394.4996448</v>
      </c>
      <c r="I74" s="344">
        <v>9865</v>
      </c>
    </row>
    <row r="75" spans="2:9">
      <c r="B75" s="343" t="s">
        <v>1006</v>
      </c>
      <c r="C75" s="344">
        <v>11061</v>
      </c>
      <c r="D75" s="344">
        <v>11945.880000000001</v>
      </c>
      <c r="E75" s="344">
        <v>15529.644000000002</v>
      </c>
      <c r="F75" s="344">
        <v>13200.197400000001</v>
      </c>
      <c r="G75" s="344">
        <v>12408.185556</v>
      </c>
      <c r="H75" s="344">
        <v>13897.167822720001</v>
      </c>
      <c r="I75" s="344">
        <v>11061</v>
      </c>
    </row>
    <row r="76" spans="2:9">
      <c r="B76" s="343" t="s">
        <v>926</v>
      </c>
      <c r="C76" s="344">
        <v>78305</v>
      </c>
      <c r="D76" s="344">
        <v>84569.400000000009</v>
      </c>
      <c r="E76" s="344">
        <v>109940.22000000002</v>
      </c>
      <c r="F76" s="344">
        <v>93449.187000000005</v>
      </c>
      <c r="G76" s="344">
        <v>87842.235780000003</v>
      </c>
      <c r="H76" s="344">
        <v>98383.304073600011</v>
      </c>
      <c r="I76" s="344">
        <v>96415.637992128002</v>
      </c>
    </row>
    <row r="77" spans="2:9" ht="15" thickBot="1">
      <c r="B77" s="347" t="s">
        <v>790</v>
      </c>
      <c r="C77" s="348">
        <v>488687</v>
      </c>
      <c r="D77" s="348">
        <v>509659.32000000007</v>
      </c>
      <c r="E77" s="348">
        <v>638168.11600000004</v>
      </c>
      <c r="F77" s="348">
        <v>561481.14860000007</v>
      </c>
      <c r="G77" s="348">
        <v>535461.57968399988</v>
      </c>
      <c r="H77" s="348">
        <v>646587.68924608</v>
      </c>
      <c r="I77" s="348">
        <v>634890.7512326017</v>
      </c>
    </row>
  </sheetData>
  <conditionalFormatting sqref="B11:H39">
    <cfRule type="expression" dxfId="14" priority="1">
      <formula>$H11&gt;=$K$11</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14723-EC97-46CB-8103-2435D79FFE05}">
  <sheetPr codeName="Sheet7"/>
  <dimension ref="A1:AG147"/>
  <sheetViews>
    <sheetView topLeftCell="A126" zoomScaleNormal="100" workbookViewId="0">
      <selection activeCell="A139" sqref="A139"/>
    </sheetView>
  </sheetViews>
  <sheetFormatPr defaultColWidth="8.88671875" defaultRowHeight="14.4"/>
  <cols>
    <col min="1" max="1" width="13.6640625" style="221" customWidth="1"/>
    <col min="2" max="2" width="47.109375" style="221" customWidth="1"/>
    <col min="3" max="3" width="23.88671875" style="221" bestFit="1" customWidth="1"/>
    <col min="4" max="4" width="25.5546875" style="221" customWidth="1"/>
    <col min="5" max="5" width="29.44140625" style="221" customWidth="1"/>
    <col min="6" max="7" width="16.44140625" style="221" customWidth="1"/>
    <col min="8" max="8" width="16.6640625" style="221" bestFit="1" customWidth="1"/>
    <col min="9" max="10" width="16.6640625" style="221" customWidth="1"/>
    <col min="11" max="11" width="8.109375" style="221" bestFit="1" customWidth="1"/>
    <col min="12" max="12" width="8" style="221" bestFit="1" customWidth="1"/>
    <col min="13" max="13" width="7" style="221" bestFit="1" customWidth="1"/>
    <col min="14" max="14" width="11.6640625" style="221" bestFit="1" customWidth="1"/>
    <col min="15" max="16" width="8.88671875" style="221"/>
    <col min="17" max="17" width="14.33203125" style="221" customWidth="1"/>
    <col min="18" max="18" width="46.5546875" style="221" customWidth="1"/>
    <col min="19" max="19" width="50.6640625" style="221" customWidth="1"/>
    <col min="20" max="16384" width="8.88671875" style="221"/>
  </cols>
  <sheetData>
    <row r="1" spans="1:19" ht="25.8">
      <c r="A1" s="222" t="s">
        <v>715</v>
      </c>
      <c r="B1" s="222"/>
      <c r="C1" s="222"/>
      <c r="D1" s="222"/>
      <c r="E1" s="222"/>
      <c r="F1" s="222"/>
      <c r="G1" s="222"/>
      <c r="H1" s="222"/>
      <c r="I1" s="222"/>
      <c r="J1" s="222"/>
      <c r="K1" s="222"/>
      <c r="L1" s="222"/>
      <c r="M1" s="222"/>
      <c r="N1" s="222"/>
      <c r="O1" s="222"/>
    </row>
    <row r="2" spans="1:19" s="369" customFormat="1" ht="13.95" customHeight="1">
      <c r="A2" s="367"/>
      <c r="B2" s="367"/>
      <c r="C2" s="367"/>
      <c r="D2" s="368"/>
      <c r="E2" s="368"/>
      <c r="F2" s="368"/>
      <c r="G2" s="368"/>
      <c r="H2" s="368"/>
      <c r="I2" s="368"/>
      <c r="J2" s="368"/>
      <c r="K2" s="368"/>
      <c r="L2" s="368"/>
      <c r="M2" s="368"/>
      <c r="N2" s="368"/>
      <c r="O2" s="368"/>
    </row>
    <row r="3" spans="1:19" s="369" customFormat="1" ht="18">
      <c r="A3" s="371" t="s">
        <v>1133</v>
      </c>
      <c r="B3" s="372"/>
      <c r="C3" s="370" t="s">
        <v>1134</v>
      </c>
      <c r="D3" s="373" t="s">
        <v>1135</v>
      </c>
      <c r="G3" s="368"/>
      <c r="H3" s="368"/>
      <c r="I3" s="368"/>
      <c r="J3" s="368"/>
      <c r="K3" s="368"/>
      <c r="L3" s="368"/>
      <c r="M3" s="368"/>
      <c r="N3" s="368"/>
      <c r="O3" s="368"/>
    </row>
    <row r="4" spans="1:19" s="369" customFormat="1" ht="15.6">
      <c r="A4" s="367"/>
      <c r="B4" s="367"/>
      <c r="C4" s="374" t="s">
        <v>1136</v>
      </c>
      <c r="D4" s="375" t="s">
        <v>1137</v>
      </c>
      <c r="E4" s="368"/>
      <c r="F4" s="368"/>
      <c r="G4" s="368"/>
      <c r="H4" s="368"/>
      <c r="I4" s="368"/>
      <c r="J4" s="368"/>
      <c r="K4" s="368"/>
      <c r="L4" s="368"/>
      <c r="M4" s="368"/>
      <c r="N4" s="368"/>
      <c r="O4" s="368"/>
    </row>
    <row r="5" spans="1:19" s="369" customFormat="1" ht="13.95" customHeight="1">
      <c r="A5" s="367"/>
      <c r="B5" s="367"/>
      <c r="C5" s="367"/>
      <c r="D5" s="368"/>
      <c r="E5" s="368"/>
      <c r="F5" s="368"/>
      <c r="G5" s="368"/>
      <c r="H5" s="368"/>
      <c r="I5" s="368"/>
      <c r="J5" s="368"/>
      <c r="K5" s="368"/>
      <c r="L5" s="368"/>
      <c r="M5" s="368"/>
      <c r="N5" s="368"/>
      <c r="O5" s="368"/>
    </row>
    <row r="6" spans="1:19" ht="25.8">
      <c r="A6" s="34" t="s">
        <v>131</v>
      </c>
      <c r="B6" s="359"/>
      <c r="C6" s="359"/>
      <c r="D6" s="223"/>
      <c r="E6" s="223"/>
      <c r="F6" s="223"/>
      <c r="G6" s="223"/>
      <c r="H6" s="223"/>
      <c r="I6" s="223"/>
      <c r="J6" s="223"/>
      <c r="K6" s="223"/>
      <c r="L6" s="223"/>
      <c r="M6" s="223"/>
      <c r="N6" s="223"/>
      <c r="O6" s="223"/>
      <c r="Q6" s="362" t="s">
        <v>1072</v>
      </c>
      <c r="R6" s="362" t="s">
        <v>1073</v>
      </c>
      <c r="S6" s="362" t="s">
        <v>1074</v>
      </c>
    </row>
    <row r="7" spans="1:19" s="349" customFormat="1" ht="15">
      <c r="A7" s="349" t="s">
        <v>78</v>
      </c>
      <c r="B7" s="349" t="s">
        <v>863</v>
      </c>
      <c r="Q7" s="363" t="s">
        <v>1075</v>
      </c>
      <c r="R7" s="364" t="s">
        <v>1076</v>
      </c>
      <c r="S7" s="365" t="s">
        <v>1077</v>
      </c>
    </row>
    <row r="8" spans="1:19" s="349" customFormat="1" ht="15">
      <c r="A8" s="349" t="s">
        <v>85</v>
      </c>
      <c r="B8" s="349" t="s">
        <v>860</v>
      </c>
      <c r="C8" s="221" t="s">
        <v>862</v>
      </c>
      <c r="Q8" s="363" t="s">
        <v>1078</v>
      </c>
      <c r="R8" s="364" t="s">
        <v>1079</v>
      </c>
      <c r="S8" s="365" t="s">
        <v>1080</v>
      </c>
    </row>
    <row r="9" spans="1:19" s="349" customFormat="1" ht="15">
      <c r="A9" s="349" t="s">
        <v>86</v>
      </c>
      <c r="B9" s="349" t="s">
        <v>861</v>
      </c>
      <c r="Q9" s="363" t="s">
        <v>1081</v>
      </c>
      <c r="R9" s="364" t="s">
        <v>1082</v>
      </c>
      <c r="S9" s="365" t="s">
        <v>1112</v>
      </c>
    </row>
    <row r="10" spans="1:19" s="349" customFormat="1" ht="15">
      <c r="A10" s="349" t="s">
        <v>864</v>
      </c>
      <c r="B10" s="349" t="s">
        <v>866</v>
      </c>
      <c r="D10" s="350" t="s">
        <v>867</v>
      </c>
      <c r="E10" s="350" t="s">
        <v>868</v>
      </c>
      <c r="Q10" s="363" t="s">
        <v>1083</v>
      </c>
      <c r="R10" s="364" t="s">
        <v>1084</v>
      </c>
      <c r="S10" s="365" t="s">
        <v>1113</v>
      </c>
    </row>
    <row r="11" spans="1:19" ht="15">
      <c r="A11" s="221" t="s">
        <v>865</v>
      </c>
      <c r="B11" s="221" t="s">
        <v>869</v>
      </c>
      <c r="Q11" s="363" t="s">
        <v>1085</v>
      </c>
      <c r="R11" s="364" t="s">
        <v>1086</v>
      </c>
      <c r="S11" s="365" t="s">
        <v>1114</v>
      </c>
    </row>
    <row r="12" spans="1:19" ht="15">
      <c r="A12" s="221" t="s">
        <v>870</v>
      </c>
      <c r="B12" s="221" t="s">
        <v>871</v>
      </c>
      <c r="Q12" s="363" t="s">
        <v>1087</v>
      </c>
      <c r="R12" s="364" t="s">
        <v>1088</v>
      </c>
      <c r="S12" s="365" t="s">
        <v>1089</v>
      </c>
    </row>
    <row r="13" spans="1:19" ht="15">
      <c r="A13" s="221" t="s">
        <v>872</v>
      </c>
      <c r="B13" s="221" t="s">
        <v>873</v>
      </c>
      <c r="D13" s="221" t="s">
        <v>874</v>
      </c>
      <c r="Q13" s="363" t="s">
        <v>1090</v>
      </c>
      <c r="R13" s="364" t="s">
        <v>1091</v>
      </c>
      <c r="S13" s="365" t="s">
        <v>1092</v>
      </c>
    </row>
    <row r="14" spans="1:19" ht="15">
      <c r="A14" s="221" t="s">
        <v>875</v>
      </c>
      <c r="B14" s="221" t="s">
        <v>876</v>
      </c>
      <c r="Q14" s="363" t="s">
        <v>1093</v>
      </c>
      <c r="R14" s="364" t="s">
        <v>1094</v>
      </c>
      <c r="S14" s="365" t="s">
        <v>1115</v>
      </c>
    </row>
    <row r="15" spans="1:19" ht="15">
      <c r="A15" s="221" t="s">
        <v>877</v>
      </c>
      <c r="B15" s="221" t="s">
        <v>878</v>
      </c>
      <c r="Q15" s="363" t="s">
        <v>1095</v>
      </c>
      <c r="R15" s="364" t="s">
        <v>1096</v>
      </c>
      <c r="S15" s="365" t="s">
        <v>1116</v>
      </c>
    </row>
    <row r="16" spans="1:19" ht="15">
      <c r="Q16" s="363" t="s">
        <v>1097</v>
      </c>
      <c r="R16" s="364" t="s">
        <v>1098</v>
      </c>
      <c r="S16" s="365" t="s">
        <v>1117</v>
      </c>
    </row>
    <row r="17" spans="1:33" ht="15">
      <c r="Q17" s="363" t="s">
        <v>1099</v>
      </c>
      <c r="R17" s="364" t="s">
        <v>1100</v>
      </c>
      <c r="S17" s="365" t="s">
        <v>1118</v>
      </c>
    </row>
    <row r="18" spans="1:33" ht="15">
      <c r="K18" s="221" t="s">
        <v>1257</v>
      </c>
      <c r="N18" s="221" t="s">
        <v>1258</v>
      </c>
      <c r="Q18" s="363" t="s">
        <v>1101</v>
      </c>
      <c r="R18" s="364" t="s">
        <v>1102</v>
      </c>
      <c r="S18" s="365" t="s">
        <v>1103</v>
      </c>
    </row>
    <row r="19" spans="1:33" ht="15">
      <c r="A19" s="360" t="s">
        <v>62</v>
      </c>
      <c r="B19" s="360" t="s">
        <v>791</v>
      </c>
      <c r="C19" s="361" t="s">
        <v>792</v>
      </c>
      <c r="D19" s="361" t="s">
        <v>1038</v>
      </c>
      <c r="E19" s="361" t="s">
        <v>1039</v>
      </c>
      <c r="F19" s="361" t="s">
        <v>868</v>
      </c>
      <c r="G19" s="361" t="s">
        <v>1138</v>
      </c>
      <c r="H19" s="361" t="s">
        <v>793</v>
      </c>
      <c r="I19" s="361"/>
      <c r="J19" s="361"/>
      <c r="K19" s="361" t="s">
        <v>794</v>
      </c>
      <c r="L19" s="361" t="s">
        <v>758</v>
      </c>
      <c r="M19" s="361" t="s">
        <v>77</v>
      </c>
      <c r="N19" s="361" t="s">
        <v>795</v>
      </c>
      <c r="Q19" s="363" t="s">
        <v>1104</v>
      </c>
      <c r="R19" s="364" t="s">
        <v>1105</v>
      </c>
      <c r="S19" s="365" t="s">
        <v>1106</v>
      </c>
    </row>
    <row r="20" spans="1:33" ht="15">
      <c r="A20" s="316">
        <v>45076</v>
      </c>
      <c r="B20" t="s">
        <v>796</v>
      </c>
      <c r="C20" t="s">
        <v>797</v>
      </c>
      <c r="D20"/>
      <c r="E20"/>
      <c r="F20"/>
      <c r="G20" t="str">
        <f>TRIM(D20)</f>
        <v/>
      </c>
      <c r="H20" t="s">
        <v>798</v>
      </c>
      <c r="I20"/>
      <c r="J20"/>
      <c r="K20" t="s">
        <v>799</v>
      </c>
      <c r="L20" s="317">
        <v>4500</v>
      </c>
      <c r="M20" s="317">
        <v>598</v>
      </c>
      <c r="N20" s="318">
        <f t="shared" ref="N20:N50" si="0">M20/L20</f>
        <v>0.13288888888888889</v>
      </c>
      <c r="Q20" s="363" t="s">
        <v>1107</v>
      </c>
      <c r="R20" s="364" t="s">
        <v>1108</v>
      </c>
      <c r="S20" s="365" t="s">
        <v>1109</v>
      </c>
      <c r="Z20" s="221" t="s">
        <v>1123</v>
      </c>
    </row>
    <row r="21" spans="1:33" ht="15">
      <c r="A21" s="316">
        <v>45076</v>
      </c>
      <c r="B21" t="s">
        <v>800</v>
      </c>
      <c r="C21" t="s">
        <v>801</v>
      </c>
      <c r="D21"/>
      <c r="E21"/>
      <c r="F21"/>
      <c r="G21" t="str">
        <f t="shared" ref="G21:G50" si="1">TRIM(D21)</f>
        <v/>
      </c>
      <c r="H21" t="s">
        <v>802</v>
      </c>
      <c r="I21"/>
      <c r="J21"/>
      <c r="K21" t="s">
        <v>803</v>
      </c>
      <c r="L21" s="317">
        <v>3800</v>
      </c>
      <c r="M21" s="317">
        <v>1045</v>
      </c>
      <c r="N21" s="318">
        <f t="shared" si="0"/>
        <v>0.27500000000000002</v>
      </c>
      <c r="Q21" s="363" t="s">
        <v>1110</v>
      </c>
      <c r="R21" s="364" t="s">
        <v>1111</v>
      </c>
      <c r="S21" s="365" t="s">
        <v>1119</v>
      </c>
    </row>
    <row r="22" spans="1:33">
      <c r="A22" s="316">
        <v>45076</v>
      </c>
      <c r="B22" t="s">
        <v>804</v>
      </c>
      <c r="C22" t="s">
        <v>805</v>
      </c>
      <c r="D22"/>
      <c r="E22"/>
      <c r="F22"/>
      <c r="G22" t="str">
        <f t="shared" si="1"/>
        <v/>
      </c>
      <c r="H22" t="s">
        <v>802</v>
      </c>
      <c r="I22"/>
      <c r="J22"/>
      <c r="K22"/>
      <c r="L22" s="317">
        <v>3712.5</v>
      </c>
      <c r="M22" s="317">
        <v>1009</v>
      </c>
      <c r="N22" s="318">
        <f t="shared" si="0"/>
        <v>0.2717845117845118</v>
      </c>
      <c r="Z22" t="s">
        <v>62</v>
      </c>
      <c r="AA22" t="s">
        <v>791</v>
      </c>
      <c r="AB22" s="315" t="s">
        <v>792</v>
      </c>
      <c r="AC22" s="315" t="s">
        <v>793</v>
      </c>
      <c r="AD22" s="315" t="s">
        <v>794</v>
      </c>
      <c r="AE22" s="315" t="s">
        <v>758</v>
      </c>
      <c r="AF22" s="315" t="s">
        <v>77</v>
      </c>
      <c r="AG22" s="315" t="s">
        <v>795</v>
      </c>
    </row>
    <row r="23" spans="1:33">
      <c r="A23" s="316">
        <v>45076</v>
      </c>
      <c r="B23" t="s">
        <v>806</v>
      </c>
      <c r="C23" t="s">
        <v>807</v>
      </c>
      <c r="D23"/>
      <c r="E23"/>
      <c r="F23"/>
      <c r="G23" t="str">
        <f t="shared" si="1"/>
        <v/>
      </c>
      <c r="H23" t="s">
        <v>808</v>
      </c>
      <c r="I23"/>
      <c r="J23"/>
      <c r="K23"/>
      <c r="L23" s="317"/>
      <c r="M23" s="317">
        <v>779</v>
      </c>
      <c r="N23" s="318" t="e">
        <f t="shared" si="0"/>
        <v>#DIV/0!</v>
      </c>
      <c r="Z23" s="316">
        <v>45076</v>
      </c>
      <c r="AA23" t="s">
        <v>1012</v>
      </c>
      <c r="AB23" t="s">
        <v>797</v>
      </c>
      <c r="AC23" t="s">
        <v>798</v>
      </c>
      <c r="AD23" t="s">
        <v>799</v>
      </c>
      <c r="AE23" s="317">
        <v>4500</v>
      </c>
      <c r="AF23" s="317">
        <v>598</v>
      </c>
      <c r="AG23" s="318">
        <f t="shared" ref="AG23:AG53" si="2">AF23/AE23</f>
        <v>0.13288888888888889</v>
      </c>
    </row>
    <row r="24" spans="1:33">
      <c r="A24" s="316">
        <v>45076</v>
      </c>
      <c r="B24" t="s">
        <v>809</v>
      </c>
      <c r="C24" t="s">
        <v>810</v>
      </c>
      <c r="D24"/>
      <c r="E24"/>
      <c r="F24"/>
      <c r="G24" t="str">
        <f t="shared" si="1"/>
        <v/>
      </c>
      <c r="H24" t="s">
        <v>808</v>
      </c>
      <c r="I24"/>
      <c r="J24"/>
      <c r="K24" t="s">
        <v>811</v>
      </c>
      <c r="L24" s="317">
        <v>5000</v>
      </c>
      <c r="M24" s="317">
        <v>684</v>
      </c>
      <c r="N24" s="318">
        <f t="shared" si="0"/>
        <v>0.1368</v>
      </c>
      <c r="Z24" s="316">
        <v>45076</v>
      </c>
      <c r="AA24" t="s">
        <v>1013</v>
      </c>
      <c r="AB24" t="s">
        <v>801</v>
      </c>
      <c r="AC24" t="s">
        <v>802</v>
      </c>
      <c r="AD24" t="s">
        <v>803</v>
      </c>
      <c r="AE24" s="317">
        <v>3800</v>
      </c>
      <c r="AF24" s="317">
        <v>1045</v>
      </c>
      <c r="AG24" s="318">
        <f t="shared" si="2"/>
        <v>0.27500000000000002</v>
      </c>
    </row>
    <row r="25" spans="1:33">
      <c r="A25" s="316">
        <v>45077</v>
      </c>
      <c r="B25" t="s">
        <v>812</v>
      </c>
      <c r="C25" t="s">
        <v>813</v>
      </c>
      <c r="D25"/>
      <c r="E25"/>
      <c r="F25"/>
      <c r="G25" t="str">
        <f t="shared" si="1"/>
        <v/>
      </c>
      <c r="H25" t="s">
        <v>798</v>
      </c>
      <c r="I25"/>
      <c r="J25"/>
      <c r="K25" t="s">
        <v>799</v>
      </c>
      <c r="L25" s="317">
        <v>6100</v>
      </c>
      <c r="M25" s="317">
        <v>544</v>
      </c>
      <c r="N25" s="318">
        <f t="shared" si="0"/>
        <v>8.9180327868852466E-2</v>
      </c>
      <c r="Z25" s="316">
        <v>45076</v>
      </c>
      <c r="AA25" t="s">
        <v>1010</v>
      </c>
      <c r="AB25" t="s">
        <v>805</v>
      </c>
      <c r="AC25" t="s">
        <v>802</v>
      </c>
      <c r="AD25"/>
      <c r="AE25" s="317">
        <v>3712.5</v>
      </c>
      <c r="AF25" s="317">
        <v>1009</v>
      </c>
      <c r="AG25" s="318">
        <f t="shared" si="2"/>
        <v>0.2717845117845118</v>
      </c>
    </row>
    <row r="26" spans="1:33">
      <c r="A26" s="316">
        <v>45077</v>
      </c>
      <c r="B26" t="s">
        <v>814</v>
      </c>
      <c r="C26" t="s">
        <v>815</v>
      </c>
      <c r="D26"/>
      <c r="E26"/>
      <c r="F26"/>
      <c r="G26" t="str">
        <f t="shared" si="1"/>
        <v/>
      </c>
      <c r="H26" t="s">
        <v>798</v>
      </c>
      <c r="I26"/>
      <c r="J26"/>
      <c r="K26" t="s">
        <v>799</v>
      </c>
      <c r="L26" s="317">
        <v>4625</v>
      </c>
      <c r="M26" s="317">
        <v>670</v>
      </c>
      <c r="N26" s="318">
        <f t="shared" si="0"/>
        <v>0.14486486486486486</v>
      </c>
      <c r="Z26" s="316">
        <v>45076</v>
      </c>
      <c r="AA26" t="s">
        <v>1011</v>
      </c>
      <c r="AB26" t="s">
        <v>807</v>
      </c>
      <c r="AC26" t="s">
        <v>808</v>
      </c>
      <c r="AD26"/>
      <c r="AE26" s="317"/>
      <c r="AF26" s="317">
        <v>779</v>
      </c>
      <c r="AG26" s="318" t="e">
        <f t="shared" si="2"/>
        <v>#DIV/0!</v>
      </c>
    </row>
    <row r="27" spans="1:33">
      <c r="A27" s="316">
        <v>45077</v>
      </c>
      <c r="B27" t="s">
        <v>816</v>
      </c>
      <c r="C27" t="s">
        <v>817</v>
      </c>
      <c r="D27"/>
      <c r="E27"/>
      <c r="F27"/>
      <c r="G27" t="str">
        <f t="shared" si="1"/>
        <v/>
      </c>
      <c r="H27" t="s">
        <v>798</v>
      </c>
      <c r="I27"/>
      <c r="J27"/>
      <c r="K27" t="s">
        <v>799</v>
      </c>
      <c r="L27" s="317">
        <v>3800</v>
      </c>
      <c r="M27" s="317">
        <v>2045</v>
      </c>
      <c r="N27" s="318">
        <f t="shared" si="0"/>
        <v>0.53815789473684206</v>
      </c>
      <c r="Z27" s="316">
        <v>45076</v>
      </c>
      <c r="AA27" t="s">
        <v>1014</v>
      </c>
      <c r="AB27" t="s">
        <v>810</v>
      </c>
      <c r="AC27" t="s">
        <v>808</v>
      </c>
      <c r="AD27" t="s">
        <v>811</v>
      </c>
      <c r="AE27" s="317">
        <v>5000</v>
      </c>
      <c r="AF27" s="317">
        <v>684</v>
      </c>
      <c r="AG27" s="318">
        <f t="shared" si="2"/>
        <v>0.1368</v>
      </c>
    </row>
    <row r="28" spans="1:33">
      <c r="A28" s="316">
        <v>45077</v>
      </c>
      <c r="B28" t="s">
        <v>818</v>
      </c>
      <c r="C28" t="s">
        <v>819</v>
      </c>
      <c r="D28"/>
      <c r="E28"/>
      <c r="F28"/>
      <c r="G28" t="str">
        <f t="shared" si="1"/>
        <v/>
      </c>
      <c r="H28" t="s">
        <v>798</v>
      </c>
      <c r="I28"/>
      <c r="J28"/>
      <c r="K28" t="s">
        <v>820</v>
      </c>
      <c r="L28" s="317">
        <v>3600</v>
      </c>
      <c r="M28" s="317">
        <v>1564</v>
      </c>
      <c r="N28" s="318">
        <f t="shared" si="0"/>
        <v>0.43444444444444447</v>
      </c>
      <c r="Z28" s="316">
        <v>45077</v>
      </c>
      <c r="AA28" t="s">
        <v>1015</v>
      </c>
      <c r="AB28" t="s">
        <v>813</v>
      </c>
      <c r="AC28" t="s">
        <v>798</v>
      </c>
      <c r="AD28" t="s">
        <v>799</v>
      </c>
      <c r="AE28" s="317">
        <v>6100</v>
      </c>
      <c r="AF28" s="317">
        <v>544</v>
      </c>
      <c r="AG28" s="318">
        <f t="shared" si="2"/>
        <v>8.9180327868852466E-2</v>
      </c>
    </row>
    <row r="29" spans="1:33">
      <c r="A29" s="316">
        <v>45077</v>
      </c>
      <c r="B29" t="s">
        <v>821</v>
      </c>
      <c r="C29" t="s">
        <v>822</v>
      </c>
      <c r="D29"/>
      <c r="E29"/>
      <c r="F29"/>
      <c r="G29" t="str">
        <f t="shared" si="1"/>
        <v/>
      </c>
      <c r="H29" t="s">
        <v>798</v>
      </c>
      <c r="I29"/>
      <c r="J29"/>
      <c r="K29" t="s">
        <v>811</v>
      </c>
      <c r="L29" s="317">
        <v>5100</v>
      </c>
      <c r="M29" s="317">
        <v>1220</v>
      </c>
      <c r="N29" s="318">
        <f t="shared" si="0"/>
        <v>0.23921568627450981</v>
      </c>
      <c r="Z29" s="316">
        <v>45077</v>
      </c>
      <c r="AA29" t="s">
        <v>1016</v>
      </c>
      <c r="AB29" t="s">
        <v>815</v>
      </c>
      <c r="AC29" t="s">
        <v>798</v>
      </c>
      <c r="AD29" t="s">
        <v>799</v>
      </c>
      <c r="AE29" s="317">
        <v>4625</v>
      </c>
      <c r="AF29" s="317">
        <v>670</v>
      </c>
      <c r="AG29" s="318">
        <f t="shared" si="2"/>
        <v>0.14486486486486486</v>
      </c>
    </row>
    <row r="30" spans="1:33">
      <c r="A30" s="316">
        <v>45077</v>
      </c>
      <c r="B30" t="s">
        <v>823</v>
      </c>
      <c r="C30" t="s">
        <v>824</v>
      </c>
      <c r="D30"/>
      <c r="E30"/>
      <c r="F30"/>
      <c r="G30" t="str">
        <f t="shared" si="1"/>
        <v/>
      </c>
      <c r="H30" t="s">
        <v>798</v>
      </c>
      <c r="I30"/>
      <c r="J30"/>
      <c r="K30"/>
      <c r="L30" s="317">
        <v>4750</v>
      </c>
      <c r="M30" s="317">
        <v>1435</v>
      </c>
      <c r="N30" s="318">
        <f t="shared" si="0"/>
        <v>0.30210526315789471</v>
      </c>
      <c r="Z30" s="316">
        <v>45077</v>
      </c>
      <c r="AA30" t="s">
        <v>1017</v>
      </c>
      <c r="AB30" t="s">
        <v>817</v>
      </c>
      <c r="AC30" t="s">
        <v>798</v>
      </c>
      <c r="AD30" t="s">
        <v>799</v>
      </c>
      <c r="AE30" s="317">
        <v>3800</v>
      </c>
      <c r="AF30" s="317">
        <v>2045</v>
      </c>
      <c r="AG30" s="318">
        <f t="shared" si="2"/>
        <v>0.53815789473684206</v>
      </c>
    </row>
    <row r="31" spans="1:33">
      <c r="A31" s="316">
        <v>45077</v>
      </c>
      <c r="B31" t="s">
        <v>825</v>
      </c>
      <c r="C31" t="s">
        <v>826</v>
      </c>
      <c r="D31"/>
      <c r="E31"/>
      <c r="F31"/>
      <c r="G31" t="str">
        <f t="shared" si="1"/>
        <v/>
      </c>
      <c r="H31" t="s">
        <v>808</v>
      </c>
      <c r="I31"/>
      <c r="J31"/>
      <c r="K31" t="s">
        <v>799</v>
      </c>
      <c r="L31" s="317">
        <v>6000</v>
      </c>
      <c r="M31" s="317">
        <v>998</v>
      </c>
      <c r="N31" s="318">
        <f t="shared" si="0"/>
        <v>0.16633333333333333</v>
      </c>
      <c r="Z31" s="316">
        <v>45077</v>
      </c>
      <c r="AA31" t="s">
        <v>1018</v>
      </c>
      <c r="AB31" t="s">
        <v>819</v>
      </c>
      <c r="AC31" t="s">
        <v>798</v>
      </c>
      <c r="AD31" t="s">
        <v>820</v>
      </c>
      <c r="AE31" s="317">
        <v>3600</v>
      </c>
      <c r="AF31" s="317">
        <v>1564</v>
      </c>
      <c r="AG31" s="318">
        <f t="shared" si="2"/>
        <v>0.43444444444444447</v>
      </c>
    </row>
    <row r="32" spans="1:33">
      <c r="A32" s="316">
        <v>45077</v>
      </c>
      <c r="B32" t="s">
        <v>827</v>
      </c>
      <c r="C32" t="s">
        <v>828</v>
      </c>
      <c r="D32"/>
      <c r="E32"/>
      <c r="F32"/>
      <c r="G32" t="str">
        <f t="shared" si="1"/>
        <v/>
      </c>
      <c r="H32" t="s">
        <v>829</v>
      </c>
      <c r="I32"/>
      <c r="J32"/>
      <c r="K32" t="s">
        <v>811</v>
      </c>
      <c r="L32" s="317">
        <v>4500</v>
      </c>
      <c r="M32" s="317">
        <v>780</v>
      </c>
      <c r="N32" s="318">
        <f t="shared" si="0"/>
        <v>0.17333333333333334</v>
      </c>
      <c r="Z32" s="316">
        <v>45077</v>
      </c>
      <c r="AA32" t="s">
        <v>1019</v>
      </c>
      <c r="AB32" t="s">
        <v>822</v>
      </c>
      <c r="AC32" t="s">
        <v>798</v>
      </c>
      <c r="AD32" t="s">
        <v>811</v>
      </c>
      <c r="AE32" s="317">
        <v>5100</v>
      </c>
      <c r="AF32" s="317">
        <v>1220</v>
      </c>
      <c r="AG32" s="318">
        <f t="shared" si="2"/>
        <v>0.23921568627450981</v>
      </c>
    </row>
    <row r="33" spans="1:33">
      <c r="A33" s="316">
        <v>45078</v>
      </c>
      <c r="B33" t="s">
        <v>830</v>
      </c>
      <c r="C33" t="s">
        <v>831</v>
      </c>
      <c r="D33"/>
      <c r="E33"/>
      <c r="F33"/>
      <c r="G33" t="str">
        <f t="shared" si="1"/>
        <v/>
      </c>
      <c r="H33" t="s">
        <v>829</v>
      </c>
      <c r="I33"/>
      <c r="J33"/>
      <c r="K33" t="s">
        <v>820</v>
      </c>
      <c r="L33" s="317"/>
      <c r="M33" s="317">
        <v>1044</v>
      </c>
      <c r="N33" s="318" t="e">
        <f t="shared" si="0"/>
        <v>#DIV/0!</v>
      </c>
      <c r="Z33" s="316">
        <v>45077</v>
      </c>
      <c r="AA33" t="s">
        <v>1020</v>
      </c>
      <c r="AB33" t="s">
        <v>824</v>
      </c>
      <c r="AC33" t="s">
        <v>798</v>
      </c>
      <c r="AD33" t="s">
        <v>811</v>
      </c>
      <c r="AE33" s="317">
        <v>4750</v>
      </c>
      <c r="AF33" s="317">
        <v>1435</v>
      </c>
      <c r="AG33" s="318">
        <f t="shared" si="2"/>
        <v>0.30210526315789471</v>
      </c>
    </row>
    <row r="34" spans="1:33">
      <c r="A34" s="316">
        <v>45078</v>
      </c>
      <c r="B34" t="s">
        <v>832</v>
      </c>
      <c r="C34" t="s">
        <v>833</v>
      </c>
      <c r="D34"/>
      <c r="E34"/>
      <c r="F34"/>
      <c r="G34" t="str">
        <f t="shared" si="1"/>
        <v/>
      </c>
      <c r="H34" t="s">
        <v>829</v>
      </c>
      <c r="I34"/>
      <c r="J34"/>
      <c r="K34" t="s">
        <v>799</v>
      </c>
      <c r="L34" s="317">
        <v>3712.5</v>
      </c>
      <c r="M34" s="317">
        <v>1222</v>
      </c>
      <c r="N34" s="318">
        <f t="shared" si="0"/>
        <v>0.32915824915824915</v>
      </c>
      <c r="Z34" s="316">
        <v>45077</v>
      </c>
      <c r="AA34" t="s">
        <v>1021</v>
      </c>
      <c r="AB34" t="s">
        <v>826</v>
      </c>
      <c r="AC34" t="s">
        <v>808</v>
      </c>
      <c r="AD34" t="s">
        <v>799</v>
      </c>
      <c r="AE34" s="317">
        <v>6000</v>
      </c>
      <c r="AF34" s="317">
        <v>998</v>
      </c>
      <c r="AG34" s="318">
        <f t="shared" si="2"/>
        <v>0.16633333333333333</v>
      </c>
    </row>
    <row r="35" spans="1:33">
      <c r="A35" s="316">
        <v>45078</v>
      </c>
      <c r="B35" t="s">
        <v>834</v>
      </c>
      <c r="C35" t="s">
        <v>835</v>
      </c>
      <c r="D35"/>
      <c r="E35"/>
      <c r="F35"/>
      <c r="G35" t="str">
        <f t="shared" si="1"/>
        <v/>
      </c>
      <c r="H35" t="s">
        <v>829</v>
      </c>
      <c r="I35"/>
      <c r="J35"/>
      <c r="K35"/>
      <c r="L35" s="317">
        <v>4950</v>
      </c>
      <c r="M35" s="317">
        <v>1065</v>
      </c>
      <c r="N35" s="318">
        <f t="shared" si="0"/>
        <v>0.21515151515151515</v>
      </c>
      <c r="Z35" s="316">
        <v>45077</v>
      </c>
      <c r="AA35" t="s">
        <v>1022</v>
      </c>
      <c r="AB35" t="s">
        <v>828</v>
      </c>
      <c r="AC35" t="s">
        <v>829</v>
      </c>
      <c r="AD35" t="s">
        <v>811</v>
      </c>
      <c r="AE35" s="317">
        <v>4500</v>
      </c>
      <c r="AF35" s="317">
        <v>780</v>
      </c>
      <c r="AG35" s="318">
        <f t="shared" si="2"/>
        <v>0.17333333333333334</v>
      </c>
    </row>
    <row r="36" spans="1:33">
      <c r="A36" s="316">
        <v>45078</v>
      </c>
      <c r="B36" t="s">
        <v>836</v>
      </c>
      <c r="C36" t="s">
        <v>837</v>
      </c>
      <c r="D36"/>
      <c r="E36"/>
      <c r="F36"/>
      <c r="G36" t="str">
        <f t="shared" si="1"/>
        <v/>
      </c>
      <c r="H36" t="s">
        <v>808</v>
      </c>
      <c r="I36"/>
      <c r="J36"/>
      <c r="K36" t="s">
        <v>799</v>
      </c>
      <c r="L36" s="317">
        <v>4750</v>
      </c>
      <c r="M36" s="317">
        <v>810</v>
      </c>
      <c r="N36" s="318">
        <f t="shared" si="0"/>
        <v>0.17052631578947369</v>
      </c>
      <c r="Z36" s="316">
        <v>45078</v>
      </c>
      <c r="AA36" t="s">
        <v>1023</v>
      </c>
      <c r="AB36" t="s">
        <v>831</v>
      </c>
      <c r="AC36" t="s">
        <v>829</v>
      </c>
      <c r="AD36" t="s">
        <v>820</v>
      </c>
      <c r="AE36" s="317"/>
      <c r="AF36" s="317">
        <v>1044</v>
      </c>
      <c r="AG36" s="318" t="e">
        <f t="shared" si="2"/>
        <v>#DIV/0!</v>
      </c>
    </row>
    <row r="37" spans="1:33">
      <c r="A37" s="316">
        <v>45078</v>
      </c>
      <c r="B37" t="s">
        <v>838</v>
      </c>
      <c r="C37" t="s">
        <v>839</v>
      </c>
      <c r="D37"/>
      <c r="E37"/>
      <c r="F37"/>
      <c r="G37" t="str">
        <f t="shared" si="1"/>
        <v/>
      </c>
      <c r="H37" t="s">
        <v>808</v>
      </c>
      <c r="I37"/>
      <c r="J37"/>
      <c r="K37" t="s">
        <v>799</v>
      </c>
      <c r="L37" s="317">
        <v>7320</v>
      </c>
      <c r="M37" s="317">
        <v>933</v>
      </c>
      <c r="N37" s="318">
        <f t="shared" si="0"/>
        <v>0.12745901639344262</v>
      </c>
      <c r="Z37" s="316">
        <v>45078</v>
      </c>
      <c r="AA37" t="s">
        <v>1024</v>
      </c>
      <c r="AB37" t="s">
        <v>833</v>
      </c>
      <c r="AC37" t="s">
        <v>829</v>
      </c>
      <c r="AD37" t="s">
        <v>799</v>
      </c>
      <c r="AE37" s="317">
        <v>3712.5</v>
      </c>
      <c r="AF37" s="317">
        <v>1222</v>
      </c>
      <c r="AG37" s="318">
        <f t="shared" si="2"/>
        <v>0.32915824915824915</v>
      </c>
    </row>
    <row r="38" spans="1:33">
      <c r="A38" s="316">
        <v>45077</v>
      </c>
      <c r="B38" t="s">
        <v>825</v>
      </c>
      <c r="C38" t="s">
        <v>826</v>
      </c>
      <c r="D38"/>
      <c r="E38"/>
      <c r="F38"/>
      <c r="G38" t="str">
        <f t="shared" si="1"/>
        <v/>
      </c>
      <c r="H38" t="s">
        <v>808</v>
      </c>
      <c r="I38"/>
      <c r="J38"/>
      <c r="K38" t="s">
        <v>799</v>
      </c>
      <c r="L38" s="317">
        <v>6000</v>
      </c>
      <c r="M38" s="317">
        <v>998</v>
      </c>
      <c r="N38" s="318">
        <f t="shared" si="0"/>
        <v>0.16633333333333333</v>
      </c>
      <c r="Z38" s="316">
        <v>45078</v>
      </c>
      <c r="AA38" t="s">
        <v>1025</v>
      </c>
      <c r="AB38" t="s">
        <v>835</v>
      </c>
      <c r="AC38" t="s">
        <v>829</v>
      </c>
      <c r="AD38" t="s">
        <v>799</v>
      </c>
      <c r="AE38" s="317">
        <v>4950</v>
      </c>
      <c r="AF38" s="317">
        <v>1065</v>
      </c>
      <c r="AG38" s="318">
        <f t="shared" si="2"/>
        <v>0.21515151515151515</v>
      </c>
    </row>
    <row r="39" spans="1:33">
      <c r="A39" s="316">
        <v>45077</v>
      </c>
      <c r="B39" t="s">
        <v>827</v>
      </c>
      <c r="C39" t="s">
        <v>828</v>
      </c>
      <c r="D39"/>
      <c r="E39"/>
      <c r="F39"/>
      <c r="G39" t="str">
        <f t="shared" si="1"/>
        <v/>
      </c>
      <c r="H39" t="s">
        <v>829</v>
      </c>
      <c r="I39"/>
      <c r="J39"/>
      <c r="K39" t="s">
        <v>811</v>
      </c>
      <c r="L39" s="317">
        <v>4500</v>
      </c>
      <c r="M39" s="317">
        <v>780</v>
      </c>
      <c r="N39" s="318">
        <f t="shared" si="0"/>
        <v>0.17333333333333334</v>
      </c>
      <c r="Z39" s="316">
        <v>45078</v>
      </c>
      <c r="AA39" t="s">
        <v>1026</v>
      </c>
      <c r="AB39" t="s">
        <v>837</v>
      </c>
      <c r="AC39" t="s">
        <v>808</v>
      </c>
      <c r="AD39" t="s">
        <v>799</v>
      </c>
      <c r="AE39" s="317">
        <v>4750</v>
      </c>
      <c r="AF39" s="317">
        <v>810</v>
      </c>
      <c r="AG39" s="318">
        <f t="shared" si="2"/>
        <v>0.17052631578947369</v>
      </c>
    </row>
    <row r="40" spans="1:33">
      <c r="A40" s="316">
        <v>45078</v>
      </c>
      <c r="B40" t="s">
        <v>840</v>
      </c>
      <c r="C40" t="s">
        <v>841</v>
      </c>
      <c r="D40"/>
      <c r="E40"/>
      <c r="F40"/>
      <c r="G40" t="str">
        <f t="shared" si="1"/>
        <v/>
      </c>
      <c r="H40" t="s">
        <v>829</v>
      </c>
      <c r="I40"/>
      <c r="J40"/>
      <c r="K40" t="s">
        <v>799</v>
      </c>
      <c r="L40" s="317">
        <v>5087.5</v>
      </c>
      <c r="M40" s="317">
        <v>655</v>
      </c>
      <c r="N40" s="318">
        <f t="shared" si="0"/>
        <v>0.12874692874692875</v>
      </c>
      <c r="Z40" s="316">
        <v>45078</v>
      </c>
      <c r="AA40" t="s">
        <v>1027</v>
      </c>
      <c r="AB40" t="s">
        <v>839</v>
      </c>
      <c r="AC40" t="s">
        <v>808</v>
      </c>
      <c r="AD40" t="s">
        <v>799</v>
      </c>
      <c r="AE40" s="317">
        <v>7320</v>
      </c>
      <c r="AF40" s="317">
        <v>933</v>
      </c>
      <c r="AG40" s="318">
        <f t="shared" si="2"/>
        <v>0.12745901639344262</v>
      </c>
    </row>
    <row r="41" spans="1:33">
      <c r="A41" s="316">
        <v>45078</v>
      </c>
      <c r="B41" t="s">
        <v>842</v>
      </c>
      <c r="C41" t="s">
        <v>843</v>
      </c>
      <c r="D41"/>
      <c r="E41"/>
      <c r="F41"/>
      <c r="G41" t="str">
        <f t="shared" si="1"/>
        <v/>
      </c>
      <c r="H41" t="s">
        <v>829</v>
      </c>
      <c r="I41"/>
      <c r="J41"/>
      <c r="K41" t="s">
        <v>799</v>
      </c>
      <c r="L41" s="317">
        <v>4500</v>
      </c>
      <c r="M41" s="317">
        <v>722</v>
      </c>
      <c r="N41" s="318">
        <f t="shared" si="0"/>
        <v>0.16044444444444445</v>
      </c>
      <c r="Z41" s="316">
        <v>45077</v>
      </c>
      <c r="AA41" t="s">
        <v>1021</v>
      </c>
      <c r="AB41" t="s">
        <v>826</v>
      </c>
      <c r="AC41" t="s">
        <v>808</v>
      </c>
      <c r="AD41" t="s">
        <v>799</v>
      </c>
      <c r="AE41" s="317">
        <v>6000</v>
      </c>
      <c r="AF41" s="317">
        <v>998</v>
      </c>
      <c r="AG41" s="318">
        <f t="shared" si="2"/>
        <v>0.16633333333333333</v>
      </c>
    </row>
    <row r="42" spans="1:33">
      <c r="A42" s="316">
        <v>45078</v>
      </c>
      <c r="B42" t="s">
        <v>844</v>
      </c>
      <c r="C42" t="s">
        <v>845</v>
      </c>
      <c r="D42"/>
      <c r="E42"/>
      <c r="F42"/>
      <c r="G42" t="str">
        <f t="shared" si="1"/>
        <v/>
      </c>
      <c r="H42" t="s">
        <v>829</v>
      </c>
      <c r="I42"/>
      <c r="J42"/>
      <c r="K42" t="s">
        <v>820</v>
      </c>
      <c r="L42" s="317">
        <v>4250</v>
      </c>
      <c r="M42" s="317">
        <v>901</v>
      </c>
      <c r="N42" s="318">
        <f t="shared" si="0"/>
        <v>0.21199999999999999</v>
      </c>
      <c r="Z42" s="316">
        <v>45077</v>
      </c>
      <c r="AA42" t="s">
        <v>1022</v>
      </c>
      <c r="AB42" t="s">
        <v>828</v>
      </c>
      <c r="AC42" t="s">
        <v>829</v>
      </c>
      <c r="AD42" t="s">
        <v>811</v>
      </c>
      <c r="AE42" s="317">
        <v>4500</v>
      </c>
      <c r="AF42" s="317">
        <v>780</v>
      </c>
      <c r="AG42" s="318">
        <f t="shared" si="2"/>
        <v>0.17333333333333334</v>
      </c>
    </row>
    <row r="43" spans="1:33">
      <c r="A43" s="316">
        <v>45079</v>
      </c>
      <c r="B43" t="s">
        <v>846</v>
      </c>
      <c r="C43" t="s">
        <v>847</v>
      </c>
      <c r="D43"/>
      <c r="E43"/>
      <c r="F43"/>
      <c r="G43" t="str">
        <f t="shared" si="1"/>
        <v/>
      </c>
      <c r="H43" t="s">
        <v>829</v>
      </c>
      <c r="I43"/>
      <c r="J43"/>
      <c r="K43" t="s">
        <v>803</v>
      </c>
      <c r="L43" s="317">
        <v>5250</v>
      </c>
      <c r="M43" s="317">
        <v>1349</v>
      </c>
      <c r="N43" s="318">
        <f t="shared" si="0"/>
        <v>0.25695238095238093</v>
      </c>
      <c r="Z43" s="316">
        <v>45078</v>
      </c>
      <c r="AA43" t="s">
        <v>1028</v>
      </c>
      <c r="AB43" t="s">
        <v>841</v>
      </c>
      <c r="AC43" t="s">
        <v>829</v>
      </c>
      <c r="AD43" t="s">
        <v>799</v>
      </c>
      <c r="AE43" s="317">
        <v>5087.5</v>
      </c>
      <c r="AF43" s="317">
        <v>655</v>
      </c>
      <c r="AG43" s="318">
        <f t="shared" si="2"/>
        <v>0.12874692874692875</v>
      </c>
    </row>
    <row r="44" spans="1:33">
      <c r="A44" s="316">
        <v>45079</v>
      </c>
      <c r="B44" t="s">
        <v>848</v>
      </c>
      <c r="C44" t="s">
        <v>849</v>
      </c>
      <c r="D44"/>
      <c r="E44"/>
      <c r="F44"/>
      <c r="G44" t="str">
        <f t="shared" si="1"/>
        <v/>
      </c>
      <c r="H44" t="s">
        <v>802</v>
      </c>
      <c r="I44"/>
      <c r="J44"/>
      <c r="K44" t="s">
        <v>803</v>
      </c>
      <c r="L44" s="317">
        <v>6500</v>
      </c>
      <c r="M44" s="317">
        <v>1288</v>
      </c>
      <c r="N44" s="318">
        <f t="shared" si="0"/>
        <v>0.19815384615384615</v>
      </c>
      <c r="Z44" s="316">
        <v>45078</v>
      </c>
      <c r="AA44" t="s">
        <v>1029</v>
      </c>
      <c r="AB44" t="s">
        <v>843</v>
      </c>
      <c r="AC44" t="s">
        <v>829</v>
      </c>
      <c r="AD44" t="s">
        <v>799</v>
      </c>
      <c r="AE44" s="317">
        <v>4500</v>
      </c>
      <c r="AF44" s="317">
        <v>722</v>
      </c>
      <c r="AG44" s="318">
        <f t="shared" si="2"/>
        <v>0.16044444444444445</v>
      </c>
    </row>
    <row r="45" spans="1:33">
      <c r="A45" s="316">
        <v>45079</v>
      </c>
      <c r="B45" t="s">
        <v>850</v>
      </c>
      <c r="C45" t="s">
        <v>851</v>
      </c>
      <c r="D45"/>
      <c r="E45"/>
      <c r="F45"/>
      <c r="G45" t="str">
        <f t="shared" si="1"/>
        <v/>
      </c>
      <c r="H45" t="s">
        <v>802</v>
      </c>
      <c r="I45"/>
      <c r="J45"/>
      <c r="K45" t="s">
        <v>803</v>
      </c>
      <c r="L45" s="317">
        <v>7500</v>
      </c>
      <c r="M45" s="317">
        <v>1664</v>
      </c>
      <c r="N45" s="318">
        <f t="shared" si="0"/>
        <v>0.22186666666666666</v>
      </c>
      <c r="Z45" s="316">
        <v>45078</v>
      </c>
      <c r="AA45" t="s">
        <v>1030</v>
      </c>
      <c r="AB45" t="s">
        <v>845</v>
      </c>
      <c r="AC45" t="s">
        <v>829</v>
      </c>
      <c r="AD45" t="s">
        <v>820</v>
      </c>
      <c r="AE45" s="317">
        <v>4250</v>
      </c>
      <c r="AF45" s="317">
        <v>901</v>
      </c>
      <c r="AG45" s="318">
        <f t="shared" si="2"/>
        <v>0.21199999999999999</v>
      </c>
    </row>
    <row r="46" spans="1:33">
      <c r="A46" s="316">
        <v>45079</v>
      </c>
      <c r="B46" t="s">
        <v>852</v>
      </c>
      <c r="C46" t="s">
        <v>853</v>
      </c>
      <c r="D46"/>
      <c r="E46"/>
      <c r="F46"/>
      <c r="G46" t="str">
        <f t="shared" si="1"/>
        <v/>
      </c>
      <c r="H46" t="s">
        <v>802</v>
      </c>
      <c r="I46"/>
      <c r="J46"/>
      <c r="K46" t="s">
        <v>799</v>
      </c>
      <c r="L46" s="317">
        <v>5500</v>
      </c>
      <c r="M46" s="317">
        <v>1320</v>
      </c>
      <c r="N46" s="318">
        <f t="shared" si="0"/>
        <v>0.24</v>
      </c>
      <c r="Z46" s="316">
        <v>45079</v>
      </c>
      <c r="AA46" t="s">
        <v>1031</v>
      </c>
      <c r="AB46" t="s">
        <v>847</v>
      </c>
      <c r="AC46" t="s">
        <v>829</v>
      </c>
      <c r="AD46" t="s">
        <v>803</v>
      </c>
      <c r="AE46" s="317">
        <v>5250</v>
      </c>
      <c r="AF46" s="317">
        <v>1349</v>
      </c>
      <c r="AG46" s="318">
        <f t="shared" si="2"/>
        <v>0.25695238095238093</v>
      </c>
    </row>
    <row r="47" spans="1:33">
      <c r="A47" s="316">
        <v>45079</v>
      </c>
      <c r="B47" t="s">
        <v>854</v>
      </c>
      <c r="C47" t="s">
        <v>855</v>
      </c>
      <c r="D47"/>
      <c r="E47"/>
      <c r="F47"/>
      <c r="G47" t="str">
        <f t="shared" si="1"/>
        <v/>
      </c>
      <c r="H47" t="s">
        <v>802</v>
      </c>
      <c r="I47"/>
      <c r="J47"/>
      <c r="K47" t="s">
        <v>799</v>
      </c>
      <c r="L47" s="317">
        <v>4625</v>
      </c>
      <c r="M47" s="317">
        <v>1001</v>
      </c>
      <c r="N47" s="318">
        <f t="shared" si="0"/>
        <v>0.21643243243243243</v>
      </c>
      <c r="Z47" s="316">
        <v>45079</v>
      </c>
      <c r="AA47" t="s">
        <v>1032</v>
      </c>
      <c r="AB47" t="s">
        <v>849</v>
      </c>
      <c r="AC47" t="s">
        <v>802</v>
      </c>
      <c r="AD47" t="s">
        <v>803</v>
      </c>
      <c r="AE47" s="317">
        <v>6500</v>
      </c>
      <c r="AF47" s="317">
        <v>1288</v>
      </c>
      <c r="AG47" s="318">
        <f t="shared" si="2"/>
        <v>0.19815384615384615</v>
      </c>
    </row>
    <row r="48" spans="1:33">
      <c r="A48" s="316">
        <v>45079</v>
      </c>
      <c r="B48" t="s">
        <v>856</v>
      </c>
      <c r="C48" t="s">
        <v>857</v>
      </c>
      <c r="D48"/>
      <c r="E48"/>
      <c r="F48"/>
      <c r="G48" t="str">
        <f t="shared" si="1"/>
        <v/>
      </c>
      <c r="H48" t="s">
        <v>802</v>
      </c>
      <c r="I48"/>
      <c r="J48"/>
      <c r="K48" t="s">
        <v>799</v>
      </c>
      <c r="L48" s="317">
        <v>4500</v>
      </c>
      <c r="M48" s="317">
        <v>960</v>
      </c>
      <c r="N48" s="318">
        <f t="shared" si="0"/>
        <v>0.21333333333333335</v>
      </c>
      <c r="Z48" s="316">
        <v>45079</v>
      </c>
      <c r="AA48" t="s">
        <v>1033</v>
      </c>
      <c r="AB48" t="s">
        <v>851</v>
      </c>
      <c r="AC48" t="s">
        <v>802</v>
      </c>
      <c r="AD48" t="s">
        <v>803</v>
      </c>
      <c r="AE48" s="317">
        <v>7500</v>
      </c>
      <c r="AF48" s="317">
        <v>1664</v>
      </c>
      <c r="AG48" s="318">
        <f t="shared" si="2"/>
        <v>0.22186666666666666</v>
      </c>
    </row>
    <row r="49" spans="1:33">
      <c r="A49" s="316">
        <v>45079</v>
      </c>
      <c r="B49" t="s">
        <v>858</v>
      </c>
      <c r="C49" t="s">
        <v>859</v>
      </c>
      <c r="D49"/>
      <c r="E49"/>
      <c r="F49"/>
      <c r="G49" t="str">
        <f t="shared" si="1"/>
        <v/>
      </c>
      <c r="H49" t="s">
        <v>802</v>
      </c>
      <c r="I49"/>
      <c r="J49"/>
      <c r="K49" t="s">
        <v>820</v>
      </c>
      <c r="L49" s="317">
        <v>5400</v>
      </c>
      <c r="M49" s="317">
        <v>540</v>
      </c>
      <c r="N49" s="318">
        <f t="shared" si="0"/>
        <v>0.1</v>
      </c>
      <c r="Z49" s="316">
        <v>45079</v>
      </c>
      <c r="AA49" t="s">
        <v>1034</v>
      </c>
      <c r="AB49" t="s">
        <v>853</v>
      </c>
      <c r="AC49" t="s">
        <v>802</v>
      </c>
      <c r="AD49" t="s">
        <v>799</v>
      </c>
      <c r="AE49" s="317">
        <v>5500</v>
      </c>
      <c r="AF49" s="317">
        <v>1320</v>
      </c>
      <c r="AG49" s="318">
        <f t="shared" si="2"/>
        <v>0.24</v>
      </c>
    </row>
    <row r="50" spans="1:33">
      <c r="A50" s="316">
        <v>45076</v>
      </c>
      <c r="B50" t="s">
        <v>809</v>
      </c>
      <c r="C50" t="s">
        <v>810</v>
      </c>
      <c r="D50"/>
      <c r="E50"/>
      <c r="F50"/>
      <c r="G50" t="str">
        <f t="shared" si="1"/>
        <v/>
      </c>
      <c r="H50" t="s">
        <v>808</v>
      </c>
      <c r="I50"/>
      <c r="J50"/>
      <c r="K50" t="s">
        <v>811</v>
      </c>
      <c r="L50" s="317">
        <v>5000</v>
      </c>
      <c r="M50" s="317">
        <v>684</v>
      </c>
      <c r="N50" s="318">
        <f t="shared" si="0"/>
        <v>0.1368</v>
      </c>
      <c r="Z50" s="316">
        <v>45079</v>
      </c>
      <c r="AA50" t="s">
        <v>1035</v>
      </c>
      <c r="AB50" t="s">
        <v>855</v>
      </c>
      <c r="AC50" t="s">
        <v>802</v>
      </c>
      <c r="AD50" t="s">
        <v>799</v>
      </c>
      <c r="AE50" s="317">
        <v>4625</v>
      </c>
      <c r="AF50" s="317">
        <v>1001</v>
      </c>
      <c r="AG50" s="318">
        <f t="shared" si="2"/>
        <v>0.21643243243243243</v>
      </c>
    </row>
    <row r="51" spans="1:33">
      <c r="Z51" s="316">
        <v>45079</v>
      </c>
      <c r="AA51" t="s">
        <v>1036</v>
      </c>
      <c r="AB51" t="s">
        <v>857</v>
      </c>
      <c r="AC51" t="s">
        <v>802</v>
      </c>
      <c r="AD51" t="s">
        <v>799</v>
      </c>
      <c r="AE51" s="317">
        <v>4500</v>
      </c>
      <c r="AF51" s="317">
        <v>960</v>
      </c>
      <c r="AG51" s="318">
        <f t="shared" si="2"/>
        <v>0.21333333333333335</v>
      </c>
    </row>
    <row r="52" spans="1:33">
      <c r="Z52" s="316">
        <v>45079</v>
      </c>
      <c r="AA52" t="s">
        <v>1037</v>
      </c>
      <c r="AB52" t="s">
        <v>859</v>
      </c>
      <c r="AC52" t="s">
        <v>802</v>
      </c>
      <c r="AD52" t="s">
        <v>820</v>
      </c>
      <c r="AE52" s="317">
        <v>5400</v>
      </c>
      <c r="AF52" s="317">
        <v>540</v>
      </c>
      <c r="AG52" s="318">
        <f t="shared" si="2"/>
        <v>0.1</v>
      </c>
    </row>
    <row r="53" spans="1:33">
      <c r="Z53" s="316">
        <v>45076</v>
      </c>
      <c r="AA53" t="s">
        <v>1014</v>
      </c>
      <c r="AB53" t="s">
        <v>810</v>
      </c>
      <c r="AC53" t="s">
        <v>808</v>
      </c>
      <c r="AD53" t="s">
        <v>811</v>
      </c>
      <c r="AE53" s="317">
        <v>5000</v>
      </c>
      <c r="AF53" s="317">
        <v>684</v>
      </c>
      <c r="AG53" s="318">
        <f t="shared" si="2"/>
        <v>0.1368</v>
      </c>
    </row>
    <row r="56" spans="1:33">
      <c r="A56" s="34" t="s">
        <v>130</v>
      </c>
    </row>
    <row r="57" spans="1:33">
      <c r="A57" s="221" t="s">
        <v>1066</v>
      </c>
      <c r="B57" s="221" t="s">
        <v>1067</v>
      </c>
    </row>
    <row r="58" spans="1:33">
      <c r="A58" s="221" t="s">
        <v>1068</v>
      </c>
      <c r="B58" s="221" t="s">
        <v>1069</v>
      </c>
    </row>
    <row r="59" spans="1:33">
      <c r="A59" s="221" t="s">
        <v>1070</v>
      </c>
      <c r="B59" s="221" t="s">
        <v>1071</v>
      </c>
    </row>
    <row r="61" spans="1:33">
      <c r="A61" s="22"/>
    </row>
    <row r="62" spans="1:33">
      <c r="A62" s="355" t="s">
        <v>1041</v>
      </c>
      <c r="B62" s="355" t="s">
        <v>1052</v>
      </c>
      <c r="C62" s="355" t="s">
        <v>1053</v>
      </c>
      <c r="D62" s="355" t="s">
        <v>1054</v>
      </c>
      <c r="F62" s="221" t="s">
        <v>1056</v>
      </c>
    </row>
    <row r="63" spans="1:33">
      <c r="A63" s="353" t="s">
        <v>1042</v>
      </c>
      <c r="B63" s="353"/>
      <c r="C63" s="353"/>
      <c r="D63" s="353"/>
      <c r="F63" s="221" t="s">
        <v>1055</v>
      </c>
    </row>
    <row r="64" spans="1:33">
      <c r="A64" s="353" t="s">
        <v>1043</v>
      </c>
      <c r="B64" s="353"/>
      <c r="C64" s="353"/>
      <c r="D64" s="353"/>
    </row>
    <row r="65" spans="1:22">
      <c r="A65" s="353" t="s">
        <v>1051</v>
      </c>
      <c r="B65" s="353"/>
      <c r="C65" s="353"/>
      <c r="D65" s="353"/>
    </row>
    <row r="66" spans="1:22">
      <c r="A66" s="353" t="s">
        <v>1044</v>
      </c>
      <c r="B66" s="353"/>
      <c r="C66" s="353"/>
      <c r="D66" s="353"/>
    </row>
    <row r="67" spans="1:22">
      <c r="A67" s="353" t="s">
        <v>1045</v>
      </c>
      <c r="B67" s="353"/>
      <c r="C67" s="353"/>
      <c r="D67" s="353"/>
    </row>
    <row r="68" spans="1:22">
      <c r="A68" s="353" t="s">
        <v>1046</v>
      </c>
      <c r="B68" s="353"/>
      <c r="C68" s="353"/>
      <c r="D68" s="353"/>
    </row>
    <row r="69" spans="1:22">
      <c r="A69" s="353" t="s">
        <v>1047</v>
      </c>
      <c r="B69" s="353"/>
      <c r="C69" s="353"/>
      <c r="D69" s="353"/>
      <c r="V69"/>
    </row>
    <row r="70" spans="1:22">
      <c r="A70" s="353" t="s">
        <v>1048</v>
      </c>
      <c r="B70" s="353"/>
      <c r="C70" s="353"/>
      <c r="D70" s="353"/>
    </row>
    <row r="71" spans="1:22">
      <c r="A71" s="353" t="s">
        <v>1049</v>
      </c>
      <c r="B71" s="353"/>
      <c r="C71" s="353"/>
      <c r="D71" s="353"/>
    </row>
    <row r="72" spans="1:22">
      <c r="A72" s="353" t="s">
        <v>1050</v>
      </c>
      <c r="B72" s="353"/>
      <c r="C72" s="353"/>
      <c r="D72" s="353"/>
    </row>
    <row r="75" spans="1:22">
      <c r="A75" s="34" t="s">
        <v>255</v>
      </c>
    </row>
    <row r="76" spans="1:22">
      <c r="A76" s="221" t="s">
        <v>1066</v>
      </c>
      <c r="B76" s="221" t="s">
        <v>1120</v>
      </c>
    </row>
    <row r="77" spans="1:22">
      <c r="A77" s="221" t="s">
        <v>85</v>
      </c>
      <c r="B77" s="221" t="s">
        <v>1128</v>
      </c>
      <c r="D77" t="s">
        <v>1236</v>
      </c>
    </row>
    <row r="78" spans="1:22">
      <c r="A78" s="221" t="s">
        <v>1070</v>
      </c>
      <c r="B78" s="221" t="s">
        <v>1131</v>
      </c>
      <c r="D78" s="221" t="s">
        <v>1132</v>
      </c>
    </row>
    <row r="79" spans="1:22">
      <c r="A79" s="221" t="s">
        <v>85</v>
      </c>
      <c r="B79" s="221" t="s">
        <v>1121</v>
      </c>
      <c r="D79" t="s">
        <v>1122</v>
      </c>
    </row>
    <row r="81" spans="1:10" ht="28.8">
      <c r="A81" s="358" t="s">
        <v>238</v>
      </c>
      <c r="B81" s="366" t="s">
        <v>1235</v>
      </c>
      <c r="C81" s="358" t="s">
        <v>1124</v>
      </c>
      <c r="D81" s="366" t="s">
        <v>1125</v>
      </c>
      <c r="E81" s="358" t="s">
        <v>1126</v>
      </c>
      <c r="F81" s="366" t="s">
        <v>1129</v>
      </c>
      <c r="G81" s="366" t="s">
        <v>1130</v>
      </c>
      <c r="H81" s="366" t="s">
        <v>1127</v>
      </c>
      <c r="I81" s="389"/>
      <c r="J81" s="389"/>
    </row>
    <row r="82" spans="1:10">
      <c r="A82" s="357" t="s">
        <v>1040</v>
      </c>
      <c r="B82" s="357"/>
      <c r="C82" s="357"/>
      <c r="D82" s="357"/>
      <c r="E82" s="357" t="s">
        <v>1057</v>
      </c>
      <c r="F82" s="357"/>
      <c r="G82" s="357"/>
      <c r="H82" s="357"/>
      <c r="I82" s="7"/>
      <c r="J82" s="7"/>
    </row>
    <row r="83" spans="1:10">
      <c r="A83" s="357" t="s">
        <v>1058</v>
      </c>
      <c r="B83" s="357"/>
      <c r="C83" s="357"/>
      <c r="D83" s="357"/>
      <c r="E83" s="357" t="s">
        <v>1059</v>
      </c>
      <c r="F83" s="357"/>
      <c r="G83" s="357"/>
      <c r="H83" s="357"/>
      <c r="I83" s="7"/>
      <c r="J83" s="7"/>
    </row>
    <row r="84" spans="1:10">
      <c r="A84" s="357" t="s">
        <v>1060</v>
      </c>
      <c r="B84" s="357"/>
      <c r="C84" s="357"/>
      <c r="D84" s="357"/>
      <c r="E84" s="357" t="s">
        <v>1061</v>
      </c>
      <c r="F84" s="357"/>
      <c r="G84" s="357"/>
      <c r="H84" s="357"/>
      <c r="I84" s="7"/>
      <c r="J84" s="7"/>
    </row>
    <row r="85" spans="1:10">
      <c r="A85" s="357" t="s">
        <v>1062</v>
      </c>
      <c r="B85" s="357"/>
      <c r="C85" s="357"/>
      <c r="D85" s="357"/>
      <c r="E85" s="357" t="s">
        <v>1063</v>
      </c>
      <c r="F85" s="357"/>
      <c r="G85" s="357"/>
      <c r="H85" s="357"/>
      <c r="I85" s="7"/>
      <c r="J85" s="7"/>
    </row>
    <row r="86" spans="1:10">
      <c r="A86" s="357" t="s">
        <v>1064</v>
      </c>
      <c r="B86" s="357"/>
      <c r="C86" s="357"/>
      <c r="D86" s="357"/>
      <c r="E86" s="357" t="s">
        <v>1065</v>
      </c>
      <c r="F86" s="357"/>
      <c r="G86" s="357"/>
      <c r="H86" s="357"/>
      <c r="I86" s="7"/>
      <c r="J86" s="7"/>
    </row>
    <row r="94" spans="1:10">
      <c r="A94" s="34" t="s">
        <v>693</v>
      </c>
    </row>
    <row r="95" spans="1:10">
      <c r="A95" s="221" t="s">
        <v>78</v>
      </c>
      <c r="B95" s="221" t="s">
        <v>1143</v>
      </c>
      <c r="C95" s="221" t="s">
        <v>1144</v>
      </c>
    </row>
    <row r="98" spans="1:5">
      <c r="A98" s="358" t="s">
        <v>1145</v>
      </c>
      <c r="B98" s="358" t="s">
        <v>1146</v>
      </c>
    </row>
    <row r="99" spans="1:5" ht="94.95" customHeight="1">
      <c r="A99" s="357" t="s">
        <v>1139</v>
      </c>
      <c r="B99" s="221" t="e" vm="1">
        <f>_xlfn.IMAGE("https://logo.clearbit.com/"&amp;A99&amp;".com","image",2)</f>
        <v>#VALUE!</v>
      </c>
    </row>
    <row r="100" spans="1:5" ht="91.95" customHeight="1">
      <c r="A100" s="357" t="s">
        <v>608</v>
      </c>
    </row>
    <row r="101" spans="1:5" ht="100.95" customHeight="1">
      <c r="A101" s="357" t="s">
        <v>1147</v>
      </c>
    </row>
    <row r="109" spans="1:5">
      <c r="A109" s="34" t="s">
        <v>711</v>
      </c>
    </row>
    <row r="110" spans="1:5">
      <c r="A110" s="221" t="s">
        <v>78</v>
      </c>
      <c r="B110" s="221" t="s">
        <v>1237</v>
      </c>
    </row>
    <row r="112" spans="1:5">
      <c r="A112" s="383" t="s">
        <v>1238</v>
      </c>
      <c r="B112" s="383" t="s">
        <v>793</v>
      </c>
      <c r="C112" s="383" t="s">
        <v>1239</v>
      </c>
      <c r="D112" s="383" t="s">
        <v>1240</v>
      </c>
      <c r="E112" s="383" t="s">
        <v>1199</v>
      </c>
    </row>
    <row r="113" spans="1:5">
      <c r="A113" s="380">
        <v>1</v>
      </c>
      <c r="B113" s="380" t="s">
        <v>239</v>
      </c>
      <c r="C113" s="380">
        <v>7</v>
      </c>
      <c r="D113" s="380">
        <v>5</v>
      </c>
      <c r="E113" s="380">
        <v>45000</v>
      </c>
    </row>
    <row r="114" spans="1:5">
      <c r="A114" s="380">
        <v>2</v>
      </c>
      <c r="B114" s="380" t="s">
        <v>1203</v>
      </c>
      <c r="C114" s="380">
        <v>4</v>
      </c>
      <c r="D114" s="380">
        <v>2</v>
      </c>
      <c r="E114" s="380">
        <v>52000</v>
      </c>
    </row>
    <row r="115" spans="1:5">
      <c r="A115" s="380">
        <v>3</v>
      </c>
      <c r="B115" s="380" t="s">
        <v>894</v>
      </c>
      <c r="C115" s="380">
        <v>13</v>
      </c>
      <c r="D115" s="380">
        <v>4</v>
      </c>
      <c r="E115" s="380">
        <v>48000</v>
      </c>
    </row>
    <row r="116" spans="1:5">
      <c r="A116" s="380">
        <v>4</v>
      </c>
      <c r="B116" s="380" t="s">
        <v>954</v>
      </c>
      <c r="C116" s="380">
        <v>11</v>
      </c>
      <c r="D116" s="380">
        <v>2</v>
      </c>
      <c r="E116" s="380">
        <v>54000</v>
      </c>
    </row>
    <row r="117" spans="1:5">
      <c r="A117" s="380">
        <v>5</v>
      </c>
      <c r="B117" s="380" t="s">
        <v>999</v>
      </c>
      <c r="C117" s="380">
        <v>8</v>
      </c>
      <c r="D117" s="380">
        <v>4</v>
      </c>
      <c r="E117" s="380">
        <v>47000</v>
      </c>
    </row>
    <row r="118" spans="1:5">
      <c r="A118" s="380">
        <v>6</v>
      </c>
      <c r="B118" s="380" t="s">
        <v>239</v>
      </c>
      <c r="C118" s="380">
        <v>7</v>
      </c>
      <c r="D118" s="380">
        <v>4</v>
      </c>
      <c r="E118" s="380">
        <v>46000</v>
      </c>
    </row>
    <row r="119" spans="1:5">
      <c r="A119" s="380">
        <v>7</v>
      </c>
      <c r="B119" s="380" t="s">
        <v>1203</v>
      </c>
      <c r="C119" s="380">
        <v>11</v>
      </c>
      <c r="D119" s="380">
        <v>1</v>
      </c>
      <c r="E119" s="380">
        <v>48000</v>
      </c>
    </row>
    <row r="120" spans="1:5">
      <c r="A120" s="380">
        <v>8</v>
      </c>
      <c r="B120" s="380" t="s">
        <v>894</v>
      </c>
      <c r="C120" s="380">
        <v>11</v>
      </c>
      <c r="D120" s="380">
        <v>1</v>
      </c>
      <c r="E120" s="380">
        <v>300000</v>
      </c>
    </row>
    <row r="121" spans="1:5">
      <c r="A121" s="380">
        <v>9</v>
      </c>
      <c r="B121" s="380" t="s">
        <v>954</v>
      </c>
      <c r="C121" s="380">
        <v>8</v>
      </c>
      <c r="D121" s="380">
        <v>3</v>
      </c>
      <c r="E121" s="380">
        <v>44000</v>
      </c>
    </row>
    <row r="122" spans="1:5">
      <c r="A122" s="380">
        <v>10</v>
      </c>
      <c r="B122" s="380" t="s">
        <v>999</v>
      </c>
      <c r="C122" s="380">
        <v>5</v>
      </c>
      <c r="D122" s="380">
        <v>3</v>
      </c>
      <c r="E122" s="380">
        <v>59000</v>
      </c>
    </row>
    <row r="123" spans="1:5">
      <c r="A123" s="380">
        <v>11</v>
      </c>
      <c r="B123" s="380" t="s">
        <v>239</v>
      </c>
      <c r="C123" s="380">
        <v>4</v>
      </c>
      <c r="D123" s="380">
        <v>2</v>
      </c>
      <c r="E123" s="380">
        <v>1000000</v>
      </c>
    </row>
    <row r="127" spans="1:5">
      <c r="A127" s="34" t="s">
        <v>716</v>
      </c>
    </row>
    <row r="128" spans="1:5">
      <c r="A128" s="221" t="s">
        <v>78</v>
      </c>
      <c r="B128" s="221" t="s">
        <v>1246</v>
      </c>
      <c r="C128" s="221" t="s">
        <v>1248</v>
      </c>
      <c r="D128" s="385" t="s">
        <v>1247</v>
      </c>
    </row>
    <row r="130" spans="1:4">
      <c r="A130" s="383" t="s">
        <v>1241</v>
      </c>
      <c r="B130" s="383" t="s">
        <v>1243</v>
      </c>
      <c r="C130" s="383" t="s">
        <v>1244</v>
      </c>
      <c r="D130" s="383" t="s">
        <v>1245</v>
      </c>
    </row>
    <row r="131" spans="1:4">
      <c r="A131" s="384" t="s">
        <v>1242</v>
      </c>
      <c r="B131" s="380"/>
      <c r="C131" s="380"/>
      <c r="D131" s="380"/>
    </row>
    <row r="132" spans="1:4">
      <c r="A132" s="384" t="str">
        <f xml:space="preserve"> "Bob" &amp; CHAR(13) &amp;"               Luis"</f>
        <v>Bob_x000D_               Luis</v>
      </c>
      <c r="B132" s="380"/>
      <c r="C132" s="380"/>
      <c r="D132" s="380"/>
    </row>
    <row r="133" spans="1:4">
      <c r="A133" s="384" t="str">
        <f xml:space="preserve"> "Rock" &amp; CHAR(25)</f>
        <v>Rock_x0019_</v>
      </c>
      <c r="B133" s="380"/>
      <c r="C133" s="380"/>
      <c r="D133" s="380"/>
    </row>
    <row r="134" spans="1:4">
      <c r="A134" s="384" t="str">
        <f xml:space="preserve"> "Bob" &amp; CHAR(12)</f>
        <v>Bob_x000C_</v>
      </c>
      <c r="B134" s="380"/>
      <c r="C134" s="380"/>
      <c r="D134" s="380"/>
    </row>
    <row r="139" spans="1:4">
      <c r="A139" s="34" t="s">
        <v>1259</v>
      </c>
      <c r="C139" s="221" t="s">
        <v>1262</v>
      </c>
    </row>
    <row r="140" spans="1:4">
      <c r="A140" s="221" t="s">
        <v>78</v>
      </c>
      <c r="B140" s="221" t="s">
        <v>1260</v>
      </c>
      <c r="C140" s="385" t="s">
        <v>1261</v>
      </c>
    </row>
    <row r="142" spans="1:4">
      <c r="A142" s="353" t="s">
        <v>1249</v>
      </c>
      <c r="B142" s="353" t="s">
        <v>1250</v>
      </c>
      <c r="C142" s="353" t="s">
        <v>1251</v>
      </c>
    </row>
    <row r="143" spans="1:4">
      <c r="A143" s="386">
        <v>1</v>
      </c>
      <c r="B143" s="353" t="s">
        <v>1252</v>
      </c>
      <c r="C143" s="386">
        <v>1100</v>
      </c>
    </row>
    <row r="144" spans="1:4">
      <c r="A144" s="386">
        <v>2</v>
      </c>
      <c r="B144" s="353" t="s">
        <v>1253</v>
      </c>
      <c r="C144" s="386">
        <v>2500</v>
      </c>
    </row>
    <row r="145" spans="1:3">
      <c r="A145" s="386">
        <v>3</v>
      </c>
      <c r="B145" s="353" t="s">
        <v>1254</v>
      </c>
      <c r="C145" s="386">
        <v>2300</v>
      </c>
    </row>
    <row r="146" spans="1:3">
      <c r="A146" s="386">
        <v>4</v>
      </c>
      <c r="B146" s="353" t="s">
        <v>1255</v>
      </c>
      <c r="C146" s="386">
        <v>-1500</v>
      </c>
    </row>
    <row r="147" spans="1:3">
      <c r="B147" s="388" t="s">
        <v>1256</v>
      </c>
      <c r="C147" s="387">
        <f>SUM(C143:C146)</f>
        <v>4400</v>
      </c>
    </row>
  </sheetData>
  <conditionalFormatting sqref="E113:E123">
    <cfRule type="dataBar" priority="49">
      <dataBar>
        <cfvo type="min"/>
        <cfvo type="max"/>
        <color rgb="FF638EC6"/>
      </dataBar>
      <extLst>
        <ext xmlns:x14="http://schemas.microsoft.com/office/spreadsheetml/2009/9/main" uri="{B025F937-C7B1-47D3-B67F-A62EFF666E3E}">
          <x14:id>{FAABE9E1-1DE6-4C64-BF8E-88926B7BEAD4}</x14:id>
        </ext>
      </extLst>
    </cfRule>
  </conditionalFormatting>
  <hyperlinks>
    <hyperlink ref="D128" r:id="rId1" xr:uid="{CDD93CE9-E3D6-4E80-9F58-F7CB1F1C70BC}"/>
    <hyperlink ref="C140" r:id="rId2" xr:uid="{50543444-44EC-4F34-B5D8-22BC343D8C58}"/>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FAABE9E1-1DE6-4C64-BF8E-88926B7BEAD4}">
            <x14:dataBar minLength="0" maxLength="100" border="1" negativeBarBorderColorSameAsPositive="0">
              <x14:cfvo type="autoMin"/>
              <x14:cfvo type="autoMax"/>
              <x14:borderColor rgb="FF638EC6"/>
              <x14:negativeFillColor rgb="FFFF0000"/>
              <x14:negativeBorderColor rgb="FFFF0000"/>
              <x14:axisColor rgb="FF000000"/>
            </x14:dataBar>
          </x14:cfRule>
          <xm:sqref>E113:E123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BB1CD-2BFB-47ED-8EFA-CC42258A1CD4}">
  <sheetPr codeName="Sheet20"/>
  <dimension ref="B4:O59"/>
  <sheetViews>
    <sheetView topLeftCell="C48" workbookViewId="0">
      <selection activeCell="F59" sqref="F59"/>
    </sheetView>
  </sheetViews>
  <sheetFormatPr defaultColWidth="8.88671875" defaultRowHeight="14.4"/>
  <cols>
    <col min="1" max="1" width="8.88671875" style="1"/>
    <col min="2" max="2" width="14.6640625" style="1" customWidth="1"/>
    <col min="3" max="3" width="51.109375" style="1" customWidth="1"/>
    <col min="4" max="4" width="67.33203125" style="1" customWidth="1"/>
    <col min="5" max="5" width="55.5546875" style="1" customWidth="1"/>
    <col min="6" max="9" width="8.88671875" style="1"/>
    <col min="10" max="10" width="13.6640625" style="1" bestFit="1" customWidth="1"/>
    <col min="11" max="16384" width="8.88671875" style="1"/>
  </cols>
  <sheetData>
    <row r="4" spans="2:4" ht="21">
      <c r="B4" s="377" t="s">
        <v>1196</v>
      </c>
    </row>
    <row r="5" spans="2:4">
      <c r="B5" s="378" t="s">
        <v>1072</v>
      </c>
      <c r="C5" s="378" t="s">
        <v>1074</v>
      </c>
      <c r="D5" s="378" t="s">
        <v>1073</v>
      </c>
    </row>
    <row r="6" spans="2:4" ht="15">
      <c r="B6" s="356" t="s">
        <v>1148</v>
      </c>
      <c r="C6" s="376" t="s">
        <v>1180</v>
      </c>
      <c r="D6" s="352" t="s">
        <v>1149</v>
      </c>
    </row>
    <row r="7" spans="2:4" ht="28.8">
      <c r="B7" s="356" t="s">
        <v>1150</v>
      </c>
      <c r="C7" s="376" t="s">
        <v>1181</v>
      </c>
      <c r="D7" s="352" t="s">
        <v>1151</v>
      </c>
    </row>
    <row r="8" spans="2:4" ht="30">
      <c r="B8" s="356" t="s">
        <v>1152</v>
      </c>
      <c r="C8" s="376" t="s">
        <v>1182</v>
      </c>
      <c r="D8" s="352" t="s">
        <v>1153</v>
      </c>
    </row>
    <row r="9" spans="2:4" ht="29.4">
      <c r="B9" s="356" t="s">
        <v>1154</v>
      </c>
      <c r="C9" s="376" t="s">
        <v>1183</v>
      </c>
      <c r="D9" s="352" t="s">
        <v>1155</v>
      </c>
    </row>
    <row r="10" spans="2:4" ht="30">
      <c r="B10" s="356" t="s">
        <v>1156</v>
      </c>
      <c r="C10" s="376" t="s">
        <v>1184</v>
      </c>
      <c r="D10" s="352" t="s">
        <v>1157</v>
      </c>
    </row>
    <row r="11" spans="2:4" ht="29.4">
      <c r="B11" s="356" t="s">
        <v>1158</v>
      </c>
      <c r="C11" s="376" t="s">
        <v>1185</v>
      </c>
      <c r="D11" s="352" t="s">
        <v>1159</v>
      </c>
    </row>
    <row r="12" spans="2:4" ht="29.4">
      <c r="B12" s="356" t="s">
        <v>1160</v>
      </c>
      <c r="C12" s="376" t="s">
        <v>1186</v>
      </c>
      <c r="D12" s="352" t="s">
        <v>1161</v>
      </c>
    </row>
    <row r="13" spans="2:4" ht="28.8">
      <c r="B13" s="356" t="s">
        <v>1162</v>
      </c>
      <c r="C13" s="376" t="s">
        <v>1187</v>
      </c>
      <c r="D13" s="352" t="s">
        <v>1163</v>
      </c>
    </row>
    <row r="14" spans="2:4" ht="28.8">
      <c r="B14" s="356" t="s">
        <v>1164</v>
      </c>
      <c r="C14" s="376" t="s">
        <v>1188</v>
      </c>
      <c r="D14" s="352" t="s">
        <v>1165</v>
      </c>
    </row>
    <row r="15" spans="2:4" ht="29.4">
      <c r="B15" s="356" t="s">
        <v>1166</v>
      </c>
      <c r="C15" s="376" t="s">
        <v>1189</v>
      </c>
      <c r="D15" s="352" t="s">
        <v>1167</v>
      </c>
    </row>
    <row r="16" spans="2:4" ht="30">
      <c r="B16" s="356" t="s">
        <v>1168</v>
      </c>
      <c r="C16" s="376" t="s">
        <v>1190</v>
      </c>
      <c r="D16" s="352" t="s">
        <v>1169</v>
      </c>
    </row>
    <row r="17" spans="2:5" ht="30">
      <c r="B17" s="356" t="s">
        <v>1170</v>
      </c>
      <c r="C17" s="376" t="s">
        <v>1191</v>
      </c>
      <c r="D17" s="352" t="s">
        <v>1171</v>
      </c>
    </row>
    <row r="18" spans="2:5" ht="15">
      <c r="B18" s="356" t="s">
        <v>1172</v>
      </c>
      <c r="C18" s="376" t="s">
        <v>1192</v>
      </c>
      <c r="D18" s="352" t="s">
        <v>1173</v>
      </c>
    </row>
    <row r="19" spans="2:5" ht="30">
      <c r="B19" s="356" t="s">
        <v>1174</v>
      </c>
      <c r="C19" s="376" t="s">
        <v>1193</v>
      </c>
      <c r="D19" s="352" t="s">
        <v>1175</v>
      </c>
    </row>
    <row r="20" spans="2:5" ht="30">
      <c r="B20" s="356" t="s">
        <v>1176</v>
      </c>
      <c r="C20" s="376" t="s">
        <v>1194</v>
      </c>
      <c r="D20" s="352" t="s">
        <v>1177</v>
      </c>
    </row>
    <row r="21" spans="2:5" ht="30">
      <c r="B21" s="356" t="s">
        <v>1178</v>
      </c>
      <c r="C21" s="376" t="s">
        <v>1195</v>
      </c>
      <c r="D21" s="352" t="s">
        <v>1179</v>
      </c>
    </row>
    <row r="25" spans="2:5">
      <c r="B25" s="34" t="s">
        <v>131</v>
      </c>
    </row>
    <row r="27" spans="2:5">
      <c r="B27" s="390" t="s">
        <v>1228</v>
      </c>
      <c r="C27" s="390" t="s">
        <v>1209</v>
      </c>
      <c r="D27" s="390" t="s">
        <v>1210</v>
      </c>
      <c r="E27" s="390" t="s">
        <v>1229</v>
      </c>
    </row>
    <row r="28" spans="2:5" ht="28.8">
      <c r="B28" s="391">
        <v>1</v>
      </c>
      <c r="C28" s="391" t="s">
        <v>1211</v>
      </c>
      <c r="D28" s="392" t="s">
        <v>1148</v>
      </c>
      <c r="E28" s="393" t="s">
        <v>1212</v>
      </c>
    </row>
    <row r="29" spans="2:5" ht="43.2">
      <c r="B29" s="391">
        <v>2</v>
      </c>
      <c r="C29" s="391" t="s">
        <v>1213</v>
      </c>
      <c r="D29" s="392" t="s">
        <v>1150</v>
      </c>
      <c r="E29" s="393" t="s">
        <v>1214</v>
      </c>
    </row>
    <row r="30" spans="2:5">
      <c r="B30" s="609">
        <v>3</v>
      </c>
      <c r="C30" s="609" t="s">
        <v>1215</v>
      </c>
      <c r="D30" s="608" t="s">
        <v>1152</v>
      </c>
      <c r="E30" s="610" t="s">
        <v>1232</v>
      </c>
    </row>
    <row r="31" spans="2:5">
      <c r="B31" s="609"/>
      <c r="C31" s="609"/>
      <c r="D31" s="608"/>
      <c r="E31" s="611"/>
    </row>
    <row r="32" spans="2:5">
      <c r="B32" s="609">
        <v>4</v>
      </c>
      <c r="C32" s="609" t="s">
        <v>1216</v>
      </c>
      <c r="D32" s="608" t="s">
        <v>1168</v>
      </c>
      <c r="E32" s="610" t="s">
        <v>1231</v>
      </c>
    </row>
    <row r="33" spans="2:5">
      <c r="B33" s="609"/>
      <c r="C33" s="609"/>
      <c r="D33" s="608"/>
      <c r="E33" s="611"/>
    </row>
    <row r="34" spans="2:5">
      <c r="B34" s="609">
        <v>5</v>
      </c>
      <c r="C34" s="609" t="s">
        <v>1217</v>
      </c>
      <c r="D34" s="608" t="s">
        <v>1172</v>
      </c>
      <c r="E34" s="610" t="s">
        <v>1234</v>
      </c>
    </row>
    <row r="35" spans="2:5">
      <c r="B35" s="609"/>
      <c r="C35" s="609"/>
      <c r="D35" s="608"/>
      <c r="E35" s="612"/>
    </row>
    <row r="36" spans="2:5">
      <c r="B36" s="609"/>
      <c r="C36" s="609"/>
      <c r="D36" s="608"/>
      <c r="E36" s="611"/>
    </row>
    <row r="37" spans="2:5">
      <c r="B37" s="609">
        <v>6</v>
      </c>
      <c r="C37" s="609" t="s">
        <v>1218</v>
      </c>
      <c r="D37" s="608" t="s">
        <v>1176</v>
      </c>
      <c r="E37" s="610" t="s">
        <v>1233</v>
      </c>
    </row>
    <row r="38" spans="2:5">
      <c r="B38" s="609"/>
      <c r="C38" s="609"/>
      <c r="D38" s="608"/>
      <c r="E38" s="612"/>
    </row>
    <row r="39" spans="2:5">
      <c r="B39" s="609"/>
      <c r="C39" s="609"/>
      <c r="D39" s="608"/>
      <c r="E39" s="611"/>
    </row>
    <row r="40" spans="2:5" ht="43.2">
      <c r="B40" s="391">
        <v>7</v>
      </c>
      <c r="C40" s="391" t="s">
        <v>1219</v>
      </c>
      <c r="D40" s="392" t="s">
        <v>1220</v>
      </c>
      <c r="E40" s="393" t="s">
        <v>1221</v>
      </c>
    </row>
    <row r="41" spans="2:5" ht="43.2">
      <c r="B41" s="391">
        <v>8</v>
      </c>
      <c r="C41" s="391" t="s">
        <v>1222</v>
      </c>
      <c r="D41" s="392" t="s">
        <v>1223</v>
      </c>
      <c r="E41" s="393" t="s">
        <v>1224</v>
      </c>
    </row>
    <row r="42" spans="2:5" ht="28.8">
      <c r="B42" s="391">
        <v>9</v>
      </c>
      <c r="C42" s="391" t="s">
        <v>1225</v>
      </c>
      <c r="D42" s="392" t="s">
        <v>1156</v>
      </c>
      <c r="E42" s="393" t="s">
        <v>1226</v>
      </c>
    </row>
    <row r="43" spans="2:5">
      <c r="B43" s="609">
        <v>10</v>
      </c>
      <c r="C43" s="609" t="s">
        <v>1227</v>
      </c>
      <c r="D43" s="608" t="s">
        <v>1154</v>
      </c>
      <c r="E43" s="610" t="s">
        <v>1230</v>
      </c>
    </row>
    <row r="44" spans="2:5">
      <c r="B44" s="609"/>
      <c r="C44" s="609"/>
      <c r="D44" s="608"/>
      <c r="E44" s="611"/>
    </row>
    <row r="49" spans="2:15">
      <c r="J49" s="1" t="s">
        <v>1264</v>
      </c>
      <c r="K49" s="1" t="s">
        <v>1265</v>
      </c>
    </row>
    <row r="51" spans="2:15" ht="57.6">
      <c r="B51" s="379" t="s">
        <v>1197</v>
      </c>
      <c r="C51" s="379" t="s">
        <v>238</v>
      </c>
      <c r="D51" s="379" t="s">
        <v>1198</v>
      </c>
      <c r="E51" s="379" t="s">
        <v>793</v>
      </c>
      <c r="F51" s="379" t="s">
        <v>1199</v>
      </c>
      <c r="G51" s="379" t="s">
        <v>1200</v>
      </c>
      <c r="H51" s="379" t="s">
        <v>1201</v>
      </c>
      <c r="I51" s="379" t="s">
        <v>1202</v>
      </c>
      <c r="J51" s="379" t="s">
        <v>1263</v>
      </c>
      <c r="K51" s="379" t="s">
        <v>1200</v>
      </c>
      <c r="L51" s="379"/>
      <c r="M51" s="379"/>
      <c r="N51" s="379"/>
      <c r="O51" s="379"/>
    </row>
    <row r="52" spans="2:15">
      <c r="B52" s="380">
        <v>101</v>
      </c>
      <c r="C52" s="380" t="s">
        <v>106</v>
      </c>
      <c r="D52" s="380">
        <v>34</v>
      </c>
      <c r="E52" s="380" t="s">
        <v>1203</v>
      </c>
      <c r="F52" s="380">
        <v>50000</v>
      </c>
      <c r="G52" s="380">
        <v>4</v>
      </c>
      <c r="H52" s="380">
        <v>10</v>
      </c>
      <c r="I52" s="380">
        <v>5</v>
      </c>
    </row>
    <row r="53" spans="2:15">
      <c r="B53" s="380">
        <v>102</v>
      </c>
      <c r="C53" s="380" t="s">
        <v>1204</v>
      </c>
      <c r="D53" s="380">
        <v>29</v>
      </c>
      <c r="E53" s="380" t="s">
        <v>894</v>
      </c>
      <c r="F53" s="380">
        <v>65000</v>
      </c>
      <c r="G53" s="380">
        <v>3</v>
      </c>
      <c r="H53" s="380">
        <v>8</v>
      </c>
      <c r="I53" s="380">
        <v>2</v>
      </c>
    </row>
    <row r="54" spans="2:15">
      <c r="B54" s="380">
        <v>103</v>
      </c>
      <c r="C54" s="380" t="s">
        <v>1205</v>
      </c>
      <c r="D54" s="380">
        <v>42</v>
      </c>
      <c r="E54" s="380" t="s">
        <v>954</v>
      </c>
      <c r="F54" s="380">
        <v>72000</v>
      </c>
      <c r="G54" s="380">
        <v>5</v>
      </c>
      <c r="H54" s="380">
        <v>12</v>
      </c>
      <c r="I54" s="380">
        <v>7</v>
      </c>
    </row>
    <row r="55" spans="2:15">
      <c r="B55" s="380">
        <v>104</v>
      </c>
      <c r="C55" s="380" t="s">
        <v>1206</v>
      </c>
      <c r="D55" s="380">
        <v>23</v>
      </c>
      <c r="E55" s="380" t="s">
        <v>1203</v>
      </c>
      <c r="F55" s="380">
        <v>4500</v>
      </c>
      <c r="G55" s="380">
        <v>3</v>
      </c>
      <c r="H55" s="380">
        <v>7</v>
      </c>
      <c r="I55" s="380">
        <v>1</v>
      </c>
    </row>
    <row r="56" spans="2:15">
      <c r="B56" s="380">
        <v>105</v>
      </c>
      <c r="C56" s="380" t="s">
        <v>1207</v>
      </c>
      <c r="D56" s="380">
        <v>39</v>
      </c>
      <c r="E56" s="380" t="s">
        <v>894</v>
      </c>
      <c r="F56" s="380">
        <v>64000</v>
      </c>
      <c r="G56" s="380">
        <v>4</v>
      </c>
      <c r="H56" s="380">
        <v>9</v>
      </c>
      <c r="I56" s="380">
        <v>6</v>
      </c>
    </row>
    <row r="57" spans="2:15">
      <c r="B57" s="380">
        <v>106</v>
      </c>
      <c r="C57" s="380" t="s">
        <v>1208</v>
      </c>
      <c r="D57" s="380">
        <v>31</v>
      </c>
      <c r="E57" s="380" t="s">
        <v>954</v>
      </c>
      <c r="F57" s="380">
        <v>70000</v>
      </c>
      <c r="G57" s="380">
        <v>5</v>
      </c>
      <c r="H57" s="380">
        <v>11</v>
      </c>
      <c r="I57" s="380">
        <v>4</v>
      </c>
    </row>
    <row r="59" spans="2:15">
      <c r="E59" s="207" t="s">
        <v>1266</v>
      </c>
    </row>
  </sheetData>
  <mergeCells count="20">
    <mergeCell ref="E34:E36"/>
    <mergeCell ref="B34:B36"/>
    <mergeCell ref="C34:C36"/>
    <mergeCell ref="D34:D36"/>
    <mergeCell ref="B37:B39"/>
    <mergeCell ref="C37:C39"/>
    <mergeCell ref="D37:D39"/>
    <mergeCell ref="B43:B44"/>
    <mergeCell ref="C43:C44"/>
    <mergeCell ref="D43:D44"/>
    <mergeCell ref="E43:E44"/>
    <mergeCell ref="E37:E39"/>
    <mergeCell ref="D30:D31"/>
    <mergeCell ref="B32:B33"/>
    <mergeCell ref="C32:C33"/>
    <mergeCell ref="D32:D33"/>
    <mergeCell ref="E32:E33"/>
    <mergeCell ref="E30:E31"/>
    <mergeCell ref="B30:B31"/>
    <mergeCell ref="C30:C3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11B03-BCDA-42E8-87B2-840CFBF07F06}">
  <sheetPr codeName="Sheet21"/>
  <dimension ref="B3:I33"/>
  <sheetViews>
    <sheetView workbookViewId="0">
      <selection activeCell="D16" sqref="D16"/>
    </sheetView>
  </sheetViews>
  <sheetFormatPr defaultRowHeight="14.4"/>
  <cols>
    <col min="2" max="2" width="9.33203125" customWidth="1"/>
    <col min="3" max="3" width="63.6640625" customWidth="1"/>
    <col min="4" max="4" width="31.109375" customWidth="1"/>
    <col min="5" max="5" width="49" customWidth="1"/>
  </cols>
  <sheetData>
    <row r="3" spans="2:5">
      <c r="B3" s="351" t="s">
        <v>1228</v>
      </c>
      <c r="C3" s="351" t="s">
        <v>1209</v>
      </c>
      <c r="D3" s="351" t="s">
        <v>1210</v>
      </c>
      <c r="E3" s="351" t="s">
        <v>1229</v>
      </c>
    </row>
    <row r="4" spans="2:5" ht="28.8">
      <c r="B4" s="354">
        <v>1</v>
      </c>
      <c r="C4" s="352" t="s">
        <v>1211</v>
      </c>
      <c r="D4" s="382" t="s">
        <v>1148</v>
      </c>
      <c r="E4" s="381" t="s">
        <v>1212</v>
      </c>
    </row>
    <row r="5" spans="2:5" ht="28.8">
      <c r="B5" s="354">
        <v>2</v>
      </c>
      <c r="C5" s="352" t="s">
        <v>1213</v>
      </c>
      <c r="D5" s="382" t="s">
        <v>1150</v>
      </c>
      <c r="E5" s="381" t="s">
        <v>1214</v>
      </c>
    </row>
    <row r="6" spans="2:5">
      <c r="B6" s="614">
        <v>3</v>
      </c>
      <c r="C6" s="615" t="s">
        <v>1215</v>
      </c>
      <c r="D6" s="613" t="s">
        <v>1152</v>
      </c>
      <c r="E6" s="381" t="s">
        <v>1232</v>
      </c>
    </row>
    <row r="7" spans="2:5">
      <c r="B7" s="614"/>
      <c r="C7" s="615"/>
      <c r="D7" s="613"/>
      <c r="E7" s="381"/>
    </row>
    <row r="8" spans="2:5">
      <c r="B8" s="614">
        <v>4</v>
      </c>
      <c r="C8" s="615" t="s">
        <v>1216</v>
      </c>
      <c r="D8" s="613" t="s">
        <v>1168</v>
      </c>
      <c r="E8" s="381" t="s">
        <v>1231</v>
      </c>
    </row>
    <row r="9" spans="2:5">
      <c r="B9" s="614"/>
      <c r="C9" s="615"/>
      <c r="D9" s="613"/>
      <c r="E9" s="381"/>
    </row>
    <row r="10" spans="2:5">
      <c r="B10" s="614">
        <v>5</v>
      </c>
      <c r="C10" s="615" t="s">
        <v>1217</v>
      </c>
      <c r="D10" s="613" t="s">
        <v>1172</v>
      </c>
      <c r="E10" s="381" t="s">
        <v>1234</v>
      </c>
    </row>
    <row r="11" spans="2:5">
      <c r="B11" s="614"/>
      <c r="C11" s="615"/>
      <c r="D11" s="613"/>
      <c r="E11" s="381"/>
    </row>
    <row r="12" spans="2:5">
      <c r="B12" s="614"/>
      <c r="C12" s="615"/>
      <c r="D12" s="613"/>
      <c r="E12" s="381"/>
    </row>
    <row r="13" spans="2:5">
      <c r="B13" s="614">
        <v>6</v>
      </c>
      <c r="C13" s="615" t="s">
        <v>1218</v>
      </c>
      <c r="D13" s="613" t="s">
        <v>1176</v>
      </c>
      <c r="E13" s="381" t="s">
        <v>1233</v>
      </c>
    </row>
    <row r="14" spans="2:5">
      <c r="B14" s="614"/>
      <c r="C14" s="615"/>
      <c r="D14" s="613"/>
      <c r="E14" s="381"/>
    </row>
    <row r="15" spans="2:5">
      <c r="B15" s="614"/>
      <c r="C15" s="615"/>
      <c r="D15" s="613"/>
      <c r="E15" s="381"/>
    </row>
    <row r="16" spans="2:5" ht="43.2">
      <c r="B16" s="354">
        <v>7</v>
      </c>
      <c r="C16" s="352" t="s">
        <v>1219</v>
      </c>
      <c r="D16" s="382" t="s">
        <v>1220</v>
      </c>
      <c r="E16" s="381" t="s">
        <v>1221</v>
      </c>
    </row>
    <row r="17" spans="2:9" ht="28.8">
      <c r="B17" s="354">
        <v>8</v>
      </c>
      <c r="C17" s="352" t="s">
        <v>1222</v>
      </c>
      <c r="D17" s="382" t="s">
        <v>1223</v>
      </c>
      <c r="E17" s="381" t="s">
        <v>1224</v>
      </c>
    </row>
    <row r="18" spans="2:9" ht="28.8">
      <c r="B18" s="354">
        <v>9</v>
      </c>
      <c r="C18" s="352" t="s">
        <v>1225</v>
      </c>
      <c r="D18" s="382" t="s">
        <v>1156</v>
      </c>
      <c r="E18" s="381" t="s">
        <v>1226</v>
      </c>
    </row>
    <row r="19" spans="2:9">
      <c r="B19" s="614">
        <v>10</v>
      </c>
      <c r="C19" s="615" t="s">
        <v>1227</v>
      </c>
      <c r="D19" s="613" t="s">
        <v>1154</v>
      </c>
      <c r="E19" s="381" t="s">
        <v>1230</v>
      </c>
    </row>
    <row r="20" spans="2:9">
      <c r="B20" s="614"/>
      <c r="C20" s="615"/>
      <c r="D20" s="613"/>
      <c r="E20" s="381"/>
    </row>
    <row r="27" spans="2:9" ht="57.6">
      <c r="B27" s="379" t="s">
        <v>1197</v>
      </c>
      <c r="C27" s="379" t="s">
        <v>238</v>
      </c>
      <c r="D27" s="379" t="s">
        <v>1198</v>
      </c>
      <c r="E27" s="379" t="s">
        <v>793</v>
      </c>
      <c r="F27" s="379" t="s">
        <v>1199</v>
      </c>
      <c r="G27" s="379" t="s">
        <v>1200</v>
      </c>
      <c r="H27" s="379" t="s">
        <v>1201</v>
      </c>
      <c r="I27" s="379" t="s">
        <v>1202</v>
      </c>
    </row>
    <row r="28" spans="2:9">
      <c r="B28" s="380">
        <v>101</v>
      </c>
      <c r="C28" s="380" t="s">
        <v>106</v>
      </c>
      <c r="D28" s="380">
        <v>34</v>
      </c>
      <c r="E28" s="380" t="s">
        <v>1203</v>
      </c>
      <c r="F28" s="380">
        <v>50000</v>
      </c>
      <c r="G28" s="380">
        <v>4</v>
      </c>
      <c r="H28" s="380">
        <v>10</v>
      </c>
      <c r="I28" s="380">
        <v>5</v>
      </c>
    </row>
    <row r="29" spans="2:9">
      <c r="B29" s="380">
        <v>102</v>
      </c>
      <c r="C29" s="380" t="s">
        <v>1204</v>
      </c>
      <c r="D29" s="380">
        <v>29</v>
      </c>
      <c r="E29" s="380" t="s">
        <v>894</v>
      </c>
      <c r="F29" s="380">
        <v>65000</v>
      </c>
      <c r="G29" s="380">
        <v>3</v>
      </c>
      <c r="H29" s="380">
        <v>8</v>
      </c>
      <c r="I29" s="380">
        <v>2</v>
      </c>
    </row>
    <row r="30" spans="2:9">
      <c r="B30" s="380">
        <v>103</v>
      </c>
      <c r="C30" s="380" t="s">
        <v>1205</v>
      </c>
      <c r="D30" s="380">
        <v>42</v>
      </c>
      <c r="E30" s="380" t="s">
        <v>954</v>
      </c>
      <c r="F30" s="380">
        <v>72000</v>
      </c>
      <c r="G30" s="380">
        <v>5</v>
      </c>
      <c r="H30" s="380">
        <v>12</v>
      </c>
      <c r="I30" s="380">
        <v>7</v>
      </c>
    </row>
    <row r="31" spans="2:9">
      <c r="B31" s="380">
        <v>104</v>
      </c>
      <c r="C31" s="380" t="s">
        <v>1206</v>
      </c>
      <c r="D31" s="380">
        <v>23</v>
      </c>
      <c r="E31" s="380" t="s">
        <v>1203</v>
      </c>
      <c r="F31" s="380">
        <v>48000</v>
      </c>
      <c r="G31" s="380">
        <v>3</v>
      </c>
      <c r="H31" s="380">
        <v>7</v>
      </c>
      <c r="I31" s="380">
        <v>1</v>
      </c>
    </row>
    <row r="32" spans="2:9">
      <c r="B32" s="380">
        <v>105</v>
      </c>
      <c r="C32" s="380" t="s">
        <v>1207</v>
      </c>
      <c r="D32" s="380">
        <v>39</v>
      </c>
      <c r="E32" s="380" t="s">
        <v>894</v>
      </c>
      <c r="F32" s="380">
        <v>64000</v>
      </c>
      <c r="G32" s="380">
        <v>4</v>
      </c>
      <c r="H32" s="380">
        <v>9</v>
      </c>
      <c r="I32" s="380">
        <v>6</v>
      </c>
    </row>
    <row r="33" spans="2:9">
      <c r="B33" s="380">
        <v>106</v>
      </c>
      <c r="C33" s="380" t="s">
        <v>1208</v>
      </c>
      <c r="D33" s="380">
        <v>31</v>
      </c>
      <c r="E33" s="380" t="s">
        <v>954</v>
      </c>
      <c r="F33" s="380">
        <v>70000</v>
      </c>
      <c r="G33" s="380">
        <v>5</v>
      </c>
      <c r="H33" s="380">
        <v>11</v>
      </c>
      <c r="I33" s="380">
        <v>4</v>
      </c>
    </row>
  </sheetData>
  <mergeCells count="15">
    <mergeCell ref="D19:D20"/>
    <mergeCell ref="D6:D7"/>
    <mergeCell ref="D8:D9"/>
    <mergeCell ref="B10:B12"/>
    <mergeCell ref="C10:C12"/>
    <mergeCell ref="D10:D12"/>
    <mergeCell ref="B13:B15"/>
    <mergeCell ref="C13:C15"/>
    <mergeCell ref="D13:D15"/>
    <mergeCell ref="B6:B7"/>
    <mergeCell ref="C6:C7"/>
    <mergeCell ref="B19:B20"/>
    <mergeCell ref="C19:C20"/>
    <mergeCell ref="B8:B9"/>
    <mergeCell ref="C8:C9"/>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E52C5-A82A-48F5-A338-2062550FB32A}">
  <sheetPr codeName="Sheet8"/>
  <dimension ref="B1:J254"/>
  <sheetViews>
    <sheetView showGridLines="0" topLeftCell="A5" workbookViewId="0">
      <selection activeCell="K5" sqref="K5"/>
    </sheetView>
  </sheetViews>
  <sheetFormatPr defaultColWidth="8.88671875" defaultRowHeight="14.4"/>
  <cols>
    <col min="1" max="1" width="8.88671875" style="1"/>
    <col min="2" max="2" width="23.33203125" style="1" bestFit="1" customWidth="1"/>
    <col min="3" max="3" width="15.109375" style="1" bestFit="1" customWidth="1"/>
    <col min="4" max="4" width="14.5546875" style="1" customWidth="1"/>
    <col min="5" max="5" width="15.5546875" style="1" customWidth="1"/>
    <col min="6" max="7" width="13.6640625" style="1" bestFit="1" customWidth="1"/>
    <col min="8" max="8" width="9.44140625" style="1" customWidth="1"/>
    <col min="9" max="9" width="21.5546875" style="1" bestFit="1" customWidth="1"/>
    <col min="10" max="10" width="11.88671875" style="1" bestFit="1" customWidth="1"/>
    <col min="11" max="11" width="10.5546875" style="1" bestFit="1" customWidth="1"/>
    <col min="12" max="12" width="7" style="1" bestFit="1" customWidth="1"/>
    <col min="13" max="16384" width="8.88671875" style="1"/>
  </cols>
  <sheetData>
    <row r="1" spans="2:10" ht="21">
      <c r="B1" s="142" t="s">
        <v>273</v>
      </c>
      <c r="C1" s="143"/>
      <c r="D1" s="143"/>
      <c r="E1" s="143"/>
    </row>
    <row r="3" spans="2:10" ht="23.4">
      <c r="B3" s="144" t="s">
        <v>131</v>
      </c>
    </row>
    <row r="5" spans="2:10" ht="17.399999999999999">
      <c r="B5" s="464" t="s">
        <v>256</v>
      </c>
      <c r="C5" s="465" t="s">
        <v>257</v>
      </c>
      <c r="D5" s="465" t="s">
        <v>258</v>
      </c>
      <c r="E5" s="465" t="s">
        <v>259</v>
      </c>
      <c r="F5" s="465" t="s">
        <v>260</v>
      </c>
      <c r="G5" s="465" t="s">
        <v>261</v>
      </c>
      <c r="H5" s="465" t="s">
        <v>262</v>
      </c>
      <c r="I5" s="466" t="s">
        <v>263</v>
      </c>
      <c r="J5" s="121"/>
    </row>
    <row r="6" spans="2:10" ht="17.399999999999999">
      <c r="B6" s="462" t="s">
        <v>264</v>
      </c>
      <c r="C6" s="119" t="s">
        <v>270</v>
      </c>
      <c r="D6" s="120">
        <v>2000</v>
      </c>
      <c r="E6" s="120">
        <v>1500</v>
      </c>
      <c r="F6" s="120">
        <v>1000</v>
      </c>
      <c r="G6" s="120">
        <v>1000</v>
      </c>
      <c r="H6" s="120">
        <v>600</v>
      </c>
      <c r="I6" s="463">
        <v>400</v>
      </c>
      <c r="J6" s="122"/>
    </row>
    <row r="7" spans="2:10" ht="17.399999999999999">
      <c r="B7" s="462" t="s">
        <v>264</v>
      </c>
      <c r="C7" s="119" t="s">
        <v>270</v>
      </c>
      <c r="D7" s="120">
        <v>2000</v>
      </c>
      <c r="E7" s="120">
        <v>1500</v>
      </c>
      <c r="F7" s="120">
        <v>1000</v>
      </c>
      <c r="G7" s="120">
        <v>1000</v>
      </c>
      <c r="H7" s="120">
        <v>600</v>
      </c>
      <c r="I7" s="463">
        <v>400</v>
      </c>
      <c r="J7" s="122"/>
    </row>
    <row r="8" spans="2:10" ht="17.399999999999999">
      <c r="B8" s="462" t="s">
        <v>271</v>
      </c>
      <c r="C8" s="119" t="s">
        <v>270</v>
      </c>
      <c r="D8" s="120">
        <v>4500</v>
      </c>
      <c r="E8" s="120">
        <v>4100</v>
      </c>
      <c r="F8" s="120">
        <v>3200</v>
      </c>
      <c r="G8" s="120">
        <v>2800</v>
      </c>
      <c r="H8" s="120">
        <v>2500</v>
      </c>
      <c r="I8" s="463">
        <v>2000</v>
      </c>
      <c r="J8" s="122"/>
    </row>
    <row r="9" spans="2:10" ht="17.399999999999999">
      <c r="B9" s="462" t="s">
        <v>271</v>
      </c>
      <c r="C9" s="119" t="s">
        <v>270</v>
      </c>
      <c r="D9" s="120">
        <v>4500</v>
      </c>
      <c r="E9" s="120">
        <v>4100</v>
      </c>
      <c r="F9" s="120">
        <v>3200</v>
      </c>
      <c r="G9" s="120">
        <v>2800</v>
      </c>
      <c r="H9" s="120">
        <v>2500</v>
      </c>
      <c r="I9" s="463">
        <v>2000</v>
      </c>
      <c r="J9" s="122"/>
    </row>
    <row r="10" spans="2:10" ht="17.399999999999999">
      <c r="B10" s="462" t="s">
        <v>268</v>
      </c>
      <c r="C10" s="119" t="s">
        <v>270</v>
      </c>
      <c r="D10" s="120">
        <v>2800</v>
      </c>
      <c r="E10" s="120">
        <v>2200</v>
      </c>
      <c r="F10" s="120">
        <v>2000</v>
      </c>
      <c r="G10" s="120">
        <v>2000</v>
      </c>
      <c r="H10" s="120">
        <v>1800</v>
      </c>
      <c r="I10" s="463">
        <v>2200</v>
      </c>
      <c r="J10" s="122"/>
    </row>
    <row r="11" spans="2:10" ht="17.399999999999999">
      <c r="B11" s="462" t="s">
        <v>267</v>
      </c>
      <c r="C11" s="119" t="s">
        <v>270</v>
      </c>
      <c r="D11" s="120">
        <v>2800</v>
      </c>
      <c r="E11" s="120">
        <v>2200</v>
      </c>
      <c r="F11" s="120">
        <v>2000</v>
      </c>
      <c r="G11" s="120">
        <v>2000</v>
      </c>
      <c r="H11" s="120">
        <v>1800</v>
      </c>
      <c r="I11" s="463">
        <v>2200</v>
      </c>
      <c r="J11" s="122"/>
    </row>
    <row r="12" spans="2:10" ht="17.399999999999999">
      <c r="B12" s="462" t="s">
        <v>272</v>
      </c>
      <c r="C12" s="119" t="s">
        <v>270</v>
      </c>
      <c r="D12" s="120">
        <v>22000</v>
      </c>
      <c r="E12" s="120">
        <v>24000</v>
      </c>
      <c r="F12" s="120">
        <v>23000</v>
      </c>
      <c r="G12" s="120">
        <v>22000</v>
      </c>
      <c r="H12" s="120">
        <v>23000</v>
      </c>
      <c r="I12" s="463">
        <v>21000</v>
      </c>
      <c r="J12" s="122"/>
    </row>
    <row r="13" spans="2:10" ht="17.399999999999999">
      <c r="B13" s="462" t="s">
        <v>272</v>
      </c>
      <c r="C13" s="119" t="s">
        <v>270</v>
      </c>
      <c r="D13" s="120">
        <v>22000</v>
      </c>
      <c r="E13" s="120">
        <v>24000</v>
      </c>
      <c r="F13" s="120">
        <v>23000</v>
      </c>
      <c r="G13" s="120" t="s">
        <v>713</v>
      </c>
      <c r="H13" s="120">
        <v>23000</v>
      </c>
      <c r="I13" s="463">
        <v>21000</v>
      </c>
      <c r="J13" s="122"/>
    </row>
    <row r="14" spans="2:10" ht="17.399999999999999">
      <c r="B14" s="462" t="s">
        <v>272</v>
      </c>
      <c r="C14" s="119" t="s">
        <v>266</v>
      </c>
      <c r="D14" s="120">
        <v>1000</v>
      </c>
      <c r="E14" s="120">
        <v>1500</v>
      </c>
      <c r="F14" s="120">
        <v>500</v>
      </c>
      <c r="G14" s="120">
        <v>500</v>
      </c>
      <c r="H14" s="120">
        <v>400</v>
      </c>
      <c r="I14" s="463">
        <v>600</v>
      </c>
      <c r="J14" s="122"/>
    </row>
    <row r="15" spans="2:10" ht="17.399999999999999">
      <c r="B15" s="462" t="s">
        <v>272</v>
      </c>
      <c r="C15" s="119" t="s">
        <v>266</v>
      </c>
      <c r="D15" s="120">
        <v>1000</v>
      </c>
      <c r="E15" s="120">
        <v>1500</v>
      </c>
      <c r="F15" s="120">
        <v>500</v>
      </c>
      <c r="G15" s="120">
        <v>500</v>
      </c>
      <c r="H15" s="120">
        <v>400</v>
      </c>
      <c r="I15" s="463">
        <v>600</v>
      </c>
      <c r="J15" s="122"/>
    </row>
    <row r="16" spans="2:10" ht="17.399999999999999">
      <c r="B16" s="462" t="s">
        <v>271</v>
      </c>
      <c r="C16" s="119" t="s">
        <v>266</v>
      </c>
      <c r="D16" s="120">
        <v>3000</v>
      </c>
      <c r="E16" s="120">
        <v>3200</v>
      </c>
      <c r="F16" s="120">
        <v>2500</v>
      </c>
      <c r="G16" s="120">
        <v>2000</v>
      </c>
      <c r="H16" s="120">
        <v>1500</v>
      </c>
      <c r="I16" s="463">
        <v>1800</v>
      </c>
      <c r="J16" s="122"/>
    </row>
    <row r="17" spans="2:10" ht="17.399999999999999">
      <c r="B17" s="462" t="s">
        <v>271</v>
      </c>
      <c r="C17" s="119" t="s">
        <v>266</v>
      </c>
      <c r="D17" s="120">
        <v>3000</v>
      </c>
      <c r="E17" s="120">
        <v>3200</v>
      </c>
      <c r="F17" s="120">
        <v>2500</v>
      </c>
      <c r="G17" s="120">
        <v>2000</v>
      </c>
      <c r="H17" s="120">
        <v>1500</v>
      </c>
      <c r="I17" s="463">
        <v>1800</v>
      </c>
      <c r="J17" s="122"/>
    </row>
    <row r="18" spans="2:10" ht="17.399999999999999">
      <c r="B18" s="462" t="s">
        <v>267</v>
      </c>
      <c r="C18" s="119" t="s">
        <v>266</v>
      </c>
      <c r="D18" s="120">
        <v>6000</v>
      </c>
      <c r="E18" s="120">
        <v>6700</v>
      </c>
      <c r="F18" s="120">
        <v>6300</v>
      </c>
      <c r="G18" s="120">
        <v>4000</v>
      </c>
      <c r="H18" s="120">
        <v>4500</v>
      </c>
      <c r="I18" s="463">
        <v>3000</v>
      </c>
      <c r="J18" s="122"/>
    </row>
    <row r="19" spans="2:10" ht="17.399999999999999">
      <c r="B19" s="462" t="s">
        <v>267</v>
      </c>
      <c r="C19" s="119" t="s">
        <v>266</v>
      </c>
      <c r="D19" s="120">
        <v>6000</v>
      </c>
      <c r="E19" s="120">
        <v>6700</v>
      </c>
      <c r="F19" s="120">
        <v>6300</v>
      </c>
      <c r="G19" s="120">
        <v>4000</v>
      </c>
      <c r="H19" s="120">
        <v>4500</v>
      </c>
      <c r="I19" s="463">
        <v>3000</v>
      </c>
      <c r="J19" s="122"/>
    </row>
    <row r="20" spans="2:10" ht="17.399999999999999">
      <c r="B20" s="462" t="s">
        <v>264</v>
      </c>
      <c r="C20" s="119" t="s">
        <v>266</v>
      </c>
      <c r="D20" s="120">
        <v>14600</v>
      </c>
      <c r="E20" s="120">
        <v>13400</v>
      </c>
      <c r="F20" s="120">
        <v>15000</v>
      </c>
      <c r="G20" s="120">
        <v>13000</v>
      </c>
      <c r="H20" s="120">
        <v>13000</v>
      </c>
      <c r="I20" s="463">
        <v>12000</v>
      </c>
      <c r="J20" s="122"/>
    </row>
    <row r="21" spans="2:10" ht="17.399999999999999">
      <c r="B21" s="462" t="s">
        <v>264</v>
      </c>
      <c r="C21" s="119" t="s">
        <v>266</v>
      </c>
      <c r="D21" s="120">
        <v>14600</v>
      </c>
      <c r="E21" s="120">
        <v>13400</v>
      </c>
      <c r="F21" s="120">
        <v>15000</v>
      </c>
      <c r="G21" s="120">
        <v>13000</v>
      </c>
      <c r="H21" s="120">
        <v>13000</v>
      </c>
      <c r="I21" s="463">
        <v>12000</v>
      </c>
      <c r="J21" s="122"/>
    </row>
    <row r="22" spans="2:10" ht="17.399999999999999">
      <c r="B22" s="462" t="s">
        <v>264</v>
      </c>
      <c r="C22" s="119" t="s">
        <v>265</v>
      </c>
      <c r="D22" s="120">
        <v>900</v>
      </c>
      <c r="E22" s="120">
        <v>700</v>
      </c>
      <c r="F22" s="120">
        <v>500</v>
      </c>
      <c r="G22" s="120">
        <v>500</v>
      </c>
      <c r="H22" s="120">
        <v>300</v>
      </c>
      <c r="I22" s="463">
        <v>800</v>
      </c>
      <c r="J22" s="122"/>
    </row>
    <row r="23" spans="2:10" ht="17.399999999999999">
      <c r="B23" s="462" t="s">
        <v>264</v>
      </c>
      <c r="C23" s="119" t="s">
        <v>265</v>
      </c>
      <c r="D23" s="120">
        <v>900</v>
      </c>
      <c r="E23" s="120">
        <v>700</v>
      </c>
      <c r="F23" s="120">
        <v>500</v>
      </c>
      <c r="G23" s="120">
        <v>500</v>
      </c>
      <c r="H23" s="120">
        <v>300</v>
      </c>
      <c r="I23" s="463">
        <v>800</v>
      </c>
      <c r="J23" s="122"/>
    </row>
    <row r="24" spans="2:10" ht="17.399999999999999">
      <c r="B24" s="462" t="s">
        <v>267</v>
      </c>
      <c r="C24" s="119" t="s">
        <v>265</v>
      </c>
      <c r="D24" s="120">
        <v>1400</v>
      </c>
      <c r="E24" s="120">
        <v>1500</v>
      </c>
      <c r="F24" s="120">
        <v>1700</v>
      </c>
      <c r="G24" s="120">
        <v>1400</v>
      </c>
      <c r="H24" s="120">
        <v>1600</v>
      </c>
      <c r="I24" s="463">
        <v>1500</v>
      </c>
      <c r="J24" s="122"/>
    </row>
    <row r="25" spans="2:10" ht="17.399999999999999">
      <c r="B25" s="462" t="s">
        <v>267</v>
      </c>
      <c r="C25" s="119" t="s">
        <v>265</v>
      </c>
      <c r="D25" s="120">
        <v>1400</v>
      </c>
      <c r="E25" s="120">
        <v>1500</v>
      </c>
      <c r="F25" s="120">
        <v>1700</v>
      </c>
      <c r="G25" s="120">
        <v>1400</v>
      </c>
      <c r="H25" s="120">
        <v>1600</v>
      </c>
      <c r="I25" s="463">
        <v>1500</v>
      </c>
      <c r="J25" s="122"/>
    </row>
    <row r="26" spans="2:10" ht="17.399999999999999">
      <c r="B26" s="462" t="s">
        <v>271</v>
      </c>
      <c r="C26" s="119" t="s">
        <v>265</v>
      </c>
      <c r="D26" s="120">
        <v>3700</v>
      </c>
      <c r="E26" s="120">
        <v>3300</v>
      </c>
      <c r="F26" s="120">
        <v>2800</v>
      </c>
      <c r="G26" s="120">
        <v>2200</v>
      </c>
      <c r="H26" s="120">
        <v>1500</v>
      </c>
      <c r="I26" s="463">
        <v>1500</v>
      </c>
      <c r="J26" s="122"/>
    </row>
    <row r="27" spans="2:10" ht="17.399999999999999">
      <c r="B27" s="462" t="s">
        <v>271</v>
      </c>
      <c r="C27" s="119" t="s">
        <v>265</v>
      </c>
      <c r="D27" s="120">
        <v>3700</v>
      </c>
      <c r="E27" s="120">
        <v>3300</v>
      </c>
      <c r="F27" s="120">
        <v>2800</v>
      </c>
      <c r="G27" s="120">
        <v>2200</v>
      </c>
      <c r="H27" s="120">
        <v>1500</v>
      </c>
      <c r="I27" s="463">
        <v>1500</v>
      </c>
      <c r="J27" s="122"/>
    </row>
    <row r="28" spans="2:10" ht="17.399999999999999">
      <c r="B28" s="462" t="s">
        <v>272</v>
      </c>
      <c r="C28" s="119" t="s">
        <v>265</v>
      </c>
      <c r="D28" s="120">
        <v>13000</v>
      </c>
      <c r="E28" s="120">
        <v>15000</v>
      </c>
      <c r="F28" s="120">
        <v>17000</v>
      </c>
      <c r="G28" s="120">
        <v>16000</v>
      </c>
      <c r="H28" s="120">
        <v>15000</v>
      </c>
      <c r="I28" s="463">
        <v>15000</v>
      </c>
      <c r="J28" s="122"/>
    </row>
    <row r="29" spans="2:10" ht="17.399999999999999">
      <c r="B29" s="462" t="s">
        <v>272</v>
      </c>
      <c r="C29" s="119" t="s">
        <v>265</v>
      </c>
      <c r="D29" s="120">
        <v>13000</v>
      </c>
      <c r="E29" s="120">
        <v>15000</v>
      </c>
      <c r="F29" s="120">
        <v>17000</v>
      </c>
      <c r="G29" s="120">
        <v>16000</v>
      </c>
      <c r="H29" s="120">
        <v>15000</v>
      </c>
      <c r="I29" s="463">
        <v>15000</v>
      </c>
      <c r="J29" s="122"/>
    </row>
    <row r="30" spans="2:10" ht="17.399999999999999">
      <c r="B30" s="462" t="s">
        <v>268</v>
      </c>
      <c r="C30" s="119" t="s">
        <v>269</v>
      </c>
      <c r="D30" s="120">
        <v>2000</v>
      </c>
      <c r="E30" s="120">
        <v>2100</v>
      </c>
      <c r="F30" s="120">
        <v>1000</v>
      </c>
      <c r="G30" s="120">
        <v>1500</v>
      </c>
      <c r="H30" s="120">
        <v>1500</v>
      </c>
      <c r="I30" s="463">
        <v>1500</v>
      </c>
      <c r="J30" s="122"/>
    </row>
    <row r="31" spans="2:10" ht="17.399999999999999">
      <c r="B31" s="462" t="s">
        <v>267</v>
      </c>
      <c r="C31" s="119" t="s">
        <v>269</v>
      </c>
      <c r="D31" s="120">
        <v>2000</v>
      </c>
      <c r="E31" s="120">
        <v>2100</v>
      </c>
      <c r="F31" s="120">
        <v>1000</v>
      </c>
      <c r="G31" s="120">
        <v>1500</v>
      </c>
      <c r="H31" s="120">
        <v>1500</v>
      </c>
      <c r="I31" s="463">
        <v>1500</v>
      </c>
      <c r="J31" s="122"/>
    </row>
    <row r="32" spans="2:10" ht="17.399999999999999">
      <c r="B32" s="462" t="s">
        <v>264</v>
      </c>
      <c r="C32" s="119" t="s">
        <v>269</v>
      </c>
      <c r="D32" s="120">
        <v>2200</v>
      </c>
      <c r="E32" s="120">
        <v>2300</v>
      </c>
      <c r="F32" s="120">
        <v>1500</v>
      </c>
      <c r="G32" s="120">
        <v>1600</v>
      </c>
      <c r="H32" s="120">
        <v>1300</v>
      </c>
      <c r="I32" s="463">
        <v>1700</v>
      </c>
      <c r="J32" s="122"/>
    </row>
    <row r="33" spans="2:10" ht="17.399999999999999">
      <c r="B33" s="462" t="s">
        <v>264</v>
      </c>
      <c r="C33" s="119" t="s">
        <v>269</v>
      </c>
      <c r="D33" s="120">
        <v>2200</v>
      </c>
      <c r="E33" s="120">
        <v>2300</v>
      </c>
      <c r="F33" s="120">
        <v>1500</v>
      </c>
      <c r="G33" s="120">
        <v>1600</v>
      </c>
      <c r="H33" s="120">
        <v>1300</v>
      </c>
      <c r="I33" s="463">
        <v>1700</v>
      </c>
      <c r="J33" s="122"/>
    </row>
    <row r="34" spans="2:10" ht="17.399999999999999">
      <c r="B34" s="462" t="s">
        <v>271</v>
      </c>
      <c r="C34" s="119" t="s">
        <v>269</v>
      </c>
      <c r="D34" s="120">
        <v>6900</v>
      </c>
      <c r="E34" s="120">
        <v>5500</v>
      </c>
      <c r="F34" s="120">
        <v>6000</v>
      </c>
      <c r="G34" s="120">
        <v>5500</v>
      </c>
      <c r="H34" s="120">
        <v>5500</v>
      </c>
      <c r="I34" s="463">
        <v>5000</v>
      </c>
      <c r="J34" s="122"/>
    </row>
    <row r="35" spans="2:10" ht="17.399999999999999">
      <c r="B35" s="462" t="s">
        <v>271</v>
      </c>
      <c r="C35" s="119" t="s">
        <v>269</v>
      </c>
      <c r="D35" s="120">
        <v>6900</v>
      </c>
      <c r="E35" s="120">
        <v>5500</v>
      </c>
      <c r="F35" s="120">
        <v>6000</v>
      </c>
      <c r="G35" s="120">
        <v>5500</v>
      </c>
      <c r="H35" s="120">
        <v>5500</v>
      </c>
      <c r="I35" s="463">
        <v>5000</v>
      </c>
      <c r="J35" s="122"/>
    </row>
    <row r="36" spans="2:10" ht="17.399999999999999">
      <c r="B36" s="462" t="s">
        <v>272</v>
      </c>
      <c r="C36" s="119" t="s">
        <v>269</v>
      </c>
      <c r="D36" s="120">
        <v>10000</v>
      </c>
      <c r="E36" s="120">
        <v>13000</v>
      </c>
      <c r="F36" s="120">
        <v>15000</v>
      </c>
      <c r="G36" s="120">
        <v>16000</v>
      </c>
      <c r="H36" s="120">
        <v>16000</v>
      </c>
      <c r="I36" s="463">
        <v>15000</v>
      </c>
      <c r="J36" s="122"/>
    </row>
    <row r="37" spans="2:10" ht="17.399999999999999">
      <c r="B37" s="467" t="s">
        <v>272</v>
      </c>
      <c r="C37" s="468" t="s">
        <v>269</v>
      </c>
      <c r="D37" s="469">
        <v>10000</v>
      </c>
      <c r="E37" s="469">
        <v>13000</v>
      </c>
      <c r="F37" s="469">
        <v>15000</v>
      </c>
      <c r="G37" s="469">
        <v>16000</v>
      </c>
      <c r="H37" s="469">
        <v>16000</v>
      </c>
      <c r="I37" s="470">
        <v>15000</v>
      </c>
      <c r="J37" s="122"/>
    </row>
    <row r="45" spans="2:10" ht="23.4">
      <c r="B45" s="144" t="s">
        <v>130</v>
      </c>
      <c r="C45" s="109" t="s">
        <v>937</v>
      </c>
    </row>
    <row r="46" spans="2:10" ht="15.6">
      <c r="B46" s="320"/>
      <c r="C46" s="320"/>
      <c r="D46" s="320"/>
      <c r="E46" s="320"/>
      <c r="F46" s="320"/>
      <c r="G46" s="320"/>
      <c r="H46" s="320"/>
      <c r="I46" s="320"/>
      <c r="J46" s="320"/>
    </row>
    <row r="47" spans="2:10" ht="15.6">
      <c r="B47" s="322" t="s">
        <v>879</v>
      </c>
      <c r="C47" s="322" t="s">
        <v>238</v>
      </c>
      <c r="D47" s="322" t="s">
        <v>880</v>
      </c>
      <c r="E47" s="322" t="s">
        <v>881</v>
      </c>
      <c r="F47" s="322" t="s">
        <v>882</v>
      </c>
      <c r="G47" s="321"/>
      <c r="H47" s="324" t="s">
        <v>883</v>
      </c>
      <c r="I47" s="325" t="s">
        <v>884</v>
      </c>
    </row>
    <row r="48" spans="2:10" ht="15.6">
      <c r="B48" s="321">
        <v>1</v>
      </c>
      <c r="C48" s="320" t="s">
        <v>885</v>
      </c>
      <c r="D48" s="320" t="s">
        <v>884</v>
      </c>
      <c r="E48" s="320" t="s">
        <v>886</v>
      </c>
      <c r="F48" s="323">
        <v>211000</v>
      </c>
      <c r="G48" s="320"/>
      <c r="H48" s="320"/>
      <c r="I48" s="320"/>
    </row>
    <row r="49" spans="2:9" ht="15.6">
      <c r="B49" s="321">
        <v>2</v>
      </c>
      <c r="C49" s="320" t="s">
        <v>887</v>
      </c>
      <c r="D49" s="320" t="s">
        <v>888</v>
      </c>
      <c r="E49" s="320" t="s">
        <v>889</v>
      </c>
      <c r="F49" s="323">
        <v>180000</v>
      </c>
      <c r="G49" s="321"/>
      <c r="H49" s="320"/>
      <c r="I49" s="320"/>
    </row>
    <row r="50" spans="2:9" ht="15.6">
      <c r="B50" s="321">
        <v>3</v>
      </c>
      <c r="C50" s="320" t="s">
        <v>890</v>
      </c>
      <c r="D50" s="320" t="s">
        <v>888</v>
      </c>
      <c r="E50" s="320" t="s">
        <v>891</v>
      </c>
      <c r="F50" s="323">
        <v>114000</v>
      </c>
      <c r="G50" s="320"/>
      <c r="H50" s="320"/>
      <c r="I50" s="320"/>
    </row>
    <row r="51" spans="2:9" ht="15.6">
      <c r="B51" s="321">
        <v>4</v>
      </c>
      <c r="C51" s="320" t="s">
        <v>892</v>
      </c>
      <c r="D51" s="320" t="s">
        <v>888</v>
      </c>
      <c r="E51" s="320" t="s">
        <v>891</v>
      </c>
      <c r="F51" s="323">
        <v>107000</v>
      </c>
      <c r="G51" s="320"/>
      <c r="H51" s="320"/>
      <c r="I51" s="320"/>
    </row>
    <row r="52" spans="2:9" ht="15.6">
      <c r="B52" s="321">
        <v>5</v>
      </c>
      <c r="C52" s="320" t="s">
        <v>893</v>
      </c>
      <c r="D52" s="320" t="s">
        <v>888</v>
      </c>
      <c r="E52" s="320" t="s">
        <v>894</v>
      </c>
      <c r="F52" s="323">
        <v>106000</v>
      </c>
      <c r="G52" s="320"/>
      <c r="H52" s="320"/>
      <c r="I52" s="320"/>
    </row>
    <row r="53" spans="2:9" ht="15.6">
      <c r="B53" s="321">
        <v>6</v>
      </c>
      <c r="C53" s="320" t="s">
        <v>895</v>
      </c>
      <c r="D53" s="320" t="s">
        <v>888</v>
      </c>
      <c r="E53" s="320" t="s">
        <v>891</v>
      </c>
      <c r="F53" s="323">
        <v>104000</v>
      </c>
      <c r="G53" s="320"/>
      <c r="H53" s="320"/>
      <c r="I53" s="320"/>
    </row>
    <row r="54" spans="2:9" ht="15.6">
      <c r="B54" s="321">
        <v>7</v>
      </c>
      <c r="C54" s="320" t="s">
        <v>896</v>
      </c>
      <c r="D54" s="320" t="s">
        <v>888</v>
      </c>
      <c r="E54" s="320" t="s">
        <v>897</v>
      </c>
      <c r="F54" s="323">
        <v>94500</v>
      </c>
      <c r="G54" s="320"/>
      <c r="H54" s="320"/>
      <c r="I54" s="320"/>
    </row>
    <row r="55" spans="2:9" ht="15.6">
      <c r="B55" s="321">
        <v>8</v>
      </c>
      <c r="C55" s="320" t="s">
        <v>898</v>
      </c>
      <c r="D55" s="320" t="s">
        <v>899</v>
      </c>
      <c r="E55" s="320" t="s">
        <v>900</v>
      </c>
      <c r="F55" s="323">
        <v>93000</v>
      </c>
      <c r="G55" s="320"/>
      <c r="H55" s="320"/>
      <c r="I55" s="320"/>
    </row>
    <row r="56" spans="2:9" ht="15.6">
      <c r="B56" s="321">
        <v>9</v>
      </c>
      <c r="C56" s="320" t="s">
        <v>901</v>
      </c>
      <c r="D56" s="320" t="s">
        <v>902</v>
      </c>
      <c r="E56" s="320" t="s">
        <v>903</v>
      </c>
      <c r="F56" s="323">
        <v>83400</v>
      </c>
      <c r="G56" s="320"/>
      <c r="H56" s="320"/>
      <c r="I56" s="320"/>
    </row>
    <row r="57" spans="2:9" ht="15.6">
      <c r="B57" s="321">
        <v>10</v>
      </c>
      <c r="C57" s="320" t="s">
        <v>904</v>
      </c>
      <c r="D57" s="320" t="s">
        <v>888</v>
      </c>
      <c r="E57" s="320" t="s">
        <v>891</v>
      </c>
      <c r="F57" s="323">
        <v>80700</v>
      </c>
      <c r="G57" s="320"/>
      <c r="H57" s="320"/>
      <c r="I57" s="320"/>
    </row>
    <row r="58" spans="2:9" ht="15.6">
      <c r="B58" s="321">
        <v>11</v>
      </c>
      <c r="C58" s="320" t="s">
        <v>905</v>
      </c>
      <c r="D58" s="320" t="s">
        <v>884</v>
      </c>
      <c r="E58" s="320" t="s">
        <v>886</v>
      </c>
      <c r="F58" s="323">
        <v>80500</v>
      </c>
      <c r="G58" s="320"/>
      <c r="H58" s="320"/>
      <c r="I58" s="320"/>
    </row>
    <row r="59" spans="2:9" ht="15.6">
      <c r="B59" s="321">
        <v>12</v>
      </c>
      <c r="C59" s="320" t="s">
        <v>906</v>
      </c>
      <c r="D59" s="320" t="s">
        <v>888</v>
      </c>
      <c r="E59" s="320" t="s">
        <v>891</v>
      </c>
      <c r="F59" s="323">
        <v>79200</v>
      </c>
      <c r="G59" s="320"/>
      <c r="H59" s="320"/>
      <c r="I59" s="320"/>
    </row>
    <row r="60" spans="2:9" ht="15.6">
      <c r="B60" s="321">
        <v>13</v>
      </c>
      <c r="C60" s="320" t="s">
        <v>907</v>
      </c>
      <c r="D60" s="320" t="s">
        <v>908</v>
      </c>
      <c r="E60" s="320" t="s">
        <v>886</v>
      </c>
      <c r="F60" s="323">
        <v>77300</v>
      </c>
      <c r="G60" s="320"/>
      <c r="H60" s="320"/>
      <c r="I60" s="320"/>
    </row>
    <row r="61" spans="2:9" ht="15.6">
      <c r="B61" s="321">
        <v>14</v>
      </c>
      <c r="C61" s="320" t="s">
        <v>909</v>
      </c>
      <c r="D61" s="320" t="s">
        <v>888</v>
      </c>
      <c r="E61" s="320" t="s">
        <v>891</v>
      </c>
      <c r="F61" s="323">
        <v>76000</v>
      </c>
      <c r="G61" s="320"/>
      <c r="H61" s="320"/>
      <c r="I61" s="320"/>
    </row>
    <row r="62" spans="2:9" ht="15.6">
      <c r="B62" s="321">
        <v>15</v>
      </c>
      <c r="C62" s="320" t="s">
        <v>910</v>
      </c>
      <c r="D62" s="320" t="s">
        <v>911</v>
      </c>
      <c r="E62" s="320" t="s">
        <v>912</v>
      </c>
      <c r="F62" s="323">
        <v>68000</v>
      </c>
    </row>
    <row r="63" spans="2:9" ht="15.6">
      <c r="B63" s="321">
        <v>16</v>
      </c>
      <c r="C63" s="320" t="s">
        <v>913</v>
      </c>
      <c r="D63" s="320" t="s">
        <v>888</v>
      </c>
      <c r="E63" s="320" t="s">
        <v>891</v>
      </c>
      <c r="F63" s="323">
        <v>64400</v>
      </c>
    </row>
    <row r="64" spans="2:9" ht="15.6">
      <c r="B64" s="321">
        <v>17</v>
      </c>
      <c r="C64" s="320" t="s">
        <v>914</v>
      </c>
      <c r="D64" s="320" t="s">
        <v>888</v>
      </c>
      <c r="E64" s="320" t="s">
        <v>903</v>
      </c>
      <c r="F64" s="323">
        <v>59000</v>
      </c>
    </row>
    <row r="65" spans="2:7" ht="15.6">
      <c r="B65" s="321">
        <v>17</v>
      </c>
      <c r="C65" s="320" t="s">
        <v>915</v>
      </c>
      <c r="D65" s="320" t="s">
        <v>888</v>
      </c>
      <c r="E65" s="320" t="s">
        <v>903</v>
      </c>
      <c r="F65" s="323">
        <v>59000</v>
      </c>
    </row>
    <row r="66" spans="2:7" ht="15.6">
      <c r="B66" s="321">
        <v>19</v>
      </c>
      <c r="C66" s="320" t="s">
        <v>916</v>
      </c>
      <c r="D66" s="320" t="s">
        <v>888</v>
      </c>
      <c r="E66" s="320" t="s">
        <v>886</v>
      </c>
      <c r="F66" s="323">
        <v>58800</v>
      </c>
    </row>
    <row r="67" spans="2:7" ht="15.6">
      <c r="B67" s="321">
        <v>20</v>
      </c>
      <c r="C67" s="320" t="s">
        <v>917</v>
      </c>
      <c r="D67" s="320" t="s">
        <v>888</v>
      </c>
      <c r="E67" s="320" t="s">
        <v>886</v>
      </c>
      <c r="F67" s="323">
        <v>57600</v>
      </c>
    </row>
    <row r="68" spans="2:7" ht="15.6">
      <c r="B68" s="321">
        <v>21</v>
      </c>
      <c r="C68" s="320" t="s">
        <v>918</v>
      </c>
      <c r="D68" s="320" t="s">
        <v>888</v>
      </c>
      <c r="E68" s="320" t="s">
        <v>886</v>
      </c>
      <c r="F68" s="323">
        <v>56700</v>
      </c>
    </row>
    <row r="69" spans="2:7" ht="15.6">
      <c r="B69" s="321">
        <v>22</v>
      </c>
      <c r="C69" s="320" t="s">
        <v>919</v>
      </c>
      <c r="D69" s="320" t="s">
        <v>920</v>
      </c>
      <c r="E69" s="320" t="s">
        <v>897</v>
      </c>
      <c r="F69" s="323">
        <v>54400</v>
      </c>
    </row>
    <row r="70" spans="2:7" ht="15.6">
      <c r="B70" s="321">
        <v>23</v>
      </c>
      <c r="C70" s="320" t="s">
        <v>921</v>
      </c>
      <c r="D70" s="320" t="s">
        <v>888</v>
      </c>
      <c r="E70" s="320" t="s">
        <v>891</v>
      </c>
      <c r="F70" s="323">
        <v>50100</v>
      </c>
    </row>
    <row r="71" spans="2:7" ht="15.6">
      <c r="B71" s="321">
        <v>24</v>
      </c>
      <c r="C71" s="320" t="s">
        <v>922</v>
      </c>
      <c r="D71" s="320" t="s">
        <v>902</v>
      </c>
      <c r="E71" s="320" t="s">
        <v>903</v>
      </c>
      <c r="F71" s="323">
        <v>47200</v>
      </c>
    </row>
    <row r="72" spans="2:7" ht="15.6">
      <c r="B72" s="321">
        <v>25</v>
      </c>
      <c r="C72" s="320" t="s">
        <v>923</v>
      </c>
      <c r="D72" s="320" t="s">
        <v>888</v>
      </c>
      <c r="E72" s="320" t="s">
        <v>886</v>
      </c>
      <c r="F72" s="323">
        <v>45100</v>
      </c>
    </row>
    <row r="73" spans="2:7" ht="15.6">
      <c r="B73" s="321">
        <v>26</v>
      </c>
      <c r="C73" s="320" t="s">
        <v>924</v>
      </c>
      <c r="D73" s="320" t="s">
        <v>911</v>
      </c>
      <c r="E73" s="320" t="s">
        <v>891</v>
      </c>
      <c r="F73" s="323">
        <v>45000</v>
      </c>
    </row>
    <row r="74" spans="2:7" ht="15.6">
      <c r="B74" s="321">
        <v>27</v>
      </c>
      <c r="C74" s="320" t="s">
        <v>925</v>
      </c>
      <c r="D74" s="320" t="s">
        <v>926</v>
      </c>
      <c r="E74" s="320" t="s">
        <v>886</v>
      </c>
      <c r="F74" s="323">
        <v>42900</v>
      </c>
    </row>
    <row r="75" spans="2:7" ht="15.6">
      <c r="B75" s="321">
        <v>28</v>
      </c>
      <c r="C75" s="320" t="s">
        <v>927</v>
      </c>
      <c r="D75" s="320" t="s">
        <v>884</v>
      </c>
      <c r="E75" s="320" t="s">
        <v>886</v>
      </c>
      <c r="F75" s="323">
        <v>40100</v>
      </c>
    </row>
    <row r="76" spans="2:7" ht="15.6">
      <c r="B76" s="321">
        <v>29</v>
      </c>
      <c r="C76" s="320" t="s">
        <v>928</v>
      </c>
      <c r="D76" s="320" t="s">
        <v>929</v>
      </c>
      <c r="E76" s="320" t="s">
        <v>930</v>
      </c>
      <c r="F76" s="323">
        <v>39100</v>
      </c>
    </row>
    <row r="77" spans="2:7" ht="15.6">
      <c r="B77" s="321">
        <v>30</v>
      </c>
      <c r="C77" s="320" t="s">
        <v>931</v>
      </c>
      <c r="D77" s="320" t="s">
        <v>932</v>
      </c>
      <c r="E77" s="320" t="s">
        <v>912</v>
      </c>
      <c r="F77" s="323">
        <v>38900</v>
      </c>
    </row>
    <row r="78" spans="2:7" ht="15.6">
      <c r="F78" s="320"/>
      <c r="G78" s="323"/>
    </row>
    <row r="79" spans="2:7" ht="15.6">
      <c r="F79" s="320"/>
      <c r="G79" s="323"/>
    </row>
    <row r="80" spans="2:7" ht="15.6">
      <c r="F80" s="320"/>
      <c r="G80" s="323"/>
    </row>
    <row r="81" spans="2:9" ht="15.6">
      <c r="F81" s="320"/>
      <c r="G81" s="323"/>
    </row>
    <row r="82" spans="2:9" ht="15.6">
      <c r="F82" s="320"/>
      <c r="G82" s="323"/>
      <c r="H82" s="1" t="s">
        <v>934</v>
      </c>
    </row>
    <row r="83" spans="2:9" ht="23.4">
      <c r="B83" s="144" t="s">
        <v>255</v>
      </c>
      <c r="C83" s="109" t="s">
        <v>938</v>
      </c>
      <c r="F83" s="320"/>
      <c r="G83" s="323"/>
      <c r="H83" s="1" t="s">
        <v>935</v>
      </c>
    </row>
    <row r="84" spans="2:9" ht="15.6">
      <c r="F84" s="320"/>
      <c r="G84" s="323"/>
      <c r="H84" s="1" t="s">
        <v>936</v>
      </c>
    </row>
    <row r="85" spans="2:9" ht="15.6">
      <c r="F85" s="320"/>
      <c r="G85" s="323"/>
    </row>
    <row r="86" spans="2:9" ht="15.6">
      <c r="B86" s="330" t="s">
        <v>879</v>
      </c>
      <c r="C86" s="330" t="s">
        <v>238</v>
      </c>
      <c r="D86" s="330" t="s">
        <v>880</v>
      </c>
      <c r="E86" s="330" t="s">
        <v>881</v>
      </c>
      <c r="F86" s="330" t="s">
        <v>882</v>
      </c>
      <c r="G86" s="329"/>
      <c r="H86" s="331" t="s">
        <v>883</v>
      </c>
      <c r="I86" s="332" t="s">
        <v>888</v>
      </c>
    </row>
    <row r="87" spans="2:9" ht="15.6">
      <c r="B87" s="329">
        <v>1</v>
      </c>
      <c r="C87" s="328" t="s">
        <v>885</v>
      </c>
      <c r="D87" s="328" t="s">
        <v>884</v>
      </c>
      <c r="E87" s="328" t="s">
        <v>886</v>
      </c>
      <c r="F87" s="323">
        <v>211000</v>
      </c>
      <c r="G87" s="328"/>
      <c r="H87" s="331" t="s">
        <v>933</v>
      </c>
      <c r="I87" s="332" t="s">
        <v>891</v>
      </c>
    </row>
    <row r="88" spans="2:9" ht="15.6">
      <c r="B88" s="329">
        <v>2</v>
      </c>
      <c r="C88" s="328" t="s">
        <v>887</v>
      </c>
      <c r="D88" s="328" t="s">
        <v>888</v>
      </c>
      <c r="E88" s="328" t="s">
        <v>889</v>
      </c>
      <c r="F88" s="323">
        <v>180000</v>
      </c>
      <c r="G88" s="329"/>
      <c r="H88" s="328"/>
      <c r="I88" s="328"/>
    </row>
    <row r="89" spans="2:9" ht="15.6">
      <c r="B89" s="329">
        <v>3</v>
      </c>
      <c r="C89" s="328" t="s">
        <v>890</v>
      </c>
      <c r="D89" s="328" t="s">
        <v>888</v>
      </c>
      <c r="E89" s="328" t="s">
        <v>891</v>
      </c>
      <c r="F89" s="323">
        <v>114000</v>
      </c>
      <c r="G89" s="328"/>
      <c r="H89" s="328"/>
      <c r="I89" s="328"/>
    </row>
    <row r="90" spans="2:9" ht="15.6">
      <c r="B90" s="329">
        <v>4</v>
      </c>
      <c r="C90" s="328" t="s">
        <v>892</v>
      </c>
      <c r="D90" s="328" t="s">
        <v>888</v>
      </c>
      <c r="E90" s="328" t="s">
        <v>891</v>
      </c>
      <c r="F90" s="323">
        <v>107000</v>
      </c>
      <c r="G90" s="328"/>
      <c r="H90" s="328"/>
      <c r="I90" s="328"/>
    </row>
    <row r="91" spans="2:9" ht="15.6">
      <c r="B91" s="329">
        <v>5</v>
      </c>
      <c r="C91" s="328" t="s">
        <v>893</v>
      </c>
      <c r="D91" s="328" t="s">
        <v>888</v>
      </c>
      <c r="E91" s="328" t="s">
        <v>894</v>
      </c>
      <c r="F91" s="323">
        <v>106000</v>
      </c>
      <c r="G91" s="328"/>
      <c r="H91" s="328"/>
      <c r="I91" s="328"/>
    </row>
    <row r="92" spans="2:9" ht="15.6">
      <c r="B92" s="329">
        <v>6</v>
      </c>
      <c r="C92" s="328" t="s">
        <v>895</v>
      </c>
      <c r="D92" s="328" t="s">
        <v>888</v>
      </c>
      <c r="E92" s="328" t="s">
        <v>891</v>
      </c>
      <c r="F92" s="323">
        <v>104000</v>
      </c>
      <c r="G92" s="328"/>
      <c r="H92" s="328"/>
      <c r="I92" s="328"/>
    </row>
    <row r="93" spans="2:9" ht="15.6">
      <c r="B93" s="329">
        <v>7</v>
      </c>
      <c r="C93" s="328" t="s">
        <v>896</v>
      </c>
      <c r="D93" s="328" t="s">
        <v>888</v>
      </c>
      <c r="E93" s="328" t="s">
        <v>897</v>
      </c>
      <c r="F93" s="323">
        <v>94500</v>
      </c>
      <c r="G93" s="328"/>
      <c r="H93" s="328"/>
      <c r="I93" s="328"/>
    </row>
    <row r="94" spans="2:9" ht="15.6">
      <c r="B94" s="329">
        <v>8</v>
      </c>
      <c r="C94" s="328" t="s">
        <v>898</v>
      </c>
      <c r="D94" s="328" t="s">
        <v>899</v>
      </c>
      <c r="E94" s="328" t="s">
        <v>900</v>
      </c>
      <c r="F94" s="323">
        <v>93000</v>
      </c>
      <c r="G94" s="328"/>
      <c r="H94" s="328"/>
      <c r="I94" s="328"/>
    </row>
    <row r="95" spans="2:9" ht="15.6">
      <c r="B95" s="329">
        <v>9</v>
      </c>
      <c r="C95" s="328" t="s">
        <v>901</v>
      </c>
      <c r="D95" s="328" t="s">
        <v>902</v>
      </c>
      <c r="E95" s="328" t="s">
        <v>903</v>
      </c>
      <c r="F95" s="323">
        <v>83400</v>
      </c>
      <c r="G95" s="328"/>
      <c r="H95" s="328"/>
      <c r="I95" s="328"/>
    </row>
    <row r="96" spans="2:9" ht="15.6">
      <c r="B96" s="329">
        <v>10</v>
      </c>
      <c r="C96" s="328" t="s">
        <v>904</v>
      </c>
      <c r="D96" s="328" t="s">
        <v>888</v>
      </c>
      <c r="E96" s="328" t="s">
        <v>891</v>
      </c>
      <c r="F96" s="323">
        <v>80700</v>
      </c>
      <c r="G96" s="328"/>
      <c r="H96" s="328"/>
      <c r="I96" s="328"/>
    </row>
    <row r="97" spans="2:9" ht="15.6">
      <c r="B97" s="329">
        <v>11</v>
      </c>
      <c r="C97" s="328" t="s">
        <v>905</v>
      </c>
      <c r="D97" s="328" t="s">
        <v>884</v>
      </c>
      <c r="E97" s="328" t="s">
        <v>886</v>
      </c>
      <c r="F97" s="323">
        <v>80500</v>
      </c>
      <c r="G97" s="328"/>
      <c r="H97" s="328"/>
      <c r="I97" s="328"/>
    </row>
    <row r="98" spans="2:9" ht="15.6">
      <c r="B98" s="329">
        <v>12</v>
      </c>
      <c r="C98" s="328" t="s">
        <v>906</v>
      </c>
      <c r="D98" s="328" t="s">
        <v>888</v>
      </c>
      <c r="E98" s="328" t="s">
        <v>891</v>
      </c>
      <c r="F98" s="323">
        <v>79200</v>
      </c>
      <c r="G98" s="328"/>
      <c r="H98" s="328"/>
      <c r="I98" s="328"/>
    </row>
    <row r="99" spans="2:9" ht="15.6">
      <c r="B99" s="329">
        <v>13</v>
      </c>
      <c r="C99" s="328" t="s">
        <v>907</v>
      </c>
      <c r="D99" s="328" t="s">
        <v>908</v>
      </c>
      <c r="E99" s="328" t="s">
        <v>886</v>
      </c>
      <c r="F99" s="323">
        <v>77300</v>
      </c>
      <c r="G99" s="328"/>
      <c r="H99" s="328"/>
      <c r="I99" s="328"/>
    </row>
    <row r="100" spans="2:9" ht="15.6">
      <c r="B100" s="329">
        <v>14</v>
      </c>
      <c r="C100" s="328" t="s">
        <v>909</v>
      </c>
      <c r="D100" s="328" t="s">
        <v>888</v>
      </c>
      <c r="E100" s="328" t="s">
        <v>891</v>
      </c>
      <c r="F100" s="323">
        <v>76000</v>
      </c>
      <c r="G100" s="328"/>
      <c r="H100" s="328"/>
      <c r="I100" s="328"/>
    </row>
    <row r="101" spans="2:9" ht="15.6">
      <c r="B101" s="329">
        <v>15</v>
      </c>
      <c r="C101" s="328" t="s">
        <v>910</v>
      </c>
      <c r="D101" s="328" t="s">
        <v>911</v>
      </c>
      <c r="E101" s="328" t="s">
        <v>912</v>
      </c>
      <c r="F101" s="323">
        <v>68000</v>
      </c>
    </row>
    <row r="102" spans="2:9" ht="15.6">
      <c r="B102" s="329">
        <v>16</v>
      </c>
      <c r="C102" s="328" t="s">
        <v>913</v>
      </c>
      <c r="D102" s="328" t="s">
        <v>888</v>
      </c>
      <c r="E102" s="328" t="s">
        <v>891</v>
      </c>
      <c r="F102" s="323">
        <v>64400</v>
      </c>
    </row>
    <row r="103" spans="2:9" ht="15.6">
      <c r="B103" s="329">
        <v>17</v>
      </c>
      <c r="C103" s="328" t="s">
        <v>914</v>
      </c>
      <c r="D103" s="328" t="s">
        <v>888</v>
      </c>
      <c r="E103" s="328" t="s">
        <v>903</v>
      </c>
      <c r="F103" s="323">
        <v>59000</v>
      </c>
    </row>
    <row r="104" spans="2:9" ht="15.6">
      <c r="B104" s="329">
        <v>17</v>
      </c>
      <c r="C104" s="328" t="s">
        <v>915</v>
      </c>
      <c r="D104" s="328" t="s">
        <v>888</v>
      </c>
      <c r="E104" s="328" t="s">
        <v>903</v>
      </c>
      <c r="F104" s="323">
        <v>59000</v>
      </c>
    </row>
    <row r="105" spans="2:9" ht="15.6">
      <c r="B105" s="329">
        <v>19</v>
      </c>
      <c r="C105" s="328" t="s">
        <v>916</v>
      </c>
      <c r="D105" s="328" t="s">
        <v>888</v>
      </c>
      <c r="E105" s="328" t="s">
        <v>886</v>
      </c>
      <c r="F105" s="323">
        <v>58800</v>
      </c>
    </row>
    <row r="106" spans="2:9" ht="15.6">
      <c r="B106" s="329">
        <v>20</v>
      </c>
      <c r="C106" s="328" t="s">
        <v>917</v>
      </c>
      <c r="D106" s="328" t="s">
        <v>888</v>
      </c>
      <c r="E106" s="328" t="s">
        <v>886</v>
      </c>
      <c r="F106" s="323">
        <v>57600</v>
      </c>
    </row>
    <row r="107" spans="2:9" ht="15.6">
      <c r="B107" s="329">
        <v>21</v>
      </c>
      <c r="C107" s="328" t="s">
        <v>918</v>
      </c>
      <c r="D107" s="328" t="s">
        <v>888</v>
      </c>
      <c r="E107" s="328" t="s">
        <v>886</v>
      </c>
      <c r="F107" s="323">
        <v>56700</v>
      </c>
    </row>
    <row r="108" spans="2:9" ht="15.6">
      <c r="B108" s="329">
        <v>22</v>
      </c>
      <c r="C108" s="328" t="s">
        <v>919</v>
      </c>
      <c r="D108" s="328" t="s">
        <v>920</v>
      </c>
      <c r="E108" s="328" t="s">
        <v>897</v>
      </c>
      <c r="F108" s="323">
        <v>54400</v>
      </c>
    </row>
    <row r="109" spans="2:9" ht="15.6">
      <c r="B109" s="329">
        <v>23</v>
      </c>
      <c r="C109" s="328" t="s">
        <v>921</v>
      </c>
      <c r="D109" s="328" t="s">
        <v>888</v>
      </c>
      <c r="E109" s="328" t="s">
        <v>891</v>
      </c>
      <c r="F109" s="323">
        <v>50100</v>
      </c>
    </row>
    <row r="110" spans="2:9" ht="15.6">
      <c r="B110" s="329">
        <v>24</v>
      </c>
      <c r="C110" s="328" t="s">
        <v>922</v>
      </c>
      <c r="D110" s="328" t="s">
        <v>902</v>
      </c>
      <c r="E110" s="328" t="s">
        <v>903</v>
      </c>
      <c r="F110" s="323">
        <v>47200</v>
      </c>
    </row>
    <row r="111" spans="2:9" ht="15.6">
      <c r="B111" s="329">
        <v>25</v>
      </c>
      <c r="C111" s="328" t="s">
        <v>923</v>
      </c>
      <c r="D111" s="328" t="s">
        <v>888</v>
      </c>
      <c r="E111" s="328" t="s">
        <v>886</v>
      </c>
      <c r="F111" s="323">
        <v>45100</v>
      </c>
    </row>
    <row r="112" spans="2:9" ht="15.6">
      <c r="B112" s="329">
        <v>26</v>
      </c>
      <c r="C112" s="328" t="s">
        <v>924</v>
      </c>
      <c r="D112" s="328" t="s">
        <v>911</v>
      </c>
      <c r="E112" s="328" t="s">
        <v>891</v>
      </c>
      <c r="F112" s="323">
        <v>45000</v>
      </c>
    </row>
    <row r="113" spans="2:6" ht="15.6">
      <c r="B113" s="329">
        <v>27</v>
      </c>
      <c r="C113" s="328" t="s">
        <v>925</v>
      </c>
      <c r="D113" s="328" t="s">
        <v>926</v>
      </c>
      <c r="E113" s="328" t="s">
        <v>886</v>
      </c>
      <c r="F113" s="323">
        <v>42900</v>
      </c>
    </row>
    <row r="114" spans="2:6" ht="15.6">
      <c r="B114" s="329">
        <v>28</v>
      </c>
      <c r="C114" s="328" t="s">
        <v>927</v>
      </c>
      <c r="D114" s="328" t="s">
        <v>884</v>
      </c>
      <c r="E114" s="328" t="s">
        <v>886</v>
      </c>
      <c r="F114" s="323">
        <v>40100</v>
      </c>
    </row>
    <row r="115" spans="2:6" ht="15.6">
      <c r="B115" s="329">
        <v>29</v>
      </c>
      <c r="C115" s="328" t="s">
        <v>928</v>
      </c>
      <c r="D115" s="328" t="s">
        <v>929</v>
      </c>
      <c r="E115" s="328" t="s">
        <v>930</v>
      </c>
      <c r="F115" s="323">
        <v>39100</v>
      </c>
    </row>
    <row r="116" spans="2:6" ht="15.6">
      <c r="B116" s="329">
        <v>30</v>
      </c>
      <c r="C116" s="328" t="s">
        <v>931</v>
      </c>
      <c r="D116" s="328" t="s">
        <v>932</v>
      </c>
      <c r="E116" s="328" t="s">
        <v>912</v>
      </c>
      <c r="F116" s="323">
        <v>38900</v>
      </c>
    </row>
    <row r="130" spans="2:9" ht="23.4">
      <c r="B130" s="144" t="s">
        <v>693</v>
      </c>
      <c r="C130" s="109" t="s">
        <v>939</v>
      </c>
      <c r="H130" s="319" t="s">
        <v>940</v>
      </c>
      <c r="I130" s="327" t="s">
        <v>941</v>
      </c>
    </row>
    <row r="133" spans="2:9" ht="15.6">
      <c r="B133" s="330" t="s">
        <v>879</v>
      </c>
      <c r="C133" s="330" t="s">
        <v>238</v>
      </c>
      <c r="D133" s="330" t="s">
        <v>880</v>
      </c>
      <c r="E133" s="330" t="s">
        <v>881</v>
      </c>
      <c r="F133" s="330" t="s">
        <v>882</v>
      </c>
      <c r="H133" s="1" t="s">
        <v>883</v>
      </c>
      <c r="I133" s="1" t="s">
        <v>888</v>
      </c>
    </row>
    <row r="134" spans="2:9">
      <c r="B134" s="1">
        <v>1</v>
      </c>
      <c r="C134" s="1" t="s">
        <v>885</v>
      </c>
      <c r="D134" s="1" t="s">
        <v>884</v>
      </c>
      <c r="E134" s="1" t="s">
        <v>886</v>
      </c>
      <c r="F134" s="326">
        <v>211000</v>
      </c>
      <c r="H134" s="1" t="s">
        <v>933</v>
      </c>
      <c r="I134" s="1" t="s">
        <v>891</v>
      </c>
    </row>
    <row r="135" spans="2:9">
      <c r="B135" s="1">
        <v>2</v>
      </c>
      <c r="C135" s="1" t="s">
        <v>887</v>
      </c>
      <c r="D135" s="1" t="s">
        <v>888</v>
      </c>
      <c r="E135" s="1" t="s">
        <v>889</v>
      </c>
      <c r="F135" s="326">
        <v>180000</v>
      </c>
    </row>
    <row r="136" spans="2:9">
      <c r="B136" s="1">
        <v>3</v>
      </c>
      <c r="C136" s="1" t="s">
        <v>890</v>
      </c>
      <c r="D136" s="1" t="s">
        <v>888</v>
      </c>
      <c r="E136" s="1" t="s">
        <v>891</v>
      </c>
      <c r="F136" s="326">
        <v>114000</v>
      </c>
    </row>
    <row r="137" spans="2:9">
      <c r="B137" s="1">
        <v>4</v>
      </c>
      <c r="C137" s="1" t="s">
        <v>892</v>
      </c>
      <c r="D137" s="1" t="s">
        <v>888</v>
      </c>
      <c r="E137" s="1" t="s">
        <v>891</v>
      </c>
      <c r="F137" s="326">
        <v>107000</v>
      </c>
    </row>
    <row r="138" spans="2:9">
      <c r="B138" s="1">
        <v>5</v>
      </c>
      <c r="C138" s="1" t="s">
        <v>893</v>
      </c>
      <c r="D138" s="1" t="s">
        <v>888</v>
      </c>
      <c r="E138" s="1" t="s">
        <v>894</v>
      </c>
      <c r="F138" s="326">
        <v>106000</v>
      </c>
    </row>
    <row r="139" spans="2:9">
      <c r="B139" s="1">
        <v>6</v>
      </c>
      <c r="C139" s="1" t="s">
        <v>895</v>
      </c>
      <c r="D139" s="1" t="s">
        <v>888</v>
      </c>
      <c r="E139" s="1" t="s">
        <v>891</v>
      </c>
      <c r="F139" s="326">
        <v>104000</v>
      </c>
    </row>
    <row r="140" spans="2:9">
      <c r="B140" s="1">
        <v>7</v>
      </c>
      <c r="C140" s="1" t="s">
        <v>896</v>
      </c>
      <c r="D140" s="1" t="s">
        <v>888</v>
      </c>
      <c r="E140" s="1" t="s">
        <v>897</v>
      </c>
      <c r="F140" s="326">
        <v>94500</v>
      </c>
    </row>
    <row r="141" spans="2:9">
      <c r="B141" s="1">
        <v>8</v>
      </c>
      <c r="C141" s="1" t="s">
        <v>898</v>
      </c>
      <c r="D141" s="1" t="s">
        <v>899</v>
      </c>
      <c r="E141" s="1" t="s">
        <v>900</v>
      </c>
      <c r="F141" s="326">
        <v>93000</v>
      </c>
    </row>
    <row r="142" spans="2:9">
      <c r="B142" s="1">
        <v>9</v>
      </c>
      <c r="C142" s="1" t="s">
        <v>901</v>
      </c>
      <c r="D142" s="1" t="s">
        <v>902</v>
      </c>
      <c r="E142" s="1" t="s">
        <v>903</v>
      </c>
      <c r="F142" s="326">
        <v>83400</v>
      </c>
    </row>
    <row r="143" spans="2:9">
      <c r="B143" s="1">
        <v>10</v>
      </c>
      <c r="C143" s="1" t="s">
        <v>904</v>
      </c>
      <c r="D143" s="1" t="s">
        <v>888</v>
      </c>
      <c r="E143" s="1" t="s">
        <v>891</v>
      </c>
      <c r="F143" s="326">
        <v>80700</v>
      </c>
    </row>
    <row r="144" spans="2:9">
      <c r="B144" s="1">
        <v>11</v>
      </c>
      <c r="C144" s="1" t="s">
        <v>905</v>
      </c>
      <c r="D144" s="1" t="s">
        <v>884</v>
      </c>
      <c r="E144" s="1" t="s">
        <v>886</v>
      </c>
      <c r="F144" s="326">
        <v>80500</v>
      </c>
    </row>
    <row r="145" spans="2:6">
      <c r="B145" s="1">
        <v>12</v>
      </c>
      <c r="C145" s="1" t="s">
        <v>906</v>
      </c>
      <c r="D145" s="1" t="s">
        <v>888</v>
      </c>
      <c r="E145" s="1" t="s">
        <v>891</v>
      </c>
      <c r="F145" s="326">
        <v>79200</v>
      </c>
    </row>
    <row r="146" spans="2:6">
      <c r="B146" s="1">
        <v>13</v>
      </c>
      <c r="C146" s="1" t="s">
        <v>907</v>
      </c>
      <c r="D146" s="1" t="s">
        <v>908</v>
      </c>
      <c r="E146" s="1" t="s">
        <v>886</v>
      </c>
      <c r="F146" s="326">
        <v>77300</v>
      </c>
    </row>
    <row r="147" spans="2:6">
      <c r="B147" s="1">
        <v>14</v>
      </c>
      <c r="C147" s="1" t="s">
        <v>909</v>
      </c>
      <c r="D147" s="1" t="s">
        <v>888</v>
      </c>
      <c r="E147" s="1" t="s">
        <v>891</v>
      </c>
      <c r="F147" s="326">
        <v>76000</v>
      </c>
    </row>
    <row r="148" spans="2:6">
      <c r="B148" s="1">
        <v>15</v>
      </c>
      <c r="C148" s="1" t="s">
        <v>910</v>
      </c>
      <c r="D148" s="1" t="s">
        <v>911</v>
      </c>
      <c r="E148" s="1" t="s">
        <v>912</v>
      </c>
      <c r="F148" s="326">
        <v>68000</v>
      </c>
    </row>
    <row r="149" spans="2:6">
      <c r="B149" s="1">
        <v>16</v>
      </c>
      <c r="C149" s="1" t="s">
        <v>913</v>
      </c>
      <c r="D149" s="1" t="s">
        <v>888</v>
      </c>
      <c r="E149" s="1" t="s">
        <v>891</v>
      </c>
      <c r="F149" s="326">
        <v>64400</v>
      </c>
    </row>
    <row r="150" spans="2:6">
      <c r="B150" s="1">
        <v>17</v>
      </c>
      <c r="C150" s="1" t="s">
        <v>914</v>
      </c>
      <c r="D150" s="1" t="s">
        <v>888</v>
      </c>
      <c r="E150" s="1" t="s">
        <v>903</v>
      </c>
      <c r="F150" s="326">
        <v>59000</v>
      </c>
    </row>
    <row r="151" spans="2:6">
      <c r="B151" s="1">
        <v>17</v>
      </c>
      <c r="C151" s="1" t="s">
        <v>915</v>
      </c>
      <c r="D151" s="1" t="s">
        <v>888</v>
      </c>
      <c r="E151" s="1" t="s">
        <v>903</v>
      </c>
      <c r="F151" s="326">
        <v>59000</v>
      </c>
    </row>
    <row r="152" spans="2:6">
      <c r="B152" s="1">
        <v>19</v>
      </c>
      <c r="C152" s="1" t="s">
        <v>916</v>
      </c>
      <c r="D152" s="1" t="s">
        <v>888</v>
      </c>
      <c r="E152" s="1" t="s">
        <v>886</v>
      </c>
      <c r="F152" s="326">
        <v>58800</v>
      </c>
    </row>
    <row r="153" spans="2:6">
      <c r="B153" s="1">
        <v>20</v>
      </c>
      <c r="C153" s="1" t="s">
        <v>917</v>
      </c>
      <c r="D153" s="1" t="s">
        <v>888</v>
      </c>
      <c r="E153" s="1" t="s">
        <v>886</v>
      </c>
      <c r="F153" s="326">
        <v>57600</v>
      </c>
    </row>
    <row r="154" spans="2:6">
      <c r="B154" s="1">
        <v>21</v>
      </c>
      <c r="C154" s="1" t="s">
        <v>918</v>
      </c>
      <c r="D154" s="1" t="s">
        <v>888</v>
      </c>
      <c r="E154" s="1" t="s">
        <v>886</v>
      </c>
      <c r="F154" s="326">
        <v>56700</v>
      </c>
    </row>
    <row r="155" spans="2:6">
      <c r="B155" s="1">
        <v>22</v>
      </c>
      <c r="C155" s="1" t="s">
        <v>919</v>
      </c>
      <c r="D155" s="1" t="s">
        <v>920</v>
      </c>
      <c r="E155" s="1" t="s">
        <v>897</v>
      </c>
      <c r="F155" s="326">
        <v>54400</v>
      </c>
    </row>
    <row r="156" spans="2:6">
      <c r="B156" s="1">
        <v>23</v>
      </c>
      <c r="C156" s="1" t="s">
        <v>921</v>
      </c>
      <c r="D156" s="1" t="s">
        <v>888</v>
      </c>
      <c r="E156" s="1" t="s">
        <v>891</v>
      </c>
      <c r="F156" s="326">
        <v>50100</v>
      </c>
    </row>
    <row r="157" spans="2:6">
      <c r="B157" s="1">
        <v>24</v>
      </c>
      <c r="C157" s="1" t="s">
        <v>922</v>
      </c>
      <c r="D157" s="1" t="s">
        <v>902</v>
      </c>
      <c r="E157" s="1" t="s">
        <v>903</v>
      </c>
      <c r="F157" s="326">
        <v>47200</v>
      </c>
    </row>
    <row r="158" spans="2:6">
      <c r="B158" s="1">
        <v>25</v>
      </c>
      <c r="C158" s="1" t="s">
        <v>923</v>
      </c>
      <c r="D158" s="1" t="s">
        <v>888</v>
      </c>
      <c r="E158" s="1" t="s">
        <v>886</v>
      </c>
      <c r="F158" s="326">
        <v>45100</v>
      </c>
    </row>
    <row r="159" spans="2:6">
      <c r="B159" s="1">
        <v>26</v>
      </c>
      <c r="C159" s="1" t="s">
        <v>924</v>
      </c>
      <c r="D159" s="1" t="s">
        <v>911</v>
      </c>
      <c r="E159" s="1" t="s">
        <v>891</v>
      </c>
      <c r="F159" s="326">
        <v>45000</v>
      </c>
    </row>
    <row r="160" spans="2:6">
      <c r="B160" s="1">
        <v>27</v>
      </c>
      <c r="C160" s="1" t="s">
        <v>925</v>
      </c>
      <c r="D160" s="1" t="s">
        <v>926</v>
      </c>
      <c r="E160" s="1" t="s">
        <v>886</v>
      </c>
      <c r="F160" s="326">
        <v>42900</v>
      </c>
    </row>
    <row r="161" spans="2:9">
      <c r="B161" s="1">
        <v>28</v>
      </c>
      <c r="C161" s="1" t="s">
        <v>927</v>
      </c>
      <c r="D161" s="1" t="s">
        <v>884</v>
      </c>
      <c r="E161" s="1" t="s">
        <v>886</v>
      </c>
      <c r="F161" s="326">
        <v>40100</v>
      </c>
    </row>
    <row r="162" spans="2:9">
      <c r="B162" s="1">
        <v>29</v>
      </c>
      <c r="C162" s="1" t="s">
        <v>928</v>
      </c>
      <c r="D162" s="1" t="s">
        <v>929</v>
      </c>
      <c r="E162" s="1" t="s">
        <v>930</v>
      </c>
      <c r="F162" s="326">
        <v>39100</v>
      </c>
    </row>
    <row r="163" spans="2:9">
      <c r="B163" s="1">
        <v>30</v>
      </c>
      <c r="C163" s="1" t="s">
        <v>931</v>
      </c>
      <c r="D163" s="1" t="s">
        <v>932</v>
      </c>
      <c r="E163" s="1" t="s">
        <v>912</v>
      </c>
      <c r="F163" s="326">
        <v>38900</v>
      </c>
    </row>
    <row r="168" spans="2:9" ht="23.4">
      <c r="B168" s="144" t="s">
        <v>711</v>
      </c>
      <c r="C168" s="109" t="s">
        <v>942</v>
      </c>
    </row>
    <row r="171" spans="2:9" ht="15.6">
      <c r="B171" s="330" t="s">
        <v>879</v>
      </c>
      <c r="C171" s="330" t="s">
        <v>238</v>
      </c>
      <c r="D171" s="330" t="s">
        <v>880</v>
      </c>
      <c r="E171" s="330" t="s">
        <v>881</v>
      </c>
      <c r="F171" s="330" t="s">
        <v>882</v>
      </c>
      <c r="G171" s="329"/>
      <c r="H171" s="331" t="s">
        <v>883</v>
      </c>
      <c r="I171" s="332" t="s">
        <v>888</v>
      </c>
    </row>
    <row r="172" spans="2:9" ht="15.6">
      <c r="B172" s="329">
        <v>1</v>
      </c>
      <c r="C172" s="328" t="s">
        <v>885</v>
      </c>
      <c r="D172" s="328" t="s">
        <v>884</v>
      </c>
      <c r="E172" s="328" t="s">
        <v>886</v>
      </c>
      <c r="F172" s="323">
        <v>211000</v>
      </c>
      <c r="G172" s="328"/>
      <c r="H172" s="328"/>
      <c r="I172" s="328"/>
    </row>
    <row r="173" spans="2:9" ht="15.6">
      <c r="B173" s="329">
        <v>2</v>
      </c>
      <c r="C173" s="328" t="s">
        <v>887</v>
      </c>
      <c r="D173" s="328" t="s">
        <v>888</v>
      </c>
      <c r="E173" s="328" t="s">
        <v>889</v>
      </c>
      <c r="F173" s="323">
        <v>180000</v>
      </c>
      <c r="G173" s="329"/>
      <c r="H173" s="328"/>
      <c r="I173" s="328"/>
    </row>
    <row r="174" spans="2:9" ht="15.6">
      <c r="B174" s="329">
        <v>3</v>
      </c>
      <c r="C174" s="328" t="s">
        <v>890</v>
      </c>
      <c r="D174" s="328" t="s">
        <v>888</v>
      </c>
      <c r="E174" s="328" t="s">
        <v>891</v>
      </c>
      <c r="F174" s="323">
        <v>114000</v>
      </c>
      <c r="G174" s="328"/>
      <c r="H174" s="328"/>
      <c r="I174" s="328"/>
    </row>
    <row r="175" spans="2:9" ht="15.6">
      <c r="B175" s="329">
        <v>4</v>
      </c>
      <c r="C175" s="328" t="s">
        <v>892</v>
      </c>
      <c r="D175" s="328" t="s">
        <v>888</v>
      </c>
      <c r="E175" s="328" t="s">
        <v>891</v>
      </c>
      <c r="F175" s="323">
        <v>107000</v>
      </c>
      <c r="G175" s="328"/>
      <c r="H175" s="328"/>
      <c r="I175" s="328"/>
    </row>
    <row r="176" spans="2:9" ht="15.6">
      <c r="B176" s="329">
        <v>5</v>
      </c>
      <c r="C176" s="328" t="s">
        <v>893</v>
      </c>
      <c r="D176" s="328" t="s">
        <v>888</v>
      </c>
      <c r="E176" s="328" t="s">
        <v>894</v>
      </c>
      <c r="F176" s="323">
        <v>106000</v>
      </c>
      <c r="G176" s="328"/>
      <c r="H176" s="328"/>
      <c r="I176" s="328"/>
    </row>
    <row r="177" spans="2:9" ht="15.6">
      <c r="B177" s="329">
        <v>6</v>
      </c>
      <c r="C177" s="328" t="s">
        <v>895</v>
      </c>
      <c r="D177" s="328" t="s">
        <v>888</v>
      </c>
      <c r="E177" s="328" t="s">
        <v>891</v>
      </c>
      <c r="F177" s="323">
        <v>104000</v>
      </c>
      <c r="G177" s="328"/>
      <c r="H177" s="328"/>
      <c r="I177" s="328"/>
    </row>
    <row r="178" spans="2:9" ht="15.6">
      <c r="B178" s="329">
        <v>7</v>
      </c>
      <c r="C178" s="328" t="s">
        <v>896</v>
      </c>
      <c r="D178" s="328" t="s">
        <v>888</v>
      </c>
      <c r="E178" s="328" t="s">
        <v>897</v>
      </c>
      <c r="F178" s="323">
        <v>94500</v>
      </c>
      <c r="G178" s="328"/>
      <c r="H178" s="328"/>
      <c r="I178" s="328"/>
    </row>
    <row r="179" spans="2:9" ht="15.6">
      <c r="B179" s="329">
        <v>8</v>
      </c>
      <c r="C179" s="328" t="s">
        <v>898</v>
      </c>
      <c r="D179" s="328" t="s">
        <v>899</v>
      </c>
      <c r="E179" s="328" t="s">
        <v>900</v>
      </c>
      <c r="F179" s="323">
        <v>93000</v>
      </c>
      <c r="G179" s="328"/>
      <c r="H179" s="328"/>
      <c r="I179" s="328"/>
    </row>
    <row r="180" spans="2:9" ht="15.6">
      <c r="B180" s="329">
        <v>9</v>
      </c>
      <c r="C180" s="328" t="s">
        <v>901</v>
      </c>
      <c r="D180" s="328" t="s">
        <v>902</v>
      </c>
      <c r="E180" s="328" t="s">
        <v>903</v>
      </c>
      <c r="F180" s="323">
        <v>83400</v>
      </c>
      <c r="G180" s="328"/>
      <c r="H180" s="328"/>
      <c r="I180" s="328"/>
    </row>
    <row r="181" spans="2:9" ht="15.6">
      <c r="B181" s="329">
        <v>10</v>
      </c>
      <c r="C181" s="328" t="s">
        <v>904</v>
      </c>
      <c r="D181" s="328" t="s">
        <v>888</v>
      </c>
      <c r="E181" s="328" t="s">
        <v>891</v>
      </c>
      <c r="F181" s="323">
        <v>80700</v>
      </c>
      <c r="G181" s="328"/>
      <c r="H181" s="328"/>
      <c r="I181" s="328"/>
    </row>
    <row r="182" spans="2:9" ht="15.6">
      <c r="B182" s="329">
        <v>11</v>
      </c>
      <c r="C182" s="328" t="s">
        <v>905</v>
      </c>
      <c r="D182" s="328" t="s">
        <v>884</v>
      </c>
      <c r="E182" s="328" t="s">
        <v>886</v>
      </c>
      <c r="F182" s="323">
        <v>80500</v>
      </c>
      <c r="G182" s="328"/>
      <c r="H182" s="328"/>
      <c r="I182" s="328"/>
    </row>
    <row r="183" spans="2:9" ht="15.6">
      <c r="B183" s="329">
        <v>12</v>
      </c>
      <c r="C183" s="328" t="s">
        <v>906</v>
      </c>
      <c r="D183" s="328" t="s">
        <v>888</v>
      </c>
      <c r="E183" s="328" t="s">
        <v>891</v>
      </c>
      <c r="F183" s="323">
        <v>79200</v>
      </c>
      <c r="G183" s="328"/>
      <c r="H183" s="328"/>
      <c r="I183" s="328"/>
    </row>
    <row r="184" spans="2:9" ht="15.6">
      <c r="B184" s="329">
        <v>13</v>
      </c>
      <c r="C184" s="328" t="s">
        <v>907</v>
      </c>
      <c r="D184" s="328" t="s">
        <v>908</v>
      </c>
      <c r="E184" s="328" t="s">
        <v>886</v>
      </c>
      <c r="F184" s="323">
        <v>77300</v>
      </c>
      <c r="G184" s="328"/>
      <c r="H184" s="328"/>
      <c r="I184" s="328"/>
    </row>
    <row r="185" spans="2:9" ht="15.6">
      <c r="B185" s="329">
        <v>14</v>
      </c>
      <c r="C185" s="328" t="s">
        <v>909</v>
      </c>
      <c r="D185" s="328" t="s">
        <v>888</v>
      </c>
      <c r="E185" s="328" t="s">
        <v>891</v>
      </c>
      <c r="F185" s="323">
        <v>76000</v>
      </c>
      <c r="G185" s="328"/>
      <c r="H185" s="328"/>
      <c r="I185" s="328"/>
    </row>
    <row r="186" spans="2:9" ht="15.6">
      <c r="B186" s="329">
        <v>15</v>
      </c>
      <c r="C186" s="328" t="s">
        <v>910</v>
      </c>
      <c r="D186" s="328" t="s">
        <v>911</v>
      </c>
      <c r="E186" s="328" t="s">
        <v>912</v>
      </c>
      <c r="F186" s="323">
        <v>68000</v>
      </c>
    </row>
    <row r="187" spans="2:9" ht="15.6">
      <c r="B187" s="329">
        <v>16</v>
      </c>
      <c r="C187" s="328" t="s">
        <v>913</v>
      </c>
      <c r="D187" s="328" t="s">
        <v>888</v>
      </c>
      <c r="E187" s="328" t="s">
        <v>891</v>
      </c>
      <c r="F187" s="323">
        <v>64400</v>
      </c>
    </row>
    <row r="188" spans="2:9" ht="15.6">
      <c r="B188" s="329">
        <v>17</v>
      </c>
      <c r="C188" s="328" t="s">
        <v>914</v>
      </c>
      <c r="D188" s="328" t="s">
        <v>888</v>
      </c>
      <c r="E188" s="328" t="s">
        <v>903</v>
      </c>
      <c r="F188" s="323">
        <v>59000</v>
      </c>
    </row>
    <row r="189" spans="2:9" ht="15.6">
      <c r="B189" s="329">
        <v>17</v>
      </c>
      <c r="C189" s="328" t="s">
        <v>915</v>
      </c>
      <c r="D189" s="328" t="s">
        <v>888</v>
      </c>
      <c r="E189" s="328" t="s">
        <v>903</v>
      </c>
      <c r="F189" s="323">
        <v>59000</v>
      </c>
    </row>
    <row r="190" spans="2:9" ht="15.6">
      <c r="B190" s="329">
        <v>19</v>
      </c>
      <c r="C190" s="328" t="s">
        <v>916</v>
      </c>
      <c r="D190" s="328" t="s">
        <v>888</v>
      </c>
      <c r="E190" s="328" t="s">
        <v>886</v>
      </c>
      <c r="F190" s="323">
        <v>58800</v>
      </c>
    </row>
    <row r="191" spans="2:9" ht="15.6">
      <c r="B191" s="329">
        <v>20</v>
      </c>
      <c r="C191" s="328" t="s">
        <v>917</v>
      </c>
      <c r="D191" s="328" t="s">
        <v>888</v>
      </c>
      <c r="E191" s="328" t="s">
        <v>886</v>
      </c>
      <c r="F191" s="323">
        <v>57600</v>
      </c>
    </row>
    <row r="192" spans="2:9" ht="15.6">
      <c r="B192" s="329">
        <v>21</v>
      </c>
      <c r="C192" s="328" t="s">
        <v>918</v>
      </c>
      <c r="D192" s="328" t="s">
        <v>888</v>
      </c>
      <c r="E192" s="328" t="s">
        <v>886</v>
      </c>
      <c r="F192" s="323">
        <v>56700</v>
      </c>
    </row>
    <row r="193" spans="2:6" ht="15.6">
      <c r="B193" s="329">
        <v>22</v>
      </c>
      <c r="C193" s="328" t="s">
        <v>919</v>
      </c>
      <c r="D193" s="328" t="s">
        <v>920</v>
      </c>
      <c r="E193" s="328" t="s">
        <v>897</v>
      </c>
      <c r="F193" s="323">
        <v>54400</v>
      </c>
    </row>
    <row r="194" spans="2:6" ht="15.6">
      <c r="B194" s="329">
        <v>23</v>
      </c>
      <c r="C194" s="328" t="s">
        <v>921</v>
      </c>
      <c r="D194" s="328" t="s">
        <v>888</v>
      </c>
      <c r="E194" s="328" t="s">
        <v>891</v>
      </c>
      <c r="F194" s="323">
        <v>50100</v>
      </c>
    </row>
    <row r="195" spans="2:6" ht="15.6">
      <c r="B195" s="329">
        <v>24</v>
      </c>
      <c r="C195" s="328" t="s">
        <v>922</v>
      </c>
      <c r="D195" s="328" t="s">
        <v>902</v>
      </c>
      <c r="E195" s="328" t="s">
        <v>903</v>
      </c>
      <c r="F195" s="323">
        <v>47200</v>
      </c>
    </row>
    <row r="196" spans="2:6" ht="15.6">
      <c r="B196" s="329">
        <v>25</v>
      </c>
      <c r="C196" s="328" t="s">
        <v>923</v>
      </c>
      <c r="D196" s="328" t="s">
        <v>888</v>
      </c>
      <c r="E196" s="328" t="s">
        <v>886</v>
      </c>
      <c r="F196" s="323">
        <v>45100</v>
      </c>
    </row>
    <row r="197" spans="2:6" ht="15.6">
      <c r="B197" s="329">
        <v>26</v>
      </c>
      <c r="C197" s="328" t="s">
        <v>924</v>
      </c>
      <c r="D197" s="328" t="s">
        <v>911</v>
      </c>
      <c r="E197" s="328" t="s">
        <v>891</v>
      </c>
      <c r="F197" s="323">
        <v>45000</v>
      </c>
    </row>
    <row r="198" spans="2:6" ht="15.6">
      <c r="B198" s="329">
        <v>27</v>
      </c>
      <c r="C198" s="328" t="s">
        <v>925</v>
      </c>
      <c r="D198" s="328" t="s">
        <v>926</v>
      </c>
      <c r="E198" s="328" t="s">
        <v>886</v>
      </c>
      <c r="F198" s="323">
        <v>42900</v>
      </c>
    </row>
    <row r="199" spans="2:6" ht="15.6">
      <c r="B199" s="329">
        <v>28</v>
      </c>
      <c r="C199" s="328" t="s">
        <v>927</v>
      </c>
      <c r="D199" s="328" t="s">
        <v>884</v>
      </c>
      <c r="E199" s="328" t="s">
        <v>886</v>
      </c>
      <c r="F199" s="323">
        <v>40100</v>
      </c>
    </row>
    <row r="200" spans="2:6" ht="15.6">
      <c r="B200" s="329">
        <v>29</v>
      </c>
      <c r="C200" s="328" t="s">
        <v>928</v>
      </c>
      <c r="D200" s="328" t="s">
        <v>929</v>
      </c>
      <c r="E200" s="328" t="s">
        <v>930</v>
      </c>
      <c r="F200" s="323">
        <v>39100</v>
      </c>
    </row>
    <row r="201" spans="2:6" ht="15.6">
      <c r="B201" s="329">
        <v>30</v>
      </c>
      <c r="C201" s="328" t="s">
        <v>931</v>
      </c>
      <c r="D201" s="328" t="s">
        <v>932</v>
      </c>
      <c r="E201" s="328" t="s">
        <v>912</v>
      </c>
      <c r="F201" s="323">
        <v>38900</v>
      </c>
    </row>
    <row r="221" spans="2:9" ht="23.4">
      <c r="B221" s="144" t="s">
        <v>716</v>
      </c>
      <c r="C221" s="109" t="s">
        <v>943</v>
      </c>
      <c r="H221" s="333" t="s">
        <v>944</v>
      </c>
      <c r="I221" s="319" t="s">
        <v>945</v>
      </c>
    </row>
    <row r="224" spans="2:9" ht="15.6">
      <c r="B224" s="330" t="s">
        <v>879</v>
      </c>
      <c r="C224" s="330" t="s">
        <v>238</v>
      </c>
      <c r="D224" s="330" t="s">
        <v>880</v>
      </c>
      <c r="E224" s="330" t="s">
        <v>881</v>
      </c>
      <c r="F224" s="330" t="s">
        <v>882</v>
      </c>
      <c r="G224" s="329"/>
      <c r="H224" s="331" t="s">
        <v>883</v>
      </c>
      <c r="I224" s="332" t="s">
        <v>888</v>
      </c>
    </row>
    <row r="225" spans="2:9" ht="15.6">
      <c r="B225" s="329">
        <v>1</v>
      </c>
      <c r="C225" s="328" t="s">
        <v>885</v>
      </c>
      <c r="D225" s="328" t="s">
        <v>884</v>
      </c>
      <c r="E225" s="328" t="s">
        <v>886</v>
      </c>
      <c r="F225" s="323">
        <v>211000</v>
      </c>
      <c r="G225" s="328"/>
      <c r="H225" s="328"/>
      <c r="I225" s="328"/>
    </row>
    <row r="226" spans="2:9" ht="15.6">
      <c r="B226" s="329">
        <v>2</v>
      </c>
      <c r="C226" s="328" t="s">
        <v>887</v>
      </c>
      <c r="D226" s="328" t="s">
        <v>888</v>
      </c>
      <c r="E226" s="328" t="s">
        <v>889</v>
      </c>
      <c r="F226" s="323">
        <v>180000</v>
      </c>
      <c r="G226" s="329"/>
      <c r="H226" s="328"/>
      <c r="I226" s="328"/>
    </row>
    <row r="227" spans="2:9" ht="15.6">
      <c r="B227" s="329">
        <v>3</v>
      </c>
      <c r="C227" s="328" t="s">
        <v>890</v>
      </c>
      <c r="D227" s="328" t="s">
        <v>888</v>
      </c>
      <c r="E227" s="328" t="s">
        <v>891</v>
      </c>
      <c r="F227" s="323">
        <v>114000</v>
      </c>
      <c r="G227" s="328"/>
      <c r="H227" s="328"/>
      <c r="I227" s="328"/>
    </row>
    <row r="228" spans="2:9" ht="15.6">
      <c r="B228" s="329">
        <v>4</v>
      </c>
      <c r="C228" s="328" t="s">
        <v>892</v>
      </c>
      <c r="D228" s="328" t="s">
        <v>888</v>
      </c>
      <c r="E228" s="328" t="s">
        <v>891</v>
      </c>
      <c r="F228" s="323">
        <v>107000</v>
      </c>
      <c r="G228" s="328"/>
      <c r="H228" s="328"/>
      <c r="I228" s="328"/>
    </row>
    <row r="229" spans="2:9" ht="15.6">
      <c r="B229" s="329">
        <v>5</v>
      </c>
      <c r="C229" s="328" t="s">
        <v>893</v>
      </c>
      <c r="D229" s="328" t="s">
        <v>888</v>
      </c>
      <c r="E229" s="328" t="s">
        <v>894</v>
      </c>
      <c r="F229" s="323">
        <v>106000</v>
      </c>
      <c r="G229" s="328"/>
      <c r="H229" s="328"/>
      <c r="I229" s="328"/>
    </row>
    <row r="230" spans="2:9" ht="15.6">
      <c r="B230" s="329">
        <v>6</v>
      </c>
      <c r="C230" s="328" t="s">
        <v>895</v>
      </c>
      <c r="D230" s="328" t="s">
        <v>888</v>
      </c>
      <c r="E230" s="328" t="s">
        <v>891</v>
      </c>
      <c r="F230" s="323">
        <v>104000</v>
      </c>
      <c r="G230" s="328"/>
      <c r="H230" s="328"/>
      <c r="I230" s="328"/>
    </row>
    <row r="231" spans="2:9" ht="15.6">
      <c r="B231" s="329">
        <v>7</v>
      </c>
      <c r="C231" s="328" t="s">
        <v>896</v>
      </c>
      <c r="D231" s="328" t="s">
        <v>888</v>
      </c>
      <c r="E231" s="328" t="s">
        <v>897</v>
      </c>
      <c r="F231" s="323">
        <v>94500</v>
      </c>
      <c r="G231" s="328"/>
      <c r="H231" s="328"/>
      <c r="I231" s="328"/>
    </row>
    <row r="232" spans="2:9" ht="15.6">
      <c r="B232" s="329">
        <v>8</v>
      </c>
      <c r="C232" s="328" t="s">
        <v>898</v>
      </c>
      <c r="D232" s="328" t="s">
        <v>899</v>
      </c>
      <c r="E232" s="328" t="s">
        <v>900</v>
      </c>
      <c r="F232" s="323">
        <v>93000</v>
      </c>
      <c r="G232" s="328"/>
      <c r="H232" s="328"/>
      <c r="I232" s="328"/>
    </row>
    <row r="233" spans="2:9" ht="15.6">
      <c r="B233" s="329">
        <v>9</v>
      </c>
      <c r="C233" s="328" t="s">
        <v>901</v>
      </c>
      <c r="D233" s="328" t="s">
        <v>902</v>
      </c>
      <c r="E233" s="328" t="s">
        <v>903</v>
      </c>
      <c r="F233" s="323">
        <v>83400</v>
      </c>
      <c r="G233" s="328"/>
      <c r="H233" s="328"/>
      <c r="I233" s="328"/>
    </row>
    <row r="234" spans="2:9" ht="15.6">
      <c r="B234" s="329">
        <v>10</v>
      </c>
      <c r="C234" s="328" t="s">
        <v>904</v>
      </c>
      <c r="D234" s="328" t="s">
        <v>888</v>
      </c>
      <c r="E234" s="328" t="s">
        <v>891</v>
      </c>
      <c r="F234" s="323">
        <v>80700</v>
      </c>
      <c r="G234" s="328"/>
      <c r="H234" s="328"/>
      <c r="I234" s="328"/>
    </row>
    <row r="235" spans="2:9" ht="15.6">
      <c r="B235" s="329">
        <v>11</v>
      </c>
      <c r="C235" s="328" t="s">
        <v>905</v>
      </c>
      <c r="D235" s="328" t="s">
        <v>884</v>
      </c>
      <c r="E235" s="328" t="s">
        <v>886</v>
      </c>
      <c r="F235" s="323">
        <v>80500</v>
      </c>
      <c r="G235" s="328"/>
      <c r="H235" s="328"/>
      <c r="I235" s="328"/>
    </row>
    <row r="236" spans="2:9" ht="15.6">
      <c r="B236" s="329">
        <v>12</v>
      </c>
      <c r="C236" s="328" t="s">
        <v>906</v>
      </c>
      <c r="D236" s="328" t="s">
        <v>888</v>
      </c>
      <c r="E236" s="328" t="s">
        <v>891</v>
      </c>
      <c r="F236" s="323">
        <v>79200</v>
      </c>
      <c r="G236" s="328"/>
      <c r="H236" s="328"/>
      <c r="I236" s="328"/>
    </row>
    <row r="237" spans="2:9" ht="15.6">
      <c r="B237" s="329">
        <v>13</v>
      </c>
      <c r="C237" s="328" t="s">
        <v>907</v>
      </c>
      <c r="D237" s="328" t="s">
        <v>908</v>
      </c>
      <c r="E237" s="328" t="s">
        <v>886</v>
      </c>
      <c r="F237" s="323">
        <v>77300</v>
      </c>
      <c r="G237" s="328"/>
      <c r="H237" s="328"/>
      <c r="I237" s="328"/>
    </row>
    <row r="238" spans="2:9" ht="15.6">
      <c r="B238" s="329">
        <v>14</v>
      </c>
      <c r="C238" s="328" t="s">
        <v>909</v>
      </c>
      <c r="D238" s="328" t="s">
        <v>888</v>
      </c>
      <c r="E238" s="328" t="s">
        <v>891</v>
      </c>
      <c r="F238" s="323">
        <v>76000</v>
      </c>
      <c r="G238" s="328"/>
      <c r="H238" s="328"/>
      <c r="I238" s="328"/>
    </row>
    <row r="239" spans="2:9" ht="15.6">
      <c r="B239" s="329">
        <v>15</v>
      </c>
      <c r="C239" s="328" t="s">
        <v>910</v>
      </c>
      <c r="D239" s="328" t="s">
        <v>911</v>
      </c>
      <c r="E239" s="328" t="s">
        <v>912</v>
      </c>
      <c r="F239" s="323">
        <v>68000</v>
      </c>
    </row>
    <row r="240" spans="2:9" ht="15.6">
      <c r="B240" s="329">
        <v>16</v>
      </c>
      <c r="C240" s="328" t="s">
        <v>913</v>
      </c>
      <c r="D240" s="328" t="s">
        <v>888</v>
      </c>
      <c r="E240" s="328" t="s">
        <v>891</v>
      </c>
      <c r="F240" s="323">
        <v>64400</v>
      </c>
    </row>
    <row r="241" spans="2:6" ht="15.6">
      <c r="B241" s="329">
        <v>17</v>
      </c>
      <c r="C241" s="328" t="s">
        <v>914</v>
      </c>
      <c r="D241" s="328" t="s">
        <v>888</v>
      </c>
      <c r="E241" s="328" t="s">
        <v>903</v>
      </c>
      <c r="F241" s="323">
        <v>59000</v>
      </c>
    </row>
    <row r="242" spans="2:6" ht="15.6">
      <c r="B242" s="329">
        <v>17</v>
      </c>
      <c r="C242" s="328" t="s">
        <v>915</v>
      </c>
      <c r="D242" s="328" t="s">
        <v>888</v>
      </c>
      <c r="E242" s="328" t="s">
        <v>903</v>
      </c>
      <c r="F242" s="323">
        <v>59000</v>
      </c>
    </row>
    <row r="243" spans="2:6" ht="15.6">
      <c r="B243" s="329">
        <v>19</v>
      </c>
      <c r="C243" s="328" t="s">
        <v>916</v>
      </c>
      <c r="D243" s="328" t="s">
        <v>888</v>
      </c>
      <c r="E243" s="328" t="s">
        <v>886</v>
      </c>
      <c r="F243" s="323">
        <v>58800</v>
      </c>
    </row>
    <row r="244" spans="2:6" ht="15.6">
      <c r="B244" s="329">
        <v>20</v>
      </c>
      <c r="C244" s="328" t="s">
        <v>917</v>
      </c>
      <c r="D244" s="328" t="s">
        <v>888</v>
      </c>
      <c r="E244" s="328" t="s">
        <v>886</v>
      </c>
      <c r="F244" s="323">
        <v>57600</v>
      </c>
    </row>
    <row r="245" spans="2:6" ht="15.6">
      <c r="B245" s="329">
        <v>21</v>
      </c>
      <c r="C245" s="328" t="s">
        <v>918</v>
      </c>
      <c r="D245" s="328" t="s">
        <v>888</v>
      </c>
      <c r="E245" s="328" t="s">
        <v>886</v>
      </c>
      <c r="F245" s="323">
        <v>56700</v>
      </c>
    </row>
    <row r="246" spans="2:6" ht="15.6">
      <c r="B246" s="329">
        <v>22</v>
      </c>
      <c r="C246" s="328" t="s">
        <v>919</v>
      </c>
      <c r="D246" s="328" t="s">
        <v>920</v>
      </c>
      <c r="E246" s="328" t="s">
        <v>897</v>
      </c>
      <c r="F246" s="323">
        <v>54400</v>
      </c>
    </row>
    <row r="247" spans="2:6" ht="15.6">
      <c r="B247" s="329">
        <v>23</v>
      </c>
      <c r="C247" s="328" t="s">
        <v>921</v>
      </c>
      <c r="D247" s="328" t="s">
        <v>888</v>
      </c>
      <c r="E247" s="328" t="s">
        <v>891</v>
      </c>
      <c r="F247" s="323">
        <v>50100</v>
      </c>
    </row>
    <row r="248" spans="2:6" ht="15.6">
      <c r="B248" s="329">
        <v>24</v>
      </c>
      <c r="C248" s="328" t="s">
        <v>922</v>
      </c>
      <c r="D248" s="328" t="s">
        <v>902</v>
      </c>
      <c r="E248" s="328" t="s">
        <v>903</v>
      </c>
      <c r="F248" s="323">
        <v>47200</v>
      </c>
    </row>
    <row r="249" spans="2:6" ht="15.6">
      <c r="B249" s="329">
        <v>25</v>
      </c>
      <c r="C249" s="328" t="s">
        <v>923</v>
      </c>
      <c r="D249" s="328" t="s">
        <v>888</v>
      </c>
      <c r="E249" s="328" t="s">
        <v>886</v>
      </c>
      <c r="F249" s="323">
        <v>45100</v>
      </c>
    </row>
    <row r="250" spans="2:6" ht="15.6">
      <c r="B250" s="329">
        <v>26</v>
      </c>
      <c r="C250" s="328" t="s">
        <v>924</v>
      </c>
      <c r="D250" s="328" t="s">
        <v>911</v>
      </c>
      <c r="E250" s="328" t="s">
        <v>891</v>
      </c>
      <c r="F250" s="323">
        <v>45000</v>
      </c>
    </row>
    <row r="251" spans="2:6" ht="15.6">
      <c r="B251" s="329">
        <v>27</v>
      </c>
      <c r="C251" s="328" t="s">
        <v>925</v>
      </c>
      <c r="D251" s="328" t="s">
        <v>926</v>
      </c>
      <c r="E251" s="328" t="s">
        <v>886</v>
      </c>
      <c r="F251" s="323">
        <v>42900</v>
      </c>
    </row>
    <row r="252" spans="2:6" ht="15.6">
      <c r="B252" s="329">
        <v>28</v>
      </c>
      <c r="C252" s="328" t="s">
        <v>927</v>
      </c>
      <c r="D252" s="328" t="s">
        <v>884</v>
      </c>
      <c r="E252" s="328" t="s">
        <v>886</v>
      </c>
      <c r="F252" s="323">
        <v>40100</v>
      </c>
    </row>
    <row r="253" spans="2:6" ht="15.6">
      <c r="B253" s="329">
        <v>29</v>
      </c>
      <c r="C253" s="328" t="s">
        <v>928</v>
      </c>
      <c r="D253" s="328" t="s">
        <v>929</v>
      </c>
      <c r="E253" s="328" t="s">
        <v>930</v>
      </c>
      <c r="F253" s="323">
        <v>39100</v>
      </c>
    </row>
    <row r="254" spans="2:6" ht="15.6">
      <c r="B254" s="329">
        <v>30</v>
      </c>
      <c r="C254" s="328" t="s">
        <v>931</v>
      </c>
      <c r="D254" s="328" t="s">
        <v>932</v>
      </c>
      <c r="E254" s="328" t="s">
        <v>912</v>
      </c>
      <c r="F254" s="323">
        <v>38900</v>
      </c>
    </row>
  </sheetData>
  <sortState xmlns:xlrd2="http://schemas.microsoft.com/office/spreadsheetml/2017/richdata2" ref="D8:I35">
    <sortCondition descending="1" ref="D5:D35"/>
  </sortState>
  <pageMargins left="0.7" right="0.7" top="0.75" bottom="0.75" header="0.3" footer="0.3"/>
  <pageSetup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3662F-56F9-4DF1-A0A0-E925D9199C7F}">
  <sheetPr codeName="Sheet14"/>
  <dimension ref="B1:H167"/>
  <sheetViews>
    <sheetView topLeftCell="A54" zoomScale="143" workbookViewId="0">
      <selection activeCell="F160" sqref="F160"/>
    </sheetView>
  </sheetViews>
  <sheetFormatPr defaultColWidth="8.88671875" defaultRowHeight="14.4"/>
  <cols>
    <col min="1" max="1" width="8.88671875" style="1"/>
    <col min="2" max="2" width="13.6640625" style="1" bestFit="1" customWidth="1"/>
    <col min="3" max="3" width="11" style="1" customWidth="1"/>
    <col min="4" max="4" width="11.6640625" style="1" customWidth="1"/>
    <col min="5" max="5" width="8.33203125" style="1" bestFit="1" customWidth="1"/>
    <col min="6" max="8" width="9.33203125" style="1" bestFit="1" customWidth="1"/>
    <col min="9" max="16384" width="8.88671875" style="1"/>
  </cols>
  <sheetData>
    <row r="1" spans="2:7" ht="21">
      <c r="B1" s="142" t="s">
        <v>588</v>
      </c>
      <c r="C1" s="143"/>
      <c r="D1" s="143"/>
      <c r="E1" s="143"/>
      <c r="F1" s="143"/>
      <c r="G1" s="146"/>
    </row>
    <row r="37" spans="2:3">
      <c r="B37" s="171" t="s">
        <v>1293</v>
      </c>
    </row>
    <row r="38" spans="2:3">
      <c r="B38" s="1" t="s">
        <v>1264</v>
      </c>
      <c r="C38" s="1" t="s">
        <v>1267</v>
      </c>
    </row>
    <row r="39" spans="2:3">
      <c r="B39" s="1" t="s">
        <v>1265</v>
      </c>
      <c r="C39" s="1" t="s">
        <v>1268</v>
      </c>
    </row>
    <row r="40" spans="2:3">
      <c r="B40" s="1" t="s">
        <v>1269</v>
      </c>
      <c r="C40" s="1" t="s">
        <v>1270</v>
      </c>
    </row>
    <row r="41" spans="2:3">
      <c r="B41" s="1" t="s">
        <v>1271</v>
      </c>
      <c r="C41" s="1" t="s">
        <v>1272</v>
      </c>
    </row>
    <row r="42" spans="2:3">
      <c r="B42" s="1" t="s">
        <v>1273</v>
      </c>
      <c r="C42" s="1" t="s">
        <v>1274</v>
      </c>
    </row>
    <row r="43" spans="2:3">
      <c r="B43" s="1" t="s">
        <v>1275</v>
      </c>
      <c r="C43" s="1" t="s">
        <v>1276</v>
      </c>
    </row>
    <row r="44" spans="2:3">
      <c r="B44" s="1" t="s">
        <v>1277</v>
      </c>
      <c r="C44" s="1" t="s">
        <v>1278</v>
      </c>
    </row>
    <row r="45" spans="2:3">
      <c r="B45" s="1" t="s">
        <v>1279</v>
      </c>
      <c r="C45" s="1" t="s">
        <v>1280</v>
      </c>
    </row>
    <row r="46" spans="2:3">
      <c r="B46" s="1" t="s">
        <v>1281</v>
      </c>
      <c r="C46" s="1" t="s">
        <v>1282</v>
      </c>
    </row>
    <row r="53" spans="2:8">
      <c r="B53" s="34" t="s">
        <v>131</v>
      </c>
      <c r="E53" s="51" t="s">
        <v>1292</v>
      </c>
      <c r="F53" s="51"/>
      <c r="G53" s="51"/>
      <c r="H53" s="51"/>
    </row>
    <row r="56" spans="2:8">
      <c r="B56" s="394" t="s">
        <v>1283</v>
      </c>
      <c r="C56" s="395"/>
    </row>
    <row r="57" spans="2:8">
      <c r="B57" s="395"/>
      <c r="C57" s="395"/>
    </row>
    <row r="58" spans="2:8">
      <c r="B58" s="394" t="s">
        <v>1284</v>
      </c>
      <c r="C58" s="394" t="s">
        <v>1285</v>
      </c>
    </row>
    <row r="59" spans="2:8">
      <c r="B59" s="396">
        <v>46023</v>
      </c>
      <c r="C59" s="397">
        <v>4125</v>
      </c>
    </row>
    <row r="60" spans="2:8">
      <c r="B60" s="396">
        <v>46054</v>
      </c>
      <c r="C60" s="397">
        <v>45212</v>
      </c>
    </row>
    <row r="61" spans="2:8">
      <c r="B61" s="396">
        <v>46082</v>
      </c>
      <c r="C61" s="397">
        <v>22816</v>
      </c>
    </row>
    <row r="62" spans="2:8">
      <c r="B62" s="396">
        <v>46113</v>
      </c>
      <c r="C62" s="397">
        <v>38542</v>
      </c>
    </row>
    <row r="63" spans="2:8">
      <c r="B63" s="396">
        <v>46143</v>
      </c>
      <c r="C63" s="397">
        <v>48546</v>
      </c>
    </row>
    <row r="64" spans="2:8">
      <c r="B64" s="396">
        <v>46174</v>
      </c>
      <c r="C64" s="397">
        <v>24521</v>
      </c>
    </row>
    <row r="65" spans="2:3">
      <c r="B65" s="396">
        <v>46204</v>
      </c>
      <c r="C65" s="397">
        <v>25479</v>
      </c>
    </row>
    <row r="66" spans="2:3">
      <c r="B66" s="396">
        <v>46235</v>
      </c>
      <c r="C66" s="397">
        <v>32312</v>
      </c>
    </row>
    <row r="67" spans="2:3">
      <c r="B67" s="396">
        <v>46266</v>
      </c>
      <c r="C67" s="397">
        <v>46358</v>
      </c>
    </row>
    <row r="68" spans="2:3">
      <c r="B68" s="396">
        <v>46296</v>
      </c>
      <c r="C68" s="397">
        <v>48774</v>
      </c>
    </row>
    <row r="69" spans="2:3">
      <c r="B69" s="396">
        <v>46327</v>
      </c>
      <c r="C69" s="397">
        <v>55485</v>
      </c>
    </row>
    <row r="70" spans="2:3">
      <c r="B70" s="396">
        <v>46357</v>
      </c>
      <c r="C70" s="397">
        <v>78542</v>
      </c>
    </row>
    <row r="71" spans="2:3">
      <c r="B71" s="398" t="s">
        <v>1286</v>
      </c>
      <c r="C71" s="399">
        <v>470712</v>
      </c>
    </row>
    <row r="78" spans="2:3" ht="15" thickBot="1"/>
    <row r="79" spans="2:3" ht="15" thickBot="1">
      <c r="B79" s="406" t="s">
        <v>1284</v>
      </c>
      <c r="C79" s="407" t="s">
        <v>239</v>
      </c>
    </row>
    <row r="80" spans="2:3">
      <c r="B80" s="408" t="s">
        <v>258</v>
      </c>
      <c r="C80" s="409">
        <v>5</v>
      </c>
    </row>
    <row r="81" spans="2:5">
      <c r="B81" s="410" t="s">
        <v>259</v>
      </c>
      <c r="C81" s="411">
        <v>7</v>
      </c>
    </row>
    <row r="82" spans="2:5">
      <c r="B82" s="410" t="s">
        <v>260</v>
      </c>
      <c r="C82" s="411">
        <v>1</v>
      </c>
    </row>
    <row r="83" spans="2:5">
      <c r="B83" s="410" t="s">
        <v>261</v>
      </c>
      <c r="C83" s="411">
        <v>9</v>
      </c>
    </row>
    <row r="84" spans="2:5">
      <c r="B84" s="410" t="s">
        <v>262</v>
      </c>
      <c r="C84" s="411">
        <v>4</v>
      </c>
    </row>
    <row r="85" spans="2:5">
      <c r="B85" s="410" t="s">
        <v>263</v>
      </c>
      <c r="C85" s="411">
        <v>4</v>
      </c>
    </row>
    <row r="86" spans="2:5">
      <c r="B86" s="410" t="s">
        <v>1294</v>
      </c>
      <c r="C86" s="411">
        <v>5</v>
      </c>
    </row>
    <row r="87" spans="2:5">
      <c r="B87" s="410" t="s">
        <v>1295</v>
      </c>
      <c r="C87" s="411">
        <v>12</v>
      </c>
    </row>
    <row r="88" spans="2:5">
      <c r="B88" s="410" t="s">
        <v>1296</v>
      </c>
      <c r="C88" s="411">
        <v>2</v>
      </c>
    </row>
    <row r="89" spans="2:5">
      <c r="B89" s="410" t="s">
        <v>1297</v>
      </c>
      <c r="C89" s="411">
        <v>6</v>
      </c>
    </row>
    <row r="90" spans="2:5">
      <c r="B90" s="410" t="s">
        <v>1298</v>
      </c>
      <c r="C90" s="411">
        <v>7</v>
      </c>
    </row>
    <row r="91" spans="2:5" ht="15" thickBot="1">
      <c r="B91" s="412" t="s">
        <v>1299</v>
      </c>
      <c r="C91" s="413">
        <v>5</v>
      </c>
    </row>
    <row r="92" spans="2:5">
      <c r="B92" s="404"/>
      <c r="C92" s="405"/>
    </row>
    <row r="93" spans="2:5" ht="15" thickBot="1">
      <c r="B93" s="404"/>
      <c r="C93" s="405"/>
    </row>
    <row r="94" spans="2:5" ht="15" thickBot="1">
      <c r="B94" s="406" t="s">
        <v>1284</v>
      </c>
      <c r="C94" s="407" t="s">
        <v>1433</v>
      </c>
      <c r="D94" s="407" t="s">
        <v>1434</v>
      </c>
      <c r="E94" s="1" t="s">
        <v>1435</v>
      </c>
    </row>
    <row r="95" spans="2:5">
      <c r="B95" s="408" t="s">
        <v>258</v>
      </c>
      <c r="C95" s="416">
        <v>5</v>
      </c>
      <c r="D95" s="417">
        <v>2</v>
      </c>
      <c r="E95" s="418">
        <v>1</v>
      </c>
    </row>
    <row r="96" spans="2:5">
      <c r="B96" s="410" t="s">
        <v>259</v>
      </c>
      <c r="C96" s="418">
        <v>7</v>
      </c>
      <c r="D96" s="419">
        <v>7</v>
      </c>
      <c r="E96" s="418">
        <v>9</v>
      </c>
    </row>
    <row r="97" spans="2:5">
      <c r="B97" s="410" t="s">
        <v>260</v>
      </c>
      <c r="C97" s="418">
        <v>1</v>
      </c>
      <c r="D97" s="419">
        <v>4</v>
      </c>
      <c r="E97" s="418">
        <v>4</v>
      </c>
    </row>
    <row r="98" spans="2:5">
      <c r="B98" s="410" t="s">
        <v>261</v>
      </c>
      <c r="C98" s="418">
        <v>9</v>
      </c>
      <c r="D98" s="419">
        <v>1</v>
      </c>
      <c r="E98" s="418">
        <v>4</v>
      </c>
    </row>
    <row r="99" spans="2:5">
      <c r="B99" s="410" t="s">
        <v>262</v>
      </c>
      <c r="C99" s="418">
        <v>4</v>
      </c>
      <c r="D99" s="419">
        <v>5</v>
      </c>
      <c r="E99" s="418">
        <v>5</v>
      </c>
    </row>
    <row r="100" spans="2:5" ht="15" thickBot="1">
      <c r="B100" s="410" t="s">
        <v>263</v>
      </c>
      <c r="C100" s="418">
        <v>4</v>
      </c>
      <c r="D100" s="419">
        <v>4</v>
      </c>
      <c r="E100" s="1">
        <v>7</v>
      </c>
    </row>
    <row r="101" spans="2:5">
      <c r="B101" s="410" t="s">
        <v>1294</v>
      </c>
      <c r="C101" s="418">
        <v>5</v>
      </c>
      <c r="D101" s="419">
        <v>7</v>
      </c>
      <c r="E101" s="417">
        <v>2</v>
      </c>
    </row>
    <row r="102" spans="2:5">
      <c r="B102" s="410" t="s">
        <v>1295</v>
      </c>
      <c r="C102" s="418">
        <v>12</v>
      </c>
      <c r="D102" s="419">
        <v>8</v>
      </c>
      <c r="E102" s="419">
        <v>7</v>
      </c>
    </row>
    <row r="103" spans="2:5">
      <c r="B103" s="410" t="s">
        <v>1296</v>
      </c>
      <c r="C103" s="418">
        <v>2</v>
      </c>
      <c r="D103" s="419">
        <v>9</v>
      </c>
      <c r="E103" s="419">
        <v>4</v>
      </c>
    </row>
    <row r="104" spans="2:5">
      <c r="B104" s="410" t="s">
        <v>1297</v>
      </c>
      <c r="C104" s="418">
        <v>6</v>
      </c>
      <c r="D104" s="419">
        <v>1</v>
      </c>
      <c r="E104" s="419">
        <v>1</v>
      </c>
    </row>
    <row r="105" spans="2:5">
      <c r="B105" s="410" t="s">
        <v>1298</v>
      </c>
      <c r="C105" s="418">
        <v>7</v>
      </c>
      <c r="D105" s="419">
        <v>0</v>
      </c>
      <c r="E105" s="419">
        <v>5</v>
      </c>
    </row>
    <row r="106" spans="2:5" ht="15" thickBot="1">
      <c r="B106" s="412" t="s">
        <v>1299</v>
      </c>
      <c r="C106" s="420">
        <v>5</v>
      </c>
      <c r="D106" s="421">
        <v>4</v>
      </c>
      <c r="E106" s="419">
        <v>4</v>
      </c>
    </row>
    <row r="107" spans="2:5">
      <c r="B107" s="414"/>
      <c r="C107" s="415"/>
      <c r="D107" s="415"/>
    </row>
    <row r="108" spans="2:5">
      <c r="B108" s="414"/>
      <c r="C108" s="415"/>
      <c r="D108" s="415"/>
    </row>
    <row r="109" spans="2:5">
      <c r="B109" s="414"/>
      <c r="C109" s="415"/>
      <c r="D109" s="415"/>
    </row>
    <row r="110" spans="2:5">
      <c r="B110" s="414"/>
      <c r="C110" s="415"/>
      <c r="D110" s="415"/>
    </row>
    <row r="111" spans="2:5">
      <c r="B111" s="414"/>
      <c r="C111" s="415"/>
      <c r="D111" s="415"/>
    </row>
    <row r="112" spans="2:5">
      <c r="B112" s="34" t="s">
        <v>130</v>
      </c>
      <c r="C112" s="415"/>
      <c r="D112" s="415"/>
    </row>
    <row r="113" spans="2:8">
      <c r="B113" s="414"/>
      <c r="C113" s="415"/>
      <c r="D113" s="415"/>
    </row>
    <row r="115" spans="2:8">
      <c r="B115" s="400" t="s">
        <v>1287</v>
      </c>
      <c r="C115" s="401">
        <v>46204</v>
      </c>
      <c r="D115" s="401">
        <v>46235</v>
      </c>
      <c r="E115" s="401">
        <v>46266</v>
      </c>
      <c r="F115" s="401">
        <v>46296</v>
      </c>
      <c r="G115" s="401">
        <v>46327</v>
      </c>
      <c r="H115" s="401">
        <v>46357</v>
      </c>
    </row>
    <row r="116" spans="2:8">
      <c r="B116" s="402" t="s">
        <v>1288</v>
      </c>
      <c r="C116" s="397">
        <v>25479</v>
      </c>
      <c r="D116" s="397">
        <v>32312</v>
      </c>
      <c r="E116" s="397">
        <v>46358</v>
      </c>
      <c r="F116" s="397">
        <v>48774</v>
      </c>
      <c r="G116" s="397">
        <v>55485</v>
      </c>
      <c r="H116" s="397">
        <v>78542</v>
      </c>
    </row>
    <row r="117" spans="2:8">
      <c r="B117" s="402" t="s">
        <v>1289</v>
      </c>
      <c r="C117" s="395">
        <v>21091</v>
      </c>
      <c r="D117" s="395">
        <v>9455</v>
      </c>
      <c r="E117" s="395">
        <v>48425</v>
      </c>
      <c r="F117" s="395">
        <v>16687</v>
      </c>
      <c r="G117" s="395">
        <v>18540</v>
      </c>
      <c r="H117" s="395">
        <v>31056</v>
      </c>
    </row>
    <row r="118" spans="2:8">
      <c r="B118" s="402" t="s">
        <v>1290</v>
      </c>
      <c r="C118" s="395">
        <v>24731</v>
      </c>
      <c r="D118" s="395">
        <v>8329</v>
      </c>
      <c r="E118" s="395">
        <v>25352</v>
      </c>
      <c r="F118" s="395">
        <v>38141</v>
      </c>
      <c r="G118" s="395">
        <v>36935</v>
      </c>
      <c r="H118" s="395">
        <v>15947</v>
      </c>
    </row>
    <row r="119" spans="2:8">
      <c r="B119" s="402" t="s">
        <v>1291</v>
      </c>
      <c r="C119" s="395">
        <v>7165</v>
      </c>
      <c r="D119" s="395">
        <v>21600</v>
      </c>
      <c r="E119" s="395">
        <v>16771</v>
      </c>
      <c r="F119" s="395">
        <v>26401</v>
      </c>
      <c r="G119" s="395">
        <v>23721</v>
      </c>
      <c r="H119" s="395">
        <v>17863</v>
      </c>
    </row>
    <row r="127" spans="2:8">
      <c r="B127" s="34" t="s">
        <v>255</v>
      </c>
      <c r="C127" s="1" t="s">
        <v>1300</v>
      </c>
    </row>
    <row r="129" spans="2:4">
      <c r="B129" s="400" t="s">
        <v>1287</v>
      </c>
      <c r="C129" s="403" t="s">
        <v>1436</v>
      </c>
    </row>
    <row r="130" spans="2:4">
      <c r="B130" s="402" t="s">
        <v>1288</v>
      </c>
      <c r="C130" s="397">
        <v>286950</v>
      </c>
    </row>
    <row r="131" spans="2:4">
      <c r="B131" s="402" t="s">
        <v>1289</v>
      </c>
      <c r="C131" s="397">
        <v>145254</v>
      </c>
    </row>
    <row r="132" spans="2:4">
      <c r="B132" s="402" t="s">
        <v>1290</v>
      </c>
      <c r="C132" s="397">
        <v>149435</v>
      </c>
    </row>
    <row r="133" spans="2:4">
      <c r="B133" s="402" t="s">
        <v>1291</v>
      </c>
      <c r="C133" s="397">
        <v>113521</v>
      </c>
    </row>
    <row r="140" spans="2:4">
      <c r="B140" s="34" t="s">
        <v>693</v>
      </c>
      <c r="C140" s="1" t="s">
        <v>1301</v>
      </c>
    </row>
    <row r="143" spans="2:4">
      <c r="B143" s="400" t="s">
        <v>1287</v>
      </c>
      <c r="C143" s="400" t="s">
        <v>1284</v>
      </c>
      <c r="D143" s="400" t="s">
        <v>239</v>
      </c>
    </row>
    <row r="144" spans="2:4">
      <c r="B144" s="402" t="s">
        <v>1288</v>
      </c>
      <c r="C144" s="396">
        <v>46204</v>
      </c>
      <c r="D144" s="397">
        <v>25479</v>
      </c>
    </row>
    <row r="145" spans="2:4">
      <c r="B145" s="402" t="s">
        <v>1289</v>
      </c>
      <c r="C145" s="396">
        <v>46204</v>
      </c>
      <c r="D145" s="397">
        <v>21091</v>
      </c>
    </row>
    <row r="146" spans="2:4">
      <c r="B146" s="402" t="s">
        <v>1290</v>
      </c>
      <c r="C146" s="396">
        <v>46204</v>
      </c>
      <c r="D146" s="397">
        <v>24731</v>
      </c>
    </row>
    <row r="147" spans="2:4">
      <c r="B147" s="402" t="s">
        <v>1291</v>
      </c>
      <c r="C147" s="396">
        <v>46204</v>
      </c>
      <c r="D147" s="397">
        <v>7165</v>
      </c>
    </row>
    <row r="148" spans="2:4">
      <c r="B148" s="402" t="s">
        <v>1288</v>
      </c>
      <c r="C148" s="396">
        <v>46235</v>
      </c>
      <c r="D148" s="397">
        <v>32312</v>
      </c>
    </row>
    <row r="149" spans="2:4">
      <c r="B149" s="402" t="s">
        <v>1289</v>
      </c>
      <c r="C149" s="396">
        <v>46235</v>
      </c>
      <c r="D149" s="397">
        <v>9455</v>
      </c>
    </row>
    <row r="150" spans="2:4">
      <c r="B150" s="402" t="s">
        <v>1290</v>
      </c>
      <c r="C150" s="396">
        <v>46235</v>
      </c>
      <c r="D150" s="397">
        <v>8329</v>
      </c>
    </row>
    <row r="151" spans="2:4">
      <c r="B151" s="402" t="s">
        <v>1291</v>
      </c>
      <c r="C151" s="396">
        <v>46235</v>
      </c>
      <c r="D151" s="397">
        <v>21600</v>
      </c>
    </row>
    <row r="152" spans="2:4">
      <c r="B152" s="402" t="s">
        <v>1288</v>
      </c>
      <c r="C152" s="396">
        <v>46266</v>
      </c>
      <c r="D152" s="397">
        <v>46358</v>
      </c>
    </row>
    <row r="153" spans="2:4">
      <c r="B153" s="402" t="s">
        <v>1289</v>
      </c>
      <c r="C153" s="396">
        <v>46266</v>
      </c>
      <c r="D153" s="397">
        <v>48425</v>
      </c>
    </row>
    <row r="154" spans="2:4">
      <c r="B154" s="402" t="s">
        <v>1290</v>
      </c>
      <c r="C154" s="396">
        <v>46266</v>
      </c>
      <c r="D154" s="397">
        <v>25352</v>
      </c>
    </row>
    <row r="155" spans="2:4">
      <c r="B155" s="402" t="s">
        <v>1291</v>
      </c>
      <c r="C155" s="396">
        <v>46266</v>
      </c>
      <c r="D155" s="397">
        <v>16771</v>
      </c>
    </row>
    <row r="156" spans="2:4">
      <c r="B156" s="402" t="s">
        <v>1288</v>
      </c>
      <c r="C156" s="396">
        <v>46296</v>
      </c>
      <c r="D156" s="397">
        <v>48774</v>
      </c>
    </row>
    <row r="157" spans="2:4">
      <c r="B157" s="402" t="s">
        <v>1289</v>
      </c>
      <c r="C157" s="396">
        <v>46296</v>
      </c>
      <c r="D157" s="397">
        <v>16687</v>
      </c>
    </row>
    <row r="158" spans="2:4">
      <c r="B158" s="402" t="s">
        <v>1290</v>
      </c>
      <c r="C158" s="396">
        <v>46296</v>
      </c>
      <c r="D158" s="397">
        <v>38141</v>
      </c>
    </row>
    <row r="159" spans="2:4">
      <c r="B159" s="402" t="s">
        <v>1291</v>
      </c>
      <c r="C159" s="396">
        <v>46296</v>
      </c>
      <c r="D159" s="397">
        <v>26401</v>
      </c>
    </row>
    <row r="160" spans="2:4">
      <c r="B160" s="402" t="s">
        <v>1288</v>
      </c>
      <c r="C160" s="396">
        <v>46327</v>
      </c>
      <c r="D160" s="397">
        <v>55485</v>
      </c>
    </row>
    <row r="161" spans="2:4">
      <c r="B161" s="402" t="s">
        <v>1289</v>
      </c>
      <c r="C161" s="396">
        <v>46327</v>
      </c>
      <c r="D161" s="397">
        <v>18540</v>
      </c>
    </row>
    <row r="162" spans="2:4">
      <c r="B162" s="402" t="s">
        <v>1290</v>
      </c>
      <c r="C162" s="396">
        <v>46327</v>
      </c>
      <c r="D162" s="397">
        <v>36935</v>
      </c>
    </row>
    <row r="163" spans="2:4">
      <c r="B163" s="402" t="s">
        <v>1291</v>
      </c>
      <c r="C163" s="396">
        <v>46327</v>
      </c>
      <c r="D163" s="397">
        <v>23721</v>
      </c>
    </row>
    <row r="164" spans="2:4">
      <c r="B164" s="402" t="s">
        <v>1288</v>
      </c>
      <c r="C164" s="396">
        <v>46357</v>
      </c>
      <c r="D164" s="397">
        <v>78542</v>
      </c>
    </row>
    <row r="165" spans="2:4">
      <c r="B165" s="402" t="s">
        <v>1289</v>
      </c>
      <c r="C165" s="396">
        <v>46357</v>
      </c>
      <c r="D165" s="397">
        <v>31056</v>
      </c>
    </row>
    <row r="166" spans="2:4">
      <c r="B166" s="402" t="s">
        <v>1290</v>
      </c>
      <c r="C166" s="396">
        <v>46357</v>
      </c>
      <c r="D166" s="397">
        <v>15947</v>
      </c>
    </row>
    <row r="167" spans="2:4">
      <c r="B167" s="402" t="s">
        <v>1291</v>
      </c>
      <c r="C167" s="396">
        <v>46357</v>
      </c>
      <c r="D167" s="397">
        <v>17863</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9F130-8E39-4907-9EA7-BBA2BADCC1B7}">
  <sheetPr codeName="Sheet15"/>
  <dimension ref="B1:W39"/>
  <sheetViews>
    <sheetView topLeftCell="A36" zoomScale="161" workbookViewId="0">
      <selection activeCell="J18" sqref="J18:J28"/>
    </sheetView>
  </sheetViews>
  <sheetFormatPr defaultColWidth="8.88671875" defaultRowHeight="14.4"/>
  <cols>
    <col min="1" max="4" width="8.88671875" style="1"/>
    <col min="5" max="5" width="9.6640625" style="1" bestFit="1" customWidth="1"/>
    <col min="6" max="6" width="8.88671875" style="1"/>
    <col min="7" max="7" width="13.6640625" style="1" bestFit="1" customWidth="1"/>
    <col min="8" max="15" width="8.88671875" style="1"/>
    <col min="16" max="16" width="15.44140625" style="1" bestFit="1" customWidth="1"/>
    <col min="17" max="17" width="11.5546875" style="1" bestFit="1" customWidth="1"/>
    <col min="18" max="22" width="6" style="1" bestFit="1" customWidth="1"/>
    <col min="23" max="23" width="10.6640625" style="1" bestFit="1" customWidth="1"/>
    <col min="24" max="16384" width="8.88671875" style="1"/>
  </cols>
  <sheetData>
    <row r="1" spans="2:23" ht="21">
      <c r="B1" s="142" t="s">
        <v>629</v>
      </c>
      <c r="C1" s="146"/>
      <c r="D1" s="146"/>
      <c r="E1" s="146"/>
      <c r="F1" s="146"/>
    </row>
    <row r="5" spans="2:23">
      <c r="B5" s="34" t="s">
        <v>131</v>
      </c>
      <c r="I5" s="34" t="s">
        <v>130</v>
      </c>
    </row>
    <row r="7" spans="2:23">
      <c r="B7" s="168" t="s">
        <v>589</v>
      </c>
      <c r="C7" s="168" t="s">
        <v>256</v>
      </c>
      <c r="D7" s="169" t="s">
        <v>257</v>
      </c>
      <c r="E7" s="169" t="s">
        <v>590</v>
      </c>
      <c r="I7" s="454" t="s">
        <v>597</v>
      </c>
      <c r="J7" s="455" t="s">
        <v>598</v>
      </c>
      <c r="K7" s="455" t="s">
        <v>599</v>
      </c>
      <c r="L7" s="455" t="s">
        <v>600</v>
      </c>
      <c r="M7" s="455" t="s">
        <v>601</v>
      </c>
      <c r="N7" s="456" t="s">
        <v>602</v>
      </c>
      <c r="P7"/>
      <c r="Q7"/>
      <c r="R7"/>
      <c r="S7"/>
      <c r="T7"/>
      <c r="U7"/>
      <c r="V7"/>
      <c r="W7"/>
    </row>
    <row r="8" spans="2:23" hidden="1">
      <c r="B8" s="163">
        <v>1</v>
      </c>
      <c r="C8" s="164" t="s">
        <v>272</v>
      </c>
      <c r="D8" s="165" t="s">
        <v>266</v>
      </c>
      <c r="E8" s="166">
        <v>16419</v>
      </c>
      <c r="G8" s="167"/>
      <c r="I8" s="452" t="s">
        <v>603</v>
      </c>
      <c r="J8" s="173" t="s">
        <v>604</v>
      </c>
      <c r="K8" s="173" t="s">
        <v>605</v>
      </c>
      <c r="L8" s="174">
        <v>63512</v>
      </c>
      <c r="M8" s="175">
        <v>4000</v>
      </c>
      <c r="N8" s="453">
        <v>3000</v>
      </c>
      <c r="P8"/>
      <c r="Q8"/>
      <c r="R8"/>
      <c r="S8"/>
      <c r="T8"/>
      <c r="U8"/>
      <c r="V8"/>
      <c r="W8"/>
    </row>
    <row r="9" spans="2:23" hidden="1">
      <c r="B9" s="163">
        <v>2</v>
      </c>
      <c r="C9" s="164" t="s">
        <v>272</v>
      </c>
      <c r="D9" s="165" t="s">
        <v>270</v>
      </c>
      <c r="E9" s="166">
        <v>16596</v>
      </c>
      <c r="G9" s="167"/>
      <c r="I9" s="452" t="s">
        <v>603</v>
      </c>
      <c r="J9" s="173" t="s">
        <v>604</v>
      </c>
      <c r="K9" s="173" t="s">
        <v>606</v>
      </c>
      <c r="L9" s="174">
        <v>95135</v>
      </c>
      <c r="M9" s="175">
        <v>2500</v>
      </c>
      <c r="N9" s="453">
        <v>2000</v>
      </c>
      <c r="P9"/>
      <c r="Q9"/>
      <c r="R9"/>
      <c r="S9"/>
      <c r="T9"/>
      <c r="U9"/>
      <c r="V9"/>
      <c r="W9"/>
    </row>
    <row r="10" spans="2:23" hidden="1">
      <c r="B10" s="163">
        <v>3</v>
      </c>
      <c r="C10" s="164" t="s">
        <v>272</v>
      </c>
      <c r="D10" s="165" t="s">
        <v>265</v>
      </c>
      <c r="E10" s="166">
        <v>19084</v>
      </c>
      <c r="I10" s="452" t="s">
        <v>603</v>
      </c>
      <c r="J10" s="173" t="s">
        <v>604</v>
      </c>
      <c r="K10" s="173" t="s">
        <v>607</v>
      </c>
      <c r="L10" s="174">
        <v>101354</v>
      </c>
      <c r="M10" s="175">
        <v>2000</v>
      </c>
      <c r="N10" s="453">
        <v>1500</v>
      </c>
      <c r="P10"/>
      <c r="Q10"/>
      <c r="R10"/>
      <c r="S10"/>
      <c r="T10"/>
      <c r="U10"/>
      <c r="V10"/>
      <c r="W10"/>
    </row>
    <row r="11" spans="2:23" hidden="1">
      <c r="B11" s="163">
        <v>4</v>
      </c>
      <c r="C11" s="164" t="s">
        <v>272</v>
      </c>
      <c r="D11" s="165" t="s">
        <v>269</v>
      </c>
      <c r="E11" s="166">
        <v>7123</v>
      </c>
      <c r="I11" s="452" t="s">
        <v>608</v>
      </c>
      <c r="J11" s="173" t="s">
        <v>609</v>
      </c>
      <c r="K11" s="173" t="s">
        <v>610</v>
      </c>
      <c r="L11" s="174">
        <v>75006</v>
      </c>
      <c r="M11" s="175">
        <v>2198</v>
      </c>
      <c r="N11" s="453">
        <v>1900</v>
      </c>
      <c r="P11"/>
      <c r="Q11"/>
      <c r="R11"/>
      <c r="S11"/>
      <c r="T11"/>
      <c r="U11"/>
      <c r="V11"/>
      <c r="W11"/>
    </row>
    <row r="12" spans="2:23" hidden="1">
      <c r="B12" s="163">
        <v>5</v>
      </c>
      <c r="C12" s="164" t="s">
        <v>271</v>
      </c>
      <c r="D12" s="165" t="s">
        <v>266</v>
      </c>
      <c r="E12" s="166">
        <v>2970</v>
      </c>
      <c r="I12" s="452" t="s">
        <v>611</v>
      </c>
      <c r="J12" s="173" t="s">
        <v>612</v>
      </c>
      <c r="K12" s="173" t="s">
        <v>613</v>
      </c>
      <c r="L12" s="174">
        <v>69847</v>
      </c>
      <c r="M12" s="175">
        <v>3826</v>
      </c>
      <c r="N12" s="453">
        <v>3000</v>
      </c>
      <c r="P12"/>
      <c r="Q12"/>
      <c r="R12"/>
      <c r="S12"/>
      <c r="T12"/>
      <c r="U12"/>
      <c r="V12"/>
      <c r="W12"/>
    </row>
    <row r="13" spans="2:23" hidden="1">
      <c r="B13" s="163">
        <v>6</v>
      </c>
      <c r="C13" s="164" t="s">
        <v>271</v>
      </c>
      <c r="D13" s="165" t="s">
        <v>270</v>
      </c>
      <c r="E13" s="166">
        <v>9621</v>
      </c>
      <c r="I13" s="452" t="s">
        <v>611</v>
      </c>
      <c r="J13" s="173" t="s">
        <v>612</v>
      </c>
      <c r="K13" s="173" t="s">
        <v>613</v>
      </c>
      <c r="L13" s="174">
        <v>55233</v>
      </c>
      <c r="M13" s="175">
        <v>2970</v>
      </c>
      <c r="N13" s="453">
        <v>2500</v>
      </c>
      <c r="P13"/>
      <c r="Q13"/>
      <c r="R13"/>
      <c r="S13"/>
      <c r="T13"/>
      <c r="U13"/>
      <c r="V13"/>
      <c r="W13"/>
    </row>
    <row r="14" spans="2:23" hidden="1">
      <c r="B14" s="163">
        <v>7</v>
      </c>
      <c r="C14" s="164" t="s">
        <v>271</v>
      </c>
      <c r="D14" s="165" t="s">
        <v>265</v>
      </c>
      <c r="E14" s="166">
        <v>6900</v>
      </c>
      <c r="G14" s="170"/>
      <c r="I14" s="452" t="s">
        <v>608</v>
      </c>
      <c r="J14" s="173" t="s">
        <v>614</v>
      </c>
      <c r="K14" s="173" t="s">
        <v>610</v>
      </c>
      <c r="L14" s="174">
        <v>87278</v>
      </c>
      <c r="M14" s="175">
        <v>2224</v>
      </c>
      <c r="N14" s="453">
        <v>2100</v>
      </c>
      <c r="P14"/>
      <c r="Q14"/>
      <c r="R14"/>
      <c r="S14"/>
      <c r="T14"/>
      <c r="U14"/>
      <c r="V14"/>
      <c r="W14"/>
    </row>
    <row r="15" spans="2:23" hidden="1">
      <c r="B15" s="163">
        <v>8</v>
      </c>
      <c r="C15" s="164" t="s">
        <v>271</v>
      </c>
      <c r="D15" s="165" t="s">
        <v>269</v>
      </c>
      <c r="E15" s="166">
        <v>7608</v>
      </c>
      <c r="I15" s="452" t="s">
        <v>608</v>
      </c>
      <c r="J15" s="173" t="s">
        <v>614</v>
      </c>
      <c r="K15" s="173" t="s">
        <v>606</v>
      </c>
      <c r="L15" s="174">
        <v>130684</v>
      </c>
      <c r="M15" s="175">
        <v>2798</v>
      </c>
      <c r="N15" s="453">
        <v>2200</v>
      </c>
      <c r="P15"/>
      <c r="Q15"/>
      <c r="R15"/>
      <c r="S15"/>
      <c r="T15"/>
      <c r="U15"/>
      <c r="V15"/>
      <c r="W15"/>
    </row>
    <row r="16" spans="2:23" hidden="1">
      <c r="B16" s="163">
        <v>9</v>
      </c>
      <c r="C16" s="164" t="s">
        <v>264</v>
      </c>
      <c r="D16" s="165" t="s">
        <v>266</v>
      </c>
      <c r="E16" s="166">
        <v>8233</v>
      </c>
      <c r="I16" s="452" t="s">
        <v>608</v>
      </c>
      <c r="J16" s="173" t="s">
        <v>614</v>
      </c>
      <c r="K16" s="173" t="s">
        <v>607</v>
      </c>
      <c r="L16" s="174">
        <v>59169</v>
      </c>
      <c r="M16" s="175">
        <v>2160</v>
      </c>
      <c r="N16" s="453">
        <v>2000</v>
      </c>
      <c r="P16"/>
      <c r="Q16"/>
      <c r="R16"/>
    </row>
    <row r="17" spans="2:18" hidden="1">
      <c r="B17" s="163">
        <v>10</v>
      </c>
      <c r="C17" s="164" t="s">
        <v>264</v>
      </c>
      <c r="D17" s="165" t="s">
        <v>270</v>
      </c>
      <c r="E17" s="166">
        <v>13052</v>
      </c>
      <c r="I17" s="452" t="s">
        <v>603</v>
      </c>
      <c r="J17" s="173" t="s">
        <v>615</v>
      </c>
      <c r="K17" s="173" t="s">
        <v>616</v>
      </c>
      <c r="L17" s="174">
        <v>138789</v>
      </c>
      <c r="M17" s="175">
        <v>2723</v>
      </c>
      <c r="N17" s="453">
        <v>1900</v>
      </c>
      <c r="P17"/>
      <c r="Q17"/>
      <c r="R17"/>
    </row>
    <row r="18" spans="2:18">
      <c r="B18" s="163">
        <v>11</v>
      </c>
      <c r="C18" s="164" t="s">
        <v>264</v>
      </c>
      <c r="D18" s="165" t="s">
        <v>265</v>
      </c>
      <c r="E18" s="166">
        <v>18995</v>
      </c>
      <c r="G18" s="171"/>
      <c r="I18" s="452" t="s">
        <v>617</v>
      </c>
      <c r="J18" s="173" t="s">
        <v>618</v>
      </c>
      <c r="K18" s="173" t="s">
        <v>610</v>
      </c>
      <c r="L18" s="174">
        <v>89073</v>
      </c>
      <c r="M18" s="175">
        <v>3950</v>
      </c>
      <c r="N18" s="453">
        <v>3000</v>
      </c>
      <c r="P18"/>
      <c r="Q18"/>
      <c r="R18"/>
    </row>
    <row r="19" spans="2:18" hidden="1">
      <c r="B19" s="163">
        <v>12</v>
      </c>
      <c r="C19" s="164" t="s">
        <v>264</v>
      </c>
      <c r="D19" s="165" t="s">
        <v>269</v>
      </c>
      <c r="E19" s="166">
        <v>3668</v>
      </c>
      <c r="G19" s="171"/>
      <c r="I19" s="452" t="s">
        <v>619</v>
      </c>
      <c r="J19" s="173" t="s">
        <v>620</v>
      </c>
      <c r="K19" s="173" t="s">
        <v>613</v>
      </c>
      <c r="L19" s="174">
        <v>109231</v>
      </c>
      <c r="M19" s="175">
        <v>4959</v>
      </c>
      <c r="N19" s="453">
        <v>4500</v>
      </c>
      <c r="P19"/>
      <c r="Q19"/>
      <c r="R19"/>
    </row>
    <row r="20" spans="2:18" hidden="1">
      <c r="B20" s="163">
        <v>30</v>
      </c>
      <c r="C20" s="164" t="s">
        <v>267</v>
      </c>
      <c r="D20" s="165" t="s">
        <v>270</v>
      </c>
      <c r="E20" s="166">
        <v>1401</v>
      </c>
      <c r="I20" s="452" t="s">
        <v>619</v>
      </c>
      <c r="J20" s="173" t="s">
        <v>621</v>
      </c>
      <c r="K20" s="173" t="s">
        <v>607</v>
      </c>
      <c r="L20" s="174">
        <v>87675</v>
      </c>
      <c r="M20" s="175">
        <v>3791</v>
      </c>
      <c r="N20" s="453">
        <v>3500</v>
      </c>
      <c r="P20"/>
      <c r="Q20"/>
      <c r="R20"/>
    </row>
    <row r="21" spans="2:18" hidden="1">
      <c r="B21" s="163">
        <v>14</v>
      </c>
      <c r="C21" s="164" t="s">
        <v>267</v>
      </c>
      <c r="D21" s="165" t="s">
        <v>270</v>
      </c>
      <c r="E21" s="166">
        <v>1613</v>
      </c>
      <c r="I21" s="452" t="s">
        <v>619</v>
      </c>
      <c r="J21" s="173" t="s">
        <v>621</v>
      </c>
      <c r="K21" s="173" t="s">
        <v>616</v>
      </c>
      <c r="L21" s="174">
        <v>140811</v>
      </c>
      <c r="M21" s="175">
        <v>2340</v>
      </c>
      <c r="N21" s="453">
        <v>2000</v>
      </c>
      <c r="P21"/>
      <c r="Q21"/>
      <c r="R21"/>
    </row>
    <row r="22" spans="2:18" hidden="1">
      <c r="B22" s="163">
        <v>32</v>
      </c>
      <c r="C22" s="164" t="s">
        <v>267</v>
      </c>
      <c r="D22" s="165" t="s">
        <v>269</v>
      </c>
      <c r="E22" s="166">
        <v>2059</v>
      </c>
      <c r="I22" s="452" t="s">
        <v>619</v>
      </c>
      <c r="J22" s="173" t="s">
        <v>622</v>
      </c>
      <c r="K22" s="173" t="s">
        <v>616</v>
      </c>
      <c r="L22" s="174">
        <v>139300</v>
      </c>
      <c r="M22" s="175">
        <v>3361</v>
      </c>
      <c r="N22" s="453">
        <v>3000</v>
      </c>
      <c r="P22"/>
      <c r="Q22"/>
      <c r="R22"/>
    </row>
    <row r="23" spans="2:18">
      <c r="B23" s="163">
        <v>13</v>
      </c>
      <c r="C23" s="164" t="s">
        <v>267</v>
      </c>
      <c r="D23" s="165" t="s">
        <v>266</v>
      </c>
      <c r="E23" s="166">
        <v>11192</v>
      </c>
      <c r="I23" s="452" t="s">
        <v>617</v>
      </c>
      <c r="J23" s="173" t="s">
        <v>405</v>
      </c>
      <c r="K23" s="173" t="s">
        <v>610</v>
      </c>
      <c r="L23" s="174">
        <v>63259</v>
      </c>
      <c r="M23" s="175">
        <v>3196</v>
      </c>
      <c r="N23" s="453">
        <v>3050</v>
      </c>
      <c r="P23"/>
      <c r="Q23"/>
      <c r="R23"/>
    </row>
    <row r="24" spans="2:18" hidden="1">
      <c r="B24" s="163">
        <v>17</v>
      </c>
      <c r="C24" s="164" t="s">
        <v>272</v>
      </c>
      <c r="D24" s="165" t="s">
        <v>266</v>
      </c>
      <c r="E24" s="166">
        <v>14215</v>
      </c>
      <c r="I24" s="452" t="s">
        <v>617</v>
      </c>
      <c r="J24" s="173" t="s">
        <v>405</v>
      </c>
      <c r="K24" s="173" t="s">
        <v>605</v>
      </c>
      <c r="L24" s="174">
        <v>40826</v>
      </c>
      <c r="M24" s="175">
        <v>4397</v>
      </c>
      <c r="N24" s="453">
        <v>3900</v>
      </c>
      <c r="P24"/>
      <c r="Q24"/>
      <c r="R24"/>
    </row>
    <row r="25" spans="2:18" hidden="1">
      <c r="B25" s="163">
        <v>18</v>
      </c>
      <c r="C25" s="164" t="s">
        <v>272</v>
      </c>
      <c r="D25" s="165" t="s">
        <v>270</v>
      </c>
      <c r="E25" s="166">
        <v>12933</v>
      </c>
      <c r="I25" s="452" t="s">
        <v>617</v>
      </c>
      <c r="J25" s="173" t="s">
        <v>623</v>
      </c>
      <c r="K25" s="173" t="s">
        <v>607</v>
      </c>
      <c r="L25" s="174">
        <v>41560</v>
      </c>
      <c r="M25" s="175">
        <v>3706</v>
      </c>
      <c r="N25" s="453">
        <v>3100</v>
      </c>
      <c r="P25"/>
      <c r="Q25"/>
    </row>
    <row r="26" spans="2:18" hidden="1">
      <c r="B26" s="163">
        <v>19</v>
      </c>
      <c r="C26" s="164" t="s">
        <v>272</v>
      </c>
      <c r="D26" s="165" t="s">
        <v>265</v>
      </c>
      <c r="E26" s="166">
        <v>8838</v>
      </c>
      <c r="I26" s="452" t="s">
        <v>603</v>
      </c>
      <c r="J26" s="173" t="s">
        <v>624</v>
      </c>
      <c r="K26" s="173" t="s">
        <v>606</v>
      </c>
      <c r="L26" s="174">
        <v>49326</v>
      </c>
      <c r="M26" s="175">
        <v>4745</v>
      </c>
      <c r="N26" s="453">
        <v>4100</v>
      </c>
      <c r="P26"/>
      <c r="Q26"/>
    </row>
    <row r="27" spans="2:18" hidden="1">
      <c r="B27" s="163">
        <v>20</v>
      </c>
      <c r="C27" s="164" t="s">
        <v>272</v>
      </c>
      <c r="D27" s="165" t="s">
        <v>269</v>
      </c>
      <c r="E27" s="166">
        <v>3475</v>
      </c>
      <c r="I27" s="452" t="s">
        <v>611</v>
      </c>
      <c r="J27" s="173" t="s">
        <v>625</v>
      </c>
      <c r="K27" s="173" t="s">
        <v>605</v>
      </c>
      <c r="L27" s="174">
        <v>101856</v>
      </c>
      <c r="M27" s="175">
        <v>2914</v>
      </c>
      <c r="N27" s="453">
        <v>2500</v>
      </c>
      <c r="P27"/>
      <c r="Q27"/>
    </row>
    <row r="28" spans="2:18">
      <c r="B28" s="163">
        <v>21</v>
      </c>
      <c r="C28" s="164" t="s">
        <v>271</v>
      </c>
      <c r="D28" s="165" t="s">
        <v>266</v>
      </c>
      <c r="E28" s="166">
        <v>6959</v>
      </c>
      <c r="I28" s="452" t="s">
        <v>617</v>
      </c>
      <c r="J28" s="173" t="s">
        <v>626</v>
      </c>
      <c r="K28" s="173" t="s">
        <v>610</v>
      </c>
      <c r="L28" s="174">
        <v>42542</v>
      </c>
      <c r="M28" s="175">
        <v>2659</v>
      </c>
      <c r="N28" s="453">
        <v>2100</v>
      </c>
      <c r="P28"/>
      <c r="Q28"/>
    </row>
    <row r="29" spans="2:18" hidden="1">
      <c r="B29" s="163">
        <v>22</v>
      </c>
      <c r="C29" s="164" t="s">
        <v>271</v>
      </c>
      <c r="D29" s="165" t="s">
        <v>270</v>
      </c>
      <c r="E29" s="166">
        <v>13641</v>
      </c>
      <c r="I29" s="452" t="s">
        <v>627</v>
      </c>
      <c r="J29" s="173" t="s">
        <v>628</v>
      </c>
      <c r="K29" s="173" t="s">
        <v>607</v>
      </c>
      <c r="L29" s="174">
        <v>34853</v>
      </c>
      <c r="M29" s="175">
        <v>4349</v>
      </c>
      <c r="N29" s="453">
        <v>3500</v>
      </c>
      <c r="P29"/>
      <c r="Q29"/>
    </row>
    <row r="30" spans="2:18" hidden="1">
      <c r="B30" s="163">
        <v>23</v>
      </c>
      <c r="C30" s="164" t="s">
        <v>271</v>
      </c>
      <c r="D30" s="165" t="s">
        <v>265</v>
      </c>
      <c r="E30" s="166">
        <v>14391</v>
      </c>
      <c r="I30" s="452" t="s">
        <v>627</v>
      </c>
      <c r="J30" s="173" t="s">
        <v>628</v>
      </c>
      <c r="K30" s="173" t="s">
        <v>607</v>
      </c>
      <c r="L30" s="174">
        <v>58173</v>
      </c>
      <c r="M30" s="175">
        <v>4252</v>
      </c>
      <c r="N30" s="453">
        <v>4000</v>
      </c>
      <c r="P30"/>
      <c r="Q30"/>
    </row>
    <row r="31" spans="2:18" hidden="1">
      <c r="B31" s="163">
        <v>24</v>
      </c>
      <c r="C31" s="164" t="s">
        <v>271</v>
      </c>
      <c r="D31" s="165" t="s">
        <v>269</v>
      </c>
      <c r="E31" s="166">
        <v>5178</v>
      </c>
      <c r="I31" s="457" t="s">
        <v>627</v>
      </c>
      <c r="J31" s="458" t="s">
        <v>628</v>
      </c>
      <c r="K31" s="458" t="s">
        <v>610</v>
      </c>
      <c r="L31" s="459">
        <v>136775</v>
      </c>
      <c r="M31" s="460">
        <v>2090</v>
      </c>
      <c r="N31" s="461">
        <v>1800</v>
      </c>
      <c r="P31"/>
      <c r="Q31"/>
    </row>
    <row r="32" spans="2:18">
      <c r="B32" s="163">
        <v>25</v>
      </c>
      <c r="C32" s="164" t="s">
        <v>264</v>
      </c>
      <c r="D32" s="165" t="s">
        <v>266</v>
      </c>
      <c r="E32" s="166">
        <v>1435</v>
      </c>
    </row>
    <row r="33" spans="2:5">
      <c r="B33" s="163">
        <v>26</v>
      </c>
      <c r="C33" s="164" t="s">
        <v>264</v>
      </c>
      <c r="D33" s="165" t="s">
        <v>270</v>
      </c>
      <c r="E33" s="166">
        <v>9671</v>
      </c>
    </row>
    <row r="34" spans="2:5">
      <c r="B34" s="163">
        <v>27</v>
      </c>
      <c r="C34" s="164" t="s">
        <v>264</v>
      </c>
      <c r="D34" s="165" t="s">
        <v>265</v>
      </c>
      <c r="E34" s="166">
        <v>13599</v>
      </c>
    </row>
    <row r="35" spans="2:5">
      <c r="B35" s="163">
        <v>28</v>
      </c>
      <c r="C35" s="164" t="s">
        <v>264</v>
      </c>
      <c r="D35" s="165" t="s">
        <v>269</v>
      </c>
      <c r="E35" s="166">
        <v>5559</v>
      </c>
    </row>
    <row r="36" spans="2:5">
      <c r="B36" s="163">
        <v>15</v>
      </c>
      <c r="C36" s="164" t="s">
        <v>267</v>
      </c>
      <c r="D36" s="165" t="s">
        <v>265</v>
      </c>
      <c r="E36" s="166">
        <v>11261</v>
      </c>
    </row>
    <row r="37" spans="2:5">
      <c r="B37" s="163">
        <v>16</v>
      </c>
      <c r="C37" s="164" t="s">
        <v>267</v>
      </c>
      <c r="D37" s="165" t="s">
        <v>269</v>
      </c>
      <c r="E37" s="166">
        <v>11847</v>
      </c>
    </row>
    <row r="38" spans="2:5">
      <c r="B38" s="163">
        <v>29</v>
      </c>
      <c r="C38" s="164" t="s">
        <v>267</v>
      </c>
      <c r="D38" s="165" t="s">
        <v>266</v>
      </c>
      <c r="E38" s="166">
        <v>12926</v>
      </c>
    </row>
    <row r="39" spans="2:5">
      <c r="B39" s="163">
        <v>31</v>
      </c>
      <c r="C39" s="164" t="s">
        <v>267</v>
      </c>
      <c r="D39" s="165" t="s">
        <v>265</v>
      </c>
      <c r="E39" s="166">
        <v>14189</v>
      </c>
    </row>
  </sheetData>
  <pageMargins left="0.7" right="0.7" top="0.75" bottom="0.75" header="0.3" footer="0.3"/>
  <pageSetup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35567-94B1-4756-889F-47D96D5976FA}">
  <sheetPr codeName="Sheet22"/>
  <dimension ref="B3:F18"/>
  <sheetViews>
    <sheetView workbookViewId="0">
      <selection activeCell="B3" sqref="B3"/>
    </sheetView>
  </sheetViews>
  <sheetFormatPr defaultColWidth="8.88671875" defaultRowHeight="14.4"/>
  <cols>
    <col min="1" max="1" width="8.88671875" style="1"/>
    <col min="2" max="2" width="18.5546875" style="1" bestFit="1" customWidth="1"/>
    <col min="3" max="3" width="19.33203125" style="1" bestFit="1" customWidth="1"/>
    <col min="4" max="4" width="19.88671875" style="1" customWidth="1"/>
    <col min="5" max="5" width="19" style="1" customWidth="1"/>
    <col min="6" max="6" width="26.6640625" style="1" bestFit="1" customWidth="1"/>
    <col min="7" max="16384" width="8.88671875" style="1"/>
  </cols>
  <sheetData>
    <row r="3" spans="2:6" ht="25.8">
      <c r="B3" s="449" t="s">
        <v>1432</v>
      </c>
    </row>
    <row r="5" spans="2:6" ht="21">
      <c r="B5" s="448" t="s">
        <v>1374</v>
      </c>
      <c r="C5" s="448" t="s">
        <v>1375</v>
      </c>
      <c r="D5" s="448" t="s">
        <v>1376</v>
      </c>
      <c r="E5" s="448" t="s">
        <v>1377</v>
      </c>
      <c r="F5" s="448" t="s">
        <v>1378</v>
      </c>
    </row>
    <row r="6" spans="2:6" ht="86.4">
      <c r="B6" s="445" t="s">
        <v>1379</v>
      </c>
      <c r="C6" s="446" t="s">
        <v>1380</v>
      </c>
      <c r="D6" s="446" t="s">
        <v>1381</v>
      </c>
      <c r="E6" s="446" t="s">
        <v>1382</v>
      </c>
      <c r="F6" s="446" t="s">
        <v>1383</v>
      </c>
    </row>
    <row r="7" spans="2:6" ht="43.2">
      <c r="B7" s="445" t="s">
        <v>1384</v>
      </c>
      <c r="C7" s="446" t="s">
        <v>1385</v>
      </c>
      <c r="D7" s="446" t="s">
        <v>1386</v>
      </c>
      <c r="E7" s="446" t="s">
        <v>1387</v>
      </c>
      <c r="F7" s="446" t="s">
        <v>1388</v>
      </c>
    </row>
    <row r="8" spans="2:6" ht="90">
      <c r="B8" s="445" t="s">
        <v>1074</v>
      </c>
      <c r="C8" s="447" t="s">
        <v>1389</v>
      </c>
      <c r="D8" s="447" t="s">
        <v>1390</v>
      </c>
      <c r="E8" s="447" t="s">
        <v>1391</v>
      </c>
      <c r="F8" s="447" t="e" cm="1">
        <f t="array" ref="F8">DGET(_xlnm.Database, field, _xlnm.Criteria)</f>
        <v>#NAME?</v>
      </c>
    </row>
    <row r="9" spans="2:6" ht="57.6">
      <c r="B9" s="445" t="s">
        <v>1392</v>
      </c>
      <c r="C9" s="446" t="s">
        <v>1393</v>
      </c>
      <c r="D9" s="446" t="s">
        <v>1394</v>
      </c>
      <c r="E9" s="446" t="s">
        <v>1395</v>
      </c>
      <c r="F9" s="446" t="s">
        <v>1396</v>
      </c>
    </row>
    <row r="10" spans="2:6" ht="72.599999999999994">
      <c r="B10" s="445" t="s">
        <v>1397</v>
      </c>
      <c r="C10" s="446" t="s">
        <v>1398</v>
      </c>
      <c r="D10" s="446" t="s">
        <v>1398</v>
      </c>
      <c r="E10" s="446" t="s">
        <v>1399</v>
      </c>
      <c r="F10" s="446" t="s">
        <v>1400</v>
      </c>
    </row>
    <row r="11" spans="2:6" ht="28.8">
      <c r="B11" s="445" t="s">
        <v>1401</v>
      </c>
      <c r="C11" s="446" t="s">
        <v>1402</v>
      </c>
      <c r="D11" s="446" t="s">
        <v>1402</v>
      </c>
      <c r="E11" s="446" t="s">
        <v>1403</v>
      </c>
      <c r="F11" s="446" t="s">
        <v>1403</v>
      </c>
    </row>
    <row r="12" spans="2:6" ht="43.2">
      <c r="B12" s="445" t="s">
        <v>1404</v>
      </c>
      <c r="C12" s="446" t="s">
        <v>1402</v>
      </c>
      <c r="D12" s="446" t="s">
        <v>1402</v>
      </c>
      <c r="E12" s="446" t="s">
        <v>1405</v>
      </c>
      <c r="F12" s="446" t="s">
        <v>1406</v>
      </c>
    </row>
    <row r="13" spans="2:6" ht="58.2">
      <c r="B13" s="445" t="s">
        <v>1407</v>
      </c>
      <c r="C13" s="446" t="s">
        <v>1408</v>
      </c>
      <c r="D13" s="446" t="s">
        <v>1409</v>
      </c>
      <c r="E13" s="446" t="s">
        <v>1410</v>
      </c>
      <c r="F13" s="446" t="s">
        <v>1411</v>
      </c>
    </row>
    <row r="14" spans="2:6" ht="43.2">
      <c r="B14" s="445" t="s">
        <v>1412</v>
      </c>
      <c r="C14" s="446" t="s">
        <v>1413</v>
      </c>
      <c r="D14" s="446" t="s">
        <v>1414</v>
      </c>
      <c r="E14" s="446" t="s">
        <v>1415</v>
      </c>
      <c r="F14" s="446" t="s">
        <v>1416</v>
      </c>
    </row>
    <row r="15" spans="2:6" ht="28.8">
      <c r="B15" s="445" t="s">
        <v>1417</v>
      </c>
      <c r="C15" s="446" t="s">
        <v>1418</v>
      </c>
      <c r="D15" s="446" t="s">
        <v>1418</v>
      </c>
      <c r="E15" s="446" t="s">
        <v>1419</v>
      </c>
      <c r="F15" s="446" t="s">
        <v>1418</v>
      </c>
    </row>
    <row r="16" spans="2:6">
      <c r="B16" s="445" t="s">
        <v>1420</v>
      </c>
      <c r="C16" s="446" t="s">
        <v>1421</v>
      </c>
      <c r="D16" s="446" t="s">
        <v>1421</v>
      </c>
      <c r="E16" s="446" t="s">
        <v>1421</v>
      </c>
      <c r="F16" s="446" t="s">
        <v>1421</v>
      </c>
    </row>
    <row r="17" spans="2:6" ht="43.2">
      <c r="B17" s="445" t="s">
        <v>1422</v>
      </c>
      <c r="C17" s="446" t="s">
        <v>1423</v>
      </c>
      <c r="D17" s="446" t="s">
        <v>1424</v>
      </c>
      <c r="E17" s="446" t="s">
        <v>1425</v>
      </c>
      <c r="F17" s="446" t="s">
        <v>1426</v>
      </c>
    </row>
    <row r="18" spans="2:6" ht="57.6">
      <c r="B18" s="445" t="s">
        <v>1427</v>
      </c>
      <c r="C18" s="446" t="s">
        <v>1428</v>
      </c>
      <c r="D18" s="446" t="s">
        <v>1429</v>
      </c>
      <c r="E18" s="446" t="s">
        <v>1430</v>
      </c>
      <c r="F18" s="446" t="s">
        <v>1431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95324-0C96-4997-855C-A57E0982D3D2}">
  <sheetPr codeName="Sheet13"/>
  <dimension ref="B1:X200"/>
  <sheetViews>
    <sheetView topLeftCell="A79" zoomScale="140" zoomScaleNormal="140" workbookViewId="0">
      <selection activeCell="D75" sqref="D75"/>
    </sheetView>
  </sheetViews>
  <sheetFormatPr defaultColWidth="8.88671875" defaultRowHeight="14.4"/>
  <cols>
    <col min="1" max="1" width="8.88671875" style="1"/>
    <col min="2" max="2" width="14.33203125" style="1" customWidth="1"/>
    <col min="3" max="3" width="14.109375" style="1" bestFit="1" customWidth="1"/>
    <col min="4" max="6" width="10.88671875" style="1" bestFit="1" customWidth="1"/>
    <col min="7" max="7" width="8.88671875" style="1"/>
    <col min="8" max="8" width="12.109375" style="1" bestFit="1" customWidth="1"/>
    <col min="9" max="9" width="12.33203125" style="1" bestFit="1" customWidth="1"/>
    <col min="10" max="10" width="10.6640625" style="1" customWidth="1"/>
    <col min="11" max="14" width="8.88671875" style="1"/>
    <col min="15" max="15" width="11" style="1" customWidth="1"/>
    <col min="16" max="26" width="8.88671875" style="1"/>
    <col min="27" max="27" width="24.44140625" style="1" bestFit="1" customWidth="1"/>
    <col min="28" max="28" width="91.109375" style="1" bestFit="1" customWidth="1"/>
    <col min="29" max="29" width="94.109375" style="1" bestFit="1" customWidth="1"/>
    <col min="30" max="30" width="91.6640625" style="1" bestFit="1" customWidth="1"/>
    <col min="31" max="31" width="59" style="1" bestFit="1" customWidth="1"/>
    <col min="32" max="16384" width="8.88671875" style="1"/>
  </cols>
  <sheetData>
    <row r="1" spans="2:24" ht="21">
      <c r="B1" s="142" t="s">
        <v>1340</v>
      </c>
      <c r="C1" s="146"/>
      <c r="D1" s="146"/>
      <c r="E1" s="146"/>
      <c r="F1" s="146"/>
      <c r="G1" s="146"/>
      <c r="H1" s="146"/>
      <c r="I1" s="146"/>
    </row>
    <row r="2" spans="2:24">
      <c r="P2" s="161" t="s">
        <v>582</v>
      </c>
      <c r="Q2" s="161"/>
      <c r="R2" s="161"/>
    </row>
    <row r="3" spans="2:24">
      <c r="B3" s="617" t="s">
        <v>559</v>
      </c>
      <c r="C3" s="617"/>
      <c r="D3" s="617"/>
      <c r="E3" s="617"/>
      <c r="F3" s="617"/>
      <c r="G3" s="617"/>
      <c r="H3" s="617"/>
      <c r="I3" s="617"/>
      <c r="J3" s="617"/>
      <c r="K3" s="617"/>
      <c r="L3" s="617"/>
      <c r="M3" s="617"/>
      <c r="N3" s="105"/>
      <c r="P3" s="162" t="s">
        <v>583</v>
      </c>
      <c r="Q3" s="160"/>
      <c r="R3" s="160"/>
      <c r="S3" s="160"/>
      <c r="T3" s="160"/>
      <c r="U3" s="160"/>
      <c r="V3" s="160"/>
      <c r="W3" s="160"/>
      <c r="X3" s="160"/>
    </row>
    <row r="4" spans="2:24">
      <c r="B4" s="617"/>
      <c r="C4" s="617"/>
      <c r="D4" s="617"/>
      <c r="E4" s="617"/>
      <c r="F4" s="617"/>
      <c r="G4" s="617"/>
      <c r="H4" s="617"/>
      <c r="I4" s="617"/>
      <c r="J4" s="617"/>
      <c r="K4" s="617"/>
      <c r="L4" s="617"/>
      <c r="M4" s="617"/>
      <c r="N4" s="105"/>
      <c r="P4" s="162" t="s">
        <v>584</v>
      </c>
      <c r="Q4" s="160"/>
      <c r="R4" s="160"/>
      <c r="S4" s="160"/>
      <c r="T4" s="160"/>
      <c r="U4" s="160"/>
      <c r="V4" s="160"/>
      <c r="W4" s="160"/>
      <c r="X4" s="160"/>
    </row>
    <row r="5" spans="2:24">
      <c r="B5" s="617"/>
      <c r="C5" s="617"/>
      <c r="D5" s="617"/>
      <c r="E5" s="617"/>
      <c r="F5" s="617"/>
      <c r="G5" s="617"/>
      <c r="H5" s="617"/>
      <c r="I5" s="617"/>
      <c r="J5" s="617"/>
      <c r="K5" s="617"/>
      <c r="L5" s="617"/>
      <c r="M5" s="617"/>
      <c r="N5" s="105"/>
      <c r="P5" s="162" t="s">
        <v>585</v>
      </c>
      <c r="Q5" s="160"/>
      <c r="R5" s="160"/>
      <c r="S5" s="160"/>
      <c r="T5" s="160"/>
      <c r="U5" s="160"/>
      <c r="V5" s="160"/>
      <c r="W5" s="160"/>
      <c r="X5" s="160"/>
    </row>
    <row r="6" spans="2:24">
      <c r="B6" s="617"/>
      <c r="C6" s="617"/>
      <c r="D6" s="617"/>
      <c r="E6" s="617"/>
      <c r="F6" s="617"/>
      <c r="G6" s="617"/>
      <c r="H6" s="617"/>
      <c r="I6" s="617"/>
      <c r="J6" s="617"/>
      <c r="K6" s="617"/>
      <c r="L6" s="617"/>
      <c r="M6" s="617"/>
      <c r="N6" s="105"/>
      <c r="P6" s="162" t="s">
        <v>586</v>
      </c>
      <c r="Q6" s="160"/>
      <c r="R6" s="160"/>
      <c r="S6" s="160"/>
      <c r="T6" s="160"/>
      <c r="U6" s="160"/>
      <c r="V6" s="160"/>
      <c r="W6" s="160"/>
      <c r="X6" s="160"/>
    </row>
    <row r="7" spans="2:24">
      <c r="P7" s="162" t="s">
        <v>587</v>
      </c>
      <c r="Q7" s="160"/>
      <c r="R7" s="160"/>
      <c r="S7" s="160"/>
      <c r="T7" s="160"/>
      <c r="U7" s="160"/>
      <c r="V7" s="160"/>
      <c r="W7" s="160"/>
      <c r="X7" s="160"/>
    </row>
    <row r="8" spans="2:24">
      <c r="B8" s="618" t="s">
        <v>560</v>
      </c>
      <c r="C8" s="618"/>
      <c r="D8" s="618"/>
      <c r="E8" s="618"/>
      <c r="F8" s="618"/>
      <c r="G8" s="618"/>
      <c r="H8" s="618"/>
      <c r="I8" s="618"/>
      <c r="J8" s="618"/>
      <c r="K8" s="618"/>
      <c r="L8" s="618"/>
      <c r="M8" s="618"/>
      <c r="N8" s="618"/>
    </row>
    <row r="9" spans="2:24">
      <c r="B9" s="618"/>
      <c r="C9" s="618"/>
      <c r="D9" s="618"/>
      <c r="E9" s="618"/>
      <c r="F9" s="618"/>
      <c r="G9" s="618"/>
      <c r="H9" s="618"/>
      <c r="I9" s="618"/>
      <c r="J9" s="618"/>
      <c r="K9" s="618"/>
      <c r="L9" s="618"/>
      <c r="M9" s="618"/>
      <c r="N9" s="618"/>
    </row>
    <row r="10" spans="2:24">
      <c r="B10" s="618"/>
      <c r="C10" s="618"/>
      <c r="D10" s="618"/>
      <c r="E10" s="618"/>
      <c r="F10" s="618"/>
      <c r="G10" s="618"/>
      <c r="H10" s="618"/>
      <c r="I10" s="618"/>
      <c r="J10" s="618"/>
      <c r="K10" s="618"/>
      <c r="L10" s="618"/>
      <c r="M10" s="618"/>
      <c r="N10" s="618"/>
    </row>
    <row r="11" spans="2:24">
      <c r="B11" s="618"/>
      <c r="C11" s="618"/>
      <c r="D11" s="618"/>
      <c r="E11" s="618"/>
      <c r="F11" s="618"/>
      <c r="G11" s="618"/>
      <c r="H11" s="618"/>
      <c r="I11" s="618"/>
      <c r="J11" s="618"/>
      <c r="K11" s="618"/>
      <c r="L11" s="618"/>
      <c r="M11" s="618"/>
      <c r="N11" s="618"/>
    </row>
    <row r="13" spans="2:24" ht="25.8">
      <c r="B13" s="156" t="s">
        <v>581</v>
      </c>
    </row>
    <row r="14" spans="2:24">
      <c r="F14" s="1" t="s">
        <v>562</v>
      </c>
      <c r="O14" s="159"/>
      <c r="P14" s="159"/>
      <c r="Q14" s="159"/>
    </row>
    <row r="15" spans="2:24" ht="28.8">
      <c r="B15" s="154" t="s">
        <v>578</v>
      </c>
      <c r="C15" s="154"/>
      <c r="D15" s="154"/>
      <c r="F15" s="153" t="s">
        <v>561</v>
      </c>
      <c r="G15" s="153" t="s">
        <v>238</v>
      </c>
      <c r="H15" s="153" t="s">
        <v>563</v>
      </c>
      <c r="I15" s="153" t="s">
        <v>564</v>
      </c>
      <c r="J15" s="153" t="s">
        <v>565</v>
      </c>
      <c r="O15" s="33"/>
      <c r="P15" s="33"/>
      <c r="Q15" s="33"/>
    </row>
    <row r="16" spans="2:24">
      <c r="B16" s="117" t="s">
        <v>577</v>
      </c>
      <c r="C16" s="117" t="s">
        <v>238</v>
      </c>
      <c r="D16" s="117" t="s">
        <v>565</v>
      </c>
      <c r="F16" s="152">
        <v>1001</v>
      </c>
      <c r="G16" s="152" t="s">
        <v>164</v>
      </c>
      <c r="H16" s="152" t="s">
        <v>566</v>
      </c>
      <c r="I16" s="152">
        <v>2018</v>
      </c>
      <c r="J16" s="152" t="s">
        <v>567</v>
      </c>
      <c r="O16" s="33"/>
      <c r="P16" s="33"/>
      <c r="Q16" s="33"/>
    </row>
    <row r="17" spans="2:17">
      <c r="B17" s="2">
        <v>1006</v>
      </c>
      <c r="C17" s="2" t="str">
        <f>VLOOKUP(B17,F16:J21,2,FALSE)</f>
        <v>Nafi</v>
      </c>
      <c r="D17" s="2"/>
      <c r="F17" s="152">
        <v>1002</v>
      </c>
      <c r="G17" s="152" t="s">
        <v>160</v>
      </c>
      <c r="H17" s="152" t="s">
        <v>568</v>
      </c>
      <c r="I17" s="152">
        <v>2018</v>
      </c>
      <c r="J17" s="152" t="s">
        <v>569</v>
      </c>
      <c r="O17" s="33"/>
      <c r="P17" s="33"/>
      <c r="Q17" s="33"/>
    </row>
    <row r="18" spans="2:17">
      <c r="F18" s="450">
        <v>1003</v>
      </c>
      <c r="G18" s="152" t="s">
        <v>159</v>
      </c>
      <c r="H18" s="152" t="s">
        <v>570</v>
      </c>
      <c r="I18" s="152">
        <v>2017</v>
      </c>
      <c r="J18" s="152" t="s">
        <v>571</v>
      </c>
      <c r="O18" s="33"/>
      <c r="P18" s="33"/>
      <c r="Q18" s="33"/>
    </row>
    <row r="19" spans="2:17">
      <c r="F19" s="450">
        <v>1004</v>
      </c>
      <c r="G19" s="152" t="s">
        <v>162</v>
      </c>
      <c r="H19" s="152" t="s">
        <v>566</v>
      </c>
      <c r="I19" s="152">
        <v>2016</v>
      </c>
      <c r="J19" s="152" t="s">
        <v>572</v>
      </c>
      <c r="O19" s="33"/>
      <c r="P19" s="33"/>
      <c r="Q19" s="33"/>
    </row>
    <row r="20" spans="2:17">
      <c r="F20" s="450">
        <v>1005</v>
      </c>
      <c r="G20" s="152" t="s">
        <v>573</v>
      </c>
      <c r="H20" s="152" t="s">
        <v>574</v>
      </c>
      <c r="I20" s="152">
        <v>2012</v>
      </c>
      <c r="J20" s="152" t="s">
        <v>575</v>
      </c>
      <c r="O20" s="33"/>
      <c r="P20" s="33"/>
      <c r="Q20" s="33"/>
    </row>
    <row r="21" spans="2:17">
      <c r="F21" s="450">
        <v>1006</v>
      </c>
      <c r="G21" s="152" t="s">
        <v>576</v>
      </c>
      <c r="H21" s="152" t="s">
        <v>566</v>
      </c>
      <c r="I21" s="152">
        <v>2012</v>
      </c>
      <c r="J21" s="152" t="s">
        <v>567</v>
      </c>
    </row>
    <row r="24" spans="2:17" ht="25.8">
      <c r="B24" s="156" t="s">
        <v>580</v>
      </c>
    </row>
    <row r="26" spans="2:17" ht="15" customHeight="1">
      <c r="B26" s="157" t="s">
        <v>579</v>
      </c>
      <c r="C26" s="157"/>
      <c r="D26" s="157"/>
      <c r="F26" s="153" t="s">
        <v>561</v>
      </c>
      <c r="G26" s="155">
        <v>1001</v>
      </c>
      <c r="H26" s="155">
        <v>1002</v>
      </c>
      <c r="I26" s="155">
        <v>1003</v>
      </c>
      <c r="J26" s="155">
        <v>1004</v>
      </c>
      <c r="K26" s="155">
        <v>1005</v>
      </c>
      <c r="L26" s="155">
        <v>1006</v>
      </c>
    </row>
    <row r="27" spans="2:17">
      <c r="B27" s="158" t="s">
        <v>577</v>
      </c>
      <c r="C27" s="158" t="s">
        <v>238</v>
      </c>
      <c r="D27" s="158" t="s">
        <v>565</v>
      </c>
      <c r="F27" s="153" t="s">
        <v>238</v>
      </c>
      <c r="G27" s="155" t="s">
        <v>164</v>
      </c>
      <c r="H27" s="155" t="s">
        <v>160</v>
      </c>
      <c r="I27" s="155" t="s">
        <v>159</v>
      </c>
      <c r="J27" s="155" t="s">
        <v>162</v>
      </c>
      <c r="K27" s="155" t="s">
        <v>573</v>
      </c>
      <c r="L27" s="155" t="s">
        <v>576</v>
      </c>
    </row>
    <row r="28" spans="2:17">
      <c r="B28" s="2">
        <v>1004</v>
      </c>
      <c r="C28" s="2" t="str">
        <f>HLOOKUP(B28,G26:L30,2,FALSE)</f>
        <v>Sazedur</v>
      </c>
      <c r="D28" s="2"/>
      <c r="F28" s="153" t="s">
        <v>563</v>
      </c>
      <c r="G28" s="155" t="s">
        <v>566</v>
      </c>
      <c r="H28" s="155" t="s">
        <v>568</v>
      </c>
      <c r="I28" s="155" t="s">
        <v>570</v>
      </c>
      <c r="J28" s="155" t="s">
        <v>566</v>
      </c>
      <c r="K28" s="155" t="s">
        <v>574</v>
      </c>
      <c r="L28" s="155" t="s">
        <v>566</v>
      </c>
    </row>
    <row r="29" spans="2:17">
      <c r="B29" s="2"/>
      <c r="C29" s="2"/>
      <c r="D29" s="2"/>
      <c r="F29" s="153" t="s">
        <v>564</v>
      </c>
      <c r="G29" s="155">
        <v>2018</v>
      </c>
      <c r="H29" s="155">
        <v>2018</v>
      </c>
      <c r="I29" s="155">
        <v>2017</v>
      </c>
      <c r="J29" s="155">
        <v>2016</v>
      </c>
      <c r="K29" s="155">
        <v>2012</v>
      </c>
      <c r="L29" s="155">
        <v>2012</v>
      </c>
    </row>
    <row r="30" spans="2:17" ht="15.6" customHeight="1">
      <c r="B30" s="2"/>
      <c r="C30" s="2"/>
      <c r="D30" s="2"/>
      <c r="F30" s="153" t="s">
        <v>565</v>
      </c>
      <c r="G30" s="155" t="s">
        <v>567</v>
      </c>
      <c r="H30" s="155" t="s">
        <v>569</v>
      </c>
      <c r="I30" s="155" t="s">
        <v>571</v>
      </c>
      <c r="J30" s="155" t="s">
        <v>572</v>
      </c>
      <c r="K30" s="155" t="s">
        <v>575</v>
      </c>
      <c r="L30" s="155" t="s">
        <v>567</v>
      </c>
    </row>
    <row r="35" spans="2:9">
      <c r="B35" s="1" t="s">
        <v>131</v>
      </c>
    </row>
    <row r="37" spans="2:9" ht="31.2">
      <c r="B37" s="443" t="s">
        <v>1302</v>
      </c>
      <c r="C37" s="443" t="s">
        <v>1303</v>
      </c>
      <c r="D37" s="443" t="s">
        <v>62</v>
      </c>
      <c r="E37" s="443" t="s">
        <v>1304</v>
      </c>
      <c r="F37" s="443" t="s">
        <v>1305</v>
      </c>
      <c r="G37" s="434"/>
      <c r="H37" s="422" t="s">
        <v>1302</v>
      </c>
      <c r="I37" s="422" t="s">
        <v>1305</v>
      </c>
    </row>
    <row r="38" spans="2:9" ht="15.6">
      <c r="B38" s="423" t="s">
        <v>963</v>
      </c>
      <c r="C38" s="437">
        <v>124300</v>
      </c>
      <c r="D38" s="438">
        <v>44754</v>
      </c>
      <c r="E38" s="424">
        <v>5436.33</v>
      </c>
      <c r="F38" s="424">
        <v>1087.2660000000001</v>
      </c>
      <c r="G38" s="434"/>
      <c r="H38" s="423" t="s">
        <v>831</v>
      </c>
      <c r="I38" s="424">
        <f>VLOOKUP(H38,B38:F59,5,TRUE)</f>
        <v>716.33976777000021</v>
      </c>
    </row>
    <row r="39" spans="2:9" ht="15.6">
      <c r="B39" s="423" t="s">
        <v>1306</v>
      </c>
      <c r="C39" s="437">
        <v>149160</v>
      </c>
      <c r="D39" s="438">
        <v>44751</v>
      </c>
      <c r="E39" s="424">
        <v>6197.4161999999997</v>
      </c>
      <c r="F39" s="451">
        <v>1239.48324</v>
      </c>
      <c r="G39" s="434"/>
      <c r="H39" s="434"/>
      <c r="I39" s="434"/>
    </row>
    <row r="40" spans="2:9" ht="15.6">
      <c r="B40" s="423" t="s">
        <v>807</v>
      </c>
      <c r="C40" s="437">
        <v>152143.20000000001</v>
      </c>
      <c r="D40" s="438">
        <v>44753</v>
      </c>
      <c r="E40" s="424">
        <v>7065.0544679999994</v>
      </c>
      <c r="F40" s="424">
        <v>1413.0108935999999</v>
      </c>
      <c r="G40" s="434"/>
      <c r="H40" s="434"/>
      <c r="I40" s="434"/>
    </row>
    <row r="41" spans="2:9" ht="15.6">
      <c r="B41" s="423" t="s">
        <v>1307</v>
      </c>
      <c r="C41" s="437">
        <v>121714.56000000001</v>
      </c>
      <c r="D41" s="438">
        <v>44748</v>
      </c>
      <c r="E41" s="424">
        <v>8054.1620935199981</v>
      </c>
      <c r="F41" s="424">
        <v>1610.8324187039998</v>
      </c>
      <c r="G41" s="434"/>
      <c r="H41" s="434"/>
      <c r="I41" s="434"/>
    </row>
    <row r="42" spans="2:9" ht="15.6">
      <c r="B42" s="423" t="s">
        <v>980</v>
      </c>
      <c r="C42" s="437">
        <v>109543.10400000001</v>
      </c>
      <c r="D42" s="438">
        <v>44752</v>
      </c>
      <c r="E42" s="424">
        <v>9181.7447866127968</v>
      </c>
      <c r="F42" s="424">
        <v>1836.3489573225595</v>
      </c>
      <c r="G42" s="434"/>
      <c r="H42" s="434"/>
      <c r="I42" s="434"/>
    </row>
    <row r="43" spans="2:9" ht="15.6">
      <c r="B43" s="423" t="s">
        <v>981</v>
      </c>
      <c r="C43" s="437">
        <v>120497.41440000002</v>
      </c>
      <c r="D43" s="438">
        <v>44755</v>
      </c>
      <c r="E43" s="424">
        <v>10467.189056738587</v>
      </c>
      <c r="F43" s="424">
        <v>2093.4378113477173</v>
      </c>
      <c r="G43" s="434"/>
      <c r="H43" s="434"/>
      <c r="I43" s="434"/>
    </row>
    <row r="44" spans="2:9" ht="15.6">
      <c r="B44" s="423" t="s">
        <v>1308</v>
      </c>
      <c r="C44" s="437">
        <v>122907.36268800002</v>
      </c>
      <c r="D44" s="438">
        <v>44757</v>
      </c>
      <c r="E44" s="424">
        <v>2446.3485000000001</v>
      </c>
      <c r="F44" s="424">
        <v>489.26970000000006</v>
      </c>
      <c r="G44" s="434"/>
      <c r="H44" s="434"/>
      <c r="I44" s="434"/>
    </row>
    <row r="45" spans="2:9" ht="15.6">
      <c r="B45" s="423" t="s">
        <v>819</v>
      </c>
      <c r="C45" s="437">
        <v>98325.890150400024</v>
      </c>
      <c r="D45" s="438">
        <v>44754</v>
      </c>
      <c r="E45" s="424">
        <v>2690.9833500000004</v>
      </c>
      <c r="F45" s="424">
        <v>538.19667000000015</v>
      </c>
      <c r="G45" s="434"/>
      <c r="H45" s="434"/>
      <c r="I45" s="434"/>
    </row>
    <row r="46" spans="2:9" ht="15.6">
      <c r="B46" s="423" t="s">
        <v>822</v>
      </c>
      <c r="C46" s="437">
        <v>88493.30113536003</v>
      </c>
      <c r="D46" s="438">
        <v>44756</v>
      </c>
      <c r="E46" s="424">
        <v>2960.0816850000001</v>
      </c>
      <c r="F46" s="424">
        <v>592.01633700000002</v>
      </c>
      <c r="G46" s="434"/>
      <c r="H46" s="434"/>
      <c r="I46" s="434"/>
    </row>
    <row r="47" spans="2:9" ht="15.6">
      <c r="B47" s="423" t="s">
        <v>1309</v>
      </c>
      <c r="C47" s="437">
        <v>97342.631248896039</v>
      </c>
      <c r="D47" s="438">
        <v>44751</v>
      </c>
      <c r="E47" s="424">
        <v>3256.0898535000001</v>
      </c>
      <c r="F47" s="424">
        <v>651.21797070000002</v>
      </c>
      <c r="G47" s="434"/>
      <c r="H47" s="434"/>
      <c r="I47" s="434"/>
    </row>
    <row r="48" spans="2:9" ht="15.6">
      <c r="B48" s="423" t="s">
        <v>831</v>
      </c>
      <c r="C48" s="437">
        <v>99289.483873873964</v>
      </c>
      <c r="D48" s="438">
        <v>44755</v>
      </c>
      <c r="E48" s="424">
        <v>3581.6988388500008</v>
      </c>
      <c r="F48" s="424">
        <v>716.33976777000021</v>
      </c>
      <c r="G48" s="434"/>
      <c r="H48" s="434"/>
      <c r="I48" s="434"/>
    </row>
    <row r="49" spans="2:9" ht="15.6">
      <c r="B49" s="423" t="s">
        <v>1310</v>
      </c>
      <c r="C49" s="437">
        <v>79431.587099099183</v>
      </c>
      <c r="D49" s="438">
        <v>44758</v>
      </c>
      <c r="E49" s="424">
        <v>3939.8687227350015</v>
      </c>
      <c r="F49" s="424">
        <v>787.97374454700036</v>
      </c>
      <c r="G49" s="434"/>
      <c r="H49" s="434"/>
      <c r="I49" s="434"/>
    </row>
    <row r="50" spans="2:9" ht="15.6">
      <c r="B50" s="423" t="s">
        <v>1311</v>
      </c>
      <c r="C50" s="437">
        <v>71488.42838918927</v>
      </c>
      <c r="D50" s="438">
        <v>44760</v>
      </c>
      <c r="E50" s="424">
        <v>4333.855595008502</v>
      </c>
      <c r="F50" s="424">
        <v>866.77111900170041</v>
      </c>
      <c r="G50" s="434"/>
      <c r="H50" s="434"/>
      <c r="I50" s="434"/>
    </row>
    <row r="51" spans="2:9" ht="15.6">
      <c r="B51" s="423" t="s">
        <v>1312</v>
      </c>
      <c r="C51" s="437">
        <v>78637.271228108206</v>
      </c>
      <c r="D51" s="438">
        <v>44757</v>
      </c>
      <c r="E51" s="424">
        <v>4767.2411545093528</v>
      </c>
      <c r="F51" s="424">
        <v>953.4482309018706</v>
      </c>
      <c r="G51" s="434"/>
      <c r="H51" s="434"/>
      <c r="I51" s="434"/>
    </row>
    <row r="52" spans="2:9" ht="15.6">
      <c r="B52" s="423" t="s">
        <v>1313</v>
      </c>
      <c r="C52" s="437">
        <v>80210.016652670369</v>
      </c>
      <c r="D52" s="438">
        <v>44759</v>
      </c>
      <c r="E52" s="424">
        <v>5243.9652699602884</v>
      </c>
      <c r="F52" s="424">
        <v>1048.7930539920578</v>
      </c>
    </row>
    <row r="53" spans="2:9" ht="15.6">
      <c r="B53" s="423" t="s">
        <v>1314</v>
      </c>
      <c r="C53" s="437">
        <v>64168.013322136299</v>
      </c>
      <c r="D53" s="438">
        <v>44754</v>
      </c>
      <c r="E53" s="424">
        <v>5768.3617969563174</v>
      </c>
      <c r="F53" s="424">
        <v>1153.6723593912636</v>
      </c>
    </row>
    <row r="54" spans="2:9" ht="15.6">
      <c r="B54" s="423" t="s">
        <v>982</v>
      </c>
      <c r="C54" s="437">
        <v>57751.211989922667</v>
      </c>
      <c r="D54" s="438">
        <v>44758</v>
      </c>
      <c r="E54" s="424">
        <v>5191.525617260686</v>
      </c>
      <c r="F54" s="424">
        <v>1038.3051234521372</v>
      </c>
    </row>
    <row r="55" spans="2:9" ht="15.6">
      <c r="B55" s="423" t="s">
        <v>1315</v>
      </c>
      <c r="C55" s="437">
        <v>63526.333188914941</v>
      </c>
      <c r="D55" s="438">
        <v>44761</v>
      </c>
      <c r="E55" s="424">
        <v>6748.9833024388909</v>
      </c>
      <c r="F55" s="424">
        <v>1349.7966604877784</v>
      </c>
    </row>
    <row r="56" spans="2:9" ht="15.6">
      <c r="B56" s="423" t="s">
        <v>1316</v>
      </c>
      <c r="C56" s="437">
        <v>64796.85985269324</v>
      </c>
      <c r="D56" s="438">
        <v>44763</v>
      </c>
      <c r="E56" s="424">
        <v>8773.6782931705584</v>
      </c>
      <c r="F56" s="424">
        <v>1754.7356586341118</v>
      </c>
    </row>
    <row r="57" spans="2:9" ht="15.6">
      <c r="B57" s="423" t="s">
        <v>983</v>
      </c>
      <c r="C57" s="437">
        <v>51837.487882154594</v>
      </c>
      <c r="D57" s="438">
        <v>44760</v>
      </c>
      <c r="E57" s="424">
        <v>11405.781781121728</v>
      </c>
      <c r="F57" s="424">
        <v>2281.1563562243459</v>
      </c>
    </row>
    <row r="58" spans="2:9" ht="15.6">
      <c r="B58" s="423" t="s">
        <v>1317</v>
      </c>
      <c r="C58" s="437">
        <v>46653.739093939133</v>
      </c>
      <c r="D58" s="438">
        <v>44762</v>
      </c>
      <c r="E58" s="424">
        <v>6650</v>
      </c>
      <c r="F58" s="424">
        <v>1330</v>
      </c>
    </row>
    <row r="59" spans="2:9" ht="15.6">
      <c r="B59" s="423" t="s">
        <v>1318</v>
      </c>
      <c r="C59" s="437">
        <v>51319.113003333048</v>
      </c>
      <c r="D59" s="438">
        <v>44757</v>
      </c>
      <c r="E59" s="424">
        <v>7341</v>
      </c>
      <c r="F59" s="424">
        <v>1468.2</v>
      </c>
    </row>
    <row r="65" spans="2:24">
      <c r="B65" s="1" t="s">
        <v>130</v>
      </c>
    </row>
    <row r="67" spans="2:24" ht="15.6">
      <c r="B67" s="442" t="s">
        <v>1302</v>
      </c>
      <c r="C67" s="423" t="s">
        <v>963</v>
      </c>
      <c r="D67" s="423" t="s">
        <v>1306</v>
      </c>
      <c r="E67" s="423" t="s">
        <v>807</v>
      </c>
      <c r="F67" s="423" t="s">
        <v>1307</v>
      </c>
      <c r="G67" s="423" t="s">
        <v>980</v>
      </c>
      <c r="H67" s="423" t="s">
        <v>981</v>
      </c>
      <c r="I67" s="423" t="s">
        <v>1308</v>
      </c>
      <c r="J67" s="423" t="s">
        <v>819</v>
      </c>
      <c r="K67" s="423" t="s">
        <v>822</v>
      </c>
      <c r="L67" s="423" t="s">
        <v>1309</v>
      </c>
      <c r="M67" s="423" t="s">
        <v>831</v>
      </c>
      <c r="N67" s="423" t="s">
        <v>1310</v>
      </c>
      <c r="O67" s="423" t="s">
        <v>1311</v>
      </c>
      <c r="P67" s="423" t="s">
        <v>1312</v>
      </c>
      <c r="Q67" s="423" t="s">
        <v>1313</v>
      </c>
      <c r="R67" s="423" t="s">
        <v>1314</v>
      </c>
      <c r="S67" s="423" t="s">
        <v>982</v>
      </c>
      <c r="T67" s="423" t="s">
        <v>1315</v>
      </c>
      <c r="U67" s="423" t="s">
        <v>1316</v>
      </c>
      <c r="V67" s="423" t="s">
        <v>983</v>
      </c>
      <c r="W67" s="423" t="s">
        <v>1317</v>
      </c>
      <c r="X67" s="423" t="s">
        <v>1318</v>
      </c>
    </row>
    <row r="68" spans="2:24" ht="15.6">
      <c r="B68" s="442" t="s">
        <v>1303</v>
      </c>
      <c r="C68" s="437">
        <v>124300</v>
      </c>
      <c r="D68" s="437">
        <v>149160</v>
      </c>
      <c r="E68" s="437">
        <v>152143.20000000001</v>
      </c>
      <c r="F68" s="437">
        <v>121714.56000000001</v>
      </c>
      <c r="G68" s="437">
        <v>109543.10400000001</v>
      </c>
      <c r="H68" s="437">
        <v>120497.41440000002</v>
      </c>
      <c r="I68" s="437">
        <v>122907.36268800002</v>
      </c>
      <c r="J68" s="437">
        <v>98325.890150400024</v>
      </c>
      <c r="K68" s="437">
        <v>88493.30113536003</v>
      </c>
      <c r="L68" s="437">
        <v>97342.631248896039</v>
      </c>
      <c r="M68" s="437">
        <v>99289.483873873964</v>
      </c>
      <c r="N68" s="437">
        <v>79431.587099099183</v>
      </c>
      <c r="O68" s="437">
        <v>71488.42838918927</v>
      </c>
      <c r="P68" s="437">
        <v>78637.271228108206</v>
      </c>
      <c r="Q68" s="437">
        <v>80210.016652670369</v>
      </c>
      <c r="R68" s="437">
        <v>64168.013322136299</v>
      </c>
      <c r="S68" s="437">
        <v>57751.211989922667</v>
      </c>
      <c r="T68" s="437">
        <v>63526.333188914941</v>
      </c>
      <c r="U68" s="437">
        <v>64796.85985269324</v>
      </c>
      <c r="V68" s="437">
        <v>51837.487882154594</v>
      </c>
      <c r="W68" s="437">
        <v>46653.739093939133</v>
      </c>
      <c r="X68" s="437">
        <v>51319.113003333048</v>
      </c>
    </row>
    <row r="69" spans="2:24" ht="15.6">
      <c r="B69" s="442" t="s">
        <v>62</v>
      </c>
      <c r="C69" s="438">
        <v>44754</v>
      </c>
      <c r="D69" s="438">
        <v>44751</v>
      </c>
      <c r="E69" s="438">
        <v>44753</v>
      </c>
      <c r="F69" s="438">
        <v>44748</v>
      </c>
      <c r="G69" s="438">
        <v>44752</v>
      </c>
      <c r="H69" s="438">
        <v>44755</v>
      </c>
      <c r="I69" s="438">
        <v>44757</v>
      </c>
      <c r="J69" s="438">
        <v>44754</v>
      </c>
      <c r="K69" s="438">
        <v>44756</v>
      </c>
      <c r="L69" s="438">
        <v>44751</v>
      </c>
      <c r="M69" s="438">
        <v>44755</v>
      </c>
      <c r="N69" s="438">
        <v>44758</v>
      </c>
      <c r="O69" s="438">
        <v>44760</v>
      </c>
      <c r="P69" s="438">
        <v>44757</v>
      </c>
      <c r="Q69" s="438">
        <v>44759</v>
      </c>
      <c r="R69" s="438">
        <v>44754</v>
      </c>
      <c r="S69" s="438">
        <v>44758</v>
      </c>
      <c r="T69" s="438">
        <v>44761</v>
      </c>
      <c r="U69" s="438">
        <v>44763</v>
      </c>
      <c r="V69" s="438">
        <v>44760</v>
      </c>
      <c r="W69" s="438">
        <v>44762</v>
      </c>
      <c r="X69" s="438">
        <v>44757</v>
      </c>
    </row>
    <row r="70" spans="2:24" ht="15.6">
      <c r="B70" s="442" t="s">
        <v>1304</v>
      </c>
      <c r="C70" s="424">
        <v>5436.33</v>
      </c>
      <c r="D70" s="424">
        <v>6197.4161999999997</v>
      </c>
      <c r="E70" s="424">
        <v>7065.0544679999994</v>
      </c>
      <c r="F70" s="424">
        <v>8054.1620935199981</v>
      </c>
      <c r="G70" s="424">
        <v>9181.7447866127968</v>
      </c>
      <c r="H70" s="424">
        <v>10467.189056738587</v>
      </c>
      <c r="I70" s="424">
        <v>2446.3485000000001</v>
      </c>
      <c r="J70" s="424">
        <v>2690.9833500000004</v>
      </c>
      <c r="K70" s="424">
        <v>2960.0816850000001</v>
      </c>
      <c r="L70" s="424">
        <v>3256.0898535000001</v>
      </c>
      <c r="M70" s="424">
        <v>3581.6988388500008</v>
      </c>
      <c r="N70" s="424">
        <v>3939.8687227350015</v>
      </c>
      <c r="O70" s="424">
        <v>4333.855595008502</v>
      </c>
      <c r="P70" s="424">
        <v>4767.2411545093528</v>
      </c>
      <c r="Q70" s="424">
        <v>5243.9652699602884</v>
      </c>
      <c r="R70" s="424">
        <v>5768.3617969563174</v>
      </c>
      <c r="S70" s="424">
        <v>5191.525617260686</v>
      </c>
      <c r="T70" s="424">
        <v>6748.9833024388909</v>
      </c>
      <c r="U70" s="424">
        <v>8773.6782931705584</v>
      </c>
      <c r="V70" s="424">
        <v>11405.781781121728</v>
      </c>
      <c r="W70" s="424">
        <v>6650</v>
      </c>
      <c r="X70" s="424">
        <v>7341</v>
      </c>
    </row>
    <row r="71" spans="2:24" ht="15.6">
      <c r="B71" s="442" t="s">
        <v>1305</v>
      </c>
      <c r="C71" s="424">
        <v>1087.2660000000001</v>
      </c>
      <c r="D71" s="424">
        <v>1239.48324</v>
      </c>
      <c r="E71" s="424">
        <v>1413.0108935999999</v>
      </c>
      <c r="F71" s="424">
        <v>1610.8324187039998</v>
      </c>
      <c r="G71" s="424">
        <v>1836.3489573225595</v>
      </c>
      <c r="H71" s="424">
        <v>2093.4378113477173</v>
      </c>
      <c r="I71" s="424">
        <v>489.26970000000006</v>
      </c>
      <c r="J71" s="424">
        <v>538.19667000000015</v>
      </c>
      <c r="K71" s="424">
        <v>592.01633700000002</v>
      </c>
      <c r="L71" s="424">
        <v>651.21797070000002</v>
      </c>
      <c r="M71" s="424">
        <v>716.33976777000021</v>
      </c>
      <c r="N71" s="424">
        <v>787.97374454700036</v>
      </c>
      <c r="O71" s="424">
        <v>866.77111900170041</v>
      </c>
      <c r="P71" s="424">
        <v>953.4482309018706</v>
      </c>
      <c r="Q71" s="424">
        <v>1048.7930539920578</v>
      </c>
      <c r="R71" s="424">
        <v>1153.6723593912636</v>
      </c>
      <c r="S71" s="424">
        <v>1038.3051234521372</v>
      </c>
      <c r="T71" s="424">
        <v>1349.7966604877784</v>
      </c>
      <c r="U71" s="424">
        <v>1754.7356586341118</v>
      </c>
      <c r="V71" s="424">
        <v>2281.1563562243459</v>
      </c>
      <c r="W71" s="424">
        <v>1330</v>
      </c>
      <c r="X71" s="424">
        <v>1468.2</v>
      </c>
    </row>
    <row r="73" spans="2:24" ht="15.6">
      <c r="B73" s="442" t="s">
        <v>1302</v>
      </c>
      <c r="C73" s="442" t="s">
        <v>1305</v>
      </c>
      <c r="D73" s="434"/>
      <c r="E73" s="434"/>
      <c r="F73" s="434"/>
      <c r="G73" s="434"/>
      <c r="H73" s="434"/>
      <c r="I73" s="434"/>
      <c r="J73" s="434"/>
      <c r="K73" s="434"/>
      <c r="L73" s="434"/>
      <c r="M73" s="434"/>
      <c r="N73" s="434"/>
      <c r="O73" s="434"/>
      <c r="P73" s="434"/>
      <c r="Q73" s="434"/>
      <c r="R73" s="434"/>
      <c r="S73" s="434"/>
      <c r="T73" s="434"/>
      <c r="U73" s="434"/>
      <c r="V73" s="434"/>
      <c r="W73" s="434"/>
      <c r="X73" s="434"/>
    </row>
    <row r="74" spans="2:24" ht="15.6">
      <c r="B74" s="423" t="s">
        <v>1306</v>
      </c>
      <c r="C74" s="424"/>
      <c r="D74" s="434"/>
      <c r="E74" s="434"/>
      <c r="F74" s="434"/>
      <c r="G74" s="434"/>
      <c r="H74" s="434"/>
      <c r="I74" s="434"/>
      <c r="J74" s="434"/>
      <c r="K74" s="434"/>
      <c r="L74" s="434"/>
      <c r="M74" s="434"/>
      <c r="N74" s="434"/>
      <c r="O74" s="434"/>
      <c r="P74" s="434"/>
      <c r="Q74" s="434"/>
      <c r="R74" s="434"/>
      <c r="S74" s="434"/>
      <c r="T74" s="434"/>
      <c r="U74" s="434"/>
      <c r="V74" s="434"/>
      <c r="W74" s="434"/>
      <c r="X74" s="434"/>
    </row>
    <row r="78" spans="2:24">
      <c r="B78" s="1" t="s">
        <v>255</v>
      </c>
    </row>
    <row r="79" spans="2:24" ht="15.6">
      <c r="B79" s="428" t="s">
        <v>1303</v>
      </c>
      <c r="C79" s="428" t="s">
        <v>62</v>
      </c>
      <c r="D79" s="428" t="s">
        <v>1304</v>
      </c>
      <c r="E79" s="428" t="s">
        <v>1305</v>
      </c>
      <c r="F79" s="428" t="s">
        <v>1302</v>
      </c>
      <c r="G79" s="434"/>
      <c r="H79" s="616" t="s">
        <v>1319</v>
      </c>
      <c r="I79" s="616"/>
    </row>
    <row r="80" spans="2:24" ht="15.6">
      <c r="B80" s="429">
        <v>124300</v>
      </c>
      <c r="C80" s="430">
        <v>44754</v>
      </c>
      <c r="D80" s="431">
        <v>5436.33</v>
      </c>
      <c r="E80" s="431">
        <v>1087.2660000000001</v>
      </c>
      <c r="F80" s="423" t="s">
        <v>963</v>
      </c>
      <c r="G80" s="434"/>
      <c r="H80" s="427" t="s">
        <v>1302</v>
      </c>
      <c r="I80" s="427" t="s">
        <v>1305</v>
      </c>
    </row>
    <row r="81" spans="2:9" ht="15.6">
      <c r="B81" s="429">
        <v>149160</v>
      </c>
      <c r="C81" s="430">
        <v>44751</v>
      </c>
      <c r="D81" s="431">
        <v>6197.4161999999997</v>
      </c>
      <c r="E81" s="431">
        <v>1239.48324</v>
      </c>
      <c r="F81" s="423" t="s">
        <v>1306</v>
      </c>
      <c r="G81" s="434"/>
      <c r="H81" s="328" t="s">
        <v>1306</v>
      </c>
      <c r="I81" s="426"/>
    </row>
    <row r="82" spans="2:9" ht="15.6">
      <c r="B82" s="429">
        <v>152143.20000000001</v>
      </c>
      <c r="C82" s="430">
        <v>44753</v>
      </c>
      <c r="D82" s="431">
        <v>7065.0544679999994</v>
      </c>
      <c r="E82" s="431">
        <v>1413.0108935999999</v>
      </c>
      <c r="F82" s="423" t="s">
        <v>807</v>
      </c>
      <c r="G82" s="434"/>
      <c r="H82" s="328"/>
      <c r="I82" s="328"/>
    </row>
    <row r="83" spans="2:9" ht="15.6">
      <c r="B83" s="429">
        <v>121714.56000000001</v>
      </c>
      <c r="C83" s="430">
        <v>44748</v>
      </c>
      <c r="D83" s="431">
        <v>8054.1620935199981</v>
      </c>
      <c r="E83" s="431">
        <v>1610.8324187039998</v>
      </c>
      <c r="F83" s="423" t="s">
        <v>1307</v>
      </c>
      <c r="G83" s="434"/>
      <c r="H83" s="616" t="s">
        <v>1320</v>
      </c>
      <c r="I83" s="616"/>
    </row>
    <row r="84" spans="2:9" ht="15.6">
      <c r="B84" s="429">
        <v>109543.10400000001</v>
      </c>
      <c r="C84" s="430">
        <v>44752</v>
      </c>
      <c r="D84" s="431">
        <v>9181.7447866127968</v>
      </c>
      <c r="E84" s="431">
        <v>1836.3489573225595</v>
      </c>
      <c r="F84" s="423" t="s">
        <v>980</v>
      </c>
      <c r="G84" s="434"/>
      <c r="H84" s="441" t="s">
        <v>1302</v>
      </c>
      <c r="I84" s="441" t="s">
        <v>1305</v>
      </c>
    </row>
    <row r="85" spans="2:9" ht="15.6">
      <c r="B85" s="429">
        <v>120497.41440000002</v>
      </c>
      <c r="C85" s="430">
        <v>44755</v>
      </c>
      <c r="D85" s="431">
        <v>10467.189056738587</v>
      </c>
      <c r="E85" s="431">
        <v>2093.4378113477173</v>
      </c>
      <c r="F85" s="423" t="s">
        <v>981</v>
      </c>
      <c r="G85" s="434"/>
      <c r="H85" s="423" t="s">
        <v>1306</v>
      </c>
      <c r="I85" s="440"/>
    </row>
    <row r="86" spans="2:9" ht="15.6">
      <c r="B86" s="429">
        <v>122907.36268800002</v>
      </c>
      <c r="C86" s="430">
        <v>44757</v>
      </c>
      <c r="D86" s="431">
        <v>2446.3485000000001</v>
      </c>
      <c r="E86" s="431">
        <v>489.26970000000006</v>
      </c>
      <c r="F86" s="423" t="s">
        <v>1308</v>
      </c>
      <c r="G86" s="434"/>
      <c r="H86" s="434"/>
      <c r="I86" s="434"/>
    </row>
    <row r="87" spans="2:9" ht="15.6">
      <c r="B87" s="429">
        <v>98325.890150400024</v>
      </c>
      <c r="C87" s="430">
        <v>44754</v>
      </c>
      <c r="D87" s="431">
        <v>2690.9833500000004</v>
      </c>
      <c r="E87" s="431">
        <v>538.19667000000015</v>
      </c>
      <c r="F87" s="423" t="s">
        <v>819</v>
      </c>
      <c r="G87" s="434"/>
      <c r="H87" s="434"/>
      <c r="I87" s="434"/>
    </row>
    <row r="88" spans="2:9" ht="15.6">
      <c r="B88" s="429">
        <v>88493.30113536003</v>
      </c>
      <c r="C88" s="430">
        <v>44756</v>
      </c>
      <c r="D88" s="431">
        <v>2960.0816850000001</v>
      </c>
      <c r="E88" s="431">
        <v>592.01633700000002</v>
      </c>
      <c r="F88" s="423" t="s">
        <v>822</v>
      </c>
      <c r="G88" s="434"/>
      <c r="H88" s="434"/>
      <c r="I88" s="434"/>
    </row>
    <row r="89" spans="2:9" ht="15.6">
      <c r="B89" s="429">
        <v>97342.631248896039</v>
      </c>
      <c r="C89" s="430">
        <v>44751</v>
      </c>
      <c r="D89" s="431">
        <v>3256.0898535000001</v>
      </c>
      <c r="E89" s="431">
        <v>651.21797070000002</v>
      </c>
      <c r="F89" s="423" t="s">
        <v>1309</v>
      </c>
      <c r="G89" s="434"/>
      <c r="H89" s="434"/>
      <c r="I89" s="434"/>
    </row>
    <row r="90" spans="2:9" ht="15.6">
      <c r="B90" s="429">
        <v>99289.483873873964</v>
      </c>
      <c r="C90" s="430">
        <v>44755</v>
      </c>
      <c r="D90" s="431">
        <v>3581.6988388500008</v>
      </c>
      <c r="E90" s="431">
        <v>716.33976777000021</v>
      </c>
      <c r="F90" s="423" t="s">
        <v>831</v>
      </c>
      <c r="G90" s="434"/>
      <c r="H90" s="434"/>
      <c r="I90" s="434"/>
    </row>
    <row r="91" spans="2:9" ht="15.6">
      <c r="B91" s="429">
        <v>79431.587099099183</v>
      </c>
      <c r="C91" s="430">
        <v>44758</v>
      </c>
      <c r="D91" s="431">
        <v>3939.8687227350015</v>
      </c>
      <c r="E91" s="431">
        <v>787.97374454700036</v>
      </c>
      <c r="F91" s="423" t="s">
        <v>1310</v>
      </c>
      <c r="G91" s="434"/>
      <c r="H91" s="434"/>
      <c r="I91" s="434"/>
    </row>
    <row r="92" spans="2:9" ht="15.6">
      <c r="B92" s="429">
        <v>71488.42838918927</v>
      </c>
      <c r="C92" s="430">
        <v>44760</v>
      </c>
      <c r="D92" s="431">
        <v>4333.855595008502</v>
      </c>
      <c r="E92" s="431">
        <v>866.77111900170041</v>
      </c>
      <c r="F92" s="423" t="s">
        <v>1311</v>
      </c>
      <c r="G92" s="434"/>
      <c r="H92" s="434"/>
      <c r="I92" s="434"/>
    </row>
    <row r="93" spans="2:9" ht="15.6">
      <c r="B93" s="429">
        <v>78637.271228108206</v>
      </c>
      <c r="C93" s="430">
        <v>44757</v>
      </c>
      <c r="D93" s="431">
        <v>4767.2411545093528</v>
      </c>
      <c r="E93" s="431">
        <v>953.4482309018706</v>
      </c>
      <c r="F93" s="423" t="s">
        <v>1312</v>
      </c>
      <c r="G93" s="434"/>
      <c r="H93" s="434"/>
      <c r="I93" s="434"/>
    </row>
    <row r="94" spans="2:9" ht="15.6">
      <c r="B94" s="429">
        <v>80210.016652670369</v>
      </c>
      <c r="C94" s="430">
        <v>44759</v>
      </c>
      <c r="D94" s="431">
        <v>5243.9652699602884</v>
      </c>
      <c r="E94" s="431">
        <v>1048.7930539920578</v>
      </c>
      <c r="F94" s="423" t="s">
        <v>1313</v>
      </c>
    </row>
    <row r="95" spans="2:9" ht="15.6">
      <c r="B95" s="429">
        <v>64168.013322136299</v>
      </c>
      <c r="C95" s="430">
        <v>44754</v>
      </c>
      <c r="D95" s="431">
        <v>5768.3617969563174</v>
      </c>
      <c r="E95" s="431">
        <v>1153.6723593912636</v>
      </c>
      <c r="F95" s="423" t="s">
        <v>1314</v>
      </c>
    </row>
    <row r="96" spans="2:9" ht="15.6">
      <c r="B96" s="429">
        <v>57751.211989922667</v>
      </c>
      <c r="C96" s="430">
        <v>44758</v>
      </c>
      <c r="D96" s="431">
        <v>5191.525617260686</v>
      </c>
      <c r="E96" s="431">
        <v>1038.3051234521372</v>
      </c>
      <c r="F96" s="423" t="s">
        <v>982</v>
      </c>
    </row>
    <row r="97" spans="2:9" ht="15.6">
      <c r="B97" s="429">
        <v>63526.333188914941</v>
      </c>
      <c r="C97" s="430">
        <v>44761</v>
      </c>
      <c r="D97" s="431">
        <v>6748.9833024388909</v>
      </c>
      <c r="E97" s="431">
        <v>1349.7966604877784</v>
      </c>
      <c r="F97" s="423" t="s">
        <v>1315</v>
      </c>
    </row>
    <row r="98" spans="2:9" ht="15.6">
      <c r="B98" s="429">
        <v>64796.85985269324</v>
      </c>
      <c r="C98" s="430">
        <v>44763</v>
      </c>
      <c r="D98" s="431">
        <v>8773.6782931705584</v>
      </c>
      <c r="E98" s="431">
        <v>1754.7356586341118</v>
      </c>
      <c r="F98" s="423" t="s">
        <v>1316</v>
      </c>
    </row>
    <row r="99" spans="2:9" ht="15.6">
      <c r="B99" s="429">
        <v>51837.487882154594</v>
      </c>
      <c r="C99" s="430">
        <v>44760</v>
      </c>
      <c r="D99" s="431">
        <v>11405.781781121728</v>
      </c>
      <c r="E99" s="431">
        <v>2281.1563562243459</v>
      </c>
      <c r="F99" s="423" t="s">
        <v>983</v>
      </c>
    </row>
    <row r="100" spans="2:9" ht="15.6">
      <c r="B100" s="429">
        <v>46653.739093939133</v>
      </c>
      <c r="C100" s="430">
        <v>44762</v>
      </c>
      <c r="D100" s="431">
        <v>6650</v>
      </c>
      <c r="E100" s="431">
        <v>1330</v>
      </c>
      <c r="F100" s="423" t="s">
        <v>1317</v>
      </c>
    </row>
    <row r="101" spans="2:9" ht="15.6">
      <c r="B101" s="429">
        <v>51319.113003333048</v>
      </c>
      <c r="C101" s="430">
        <v>44757</v>
      </c>
      <c r="D101" s="431">
        <v>7341</v>
      </c>
      <c r="E101" s="431">
        <v>1468.2</v>
      </c>
      <c r="F101" s="423" t="s">
        <v>1318</v>
      </c>
    </row>
    <row r="107" spans="2:9">
      <c r="B107" s="1" t="s">
        <v>693</v>
      </c>
      <c r="C107" s="1" t="s">
        <v>1321</v>
      </c>
    </row>
    <row r="109" spans="2:9" ht="15.6">
      <c r="B109" s="428" t="s">
        <v>1303</v>
      </c>
      <c r="C109" s="428" t="s">
        <v>62</v>
      </c>
      <c r="D109" s="428" t="s">
        <v>1304</v>
      </c>
      <c r="E109" s="428" t="s">
        <v>1305</v>
      </c>
      <c r="F109" s="428" t="s">
        <v>1302</v>
      </c>
      <c r="G109" s="328"/>
      <c r="H109" s="616" t="s">
        <v>1319</v>
      </c>
      <c r="I109" s="616"/>
    </row>
    <row r="110" spans="2:9" ht="15.6">
      <c r="B110" s="429">
        <v>124300</v>
      </c>
      <c r="C110" s="430">
        <v>44754</v>
      </c>
      <c r="D110" s="431">
        <v>5436.33</v>
      </c>
      <c r="E110" s="431">
        <v>1087.2660000000001</v>
      </c>
      <c r="F110" s="423" t="s">
        <v>963</v>
      </c>
      <c r="G110" s="328"/>
      <c r="H110" s="427" t="s">
        <v>1302</v>
      </c>
      <c r="I110" s="427" t="s">
        <v>1305</v>
      </c>
    </row>
    <row r="111" spans="2:9" ht="15.6">
      <c r="B111" s="429">
        <v>149160</v>
      </c>
      <c r="C111" s="430">
        <v>44751</v>
      </c>
      <c r="D111" s="431">
        <v>6197.4161999999997</v>
      </c>
      <c r="E111" s="431">
        <v>1239.48324</v>
      </c>
      <c r="F111" s="423" t="s">
        <v>1306</v>
      </c>
      <c r="G111" s="328"/>
      <c r="H111" s="328" t="s">
        <v>1306</v>
      </c>
      <c r="I111" s="426"/>
    </row>
    <row r="112" spans="2:9" ht="15.6">
      <c r="B112" s="429">
        <v>152143.20000000001</v>
      </c>
      <c r="C112" s="430">
        <v>44753</v>
      </c>
      <c r="D112" s="431">
        <v>7065.0544679999994</v>
      </c>
      <c r="E112" s="431">
        <v>1413.0108935999999</v>
      </c>
      <c r="F112" s="423" t="s">
        <v>807</v>
      </c>
      <c r="G112" s="328"/>
      <c r="H112" s="328"/>
      <c r="I112" s="328"/>
    </row>
    <row r="113" spans="2:9" ht="15.6">
      <c r="B113" s="429">
        <v>121714.56000000001</v>
      </c>
      <c r="C113" s="430">
        <v>44748</v>
      </c>
      <c r="D113" s="431">
        <v>8054.1620935199981</v>
      </c>
      <c r="E113" s="431">
        <v>1610.8324187039998</v>
      </c>
      <c r="F113" s="423" t="s">
        <v>1307</v>
      </c>
      <c r="G113" s="328"/>
      <c r="H113" s="616" t="s">
        <v>1320</v>
      </c>
      <c r="I113" s="616"/>
    </row>
    <row r="114" spans="2:9" ht="15.6">
      <c r="B114" s="429">
        <v>109543.10400000001</v>
      </c>
      <c r="C114" s="430">
        <v>44752</v>
      </c>
      <c r="D114" s="431">
        <v>9181.7447866127968</v>
      </c>
      <c r="E114" s="431">
        <v>1836.3489573225595</v>
      </c>
      <c r="F114" s="423" t="s">
        <v>980</v>
      </c>
      <c r="G114" s="328"/>
      <c r="H114" s="427" t="s">
        <v>1302</v>
      </c>
      <c r="I114" s="427" t="s">
        <v>1305</v>
      </c>
    </row>
    <row r="115" spans="2:9" ht="15.6">
      <c r="B115" s="429">
        <v>120497.41440000002</v>
      </c>
      <c r="C115" s="430">
        <v>44755</v>
      </c>
      <c r="D115" s="431">
        <v>10467.189056738587</v>
      </c>
      <c r="E115" s="431">
        <v>2093.4378113477173</v>
      </c>
      <c r="F115" s="423" t="s">
        <v>981</v>
      </c>
      <c r="G115" s="328"/>
      <c r="H115" s="328" t="s">
        <v>1306</v>
      </c>
      <c r="I115" s="426"/>
    </row>
    <row r="116" spans="2:9" ht="15.6">
      <c r="B116" s="429">
        <v>122907.36268800002</v>
      </c>
      <c r="C116" s="430">
        <v>44757</v>
      </c>
      <c r="D116" s="431">
        <v>2446.3485000000001</v>
      </c>
      <c r="E116" s="431">
        <v>489.26970000000006</v>
      </c>
      <c r="F116" s="423" t="s">
        <v>1308</v>
      </c>
      <c r="G116" s="328"/>
      <c r="H116" s="328"/>
      <c r="I116" s="328"/>
    </row>
    <row r="117" spans="2:9" ht="15.6">
      <c r="B117" s="429">
        <v>98325.890150400024</v>
      </c>
      <c r="C117" s="430">
        <v>44754</v>
      </c>
      <c r="D117" s="431">
        <v>2690.9833500000004</v>
      </c>
      <c r="E117" s="431">
        <v>538.19667000000015</v>
      </c>
      <c r="F117" s="423" t="s">
        <v>819</v>
      </c>
      <c r="G117" s="328"/>
      <c r="H117" s="328"/>
      <c r="I117" s="328"/>
    </row>
    <row r="118" spans="2:9" ht="15.6">
      <c r="B118" s="429">
        <v>88493.30113536003</v>
      </c>
      <c r="C118" s="430">
        <v>44756</v>
      </c>
      <c r="D118" s="431">
        <v>2960.0816850000001</v>
      </c>
      <c r="E118" s="431">
        <v>592.01633700000002</v>
      </c>
      <c r="F118" s="423" t="s">
        <v>822</v>
      </c>
      <c r="G118" s="328"/>
      <c r="H118" s="328"/>
      <c r="I118" s="328"/>
    </row>
    <row r="119" spans="2:9" ht="15.6">
      <c r="B119" s="429">
        <v>97342.631248896039</v>
      </c>
      <c r="C119" s="430">
        <v>44751</v>
      </c>
      <c r="D119" s="431">
        <v>3256.0898535000001</v>
      </c>
      <c r="E119" s="431">
        <v>651.21797070000002</v>
      </c>
      <c r="F119" s="423" t="s">
        <v>1309</v>
      </c>
      <c r="G119" s="328"/>
      <c r="H119" s="328"/>
      <c r="I119" s="328"/>
    </row>
    <row r="120" spans="2:9" ht="15.6">
      <c r="B120" s="429">
        <v>99289.483873873964</v>
      </c>
      <c r="C120" s="430">
        <v>44755</v>
      </c>
      <c r="D120" s="431">
        <v>3581.6988388500008</v>
      </c>
      <c r="E120" s="431">
        <v>716.33976777000021</v>
      </c>
      <c r="F120" s="423" t="s">
        <v>831</v>
      </c>
      <c r="G120" s="328"/>
      <c r="H120" s="328"/>
      <c r="I120" s="328"/>
    </row>
    <row r="121" spans="2:9" ht="15.6">
      <c r="B121" s="429">
        <v>79431.587099099183</v>
      </c>
      <c r="C121" s="430">
        <v>44758</v>
      </c>
      <c r="D121" s="431">
        <v>3939.8687227350015</v>
      </c>
      <c r="E121" s="431">
        <v>787.97374454700036</v>
      </c>
      <c r="F121" s="423" t="s">
        <v>1310</v>
      </c>
      <c r="G121" s="328"/>
      <c r="H121" s="328"/>
      <c r="I121" s="328"/>
    </row>
    <row r="122" spans="2:9" ht="15.6">
      <c r="B122" s="429">
        <v>71488.42838918927</v>
      </c>
      <c r="C122" s="430">
        <v>44760</v>
      </c>
      <c r="D122" s="431">
        <v>4333.855595008502</v>
      </c>
      <c r="E122" s="431">
        <v>866.77111900170041</v>
      </c>
      <c r="F122" s="423" t="s">
        <v>1311</v>
      </c>
      <c r="G122" s="328"/>
      <c r="H122" s="328"/>
      <c r="I122" s="328"/>
    </row>
    <row r="123" spans="2:9" ht="15.6">
      <c r="B123" s="429">
        <v>78637.271228108206</v>
      </c>
      <c r="C123" s="430">
        <v>44757</v>
      </c>
      <c r="D123" s="431">
        <v>4767.2411545093528</v>
      </c>
      <c r="E123" s="431">
        <v>953.4482309018706</v>
      </c>
      <c r="F123" s="423" t="s">
        <v>1312</v>
      </c>
      <c r="G123" s="328"/>
      <c r="H123" s="328"/>
      <c r="I123" s="328"/>
    </row>
    <row r="124" spans="2:9" ht="15.6">
      <c r="B124" s="429">
        <v>80210.016652670369</v>
      </c>
      <c r="C124" s="430">
        <v>44759</v>
      </c>
      <c r="D124" s="431">
        <v>5243.9652699602884</v>
      </c>
      <c r="E124" s="431">
        <v>1048.7930539920578</v>
      </c>
      <c r="F124" s="423" t="s">
        <v>1313</v>
      </c>
    </row>
    <row r="125" spans="2:9" ht="15.6">
      <c r="B125" s="429">
        <v>64168.013322136299</v>
      </c>
      <c r="C125" s="430">
        <v>44754</v>
      </c>
      <c r="D125" s="431">
        <v>5768.3617969563174</v>
      </c>
      <c r="E125" s="431">
        <v>1153.6723593912636</v>
      </c>
      <c r="F125" s="423" t="s">
        <v>1314</v>
      </c>
    </row>
    <row r="126" spans="2:9" ht="15.6">
      <c r="B126" s="429">
        <v>57751.211989922667</v>
      </c>
      <c r="C126" s="430">
        <v>44758</v>
      </c>
      <c r="D126" s="431">
        <v>5191.525617260686</v>
      </c>
      <c r="E126" s="431">
        <v>1038.3051234521372</v>
      </c>
      <c r="F126" s="423" t="s">
        <v>982</v>
      </c>
    </row>
    <row r="127" spans="2:9" ht="15.6">
      <c r="B127" s="429">
        <v>63526.333188914941</v>
      </c>
      <c r="C127" s="430">
        <v>44761</v>
      </c>
      <c r="D127" s="431">
        <v>6748.9833024388909</v>
      </c>
      <c r="E127" s="431">
        <v>1349.7966604877784</v>
      </c>
      <c r="F127" s="423" t="s">
        <v>1315</v>
      </c>
    </row>
    <row r="128" spans="2:9" ht="15.6">
      <c r="B128" s="429">
        <v>64796.85985269324</v>
      </c>
      <c r="C128" s="430">
        <v>44763</v>
      </c>
      <c r="D128" s="431">
        <v>8773.6782931705584</v>
      </c>
      <c r="E128" s="431">
        <v>1754.7356586341118</v>
      </c>
      <c r="F128" s="423" t="s">
        <v>1316</v>
      </c>
    </row>
    <row r="129" spans="2:10" ht="15.6">
      <c r="B129" s="429">
        <v>51837.487882154594</v>
      </c>
      <c r="C129" s="430">
        <v>44760</v>
      </c>
      <c r="D129" s="431">
        <v>11405.781781121728</v>
      </c>
      <c r="E129" s="431">
        <v>2281.1563562243459</v>
      </c>
      <c r="F129" s="423" t="s">
        <v>983</v>
      </c>
    </row>
    <row r="130" spans="2:10" ht="15.6">
      <c r="B130" s="429">
        <v>46653.739093939133</v>
      </c>
      <c r="C130" s="430">
        <v>44762</v>
      </c>
      <c r="D130" s="431">
        <v>6650</v>
      </c>
      <c r="E130" s="431">
        <v>1330</v>
      </c>
      <c r="F130" s="423" t="s">
        <v>1317</v>
      </c>
    </row>
    <row r="131" spans="2:10" ht="15.6">
      <c r="B131" s="429">
        <v>51319.113003333048</v>
      </c>
      <c r="C131" s="430">
        <v>44757</v>
      </c>
      <c r="D131" s="431">
        <v>7341</v>
      </c>
      <c r="E131" s="431">
        <v>1468.2</v>
      </c>
      <c r="F131" s="423" t="s">
        <v>1318</v>
      </c>
    </row>
    <row r="137" spans="2:10">
      <c r="B137" s="1" t="s">
        <v>711</v>
      </c>
      <c r="C137" s="1" t="s">
        <v>1322</v>
      </c>
    </row>
    <row r="139" spans="2:10" ht="15.6">
      <c r="B139" s="436" t="s">
        <v>1302</v>
      </c>
      <c r="C139" s="436" t="s">
        <v>1303</v>
      </c>
      <c r="D139" s="436" t="s">
        <v>62</v>
      </c>
      <c r="E139" s="436" t="s">
        <v>1304</v>
      </c>
      <c r="F139" s="436" t="s">
        <v>1305</v>
      </c>
      <c r="G139" s="434"/>
      <c r="H139" s="428" t="s">
        <v>1302</v>
      </c>
      <c r="I139" s="428" t="s">
        <v>1304</v>
      </c>
      <c r="J139" s="425" t="s">
        <v>1305</v>
      </c>
    </row>
    <row r="140" spans="2:10" ht="15.6">
      <c r="B140" s="423" t="s">
        <v>963</v>
      </c>
      <c r="C140" s="437">
        <v>124300</v>
      </c>
      <c r="D140" s="438">
        <v>44754</v>
      </c>
      <c r="E140" s="424">
        <v>5436.33</v>
      </c>
      <c r="F140" s="424">
        <v>1087.2660000000001</v>
      </c>
      <c r="G140" s="434"/>
      <c r="H140" s="423" t="s">
        <v>1306</v>
      </c>
      <c r="I140" s="440"/>
      <c r="J140" s="439"/>
    </row>
    <row r="141" spans="2:10" ht="15.6">
      <c r="B141" s="423" t="s">
        <v>1306</v>
      </c>
      <c r="C141" s="437">
        <v>149160</v>
      </c>
      <c r="D141" s="438">
        <v>44751</v>
      </c>
      <c r="E141" s="424">
        <v>6197.4161999999997</v>
      </c>
      <c r="F141" s="424">
        <v>1239.48324</v>
      </c>
      <c r="G141" s="434"/>
      <c r="H141" s="434"/>
      <c r="I141" s="434"/>
      <c r="J141" s="434"/>
    </row>
    <row r="142" spans="2:10" ht="15.6">
      <c r="B142" s="423" t="s">
        <v>807</v>
      </c>
      <c r="C142" s="437">
        <v>152143.20000000001</v>
      </c>
      <c r="D142" s="438">
        <v>44753</v>
      </c>
      <c r="E142" s="424">
        <v>7065.0544679999994</v>
      </c>
      <c r="F142" s="424">
        <v>1413.0108935999999</v>
      </c>
      <c r="G142" s="434"/>
      <c r="H142" s="434"/>
      <c r="I142" s="434"/>
      <c r="J142" s="434"/>
    </row>
    <row r="143" spans="2:10" ht="15.6">
      <c r="B143" s="423" t="s">
        <v>1307</v>
      </c>
      <c r="C143" s="437">
        <v>121714.56000000001</v>
      </c>
      <c r="D143" s="438">
        <v>44748</v>
      </c>
      <c r="E143" s="424">
        <v>8054.1620935199981</v>
      </c>
      <c r="F143" s="424">
        <v>1610.8324187039998</v>
      </c>
      <c r="G143" s="434"/>
      <c r="H143" s="434"/>
      <c r="I143" s="434"/>
      <c r="J143" s="434"/>
    </row>
    <row r="144" spans="2:10" ht="15.6">
      <c r="B144" s="423" t="s">
        <v>980</v>
      </c>
      <c r="C144" s="437">
        <v>109543.10400000001</v>
      </c>
      <c r="D144" s="438">
        <v>44752</v>
      </c>
      <c r="E144" s="424">
        <v>9181.7447866127968</v>
      </c>
      <c r="F144" s="424">
        <v>1836.3489573225595</v>
      </c>
      <c r="G144" s="434"/>
      <c r="H144" s="434"/>
      <c r="I144" s="434"/>
      <c r="J144" s="434"/>
    </row>
    <row r="145" spans="2:10" ht="15.6">
      <c r="B145" s="423" t="s">
        <v>981</v>
      </c>
      <c r="C145" s="437">
        <v>120497.41440000002</v>
      </c>
      <c r="D145" s="438">
        <v>44755</v>
      </c>
      <c r="E145" s="424">
        <v>10467.189056738587</v>
      </c>
      <c r="F145" s="424">
        <v>2093.4378113477173</v>
      </c>
      <c r="G145" s="434"/>
      <c r="H145" s="434"/>
      <c r="I145" s="434"/>
      <c r="J145" s="434"/>
    </row>
    <row r="146" spans="2:10" ht="15.6">
      <c r="B146" s="423" t="s">
        <v>1308</v>
      </c>
      <c r="C146" s="437">
        <v>122907.36268800002</v>
      </c>
      <c r="D146" s="438">
        <v>44757</v>
      </c>
      <c r="E146" s="424">
        <v>2446.3485000000001</v>
      </c>
      <c r="F146" s="424">
        <v>489.26970000000006</v>
      </c>
      <c r="G146" s="434"/>
      <c r="H146" s="434"/>
      <c r="I146" s="434"/>
      <c r="J146" s="434"/>
    </row>
    <row r="147" spans="2:10" ht="15.6">
      <c r="B147" s="423" t="s">
        <v>819</v>
      </c>
      <c r="C147" s="437">
        <v>98325.890150400024</v>
      </c>
      <c r="D147" s="438">
        <v>44754</v>
      </c>
      <c r="E147" s="424">
        <v>2690.9833500000004</v>
      </c>
      <c r="F147" s="424">
        <v>538.19667000000015</v>
      </c>
      <c r="G147" s="434"/>
      <c r="H147" s="434"/>
      <c r="I147" s="434"/>
      <c r="J147" s="434"/>
    </row>
    <row r="148" spans="2:10" ht="15.6">
      <c r="B148" s="423" t="s">
        <v>822</v>
      </c>
      <c r="C148" s="437">
        <v>88493.30113536003</v>
      </c>
      <c r="D148" s="438">
        <v>44756</v>
      </c>
      <c r="E148" s="424">
        <v>2960.0816850000001</v>
      </c>
      <c r="F148" s="424">
        <v>592.01633700000002</v>
      </c>
      <c r="G148" s="434"/>
      <c r="H148" s="434"/>
      <c r="I148" s="434"/>
      <c r="J148" s="434"/>
    </row>
    <row r="149" spans="2:10" ht="15.6">
      <c r="B149" s="423" t="s">
        <v>1309</v>
      </c>
      <c r="C149" s="437">
        <v>97342.631248896039</v>
      </c>
      <c r="D149" s="438">
        <v>44751</v>
      </c>
      <c r="E149" s="424">
        <v>3256.0898535000001</v>
      </c>
      <c r="F149" s="424">
        <v>651.21797070000002</v>
      </c>
      <c r="G149" s="434"/>
      <c r="H149" s="434"/>
      <c r="I149" s="434"/>
      <c r="J149" s="434"/>
    </row>
    <row r="150" spans="2:10" ht="15.6">
      <c r="B150" s="423" t="s">
        <v>831</v>
      </c>
      <c r="C150" s="437">
        <v>99289.483873873964</v>
      </c>
      <c r="D150" s="438">
        <v>44755</v>
      </c>
      <c r="E150" s="424">
        <v>3581.6988388500008</v>
      </c>
      <c r="F150" s="424">
        <v>716.33976777000021</v>
      </c>
      <c r="G150" s="434"/>
      <c r="H150" s="434"/>
      <c r="I150" s="434"/>
      <c r="J150" s="434"/>
    </row>
    <row r="151" spans="2:10" ht="15.6">
      <c r="B151" s="423" t="s">
        <v>1310</v>
      </c>
      <c r="C151" s="437">
        <v>79431.587099099183</v>
      </c>
      <c r="D151" s="438">
        <v>44758</v>
      </c>
      <c r="E151" s="424">
        <v>3939.8687227350015</v>
      </c>
      <c r="F151" s="424">
        <v>787.97374454700036</v>
      </c>
      <c r="G151" s="434"/>
      <c r="H151" s="434"/>
      <c r="I151" s="434"/>
      <c r="J151" s="434"/>
    </row>
    <row r="152" spans="2:10" ht="15.6">
      <c r="B152" s="423" t="s">
        <v>1311</v>
      </c>
      <c r="C152" s="437">
        <v>71488.42838918927</v>
      </c>
      <c r="D152" s="438">
        <v>44760</v>
      </c>
      <c r="E152" s="424">
        <v>4333.855595008502</v>
      </c>
      <c r="F152" s="424">
        <v>866.77111900170041</v>
      </c>
      <c r="G152" s="434"/>
      <c r="H152" s="434"/>
      <c r="I152" s="434"/>
      <c r="J152" s="434"/>
    </row>
    <row r="153" spans="2:10" ht="15.6">
      <c r="B153" s="423" t="s">
        <v>1312</v>
      </c>
      <c r="C153" s="437">
        <v>78637.271228108206</v>
      </c>
      <c r="D153" s="438">
        <v>44757</v>
      </c>
      <c r="E153" s="424">
        <v>4767.2411545093528</v>
      </c>
      <c r="F153" s="424">
        <v>953.4482309018706</v>
      </c>
      <c r="G153" s="434"/>
      <c r="H153" s="434"/>
      <c r="I153" s="434"/>
      <c r="J153" s="434"/>
    </row>
    <row r="154" spans="2:10" ht="15.6">
      <c r="B154" s="423" t="s">
        <v>1313</v>
      </c>
      <c r="C154" s="437">
        <v>80210.016652670369</v>
      </c>
      <c r="D154" s="438">
        <v>44759</v>
      </c>
      <c r="E154" s="424">
        <v>5243.9652699602884</v>
      </c>
      <c r="F154" s="424">
        <v>1048.7930539920578</v>
      </c>
    </row>
    <row r="155" spans="2:10" ht="15.6">
      <c r="B155" s="423" t="s">
        <v>1314</v>
      </c>
      <c r="C155" s="437">
        <v>64168.013322136299</v>
      </c>
      <c r="D155" s="438">
        <v>44754</v>
      </c>
      <c r="E155" s="424">
        <v>5768.3617969563174</v>
      </c>
      <c r="F155" s="424">
        <v>1153.6723593912636</v>
      </c>
    </row>
    <row r="156" spans="2:10" ht="15.6">
      <c r="B156" s="423" t="s">
        <v>982</v>
      </c>
      <c r="C156" s="437">
        <v>57751.211989922667</v>
      </c>
      <c r="D156" s="438">
        <v>44758</v>
      </c>
      <c r="E156" s="424">
        <v>5191.525617260686</v>
      </c>
      <c r="F156" s="424">
        <v>1038.3051234521372</v>
      </c>
    </row>
    <row r="157" spans="2:10" ht="15.6">
      <c r="B157" s="423" t="s">
        <v>1315</v>
      </c>
      <c r="C157" s="437">
        <v>63526.333188914941</v>
      </c>
      <c r="D157" s="438">
        <v>44761</v>
      </c>
      <c r="E157" s="424">
        <v>6748.9833024388909</v>
      </c>
      <c r="F157" s="424">
        <v>1349.7966604877784</v>
      </c>
    </row>
    <row r="158" spans="2:10" ht="15.6">
      <c r="B158" s="423" t="s">
        <v>1316</v>
      </c>
      <c r="C158" s="437">
        <v>64796.85985269324</v>
      </c>
      <c r="D158" s="438">
        <v>44763</v>
      </c>
      <c r="E158" s="424">
        <v>8773.6782931705584</v>
      </c>
      <c r="F158" s="424">
        <v>1754.7356586341118</v>
      </c>
    </row>
    <row r="159" spans="2:10" ht="15.6">
      <c r="B159" s="423" t="s">
        <v>983</v>
      </c>
      <c r="C159" s="437">
        <v>51837.487882154594</v>
      </c>
      <c r="D159" s="438">
        <v>44760</v>
      </c>
      <c r="E159" s="424">
        <v>11405.781781121728</v>
      </c>
      <c r="F159" s="424">
        <v>2281.1563562243459</v>
      </c>
    </row>
    <row r="160" spans="2:10" ht="15.6">
      <c r="B160" s="423" t="s">
        <v>1317</v>
      </c>
      <c r="C160" s="437">
        <v>46653.739093939133</v>
      </c>
      <c r="D160" s="438">
        <v>44762</v>
      </c>
      <c r="E160" s="424">
        <v>6650</v>
      </c>
      <c r="F160" s="424">
        <v>1330</v>
      </c>
    </row>
    <row r="161" spans="2:9" ht="15.6">
      <c r="B161" s="423" t="s">
        <v>1318</v>
      </c>
      <c r="C161" s="437">
        <v>51319.113003333048</v>
      </c>
      <c r="D161" s="438">
        <v>44757</v>
      </c>
      <c r="E161" s="424">
        <v>7341</v>
      </c>
      <c r="F161" s="424">
        <v>1468.2</v>
      </c>
    </row>
    <row r="166" spans="2:9">
      <c r="F166" s="1" t="s">
        <v>1338</v>
      </c>
    </row>
    <row r="167" spans="2:9">
      <c r="B167" s="1" t="s">
        <v>716</v>
      </c>
      <c r="C167" s="1" t="s">
        <v>1323</v>
      </c>
      <c r="F167" s="433" t="s">
        <v>1339</v>
      </c>
    </row>
    <row r="169" spans="2:9" ht="15.6">
      <c r="B169" s="428" t="s">
        <v>1324</v>
      </c>
      <c r="C169" s="428" t="s">
        <v>1303</v>
      </c>
      <c r="D169" s="428" t="s">
        <v>62</v>
      </c>
      <c r="E169" s="428" t="s">
        <v>1304</v>
      </c>
      <c r="F169" s="428" t="s">
        <v>1305</v>
      </c>
      <c r="G169" s="434"/>
      <c r="H169" s="428" t="s">
        <v>238</v>
      </c>
      <c r="I169" s="428" t="s">
        <v>1304</v>
      </c>
    </row>
    <row r="170" spans="2:9" ht="15.6">
      <c r="B170" s="432" t="s">
        <v>1325</v>
      </c>
      <c r="C170" s="429">
        <v>124300</v>
      </c>
      <c r="D170" s="430">
        <v>44754</v>
      </c>
      <c r="E170" s="431">
        <v>5436.33</v>
      </c>
      <c r="F170" s="431">
        <v>1087.2660000000001</v>
      </c>
      <c r="G170" s="434"/>
      <c r="H170" s="435" t="s">
        <v>1326</v>
      </c>
      <c r="I170" s="431"/>
    </row>
    <row r="171" spans="2:9" ht="15.6">
      <c r="B171" s="432" t="s">
        <v>1327</v>
      </c>
      <c r="C171" s="429">
        <v>149160</v>
      </c>
      <c r="D171" s="430">
        <v>44751</v>
      </c>
      <c r="E171" s="431">
        <v>6197.4161999999997</v>
      </c>
      <c r="F171" s="431">
        <v>1239.48324</v>
      </c>
      <c r="G171" s="434"/>
      <c r="H171" s="434"/>
      <c r="I171" s="434"/>
    </row>
    <row r="172" spans="2:9" ht="15.6">
      <c r="B172" s="432" t="s">
        <v>1328</v>
      </c>
      <c r="C172" s="429">
        <v>152143.20000000001</v>
      </c>
      <c r="D172" s="430">
        <v>44753</v>
      </c>
      <c r="E172" s="431">
        <v>7065.0544679999994</v>
      </c>
      <c r="F172" s="431">
        <v>1413.0108935999999</v>
      </c>
      <c r="G172" s="434"/>
      <c r="H172" s="434"/>
      <c r="I172" s="434"/>
    </row>
    <row r="173" spans="2:9" ht="15.6">
      <c r="B173" s="432" t="s">
        <v>1329</v>
      </c>
      <c r="C173" s="429">
        <v>121714.56000000001</v>
      </c>
      <c r="D173" s="430">
        <v>44748</v>
      </c>
      <c r="E173" s="431">
        <v>8054.1620935199981</v>
      </c>
      <c r="F173" s="431">
        <v>1610.8324187039998</v>
      </c>
      <c r="G173" s="434"/>
      <c r="H173" s="434"/>
      <c r="I173" s="434"/>
    </row>
    <row r="174" spans="2:9" ht="15.6">
      <c r="B174" s="432" t="s">
        <v>1330</v>
      </c>
      <c r="C174" s="429">
        <v>109543.10400000001</v>
      </c>
      <c r="D174" s="430">
        <v>44752</v>
      </c>
      <c r="E174" s="431">
        <v>9181.7447866127968</v>
      </c>
      <c r="F174" s="431">
        <v>1836.3489573225595</v>
      </c>
      <c r="G174" s="434"/>
      <c r="H174" s="434"/>
      <c r="I174" s="434"/>
    </row>
    <row r="175" spans="2:9" ht="15.6">
      <c r="B175" s="432" t="s">
        <v>1331</v>
      </c>
      <c r="C175" s="429">
        <v>120497.41440000002</v>
      </c>
      <c r="D175" s="430">
        <v>44755</v>
      </c>
      <c r="E175" s="431">
        <v>10467.189056738587</v>
      </c>
      <c r="F175" s="431">
        <v>2093.4378113477173</v>
      </c>
      <c r="G175" s="434"/>
      <c r="H175" s="434"/>
      <c r="I175" s="434"/>
    </row>
    <row r="176" spans="2:9" ht="15.6">
      <c r="B176" s="432" t="s">
        <v>1332</v>
      </c>
      <c r="C176" s="429">
        <v>122907.36268800002</v>
      </c>
      <c r="D176" s="430">
        <v>44757</v>
      </c>
      <c r="E176" s="431">
        <v>2446.3485000000001</v>
      </c>
      <c r="F176" s="431">
        <v>489.26970000000006</v>
      </c>
      <c r="G176" s="434"/>
      <c r="H176" s="434"/>
      <c r="I176" s="434"/>
    </row>
    <row r="177" spans="2:12" ht="15.6">
      <c r="B177" s="432" t="s">
        <v>1333</v>
      </c>
      <c r="C177" s="429">
        <v>98325.890150400024</v>
      </c>
      <c r="D177" s="430">
        <v>44754</v>
      </c>
      <c r="E177" s="431">
        <v>2690.9833500000004</v>
      </c>
      <c r="F177" s="431">
        <v>538.19667000000015</v>
      </c>
      <c r="G177" s="434"/>
      <c r="H177" s="434"/>
      <c r="I177" s="434"/>
    </row>
    <row r="178" spans="2:12" ht="15.6">
      <c r="B178" s="432" t="s">
        <v>1334</v>
      </c>
      <c r="C178" s="429">
        <v>88493.30113536003</v>
      </c>
      <c r="D178" s="430">
        <v>44756</v>
      </c>
      <c r="E178" s="431">
        <v>2960.0816850000001</v>
      </c>
      <c r="F178" s="431">
        <v>592.01633700000002</v>
      </c>
      <c r="G178" s="434"/>
      <c r="H178" s="434"/>
      <c r="I178" s="434"/>
    </row>
    <row r="179" spans="2:12" ht="15.6">
      <c r="B179" s="432" t="s">
        <v>1335</v>
      </c>
      <c r="C179" s="429">
        <v>97342.631248896039</v>
      </c>
      <c r="D179" s="430">
        <v>44751</v>
      </c>
      <c r="E179" s="431">
        <v>3256.0898535000001</v>
      </c>
      <c r="F179" s="431">
        <v>651.21797070000002</v>
      </c>
      <c r="G179" s="434"/>
      <c r="H179" s="434"/>
      <c r="I179" s="434"/>
    </row>
    <row r="180" spans="2:12" ht="15.6">
      <c r="B180" s="432" t="s">
        <v>1336</v>
      </c>
      <c r="C180" s="429">
        <v>99289.483873873964</v>
      </c>
      <c r="D180" s="430">
        <v>44755</v>
      </c>
      <c r="E180" s="431">
        <v>3581.6988388500008</v>
      </c>
      <c r="F180" s="431">
        <v>716.33976777000021</v>
      </c>
      <c r="G180" s="434"/>
      <c r="H180" s="434"/>
      <c r="I180" s="434"/>
    </row>
    <row r="181" spans="2:12" ht="15.6">
      <c r="B181" s="432" t="s">
        <v>1337</v>
      </c>
      <c r="C181" s="429">
        <v>79431.587099099183</v>
      </c>
      <c r="D181" s="430">
        <v>44758</v>
      </c>
      <c r="E181" s="431">
        <v>3939.8687227350015</v>
      </c>
      <c r="F181" s="431">
        <v>787.97374454700036</v>
      </c>
      <c r="G181" s="434"/>
      <c r="H181" s="434"/>
      <c r="I181" s="434"/>
    </row>
    <row r="187" spans="2:12">
      <c r="H187" s="1" t="s">
        <v>1056</v>
      </c>
    </row>
    <row r="188" spans="2:12">
      <c r="B188" s="34" t="s">
        <v>1259</v>
      </c>
      <c r="C188"/>
      <c r="D188" s="1" t="s">
        <v>1372</v>
      </c>
      <c r="H188" s="225" t="s">
        <v>1373</v>
      </c>
    </row>
    <row r="190" spans="2:12" ht="28.8">
      <c r="B190" s="444" t="s">
        <v>1341</v>
      </c>
      <c r="C190" s="444" t="s">
        <v>1342</v>
      </c>
      <c r="D190" s="444" t="s">
        <v>1343</v>
      </c>
      <c r="E190" s="444" t="s">
        <v>1344</v>
      </c>
      <c r="F190" s="444" t="s">
        <v>1345</v>
      </c>
      <c r="H190" s="444" t="s">
        <v>1341</v>
      </c>
      <c r="I190" s="444" t="s">
        <v>1342</v>
      </c>
      <c r="J190" s="444" t="s">
        <v>1343</v>
      </c>
      <c r="K190" s="444" t="s">
        <v>1344</v>
      </c>
      <c r="L190" s="444" t="s">
        <v>1345</v>
      </c>
    </row>
    <row r="191" spans="2:12">
      <c r="B191" s="2" t="s">
        <v>1362</v>
      </c>
      <c r="C191" s="2" t="s">
        <v>1346</v>
      </c>
      <c r="D191" s="2" t="s">
        <v>1347</v>
      </c>
      <c r="E191" s="2">
        <v>555000</v>
      </c>
      <c r="F191" s="2">
        <v>950000</v>
      </c>
      <c r="H191" s="2" t="s">
        <v>1362</v>
      </c>
      <c r="I191" s="2" t="str">
        <f>DGET($B$190:$F$200,C190,$H$190:$H$191)</f>
        <v>Suraj Sharma</v>
      </c>
      <c r="J191" s="2" t="str">
        <f>DGET($B$190:$F$200,D190,$H$190:$H$191)</f>
        <v>RM</v>
      </c>
      <c r="K191" s="2">
        <f>DGET($B$190:$F$200,E190,$H$190:$H$191)</f>
        <v>555000</v>
      </c>
      <c r="L191" s="2">
        <f>DGET($B$190:$F$200,F190,$H$190:$H$191)</f>
        <v>950000</v>
      </c>
    </row>
    <row r="192" spans="2:12">
      <c r="B192" s="2" t="s">
        <v>1363</v>
      </c>
      <c r="C192" s="2" t="s">
        <v>1348</v>
      </c>
      <c r="D192" s="2" t="s">
        <v>1349</v>
      </c>
      <c r="E192" s="2">
        <v>325000</v>
      </c>
      <c r="F192" s="2">
        <v>875000</v>
      </c>
    </row>
    <row r="193" spans="2:6">
      <c r="B193" s="2" t="s">
        <v>1364</v>
      </c>
      <c r="C193" s="2" t="s">
        <v>1350</v>
      </c>
      <c r="D193" s="2" t="s">
        <v>1351</v>
      </c>
      <c r="E193" s="2">
        <v>650000</v>
      </c>
      <c r="F193" s="2">
        <v>880000</v>
      </c>
    </row>
    <row r="194" spans="2:6">
      <c r="B194" s="2" t="s">
        <v>1365</v>
      </c>
      <c r="C194" s="2" t="s">
        <v>1352</v>
      </c>
      <c r="D194" s="2" t="s">
        <v>1349</v>
      </c>
      <c r="E194" s="2">
        <v>875000</v>
      </c>
      <c r="F194" s="2">
        <v>894000</v>
      </c>
    </row>
    <row r="195" spans="2:6">
      <c r="B195" s="2" t="s">
        <v>1366</v>
      </c>
      <c r="C195" s="2" t="s">
        <v>1353</v>
      </c>
      <c r="D195" s="2" t="s">
        <v>1354</v>
      </c>
      <c r="E195" s="2">
        <v>380000</v>
      </c>
      <c r="F195" s="2">
        <v>895000</v>
      </c>
    </row>
    <row r="196" spans="2:6">
      <c r="B196" s="2" t="s">
        <v>1367</v>
      </c>
      <c r="C196" s="2" t="s">
        <v>1355</v>
      </c>
      <c r="D196" s="2" t="s">
        <v>1349</v>
      </c>
      <c r="E196" s="2">
        <v>555000</v>
      </c>
      <c r="F196" s="2">
        <v>694000</v>
      </c>
    </row>
    <row r="197" spans="2:6">
      <c r="B197" s="2" t="s">
        <v>1368</v>
      </c>
      <c r="C197" s="2" t="s">
        <v>1356</v>
      </c>
      <c r="D197" s="2" t="s">
        <v>1359</v>
      </c>
      <c r="E197" s="2">
        <v>325000</v>
      </c>
      <c r="F197" s="2">
        <v>895000</v>
      </c>
    </row>
    <row r="198" spans="2:6">
      <c r="B198" s="2" t="s">
        <v>1369</v>
      </c>
      <c r="C198" s="2" t="s">
        <v>1357</v>
      </c>
      <c r="D198" s="2" t="s">
        <v>1361</v>
      </c>
      <c r="E198" s="2">
        <v>745000</v>
      </c>
      <c r="F198" s="2">
        <v>650000</v>
      </c>
    </row>
    <row r="199" spans="2:6">
      <c r="B199" s="2" t="s">
        <v>1370</v>
      </c>
      <c r="C199" s="2" t="s">
        <v>1358</v>
      </c>
      <c r="D199" s="2" t="s">
        <v>1359</v>
      </c>
      <c r="E199" s="2">
        <v>635000</v>
      </c>
      <c r="F199" s="2">
        <v>875000</v>
      </c>
    </row>
    <row r="200" spans="2:6">
      <c r="B200" s="2" t="s">
        <v>1371</v>
      </c>
      <c r="C200" s="2" t="s">
        <v>1360</v>
      </c>
      <c r="D200" s="2" t="s">
        <v>1349</v>
      </c>
      <c r="E200" s="2">
        <v>759000</v>
      </c>
      <c r="F200" s="2">
        <v>780000</v>
      </c>
    </row>
  </sheetData>
  <mergeCells count="6">
    <mergeCell ref="H113:I113"/>
    <mergeCell ref="B3:M6"/>
    <mergeCell ref="B8:N11"/>
    <mergeCell ref="H79:I79"/>
    <mergeCell ref="H83:I83"/>
    <mergeCell ref="H109:I109"/>
  </mergeCells>
  <phoneticPr fontId="18" type="noConversion"/>
  <dataValidations count="1">
    <dataValidation type="list" allowBlank="1" showInputMessage="1" showErrorMessage="1" sqref="H38" xr:uid="{F748B69F-F720-407A-924D-98918C072534}">
      <formula1>$B$38:$B$59</formula1>
    </dataValidation>
  </dataValidation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E7217-35F1-483F-9B77-11B783B60CB1}">
  <sheetPr codeName="Sheet10"/>
  <dimension ref="B1:O21"/>
  <sheetViews>
    <sheetView zoomScale="109" workbookViewId="0">
      <selection activeCell="B1" sqref="B1"/>
    </sheetView>
  </sheetViews>
  <sheetFormatPr defaultColWidth="8.88671875" defaultRowHeight="14.4"/>
  <cols>
    <col min="1" max="14" width="8.88671875" style="1"/>
    <col min="15" max="15" width="14.88671875" style="1" bestFit="1" customWidth="1"/>
    <col min="16" max="16384" width="8.88671875" style="1"/>
  </cols>
  <sheetData>
    <row r="1" spans="2:15" ht="21">
      <c r="B1" s="142" t="s">
        <v>221</v>
      </c>
      <c r="C1" s="146"/>
      <c r="D1" s="146"/>
      <c r="E1" s="146"/>
      <c r="F1" s="146"/>
    </row>
    <row r="3" spans="2:15" ht="13.2" customHeight="1">
      <c r="B3" s="621" t="s">
        <v>221</v>
      </c>
      <c r="C3" s="621"/>
      <c r="D3" s="621"/>
      <c r="E3" s="621"/>
      <c r="G3" s="1" t="s">
        <v>224</v>
      </c>
      <c r="H3" s="1" t="s">
        <v>225</v>
      </c>
    </row>
    <row r="4" spans="2:15">
      <c r="B4" s="623" t="s">
        <v>222</v>
      </c>
      <c r="C4" s="624"/>
      <c r="D4" s="624"/>
      <c r="E4" s="625"/>
      <c r="G4" s="1" t="s">
        <v>167</v>
      </c>
      <c r="H4" s="1" t="s">
        <v>226</v>
      </c>
    </row>
    <row r="5" spans="2:15">
      <c r="B5" s="626"/>
      <c r="C5" s="627"/>
      <c r="D5" s="627"/>
      <c r="E5" s="628"/>
    </row>
    <row r="6" spans="2:15">
      <c r="I6" s="51"/>
      <c r="J6" s="51"/>
      <c r="K6" s="51"/>
      <c r="L6" s="51"/>
      <c r="M6" s="51"/>
      <c r="O6" s="7"/>
    </row>
    <row r="7" spans="2:15">
      <c r="B7" s="622" t="s">
        <v>223</v>
      </c>
      <c r="C7" s="622"/>
      <c r="D7" s="622"/>
      <c r="E7" s="622"/>
      <c r="F7" s="57"/>
      <c r="G7" s="51"/>
      <c r="I7" s="103" t="s">
        <v>227</v>
      </c>
      <c r="J7" s="104"/>
      <c r="K7" s="104"/>
      <c r="L7" s="57"/>
      <c r="M7" s="51"/>
      <c r="O7" s="7"/>
    </row>
    <row r="8" spans="2:15">
      <c r="B8" s="51"/>
      <c r="C8" s="51"/>
      <c r="D8" s="51"/>
      <c r="E8" s="51"/>
      <c r="F8" s="51"/>
      <c r="G8" s="51"/>
      <c r="I8" s="51" t="s">
        <v>229</v>
      </c>
      <c r="J8" s="51"/>
      <c r="K8" s="51"/>
      <c r="L8" s="51"/>
      <c r="M8" s="51"/>
      <c r="O8" s="7"/>
    </row>
    <row r="9" spans="2:15">
      <c r="B9" s="51"/>
      <c r="C9" s="51"/>
      <c r="D9" s="51"/>
      <c r="E9" s="51"/>
      <c r="F9" s="51"/>
      <c r="G9" s="51"/>
      <c r="I9" s="51" t="s">
        <v>233</v>
      </c>
      <c r="J9" s="51"/>
      <c r="K9" s="51"/>
      <c r="L9" s="51"/>
      <c r="M9" s="51"/>
      <c r="O9" s="7"/>
    </row>
    <row r="10" spans="2:15">
      <c r="B10" s="51"/>
      <c r="C10" s="51"/>
      <c r="D10" s="51"/>
      <c r="E10" s="51"/>
      <c r="F10" s="51"/>
      <c r="G10" s="51"/>
      <c r="I10" s="51" t="s">
        <v>230</v>
      </c>
      <c r="J10" s="51"/>
      <c r="K10" s="51"/>
      <c r="L10" s="51"/>
      <c r="M10" s="51"/>
    </row>
    <row r="11" spans="2:15">
      <c r="B11" s="51"/>
      <c r="C11" s="51"/>
      <c r="D11" s="51"/>
      <c r="E11" s="51"/>
      <c r="F11" s="51"/>
      <c r="G11" s="51"/>
    </row>
    <row r="12" spans="2:15">
      <c r="B12" s="51"/>
      <c r="C12" s="51"/>
      <c r="D12" s="51"/>
      <c r="E12" s="51"/>
      <c r="F12" s="51"/>
      <c r="G12" s="51"/>
      <c r="I12" s="51"/>
      <c r="J12" s="51"/>
      <c r="K12" s="51"/>
      <c r="L12" s="51"/>
      <c r="M12" s="51"/>
    </row>
    <row r="13" spans="2:15">
      <c r="B13" s="51"/>
      <c r="C13" s="51"/>
      <c r="D13" s="51"/>
      <c r="E13" s="51"/>
      <c r="F13" s="51"/>
      <c r="G13" s="51"/>
      <c r="I13" s="103" t="s">
        <v>228</v>
      </c>
      <c r="J13" s="104"/>
      <c r="K13" s="104"/>
      <c r="L13" s="619"/>
      <c r="M13" s="620"/>
    </row>
    <row r="14" spans="2:15">
      <c r="B14" s="51"/>
      <c r="C14" s="51"/>
      <c r="D14" s="51"/>
      <c r="E14" s="51"/>
      <c r="F14" s="51"/>
      <c r="G14" s="51"/>
      <c r="I14" s="629" t="s">
        <v>231</v>
      </c>
      <c r="J14" s="629"/>
      <c r="K14" s="629"/>
      <c r="L14" s="51"/>
      <c r="M14" s="51"/>
    </row>
    <row r="15" spans="2:15">
      <c r="B15" s="51"/>
      <c r="C15" s="51"/>
      <c r="D15" s="51"/>
      <c r="E15" s="51"/>
      <c r="F15" s="51"/>
      <c r="G15" s="51"/>
      <c r="I15" s="629"/>
      <c r="J15" s="629"/>
      <c r="K15" s="629"/>
      <c r="L15" s="51"/>
      <c r="M15" s="51"/>
    </row>
    <row r="16" spans="2:15">
      <c r="B16" s="51"/>
      <c r="C16" s="51"/>
      <c r="D16" s="51"/>
      <c r="E16" s="51"/>
      <c r="F16" s="51"/>
      <c r="G16" s="51"/>
      <c r="I16" s="629"/>
      <c r="J16" s="629"/>
      <c r="K16" s="629"/>
      <c r="L16" s="51"/>
      <c r="M16" s="51"/>
    </row>
    <row r="17" spans="2:13">
      <c r="B17" s="51"/>
      <c r="C17" s="51"/>
      <c r="D17" s="51"/>
      <c r="E17" s="51"/>
      <c r="F17" s="51"/>
      <c r="G17" s="51"/>
      <c r="I17" s="51" t="s">
        <v>232</v>
      </c>
      <c r="J17" s="51"/>
      <c r="K17" s="51"/>
      <c r="L17" s="51"/>
      <c r="M17" s="51"/>
    </row>
    <row r="18" spans="2:13">
      <c r="B18" s="51"/>
      <c r="C18" s="51"/>
      <c r="D18" s="51"/>
      <c r="E18" s="51"/>
      <c r="F18" s="51"/>
      <c r="G18" s="51"/>
    </row>
    <row r="19" spans="2:13">
      <c r="B19" s="51"/>
      <c r="C19" s="51"/>
      <c r="D19" s="51"/>
      <c r="E19" s="51"/>
      <c r="F19" s="51"/>
      <c r="G19" s="51"/>
    </row>
    <row r="20" spans="2:13">
      <c r="B20" s="51"/>
      <c r="C20" s="51"/>
      <c r="D20" s="51"/>
      <c r="E20" s="51"/>
      <c r="F20" s="51"/>
      <c r="G20" s="51"/>
    </row>
    <row r="21" spans="2:13">
      <c r="B21" s="51"/>
      <c r="C21" s="51"/>
      <c r="D21" s="51"/>
      <c r="E21" s="51"/>
      <c r="F21" s="51"/>
      <c r="G21" s="51"/>
    </row>
  </sheetData>
  <mergeCells count="5">
    <mergeCell ref="L13:M13"/>
    <mergeCell ref="B3:E3"/>
    <mergeCell ref="B7:E7"/>
    <mergeCell ref="B4:E5"/>
    <mergeCell ref="I14:K16"/>
  </mergeCells>
  <dataValidations count="2">
    <dataValidation type="whole" allowBlank="1" showInputMessage="1" showErrorMessage="1" errorTitle="Wrong Entry for Serial" error="Please enter a valid number. It should an integer number with limit 1 to 1000." promptTitle="Patient Serial Number" prompt="Please enter your serial number for appointment. It should be a number between 1 to 1000" sqref="F7" xr:uid="{E4B34FB5-87CB-46B2-9D3E-0CEDA50C8ED2}">
      <formula1>1</formula1>
      <formula2>1000</formula2>
    </dataValidation>
    <dataValidation type="custom" allowBlank="1" showInputMessage="1" showErrorMessage="1" sqref="O7:O14" xr:uid="{68348AA1-599B-4F12-858E-956D0593C4E3}">
      <formula1>COUNTIF($O$7:$O$14,A3)=1</formula1>
    </dataValidation>
  </dataValidation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1399E-5699-465E-B07E-5FCC9B3D09FF}">
  <sheetPr codeName="Sheet11"/>
  <dimension ref="A3:AF43"/>
  <sheetViews>
    <sheetView topLeftCell="J1" zoomScaleNormal="100" zoomScaleSheetLayoutView="25" workbookViewId="0">
      <selection activeCell="G19" sqref="C19:G22"/>
    </sheetView>
  </sheetViews>
  <sheetFormatPr defaultColWidth="8.88671875" defaultRowHeight="14.4"/>
  <cols>
    <col min="1" max="1" width="8.88671875" style="1"/>
    <col min="2" max="2" width="12" style="1" bestFit="1" customWidth="1"/>
    <col min="3" max="3" width="20.44140625" style="1" bestFit="1" customWidth="1"/>
    <col min="4" max="8" width="8.88671875" style="1"/>
    <col min="9" max="9" width="13.109375" style="1" customWidth="1"/>
    <col min="10" max="10" width="13.6640625" style="1" customWidth="1"/>
    <col min="11" max="11" width="12.5546875" style="1" customWidth="1"/>
    <col min="12" max="12" width="15.33203125" style="1" customWidth="1"/>
    <col min="13" max="16384" width="8.88671875" style="1"/>
  </cols>
  <sheetData>
    <row r="3" spans="1:32" ht="23.4">
      <c r="A3" s="564" t="s">
        <v>186</v>
      </c>
      <c r="B3" s="564"/>
      <c r="C3" s="564"/>
      <c r="D3" s="564"/>
      <c r="E3" s="564"/>
      <c r="F3" s="564"/>
      <c r="G3" s="564"/>
      <c r="H3" s="564"/>
      <c r="I3" s="564"/>
      <c r="J3" s="564"/>
      <c r="K3" s="564"/>
      <c r="L3" s="564"/>
      <c r="U3" s="69" t="s">
        <v>210</v>
      </c>
      <c r="V3" s="96"/>
      <c r="W3" s="96"/>
      <c r="X3" s="96"/>
      <c r="Y3" s="96"/>
      <c r="Z3" s="96"/>
      <c r="AA3" s="96"/>
      <c r="AB3" s="96"/>
      <c r="AC3" s="96"/>
      <c r="AD3" s="96"/>
      <c r="AE3" s="96"/>
      <c r="AF3" s="96"/>
    </row>
    <row r="4" spans="1:32" ht="17.399999999999999">
      <c r="A4" s="565" t="s">
        <v>187</v>
      </c>
      <c r="B4" s="565"/>
      <c r="C4" s="565"/>
      <c r="D4" s="565"/>
      <c r="E4" s="565"/>
      <c r="F4" s="565"/>
      <c r="G4" s="565"/>
      <c r="H4" s="565"/>
      <c r="I4" s="565"/>
      <c r="J4" s="565"/>
      <c r="K4" s="565"/>
      <c r="L4" s="565"/>
    </row>
    <row r="5" spans="1:32" ht="17.399999999999999">
      <c r="A5" s="565" t="s">
        <v>188</v>
      </c>
      <c r="B5" s="565"/>
      <c r="C5" s="565"/>
      <c r="D5" s="565"/>
      <c r="E5" s="565"/>
      <c r="F5" s="565"/>
      <c r="G5" s="565"/>
      <c r="H5" s="565"/>
      <c r="I5" s="565"/>
      <c r="J5" s="565"/>
      <c r="K5" s="565"/>
      <c r="L5" s="565"/>
    </row>
    <row r="6" spans="1:32" ht="17.399999999999999">
      <c r="A6" s="565" t="s">
        <v>189</v>
      </c>
      <c r="B6" s="565"/>
      <c r="C6" s="565"/>
      <c r="D6" s="565"/>
      <c r="E6" s="565"/>
      <c r="F6" s="565"/>
      <c r="G6" s="565"/>
      <c r="H6" s="565"/>
      <c r="I6" s="565"/>
      <c r="J6" s="565"/>
      <c r="K6" s="565"/>
      <c r="L6" s="565"/>
    </row>
    <row r="7" spans="1:32" ht="17.399999999999999">
      <c r="A7" s="566" t="s">
        <v>190</v>
      </c>
      <c r="B7" s="566"/>
      <c r="C7" s="566"/>
      <c r="D7" s="566"/>
      <c r="E7" s="566"/>
      <c r="F7" s="566"/>
      <c r="G7" s="566"/>
      <c r="H7" s="566"/>
      <c r="I7" s="566"/>
      <c r="J7" s="566"/>
      <c r="K7" s="566"/>
      <c r="L7" s="566"/>
    </row>
    <row r="8" spans="1:32" ht="17.399999999999999">
      <c r="A8" s="563" t="s">
        <v>191</v>
      </c>
      <c r="B8" s="563"/>
      <c r="C8" s="563"/>
      <c r="D8" s="563"/>
      <c r="E8" s="563"/>
      <c r="F8" s="563"/>
      <c r="G8" s="563"/>
      <c r="H8" s="563"/>
      <c r="I8" s="563"/>
      <c r="J8" s="563"/>
      <c r="K8" s="563"/>
      <c r="L8" s="563"/>
    </row>
    <row r="9" spans="1:32" ht="18">
      <c r="A9" s="93"/>
      <c r="B9" s="92"/>
      <c r="C9" s="563" t="s">
        <v>192</v>
      </c>
      <c r="D9" s="563"/>
      <c r="E9" s="563"/>
      <c r="F9" s="563"/>
      <c r="G9" s="563"/>
      <c r="H9" s="563"/>
      <c r="I9" s="563"/>
      <c r="J9" s="563"/>
      <c r="K9" s="94" t="s">
        <v>193</v>
      </c>
      <c r="L9" s="95">
        <v>3</v>
      </c>
    </row>
    <row r="10" spans="1:32" ht="15.6">
      <c r="A10" s="84"/>
      <c r="B10" s="84"/>
      <c r="C10" s="87"/>
      <c r="D10" s="84"/>
      <c r="E10" s="84"/>
      <c r="F10" s="84"/>
      <c r="G10" s="84"/>
      <c r="H10" s="84"/>
      <c r="I10" s="88"/>
      <c r="J10" s="88"/>
      <c r="K10" s="88"/>
      <c r="L10" s="88"/>
    </row>
    <row r="11" spans="1:32" ht="62.4">
      <c r="A11" s="86" t="s">
        <v>194</v>
      </c>
      <c r="B11" s="86" t="s">
        <v>195</v>
      </c>
      <c r="C11" s="86" t="s">
        <v>196</v>
      </c>
      <c r="D11" s="89" t="s">
        <v>591</v>
      </c>
      <c r="E11" s="89" t="s">
        <v>592</v>
      </c>
      <c r="F11" s="89" t="s">
        <v>593</v>
      </c>
      <c r="G11" s="89" t="s">
        <v>594</v>
      </c>
      <c r="H11" s="83" t="s">
        <v>197</v>
      </c>
      <c r="I11" s="83" t="s">
        <v>198</v>
      </c>
      <c r="J11" s="83" t="s">
        <v>199</v>
      </c>
      <c r="K11" s="83" t="s">
        <v>200</v>
      </c>
      <c r="L11" s="83" t="s">
        <v>201</v>
      </c>
    </row>
    <row r="12" spans="1:32" ht="15.6">
      <c r="A12" s="84">
        <v>1</v>
      </c>
      <c r="B12" s="84">
        <v>200202001</v>
      </c>
      <c r="C12" s="91" t="s">
        <v>202</v>
      </c>
      <c r="D12" s="84">
        <v>20</v>
      </c>
      <c r="E12" s="84">
        <v>17</v>
      </c>
      <c r="F12" s="84">
        <v>4</v>
      </c>
      <c r="G12" s="84">
        <v>0</v>
      </c>
      <c r="H12" s="84">
        <v>42</v>
      </c>
      <c r="I12" s="90">
        <v>15</v>
      </c>
      <c r="J12" s="90">
        <v>5</v>
      </c>
      <c r="K12" s="84">
        <v>15</v>
      </c>
      <c r="L12" s="85">
        <v>77</v>
      </c>
    </row>
    <row r="13" spans="1:32" ht="15.6">
      <c r="A13" s="84">
        <v>2</v>
      </c>
      <c r="B13" s="84">
        <v>200202002</v>
      </c>
      <c r="C13" s="91" t="s">
        <v>203</v>
      </c>
      <c r="D13" s="84">
        <v>20</v>
      </c>
      <c r="E13" s="84">
        <v>8</v>
      </c>
      <c r="F13" s="84" t="s">
        <v>204</v>
      </c>
      <c r="G13" s="84">
        <v>0</v>
      </c>
      <c r="H13" s="84">
        <v>32</v>
      </c>
      <c r="I13" s="90">
        <v>15</v>
      </c>
      <c r="J13" s="90">
        <v>0</v>
      </c>
      <c r="K13" s="84">
        <v>15</v>
      </c>
      <c r="L13" s="85">
        <v>62</v>
      </c>
    </row>
    <row r="14" spans="1:32" ht="15.6">
      <c r="A14" s="84">
        <v>3</v>
      </c>
      <c r="B14" s="84">
        <v>200202004</v>
      </c>
      <c r="C14" s="91" t="s">
        <v>205</v>
      </c>
      <c r="D14" s="84">
        <v>20</v>
      </c>
      <c r="E14" s="84">
        <v>18</v>
      </c>
      <c r="F14" s="84" t="s">
        <v>204</v>
      </c>
      <c r="G14" s="84">
        <v>0</v>
      </c>
      <c r="H14" s="84">
        <v>43</v>
      </c>
      <c r="I14" s="90">
        <v>15</v>
      </c>
      <c r="J14" s="90">
        <v>1</v>
      </c>
      <c r="K14" s="84">
        <v>15</v>
      </c>
      <c r="L14" s="85">
        <v>74</v>
      </c>
    </row>
    <row r="15" spans="1:32" ht="15.6">
      <c r="A15" s="84">
        <v>4</v>
      </c>
      <c r="B15" s="84">
        <v>200202005</v>
      </c>
      <c r="C15" s="91" t="s">
        <v>206</v>
      </c>
      <c r="D15" s="84">
        <v>20</v>
      </c>
      <c r="E15" s="84">
        <v>15</v>
      </c>
      <c r="F15" s="84" t="s">
        <v>204</v>
      </c>
      <c r="G15" s="84">
        <v>0</v>
      </c>
      <c r="H15" s="84">
        <v>40</v>
      </c>
      <c r="I15" s="90">
        <v>15</v>
      </c>
      <c r="J15" s="90">
        <v>5</v>
      </c>
      <c r="K15" s="84">
        <v>15</v>
      </c>
      <c r="L15" s="85">
        <v>75</v>
      </c>
    </row>
    <row r="16" spans="1:32" ht="15.6">
      <c r="A16" s="84">
        <v>5</v>
      </c>
      <c r="B16" s="84">
        <v>200202006</v>
      </c>
      <c r="C16" s="91" t="s">
        <v>207</v>
      </c>
      <c r="D16" s="84">
        <v>18</v>
      </c>
      <c r="E16" s="84">
        <v>18</v>
      </c>
      <c r="F16" s="84">
        <v>10</v>
      </c>
      <c r="G16" s="84">
        <v>0</v>
      </c>
      <c r="H16" s="84">
        <v>41</v>
      </c>
      <c r="I16" s="90">
        <v>15</v>
      </c>
      <c r="J16" s="90">
        <v>39</v>
      </c>
      <c r="K16" s="84">
        <v>15</v>
      </c>
      <c r="L16" s="85">
        <v>110</v>
      </c>
    </row>
    <row r="17" spans="1:12" ht="15.6">
      <c r="A17" s="84">
        <v>6</v>
      </c>
      <c r="B17" s="84">
        <v>200202007</v>
      </c>
      <c r="C17" s="91" t="s">
        <v>208</v>
      </c>
      <c r="D17" s="84">
        <v>20</v>
      </c>
      <c r="E17" s="84">
        <v>15</v>
      </c>
      <c r="F17" s="84">
        <v>13</v>
      </c>
      <c r="G17" s="84">
        <v>0</v>
      </c>
      <c r="H17" s="84">
        <v>40</v>
      </c>
      <c r="I17" s="90">
        <v>15</v>
      </c>
      <c r="J17" s="90">
        <v>2</v>
      </c>
      <c r="K17" s="84">
        <v>15</v>
      </c>
      <c r="L17" s="85">
        <v>72</v>
      </c>
    </row>
    <row r="43" spans="21:32" ht="23.4">
      <c r="U43" s="69" t="s">
        <v>209</v>
      </c>
      <c r="V43" s="96"/>
      <c r="W43" s="96"/>
      <c r="X43" s="96"/>
      <c r="Y43" s="96"/>
      <c r="Z43" s="96"/>
      <c r="AA43" s="96"/>
      <c r="AB43" s="96"/>
      <c r="AC43" s="96"/>
      <c r="AD43" s="96"/>
      <c r="AE43" s="96"/>
      <c r="AF43" s="96"/>
    </row>
  </sheetData>
  <autoFilter ref="A11:L17" xr:uid="{C0F1399E-5699-465E-B07E-5FCC9B3D09FF}"/>
  <mergeCells count="7">
    <mergeCell ref="C9:J9"/>
    <mergeCell ref="A8:L8"/>
    <mergeCell ref="A7:L7"/>
    <mergeCell ref="A6:L6"/>
    <mergeCell ref="A3:L3"/>
    <mergeCell ref="A4:L4"/>
    <mergeCell ref="A5:L5"/>
  </mergeCells>
  <conditionalFormatting sqref="A12:B17">
    <cfRule type="expression" dxfId="13" priority="13">
      <formula>NOT(EXACT(A12,""))</formula>
    </cfRule>
  </conditionalFormatting>
  <conditionalFormatting sqref="C12:C17">
    <cfRule type="expression" dxfId="12" priority="11">
      <formula>NOT(EXACT(B12,""))</formula>
    </cfRule>
  </conditionalFormatting>
  <conditionalFormatting sqref="D12:H17">
    <cfRule type="expression" dxfId="11" priority="12">
      <formula>NOT(EXACT(B12,""))</formula>
    </cfRule>
  </conditionalFormatting>
  <conditionalFormatting sqref="E13 D13:D17">
    <cfRule type="expression" dxfId="10" priority="10">
      <formula>NOT(EXACT(B13,""))</formula>
    </cfRule>
  </conditionalFormatting>
  <conditionalFormatting sqref="E14:E17">
    <cfRule type="expression" dxfId="9" priority="9">
      <formula>NOT(EXACT(B14,""))</formula>
    </cfRule>
  </conditionalFormatting>
  <conditionalFormatting sqref="F12:F17">
    <cfRule type="expression" dxfId="8" priority="3">
      <formula>NOT(EXACT(B12,""))</formula>
    </cfRule>
  </conditionalFormatting>
  <conditionalFormatting sqref="F13:G15">
    <cfRule type="expression" dxfId="7" priority="4">
      <formula>NOT(EXACT(D13,""))</formula>
    </cfRule>
  </conditionalFormatting>
  <conditionalFormatting sqref="G12:G17">
    <cfRule type="expression" dxfId="6" priority="5">
      <formula>NOT(EXACT(B12,""))</formula>
    </cfRule>
  </conditionalFormatting>
  <conditionalFormatting sqref="H12:H17">
    <cfRule type="expression" dxfId="5" priority="1">
      <formula>NOT(EXACT(B12,""))</formula>
    </cfRule>
  </conditionalFormatting>
  <conditionalFormatting sqref="H13:H17">
    <cfRule type="expression" dxfId="4" priority="2">
      <formula>NOT(EXACT(F13,""))</formula>
    </cfRule>
  </conditionalFormatting>
  <conditionalFormatting sqref="I12:I17">
    <cfRule type="expression" dxfId="3" priority="8">
      <formula>NOT(EXACT(B12,""))</formula>
    </cfRule>
  </conditionalFormatting>
  <conditionalFormatting sqref="J12:J17">
    <cfRule type="expression" dxfId="2" priority="7">
      <formula>NOT(EXACT(B12,""))</formula>
    </cfRule>
  </conditionalFormatting>
  <conditionalFormatting sqref="K12:L17">
    <cfRule type="expression" dxfId="1" priority="6">
      <formula>NOT(EXACT(B12,""))</formula>
    </cfRule>
  </conditionalFormatting>
  <dataValidations count="3">
    <dataValidation type="custom" allowBlank="1" showInputMessage="1" showErrorMessage="1" sqref="J12:J17" xr:uid="{9DAA4724-83DC-49AD-B235-FC29F5E11BC0}">
      <formula1>OR(J12&lt;=($L$7*15),J12="A")</formula1>
    </dataValidation>
    <dataValidation type="custom" allowBlank="1" showInputMessage="1" showErrorMessage="1" sqref="D12:G17" xr:uid="{0737A1F1-952A-464D-ADE7-83328DD0748F}">
      <formula1>OR(D12&lt;=20,D12="A")</formula1>
    </dataValidation>
    <dataValidation operator="lessThanOrEqual" allowBlank="1" showInputMessage="1" showErrorMessage="1" sqref="H12:H17" xr:uid="{F6F975E7-00C3-4DC3-95E9-0182079B0533}"/>
  </dataValidations>
  <pageMargins left="0.7" right="0.7" top="0.75" bottom="0.75" header="0.3" footer="0.3"/>
  <pageSetup orientation="portrait" horizontalDpi="0" verticalDpi="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5ADDE-503F-416E-B011-1ABA8E3398E0}">
  <sheetPr codeName="Sheet25"/>
  <dimension ref="A1:J27"/>
  <sheetViews>
    <sheetView showGridLines="0" topLeftCell="A10" workbookViewId="0">
      <selection activeCell="A23" sqref="A23"/>
    </sheetView>
  </sheetViews>
  <sheetFormatPr defaultRowHeight="14.4"/>
  <cols>
    <col min="1" max="1" width="15.33203125" customWidth="1"/>
    <col min="2" max="2" width="31.88671875" customWidth="1"/>
    <col min="3" max="3" width="28.88671875" customWidth="1"/>
    <col min="4" max="4" width="40.6640625" customWidth="1"/>
    <col min="8" max="8" width="124.33203125" bestFit="1" customWidth="1"/>
    <col min="10" max="10" width="11.109375" bestFit="1" customWidth="1"/>
  </cols>
  <sheetData>
    <row r="1" spans="1:10" ht="23.4">
      <c r="A1" s="267" t="s">
        <v>1449</v>
      </c>
    </row>
    <row r="3" spans="1:10">
      <c r="A3" s="351" t="s">
        <v>1210</v>
      </c>
      <c r="B3" s="351" t="s">
        <v>1073</v>
      </c>
      <c r="C3" s="351" t="s">
        <v>1074</v>
      </c>
      <c r="D3" s="351" t="s">
        <v>1450</v>
      </c>
      <c r="H3" s="203" t="s">
        <v>1526</v>
      </c>
      <c r="I3" s="203"/>
    </row>
    <row r="4" spans="1:10" ht="28.8">
      <c r="A4" s="356" t="s">
        <v>1451</v>
      </c>
      <c r="B4" s="352" t="s">
        <v>1452</v>
      </c>
      <c r="C4" s="376" t="s">
        <v>1453</v>
      </c>
      <c r="D4" s="352" t="s">
        <v>1454</v>
      </c>
      <c r="H4" s="203" t="s">
        <v>1511</v>
      </c>
      <c r="I4" s="203" t="s">
        <v>1451</v>
      </c>
      <c r="J4" s="473"/>
    </row>
    <row r="5" spans="1:10" ht="28.8">
      <c r="A5" s="356" t="s">
        <v>1455</v>
      </c>
      <c r="B5" s="352" t="s">
        <v>1456</v>
      </c>
      <c r="C5" s="376" t="s">
        <v>1457</v>
      </c>
      <c r="D5" s="352" t="s">
        <v>1458</v>
      </c>
      <c r="H5" s="203" t="s">
        <v>1512</v>
      </c>
      <c r="I5" s="203" t="s">
        <v>1455</v>
      </c>
    </row>
    <row r="6" spans="1:10" ht="28.8">
      <c r="A6" s="356" t="s">
        <v>1459</v>
      </c>
      <c r="B6" s="352" t="s">
        <v>1460</v>
      </c>
      <c r="C6" s="376" t="s">
        <v>1461</v>
      </c>
      <c r="D6" s="352" t="s">
        <v>1462</v>
      </c>
      <c r="H6" s="203" t="s">
        <v>1513</v>
      </c>
      <c r="I6" s="203" t="s">
        <v>1459</v>
      </c>
    </row>
    <row r="7" spans="1:10" ht="28.8">
      <c r="A7" s="356" t="s">
        <v>1463</v>
      </c>
      <c r="B7" s="352" t="s">
        <v>1464</v>
      </c>
      <c r="C7" s="376" t="s">
        <v>1465</v>
      </c>
      <c r="D7" s="352" t="s">
        <v>1466</v>
      </c>
      <c r="H7" s="203" t="s">
        <v>1514</v>
      </c>
      <c r="I7" s="203" t="s">
        <v>1463</v>
      </c>
    </row>
    <row r="8" spans="1:10" ht="28.8">
      <c r="A8" s="356" t="s">
        <v>1467</v>
      </c>
      <c r="B8" s="352" t="s">
        <v>1468</v>
      </c>
      <c r="C8" s="376" t="s">
        <v>1469</v>
      </c>
      <c r="D8" s="352" t="s">
        <v>1470</v>
      </c>
      <c r="H8" s="203" t="s">
        <v>1515</v>
      </c>
      <c r="I8" s="203" t="s">
        <v>1467</v>
      </c>
    </row>
    <row r="9" spans="1:10" ht="30">
      <c r="A9" s="356" t="s">
        <v>1471</v>
      </c>
      <c r="B9" s="352" t="s">
        <v>1472</v>
      </c>
      <c r="C9" s="376" t="s">
        <v>1473</v>
      </c>
      <c r="D9" s="352" t="s">
        <v>1474</v>
      </c>
      <c r="H9" s="203" t="s">
        <v>1516</v>
      </c>
      <c r="I9" s="203" t="s">
        <v>1471</v>
      </c>
    </row>
    <row r="10" spans="1:10" ht="28.8">
      <c r="A10" s="356" t="s">
        <v>1475</v>
      </c>
      <c r="B10" s="352" t="s">
        <v>1476</v>
      </c>
      <c r="C10" s="376" t="s">
        <v>1477</v>
      </c>
      <c r="D10" s="352" t="s">
        <v>1478</v>
      </c>
      <c r="H10" s="203" t="s">
        <v>1517</v>
      </c>
      <c r="I10" s="203" t="s">
        <v>1475</v>
      </c>
    </row>
    <row r="11" spans="1:10" ht="28.8">
      <c r="A11" s="356" t="s">
        <v>1479</v>
      </c>
      <c r="B11" s="352" t="s">
        <v>1480</v>
      </c>
      <c r="C11" s="376" t="s">
        <v>1481</v>
      </c>
      <c r="D11" s="352" t="s">
        <v>1482</v>
      </c>
      <c r="H11" s="203" t="s">
        <v>1518</v>
      </c>
      <c r="I11" s="203" t="s">
        <v>1479</v>
      </c>
    </row>
    <row r="12" spans="1:10" ht="28.8">
      <c r="A12" s="356" t="s">
        <v>1483</v>
      </c>
      <c r="B12" s="352" t="s">
        <v>1484</v>
      </c>
      <c r="C12" s="376" t="s">
        <v>1485</v>
      </c>
      <c r="D12" s="352" t="s">
        <v>1486</v>
      </c>
      <c r="H12" s="203" t="s">
        <v>1519</v>
      </c>
      <c r="I12" s="203" t="s">
        <v>1483</v>
      </c>
    </row>
    <row r="13" spans="1:10" ht="30">
      <c r="A13" s="356" t="s">
        <v>1487</v>
      </c>
      <c r="B13" s="352" t="s">
        <v>1488</v>
      </c>
      <c r="C13" s="376" t="s">
        <v>1489</v>
      </c>
      <c r="D13" s="352" t="s">
        <v>1490</v>
      </c>
      <c r="H13" s="203" t="s">
        <v>1520</v>
      </c>
      <c r="I13" s="203" t="s">
        <v>1487</v>
      </c>
    </row>
    <row r="14" spans="1:10" ht="30">
      <c r="A14" s="356" t="s">
        <v>1491</v>
      </c>
      <c r="B14" s="352" t="s">
        <v>1492</v>
      </c>
      <c r="C14" s="376" t="s">
        <v>1493</v>
      </c>
      <c r="D14" s="352" t="s">
        <v>1494</v>
      </c>
      <c r="H14" s="203" t="s">
        <v>1521</v>
      </c>
      <c r="I14" s="203" t="s">
        <v>1491</v>
      </c>
    </row>
    <row r="15" spans="1:10" ht="28.8">
      <c r="A15" s="356" t="s">
        <v>1495</v>
      </c>
      <c r="B15" s="352" t="s">
        <v>1496</v>
      </c>
      <c r="C15" s="376" t="s">
        <v>1497</v>
      </c>
      <c r="D15" s="352" t="s">
        <v>1498</v>
      </c>
      <c r="H15" s="203" t="s">
        <v>1522</v>
      </c>
      <c r="I15" s="203" t="s">
        <v>1495</v>
      </c>
    </row>
    <row r="16" spans="1:10" ht="30">
      <c r="A16" s="356" t="s">
        <v>1499</v>
      </c>
      <c r="B16" s="352" t="s">
        <v>1500</v>
      </c>
      <c r="C16" s="376" t="s">
        <v>1501</v>
      </c>
      <c r="D16" s="352" t="s">
        <v>1502</v>
      </c>
      <c r="H16" s="203" t="s">
        <v>1523</v>
      </c>
      <c r="I16" s="203" t="s">
        <v>1499</v>
      </c>
    </row>
    <row r="17" spans="1:9" ht="45">
      <c r="A17" s="356" t="s">
        <v>1503</v>
      </c>
      <c r="B17" s="352" t="s">
        <v>1504</v>
      </c>
      <c r="C17" s="376" t="s">
        <v>1505</v>
      </c>
      <c r="D17" s="352" t="s">
        <v>1506</v>
      </c>
      <c r="H17" s="203" t="s">
        <v>1524</v>
      </c>
      <c r="I17" s="203" t="s">
        <v>1503</v>
      </c>
    </row>
    <row r="18" spans="1:9" ht="45">
      <c r="A18" s="356" t="s">
        <v>1507</v>
      </c>
      <c r="B18" s="352" t="s">
        <v>1508</v>
      </c>
      <c r="C18" s="376" t="s">
        <v>1509</v>
      </c>
      <c r="D18" s="352" t="s">
        <v>1510</v>
      </c>
      <c r="H18" s="203" t="s">
        <v>1525</v>
      </c>
      <c r="I18" s="203" t="s">
        <v>1507</v>
      </c>
    </row>
    <row r="23" spans="1:9">
      <c r="A23" s="472"/>
    </row>
    <row r="24" spans="1:9">
      <c r="A24" s="472"/>
    </row>
    <row r="25" spans="1:9">
      <c r="A25" s="472"/>
    </row>
    <row r="26" spans="1:9">
      <c r="A26" s="472"/>
    </row>
    <row r="27" spans="1:9">
      <c r="A27" s="472" t="s">
        <v>1451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3C1E1-4C0F-4803-905C-EED6A2783332}">
  <sheetPr codeName="Sheet23"/>
  <dimension ref="B2:I29"/>
  <sheetViews>
    <sheetView showGridLines="0" topLeftCell="A9" workbookViewId="0">
      <selection activeCell="L25" sqref="L25"/>
    </sheetView>
  </sheetViews>
  <sheetFormatPr defaultRowHeight="14.4"/>
  <sheetData>
    <row r="2" spans="2:2" ht="15.6">
      <c r="B2" s="471" t="s">
        <v>1448</v>
      </c>
    </row>
    <row r="19" spans="2:9">
      <c r="B19" s="1" t="s">
        <v>1264</v>
      </c>
      <c r="C19" s="1" t="s">
        <v>1437</v>
      </c>
      <c r="D19" s="1"/>
      <c r="E19" s="1"/>
      <c r="F19" s="1"/>
      <c r="G19" s="1"/>
      <c r="H19" s="1"/>
      <c r="I19" s="1"/>
    </row>
    <row r="20" spans="2:9">
      <c r="B20" s="1" t="s">
        <v>1265</v>
      </c>
      <c r="C20" s="1" t="s">
        <v>1438</v>
      </c>
      <c r="D20" s="1"/>
      <c r="E20" s="1"/>
      <c r="F20" s="1"/>
      <c r="G20" s="1"/>
      <c r="H20" s="1"/>
      <c r="I20" s="1"/>
    </row>
    <row r="21" spans="2:9">
      <c r="B21" s="1" t="s">
        <v>1269</v>
      </c>
      <c r="C21" s="1" t="s">
        <v>1439</v>
      </c>
      <c r="D21" s="1"/>
      <c r="E21" s="1"/>
      <c r="F21" s="1"/>
      <c r="G21" s="1"/>
      <c r="H21" s="1"/>
      <c r="I21" s="1"/>
    </row>
    <row r="22" spans="2:9">
      <c r="B22" s="1" t="s">
        <v>1440</v>
      </c>
      <c r="C22" s="1" t="s">
        <v>1441</v>
      </c>
      <c r="D22" s="1"/>
      <c r="E22" s="1"/>
      <c r="F22" s="1"/>
      <c r="G22" s="1"/>
      <c r="H22" s="1"/>
      <c r="I22" s="1"/>
    </row>
    <row r="23" spans="2:9">
      <c r="B23" s="1"/>
      <c r="C23" s="1"/>
      <c r="D23" s="1"/>
      <c r="E23" s="1"/>
      <c r="F23" s="1"/>
      <c r="G23" s="1"/>
      <c r="H23" s="1"/>
      <c r="I23" s="1"/>
    </row>
    <row r="24" spans="2:9">
      <c r="B24" s="1" t="s">
        <v>1443</v>
      </c>
      <c r="C24" s="1"/>
      <c r="D24" s="1"/>
      <c r="E24" s="1"/>
      <c r="F24" s="1"/>
      <c r="G24" s="1"/>
      <c r="H24" s="1"/>
      <c r="I24" s="1"/>
    </row>
    <row r="25" spans="2:9">
      <c r="B25" s="385" t="s">
        <v>1442</v>
      </c>
      <c r="C25" s="1"/>
      <c r="D25" s="1"/>
      <c r="E25" s="1"/>
      <c r="F25" s="1"/>
      <c r="G25" s="1"/>
      <c r="H25" s="1"/>
      <c r="I25" s="1"/>
    </row>
    <row r="26" spans="2:9">
      <c r="B26" s="1"/>
      <c r="C26" s="1"/>
      <c r="D26" s="1"/>
      <c r="E26" s="1"/>
      <c r="F26" s="1"/>
      <c r="G26" s="1"/>
      <c r="H26" s="1"/>
      <c r="I26" s="1"/>
    </row>
    <row r="27" spans="2:9">
      <c r="B27" s="1"/>
      <c r="C27" s="1"/>
      <c r="D27" s="1"/>
      <c r="E27" s="1"/>
      <c r="F27" s="1"/>
      <c r="G27" s="1"/>
      <c r="H27" s="1"/>
      <c r="I27" s="1"/>
    </row>
    <row r="28" spans="2:9">
      <c r="B28" s="1" t="s">
        <v>1273</v>
      </c>
      <c r="C28" s="1" t="s">
        <v>1444</v>
      </c>
      <c r="D28" s="1"/>
      <c r="E28" s="1"/>
      <c r="F28" s="1"/>
      <c r="G28" s="1"/>
      <c r="H28" s="1"/>
      <c r="I28" s="1"/>
    </row>
    <row r="29" spans="2:9">
      <c r="B29" s="1" t="s">
        <v>1275</v>
      </c>
      <c r="C29" s="1" t="s">
        <v>1445</v>
      </c>
      <c r="D29" s="1"/>
      <c r="E29" s="1"/>
      <c r="F29" s="1" t="s">
        <v>1446</v>
      </c>
      <c r="G29" s="1"/>
      <c r="H29" s="1" t="s">
        <v>1447</v>
      </c>
      <c r="I29" s="1"/>
    </row>
  </sheetData>
  <hyperlinks>
    <hyperlink ref="B25" r:id="rId1" xr:uid="{12572940-3B6B-4C1F-B3B1-C438E524737C}"/>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1B7CC-2437-467D-9D80-78C71C6A1B31}">
  <sheetPr codeName="Sheet12"/>
  <dimension ref="A1:I82"/>
  <sheetViews>
    <sheetView workbookViewId="0">
      <pane ySplit="1" topLeftCell="A2" activePane="bottomLeft" state="frozen"/>
      <selection pane="bottomLeft" activeCell="F62" sqref="F62"/>
    </sheetView>
  </sheetViews>
  <sheetFormatPr defaultColWidth="8.88671875" defaultRowHeight="14.4"/>
  <cols>
    <col min="1" max="1" width="16.88671875" style="1" customWidth="1"/>
    <col min="2" max="2" width="17.5546875" style="1" customWidth="1"/>
    <col min="3" max="3" width="13.33203125" style="1" customWidth="1"/>
    <col min="4" max="4" width="15.6640625" style="1" customWidth="1"/>
    <col min="5" max="5" width="17.33203125" style="1" customWidth="1"/>
    <col min="6" max="6" width="12.33203125" style="1" customWidth="1"/>
    <col min="7" max="7" width="13.6640625" style="1" customWidth="1"/>
    <col min="8" max="8" width="12.33203125" style="1" customWidth="1"/>
    <col min="9" max="9" width="15.44140625" style="1" customWidth="1"/>
    <col min="10" max="16384" width="8.88671875" style="1"/>
  </cols>
  <sheetData>
    <row r="1" spans="1:9" ht="32.4" customHeight="1">
      <c r="A1" s="151" t="s">
        <v>304</v>
      </c>
      <c r="B1" s="151" t="s">
        <v>305</v>
      </c>
      <c r="C1" s="151" t="s">
        <v>306</v>
      </c>
      <c r="D1" s="151" t="s">
        <v>307</v>
      </c>
      <c r="E1" s="151" t="s">
        <v>308</v>
      </c>
      <c r="F1" s="151" t="s">
        <v>309</v>
      </c>
      <c r="G1" s="151" t="s">
        <v>310</v>
      </c>
      <c r="H1" s="151" t="s">
        <v>311</v>
      </c>
      <c r="I1" s="151" t="s">
        <v>312</v>
      </c>
    </row>
    <row r="2" spans="1:9" ht="39.6">
      <c r="A2" s="147" t="s">
        <v>313</v>
      </c>
      <c r="B2" s="148" t="s">
        <v>314</v>
      </c>
      <c r="C2" s="148" t="s">
        <v>315</v>
      </c>
      <c r="D2" s="148" t="s">
        <v>316</v>
      </c>
      <c r="E2" s="148" t="s">
        <v>317</v>
      </c>
      <c r="F2" s="148" t="s">
        <v>318</v>
      </c>
      <c r="G2" s="148" t="s">
        <v>319</v>
      </c>
      <c r="H2" s="148" t="s">
        <v>320</v>
      </c>
      <c r="I2" s="148" t="s">
        <v>318</v>
      </c>
    </row>
    <row r="3" spans="1:9" ht="39.6">
      <c r="A3" s="147" t="s">
        <v>321</v>
      </c>
      <c r="B3" s="148" t="s">
        <v>322</v>
      </c>
      <c r="C3" s="148" t="s">
        <v>323</v>
      </c>
      <c r="D3" s="148" t="s">
        <v>324</v>
      </c>
      <c r="E3" s="148" t="s">
        <v>325</v>
      </c>
      <c r="F3" s="148" t="s">
        <v>318</v>
      </c>
      <c r="G3" s="148" t="s">
        <v>326</v>
      </c>
      <c r="H3" s="148" t="s">
        <v>327</v>
      </c>
      <c r="I3" s="148" t="s">
        <v>328</v>
      </c>
    </row>
    <row r="4" spans="1:9" ht="26.4">
      <c r="A4" s="147" t="s">
        <v>329</v>
      </c>
      <c r="B4" s="148" t="s">
        <v>330</v>
      </c>
      <c r="C4" s="148" t="s">
        <v>331</v>
      </c>
      <c r="D4" s="148" t="s">
        <v>332</v>
      </c>
      <c r="E4" s="148"/>
      <c r="F4" s="148" t="s">
        <v>333</v>
      </c>
      <c r="G4" s="148" t="s">
        <v>318</v>
      </c>
      <c r="H4" s="148" t="s">
        <v>334</v>
      </c>
      <c r="I4" s="148" t="s">
        <v>318</v>
      </c>
    </row>
    <row r="5" spans="1:9" ht="52.8">
      <c r="A5" s="147" t="s">
        <v>335</v>
      </c>
      <c r="B5" s="148" t="s">
        <v>336</v>
      </c>
      <c r="C5" s="148" t="s">
        <v>337</v>
      </c>
      <c r="D5" s="148" t="s">
        <v>338</v>
      </c>
      <c r="E5" s="148" t="s">
        <v>339</v>
      </c>
      <c r="F5" s="148" t="s">
        <v>340</v>
      </c>
      <c r="G5" s="148" t="s">
        <v>339</v>
      </c>
      <c r="H5" s="148" t="s">
        <v>339</v>
      </c>
      <c r="I5" s="148" t="s">
        <v>339</v>
      </c>
    </row>
    <row r="6" spans="1:9" ht="26.4">
      <c r="A6" s="147" t="s">
        <v>341</v>
      </c>
      <c r="B6" s="148" t="s">
        <v>342</v>
      </c>
      <c r="C6" s="148" t="s">
        <v>343</v>
      </c>
      <c r="D6" s="148" t="s">
        <v>344</v>
      </c>
      <c r="E6" s="148" t="s">
        <v>345</v>
      </c>
      <c r="F6" s="148" t="s">
        <v>318</v>
      </c>
      <c r="G6" s="148" t="s">
        <v>318</v>
      </c>
      <c r="H6" s="148" t="s">
        <v>346</v>
      </c>
      <c r="I6" s="148" t="s">
        <v>318</v>
      </c>
    </row>
    <row r="7" spans="1:9" ht="26.4">
      <c r="A7" s="147" t="s">
        <v>347</v>
      </c>
      <c r="B7" s="148" t="s">
        <v>348</v>
      </c>
      <c r="C7" s="148" t="s">
        <v>349</v>
      </c>
      <c r="D7" s="148" t="s">
        <v>350</v>
      </c>
      <c r="E7" s="148" t="s">
        <v>351</v>
      </c>
      <c r="F7" s="148" t="s">
        <v>352</v>
      </c>
      <c r="G7" s="148" t="s">
        <v>318</v>
      </c>
      <c r="H7" s="148" t="s">
        <v>318</v>
      </c>
      <c r="I7" s="148" t="s">
        <v>318</v>
      </c>
    </row>
    <row r="8" spans="1:9">
      <c r="A8" s="147" t="s">
        <v>353</v>
      </c>
      <c r="B8" s="148" t="s">
        <v>354</v>
      </c>
      <c r="C8" s="148" t="s">
        <v>318</v>
      </c>
      <c r="D8" s="148" t="s">
        <v>355</v>
      </c>
      <c r="E8" s="148" t="s">
        <v>318</v>
      </c>
      <c r="F8" s="148" t="s">
        <v>318</v>
      </c>
      <c r="G8" s="148" t="s">
        <v>318</v>
      </c>
      <c r="H8" s="148"/>
      <c r="I8" s="148" t="s">
        <v>318</v>
      </c>
    </row>
    <row r="9" spans="1:9" ht="39.6">
      <c r="A9" s="147" t="s">
        <v>356</v>
      </c>
      <c r="B9" s="148" t="s">
        <v>357</v>
      </c>
      <c r="C9" s="148" t="s">
        <v>358</v>
      </c>
      <c r="D9" s="148" t="s">
        <v>359</v>
      </c>
      <c r="E9" s="148" t="s">
        <v>360</v>
      </c>
      <c r="F9" s="148" t="s">
        <v>318</v>
      </c>
      <c r="G9" s="148" t="s">
        <v>318</v>
      </c>
      <c r="H9" s="148" t="s">
        <v>318</v>
      </c>
      <c r="I9" s="148" t="s">
        <v>318</v>
      </c>
    </row>
    <row r="10" spans="1:9" ht="26.4">
      <c r="A10" s="147" t="s">
        <v>361</v>
      </c>
      <c r="B10" s="148" t="s">
        <v>362</v>
      </c>
      <c r="C10" s="148" t="s">
        <v>363</v>
      </c>
      <c r="D10" s="148" t="s">
        <v>364</v>
      </c>
      <c r="E10" s="148" t="s">
        <v>318</v>
      </c>
      <c r="F10" s="148" t="s">
        <v>318</v>
      </c>
      <c r="G10" s="148" t="s">
        <v>318</v>
      </c>
      <c r="H10" s="148" t="s">
        <v>365</v>
      </c>
      <c r="I10" s="148" t="s">
        <v>366</v>
      </c>
    </row>
    <row r="11" spans="1:9" ht="39.6">
      <c r="A11" s="147" t="s">
        <v>367</v>
      </c>
      <c r="B11" s="148" t="s">
        <v>368</v>
      </c>
      <c r="C11" s="148" t="s">
        <v>369</v>
      </c>
      <c r="D11" s="148" t="s">
        <v>370</v>
      </c>
      <c r="E11" s="148" t="s">
        <v>318</v>
      </c>
      <c r="F11" s="148" t="s">
        <v>318</v>
      </c>
      <c r="G11" s="148" t="s">
        <v>371</v>
      </c>
      <c r="H11" s="148" t="s">
        <v>318</v>
      </c>
      <c r="I11" s="148" t="s">
        <v>318</v>
      </c>
    </row>
    <row r="12" spans="1:9" ht="26.4">
      <c r="A12" s="147" t="s">
        <v>372</v>
      </c>
      <c r="B12" s="148" t="s">
        <v>373</v>
      </c>
      <c r="C12" s="148" t="s">
        <v>374</v>
      </c>
      <c r="D12" s="148" t="s">
        <v>375</v>
      </c>
      <c r="E12" s="148" t="s">
        <v>376</v>
      </c>
      <c r="F12" s="148" t="s">
        <v>318</v>
      </c>
      <c r="G12" s="148" t="s">
        <v>377</v>
      </c>
      <c r="H12" s="148" t="s">
        <v>318</v>
      </c>
      <c r="I12" s="148" t="s">
        <v>318</v>
      </c>
    </row>
    <row r="13" spans="1:9" ht="26.4">
      <c r="A13" s="147" t="s">
        <v>378</v>
      </c>
      <c r="B13" s="148" t="s">
        <v>325</v>
      </c>
      <c r="C13" s="148" t="s">
        <v>326</v>
      </c>
      <c r="D13" s="148" t="s">
        <v>327</v>
      </c>
      <c r="E13" s="148" t="s">
        <v>318</v>
      </c>
      <c r="F13" s="148" t="s">
        <v>328</v>
      </c>
      <c r="G13" s="148" t="s">
        <v>318</v>
      </c>
      <c r="H13" s="148" t="s">
        <v>379</v>
      </c>
      <c r="I13" s="148" t="s">
        <v>318</v>
      </c>
    </row>
    <row r="14" spans="1:9">
      <c r="A14" s="147" t="s">
        <v>380</v>
      </c>
      <c r="B14" s="148" t="s">
        <v>318</v>
      </c>
      <c r="C14" s="148" t="s">
        <v>318</v>
      </c>
      <c r="D14" s="148" t="s">
        <v>381</v>
      </c>
      <c r="E14" s="148" t="s">
        <v>318</v>
      </c>
      <c r="F14" s="148" t="s">
        <v>318</v>
      </c>
      <c r="G14" s="148" t="s">
        <v>318</v>
      </c>
      <c r="H14" s="148" t="s">
        <v>318</v>
      </c>
      <c r="I14" s="148" t="s">
        <v>318</v>
      </c>
    </row>
    <row r="15" spans="1:9" ht="39.6">
      <c r="A15" s="147" t="s">
        <v>382</v>
      </c>
      <c r="B15" s="148" t="s">
        <v>383</v>
      </c>
      <c r="C15" s="148" t="s">
        <v>384</v>
      </c>
      <c r="D15" s="148" t="s">
        <v>385</v>
      </c>
      <c r="E15" s="148" t="s">
        <v>386</v>
      </c>
      <c r="F15" s="148" t="s">
        <v>318</v>
      </c>
      <c r="G15" s="148" t="s">
        <v>318</v>
      </c>
      <c r="H15" s="148" t="s">
        <v>318</v>
      </c>
      <c r="I15" s="148" t="s">
        <v>318</v>
      </c>
    </row>
    <row r="16" spans="1:9" ht="66">
      <c r="A16" s="147" t="s">
        <v>387</v>
      </c>
      <c r="B16" s="148" t="s">
        <v>318</v>
      </c>
      <c r="C16" s="148" t="s">
        <v>318</v>
      </c>
      <c r="D16" s="148" t="s">
        <v>388</v>
      </c>
      <c r="E16" s="148" t="s">
        <v>318</v>
      </c>
      <c r="F16" s="148" t="s">
        <v>318</v>
      </c>
      <c r="G16" s="148" t="s">
        <v>318</v>
      </c>
      <c r="H16" s="148" t="s">
        <v>318</v>
      </c>
      <c r="I16" s="148" t="s">
        <v>318</v>
      </c>
    </row>
    <row r="17" spans="1:9">
      <c r="A17" s="147" t="s">
        <v>389</v>
      </c>
      <c r="B17" s="148" t="s">
        <v>390</v>
      </c>
      <c r="C17" s="148" t="s">
        <v>391</v>
      </c>
      <c r="D17" s="148" t="s">
        <v>390</v>
      </c>
      <c r="E17" s="148" t="s">
        <v>318</v>
      </c>
      <c r="F17" s="148" t="s">
        <v>318</v>
      </c>
      <c r="G17" s="148" t="s">
        <v>318</v>
      </c>
      <c r="H17" s="148" t="s">
        <v>318</v>
      </c>
      <c r="I17" s="148" t="s">
        <v>318</v>
      </c>
    </row>
    <row r="18" spans="1:9">
      <c r="A18" s="147" t="s">
        <v>392</v>
      </c>
      <c r="B18" s="148" t="s">
        <v>318</v>
      </c>
      <c r="C18" s="148" t="s">
        <v>318</v>
      </c>
      <c r="D18" s="148" t="s">
        <v>393</v>
      </c>
      <c r="E18" s="148" t="s">
        <v>318</v>
      </c>
      <c r="F18" s="148" t="s">
        <v>318</v>
      </c>
      <c r="G18" s="148" t="s">
        <v>318</v>
      </c>
      <c r="H18" s="148" t="s">
        <v>318</v>
      </c>
      <c r="I18" s="148" t="s">
        <v>318</v>
      </c>
    </row>
    <row r="19" spans="1:9" ht="66">
      <c r="A19" s="147" t="s">
        <v>394</v>
      </c>
      <c r="B19" s="148" t="s">
        <v>395</v>
      </c>
      <c r="C19" s="148" t="s">
        <v>396</v>
      </c>
      <c r="D19" s="148" t="s">
        <v>397</v>
      </c>
      <c r="E19" s="148" t="s">
        <v>398</v>
      </c>
      <c r="F19" s="148" t="s">
        <v>399</v>
      </c>
      <c r="G19" s="148" t="s">
        <v>318</v>
      </c>
      <c r="H19" s="148" t="s">
        <v>318</v>
      </c>
      <c r="I19" s="148" t="s">
        <v>318</v>
      </c>
    </row>
    <row r="20" spans="1:9" ht="79.2">
      <c r="A20" s="147" t="s">
        <v>400</v>
      </c>
      <c r="B20" s="148" t="s">
        <v>401</v>
      </c>
      <c r="C20" s="148" t="s">
        <v>402</v>
      </c>
      <c r="D20" s="148" t="s">
        <v>403</v>
      </c>
      <c r="E20" s="148" t="s">
        <v>318</v>
      </c>
      <c r="F20" s="148" t="s">
        <v>404</v>
      </c>
      <c r="G20" s="148" t="s">
        <v>318</v>
      </c>
      <c r="H20" s="148" t="s">
        <v>318</v>
      </c>
      <c r="I20" s="148" t="s">
        <v>318</v>
      </c>
    </row>
    <row r="21" spans="1:9" ht="66">
      <c r="A21" s="147" t="s">
        <v>405</v>
      </c>
      <c r="B21" s="148" t="s">
        <v>406</v>
      </c>
      <c r="C21" s="148" t="s">
        <v>406</v>
      </c>
      <c r="D21" s="148" t="s">
        <v>407</v>
      </c>
      <c r="E21" s="148" t="s">
        <v>318</v>
      </c>
      <c r="F21" s="148" t="s">
        <v>408</v>
      </c>
      <c r="G21" s="148" t="s">
        <v>318</v>
      </c>
      <c r="H21" s="148" t="s">
        <v>318</v>
      </c>
      <c r="I21" s="148" t="s">
        <v>318</v>
      </c>
    </row>
    <row r="22" spans="1:9" ht="66">
      <c r="A22" s="147" t="s">
        <v>409</v>
      </c>
      <c r="B22" s="148" t="s">
        <v>410</v>
      </c>
      <c r="C22" s="148" t="s">
        <v>411</v>
      </c>
      <c r="D22" s="148" t="s">
        <v>412</v>
      </c>
      <c r="E22" s="148" t="s">
        <v>336</v>
      </c>
      <c r="F22" s="148" t="s">
        <v>412</v>
      </c>
      <c r="G22" s="148" t="s">
        <v>318</v>
      </c>
      <c r="H22" s="148" t="s">
        <v>318</v>
      </c>
      <c r="I22" s="148" t="s">
        <v>318</v>
      </c>
    </row>
    <row r="23" spans="1:9">
      <c r="A23" s="147" t="s">
        <v>314</v>
      </c>
      <c r="B23" s="148" t="s">
        <v>314</v>
      </c>
      <c r="C23" s="148" t="s">
        <v>315</v>
      </c>
      <c r="D23" s="148" t="s">
        <v>318</v>
      </c>
      <c r="E23" s="148" t="s">
        <v>318</v>
      </c>
      <c r="F23" s="148" t="s">
        <v>318</v>
      </c>
      <c r="G23" s="148" t="s">
        <v>318</v>
      </c>
      <c r="H23" s="148" t="s">
        <v>318</v>
      </c>
      <c r="I23" s="148" t="s">
        <v>318</v>
      </c>
    </row>
    <row r="24" spans="1:9" ht="79.2">
      <c r="A24" s="147" t="s">
        <v>413</v>
      </c>
      <c r="B24" s="148" t="s">
        <v>414</v>
      </c>
      <c r="C24" s="148" t="s">
        <v>415</v>
      </c>
      <c r="D24" s="148" t="s">
        <v>416</v>
      </c>
      <c r="E24" s="148" t="s">
        <v>318</v>
      </c>
      <c r="F24" s="148" t="s">
        <v>417</v>
      </c>
      <c r="G24" s="148" t="s">
        <v>318</v>
      </c>
      <c r="H24" s="148" t="s">
        <v>318</v>
      </c>
      <c r="I24" s="148" t="s">
        <v>318</v>
      </c>
    </row>
    <row r="25" spans="1:9" ht="26.4">
      <c r="A25" s="147" t="s">
        <v>418</v>
      </c>
      <c r="B25" s="148" t="s">
        <v>419</v>
      </c>
      <c r="C25" s="148" t="s">
        <v>420</v>
      </c>
      <c r="D25" s="148" t="s">
        <v>421</v>
      </c>
      <c r="E25" s="148" t="s">
        <v>318</v>
      </c>
      <c r="F25" s="148" t="s">
        <v>318</v>
      </c>
      <c r="G25" s="148" t="s">
        <v>318</v>
      </c>
      <c r="H25" s="148" t="s">
        <v>318</v>
      </c>
      <c r="I25" s="148" t="s">
        <v>318</v>
      </c>
    </row>
    <row r="26" spans="1:9" ht="79.2">
      <c r="A26" s="147" t="s">
        <v>422</v>
      </c>
      <c r="B26" s="148" t="s">
        <v>423</v>
      </c>
      <c r="C26" s="148" t="s">
        <v>424</v>
      </c>
      <c r="D26" s="148" t="s">
        <v>425</v>
      </c>
      <c r="E26" s="148" t="s">
        <v>426</v>
      </c>
      <c r="F26" s="148" t="s">
        <v>427</v>
      </c>
      <c r="G26" s="148" t="s">
        <v>428</v>
      </c>
      <c r="H26" s="148" t="s">
        <v>429</v>
      </c>
      <c r="I26" s="148" t="s">
        <v>318</v>
      </c>
    </row>
    <row r="27" spans="1:9" ht="26.4">
      <c r="A27" s="147" t="s">
        <v>430</v>
      </c>
      <c r="B27" s="148" t="s">
        <v>318</v>
      </c>
      <c r="C27" s="148" t="s">
        <v>318</v>
      </c>
      <c r="D27" s="148" t="s">
        <v>431</v>
      </c>
      <c r="E27" s="148" t="s">
        <v>318</v>
      </c>
      <c r="F27" s="148" t="s">
        <v>318</v>
      </c>
      <c r="G27" s="148" t="s">
        <v>318</v>
      </c>
      <c r="H27" s="148" t="s">
        <v>318</v>
      </c>
      <c r="I27" s="148" t="s">
        <v>318</v>
      </c>
    </row>
    <row r="28" spans="1:9" ht="39.6">
      <c r="A28" s="147" t="s">
        <v>432</v>
      </c>
      <c r="B28" s="148" t="s">
        <v>433</v>
      </c>
      <c r="C28" s="148" t="s">
        <v>434</v>
      </c>
      <c r="D28" s="148" t="s">
        <v>435</v>
      </c>
      <c r="E28" s="148" t="s">
        <v>436</v>
      </c>
      <c r="F28" s="148" t="s">
        <v>437</v>
      </c>
      <c r="G28" s="148" t="s">
        <v>438</v>
      </c>
      <c r="H28" s="148" t="s">
        <v>318</v>
      </c>
      <c r="I28" s="148" t="s">
        <v>318</v>
      </c>
    </row>
    <row r="29" spans="1:9" ht="39.6">
      <c r="A29" s="147" t="s">
        <v>439</v>
      </c>
      <c r="B29" s="148" t="s">
        <v>440</v>
      </c>
      <c r="C29" s="148" t="s">
        <v>441</v>
      </c>
      <c r="D29" s="148" t="s">
        <v>442</v>
      </c>
      <c r="E29" s="148" t="s">
        <v>443</v>
      </c>
      <c r="F29" s="148" t="s">
        <v>444</v>
      </c>
      <c r="G29" s="148" t="s">
        <v>445</v>
      </c>
      <c r="H29" s="148" t="s">
        <v>318</v>
      </c>
      <c r="I29" s="148" t="s">
        <v>318</v>
      </c>
    </row>
    <row r="30" spans="1:9" ht="66">
      <c r="A30" s="147" t="s">
        <v>446</v>
      </c>
      <c r="B30" s="148" t="s">
        <v>410</v>
      </c>
      <c r="C30" s="148" t="s">
        <v>411</v>
      </c>
      <c r="D30" s="148" t="s">
        <v>412</v>
      </c>
      <c r="E30" s="148" t="s">
        <v>336</v>
      </c>
      <c r="F30" s="148" t="s">
        <v>412</v>
      </c>
      <c r="G30" s="148" t="s">
        <v>318</v>
      </c>
      <c r="H30" s="148" t="s">
        <v>318</v>
      </c>
      <c r="I30" s="148" t="s">
        <v>318</v>
      </c>
    </row>
    <row r="31" spans="1:9" ht="66">
      <c r="A31" s="147" t="s">
        <v>447</v>
      </c>
      <c r="B31" s="148" t="s">
        <v>448</v>
      </c>
      <c r="C31" s="148" t="s">
        <v>449</v>
      </c>
      <c r="D31" s="148" t="s">
        <v>450</v>
      </c>
      <c r="E31" s="148" t="s">
        <v>451</v>
      </c>
      <c r="F31" s="148" t="s">
        <v>452</v>
      </c>
      <c r="G31" s="148" t="s">
        <v>453</v>
      </c>
      <c r="H31" s="148" t="s">
        <v>454</v>
      </c>
      <c r="I31" s="148" t="s">
        <v>318</v>
      </c>
    </row>
    <row r="32" spans="1:9">
      <c r="A32" s="147" t="s">
        <v>455</v>
      </c>
      <c r="B32" s="148" t="s">
        <v>318</v>
      </c>
      <c r="C32" s="148" t="s">
        <v>456</v>
      </c>
      <c r="D32" s="148" t="s">
        <v>457</v>
      </c>
      <c r="E32" s="148" t="s">
        <v>318</v>
      </c>
      <c r="F32" s="148" t="s">
        <v>458</v>
      </c>
      <c r="G32" s="148" t="s">
        <v>318</v>
      </c>
      <c r="H32" s="148" t="s">
        <v>318</v>
      </c>
      <c r="I32" s="148" t="s">
        <v>318</v>
      </c>
    </row>
    <row r="33" spans="1:9" ht="39.6">
      <c r="A33" s="147" t="s">
        <v>459</v>
      </c>
      <c r="B33" s="148" t="s">
        <v>357</v>
      </c>
      <c r="C33" s="148" t="s">
        <v>358</v>
      </c>
      <c r="D33" s="148" t="s">
        <v>460</v>
      </c>
      <c r="E33" s="148" t="s">
        <v>318</v>
      </c>
      <c r="F33" s="148" t="s">
        <v>318</v>
      </c>
      <c r="G33" s="148" t="s">
        <v>318</v>
      </c>
      <c r="H33" s="148" t="s">
        <v>318</v>
      </c>
      <c r="I33" s="148" t="s">
        <v>318</v>
      </c>
    </row>
    <row r="34" spans="1:9" ht="26.4">
      <c r="A34" s="147" t="s">
        <v>154</v>
      </c>
      <c r="B34" s="148" t="s">
        <v>154</v>
      </c>
      <c r="C34" s="148" t="s">
        <v>461</v>
      </c>
      <c r="D34" s="148" t="s">
        <v>350</v>
      </c>
      <c r="E34" s="148" t="s">
        <v>462</v>
      </c>
      <c r="F34" s="148" t="s">
        <v>352</v>
      </c>
      <c r="G34" s="148" t="s">
        <v>318</v>
      </c>
      <c r="H34" s="148" t="s">
        <v>463</v>
      </c>
      <c r="I34" s="148" t="s">
        <v>464</v>
      </c>
    </row>
    <row r="35" spans="1:9" ht="52.8">
      <c r="A35" s="147" t="s">
        <v>465</v>
      </c>
      <c r="B35" s="148" t="s">
        <v>466</v>
      </c>
      <c r="C35" s="148" t="s">
        <v>467</v>
      </c>
      <c r="D35" s="148" t="s">
        <v>468</v>
      </c>
      <c r="E35" s="148" t="s">
        <v>469</v>
      </c>
      <c r="F35" s="148" t="s">
        <v>470</v>
      </c>
      <c r="G35" s="148"/>
      <c r="H35" s="148" t="s">
        <v>318</v>
      </c>
      <c r="I35" s="148" t="s">
        <v>318</v>
      </c>
    </row>
    <row r="36" spans="1:9">
      <c r="A36" s="147">
        <v>0</v>
      </c>
      <c r="B36" s="148"/>
      <c r="C36" s="148"/>
      <c r="D36" s="148" t="s">
        <v>471</v>
      </c>
      <c r="E36" s="148" t="s">
        <v>318</v>
      </c>
      <c r="F36" s="148" t="s">
        <v>472</v>
      </c>
      <c r="G36" s="148" t="s">
        <v>318</v>
      </c>
      <c r="H36" s="148" t="s">
        <v>318</v>
      </c>
      <c r="I36" s="148" t="s">
        <v>318</v>
      </c>
    </row>
    <row r="37" spans="1:9" ht="39.6">
      <c r="A37" s="147">
        <v>1</v>
      </c>
      <c r="B37" s="148"/>
      <c r="C37" s="148"/>
      <c r="D37" s="148" t="s">
        <v>473</v>
      </c>
      <c r="E37" s="148" t="s">
        <v>318</v>
      </c>
      <c r="F37" s="148" t="s">
        <v>474</v>
      </c>
      <c r="G37" s="148" t="s">
        <v>318</v>
      </c>
      <c r="H37" s="148" t="s">
        <v>318</v>
      </c>
      <c r="I37" s="148" t="s">
        <v>318</v>
      </c>
    </row>
    <row r="38" spans="1:9" ht="39.6">
      <c r="A38" s="147">
        <v>2</v>
      </c>
      <c r="B38" s="148"/>
      <c r="C38" s="148"/>
      <c r="D38" s="148" t="s">
        <v>475</v>
      </c>
      <c r="E38" s="148" t="s">
        <v>318</v>
      </c>
      <c r="F38" s="148" t="s">
        <v>476</v>
      </c>
      <c r="G38" s="148" t="s">
        <v>318</v>
      </c>
      <c r="H38" s="148" t="s">
        <v>318</v>
      </c>
      <c r="I38" s="148" t="s">
        <v>318</v>
      </c>
    </row>
    <row r="39" spans="1:9">
      <c r="A39" s="147">
        <v>3</v>
      </c>
      <c r="B39" s="148"/>
      <c r="C39" s="148"/>
      <c r="D39" s="148" t="s">
        <v>477</v>
      </c>
      <c r="E39" s="148" t="s">
        <v>318</v>
      </c>
      <c r="F39" s="148" t="s">
        <v>478</v>
      </c>
      <c r="G39" s="148" t="s">
        <v>318</v>
      </c>
      <c r="H39" s="148" t="s">
        <v>318</v>
      </c>
      <c r="I39" s="148" t="s">
        <v>318</v>
      </c>
    </row>
    <row r="40" spans="1:9" ht="26.4">
      <c r="A40" s="147">
        <v>4</v>
      </c>
      <c r="B40" s="148"/>
      <c r="C40" s="148"/>
      <c r="D40" s="148" t="s">
        <v>479</v>
      </c>
      <c r="E40" s="148" t="s">
        <v>318</v>
      </c>
      <c r="F40" s="148" t="s">
        <v>480</v>
      </c>
      <c r="G40" s="148" t="s">
        <v>318</v>
      </c>
      <c r="H40" s="148" t="s">
        <v>318</v>
      </c>
      <c r="I40" s="148" t="s">
        <v>318</v>
      </c>
    </row>
    <row r="41" spans="1:9" ht="26.4">
      <c r="A41" s="147">
        <v>5</v>
      </c>
      <c r="B41" s="148"/>
      <c r="C41" s="148"/>
      <c r="D41" s="148" t="s">
        <v>481</v>
      </c>
      <c r="E41" s="148" t="s">
        <v>318</v>
      </c>
      <c r="F41" s="148" t="s">
        <v>482</v>
      </c>
      <c r="G41" s="148" t="s">
        <v>318</v>
      </c>
      <c r="H41" s="148" t="s">
        <v>318</v>
      </c>
      <c r="I41" s="148" t="s">
        <v>318</v>
      </c>
    </row>
    <row r="42" spans="1:9" ht="52.8">
      <c r="A42" s="147">
        <v>6</v>
      </c>
      <c r="B42" s="148"/>
      <c r="C42" s="148"/>
      <c r="D42" s="148" t="s">
        <v>483</v>
      </c>
      <c r="E42" s="148" t="s">
        <v>318</v>
      </c>
      <c r="F42" s="148" t="s">
        <v>484</v>
      </c>
      <c r="G42" s="148" t="s">
        <v>318</v>
      </c>
      <c r="H42" s="148" t="s">
        <v>318</v>
      </c>
      <c r="I42" s="148" t="s">
        <v>318</v>
      </c>
    </row>
    <row r="43" spans="1:9" ht="26.4">
      <c r="A43" s="147">
        <v>7</v>
      </c>
      <c r="B43" s="148"/>
      <c r="C43" s="148"/>
      <c r="D43" s="148" t="s">
        <v>485</v>
      </c>
      <c r="E43" s="148" t="s">
        <v>318</v>
      </c>
      <c r="F43" s="148" t="s">
        <v>486</v>
      </c>
      <c r="G43" s="148" t="s">
        <v>318</v>
      </c>
      <c r="H43" s="148" t="s">
        <v>318</v>
      </c>
      <c r="I43" s="148" t="s">
        <v>318</v>
      </c>
    </row>
    <row r="44" spans="1:9" ht="39.6">
      <c r="A44" s="147">
        <v>8</v>
      </c>
      <c r="B44" s="148"/>
      <c r="C44" s="148"/>
      <c r="D44" s="148" t="s">
        <v>487</v>
      </c>
      <c r="E44" s="148" t="s">
        <v>318</v>
      </c>
      <c r="F44" s="148" t="s">
        <v>431</v>
      </c>
      <c r="G44" s="148" t="s">
        <v>318</v>
      </c>
      <c r="H44" s="148" t="s">
        <v>318</v>
      </c>
      <c r="I44" s="148" t="s">
        <v>318</v>
      </c>
    </row>
    <row r="45" spans="1:9">
      <c r="A45" s="147">
        <v>9</v>
      </c>
      <c r="B45" s="148"/>
      <c r="C45" s="148"/>
      <c r="D45" s="148" t="s">
        <v>488</v>
      </c>
      <c r="E45" s="148" t="s">
        <v>318</v>
      </c>
      <c r="F45" s="148" t="s">
        <v>489</v>
      </c>
      <c r="G45" s="148" t="s">
        <v>318</v>
      </c>
      <c r="H45" s="148" t="s">
        <v>318</v>
      </c>
      <c r="I45" s="148" t="s">
        <v>318</v>
      </c>
    </row>
    <row r="46" spans="1:9" ht="39.6">
      <c r="A46" s="149" t="s">
        <v>490</v>
      </c>
      <c r="B46" s="148"/>
      <c r="C46" s="148"/>
      <c r="D46" s="148" t="s">
        <v>491</v>
      </c>
      <c r="E46" s="148" t="s">
        <v>492</v>
      </c>
      <c r="F46" s="148" t="s">
        <v>491</v>
      </c>
      <c r="G46" s="148" t="s">
        <v>318</v>
      </c>
      <c r="H46" s="148" t="s">
        <v>318</v>
      </c>
      <c r="I46" s="148" t="s">
        <v>318</v>
      </c>
    </row>
    <row r="47" spans="1:9" ht="26.4">
      <c r="A47" s="147" t="s">
        <v>493</v>
      </c>
      <c r="B47" s="148"/>
      <c r="C47" s="148"/>
      <c r="D47" s="148" t="s">
        <v>460</v>
      </c>
      <c r="E47" s="148" t="s">
        <v>318</v>
      </c>
      <c r="F47" s="148" t="s">
        <v>494</v>
      </c>
      <c r="G47" s="148" t="s">
        <v>318</v>
      </c>
      <c r="H47" s="148" t="s">
        <v>318</v>
      </c>
      <c r="I47" s="148" t="s">
        <v>318</v>
      </c>
    </row>
    <row r="48" spans="1:9">
      <c r="A48" s="150" t="s">
        <v>57</v>
      </c>
      <c r="B48" s="148"/>
      <c r="C48" s="148"/>
      <c r="D48" s="148" t="s">
        <v>495</v>
      </c>
      <c r="E48" s="148" t="s">
        <v>495</v>
      </c>
      <c r="F48" s="148" t="s">
        <v>496</v>
      </c>
      <c r="G48" s="148"/>
      <c r="H48" s="148"/>
      <c r="I48" s="148"/>
    </row>
    <row r="49" spans="1:9" ht="66">
      <c r="A49" s="147" t="s">
        <v>497</v>
      </c>
      <c r="B49" s="148"/>
      <c r="C49" s="148"/>
      <c r="D49" s="148" t="s">
        <v>388</v>
      </c>
      <c r="E49" s="148" t="s">
        <v>318</v>
      </c>
      <c r="F49" s="148" t="s">
        <v>498</v>
      </c>
      <c r="G49" s="148" t="s">
        <v>318</v>
      </c>
      <c r="H49" s="148" t="s">
        <v>318</v>
      </c>
      <c r="I49" s="148" t="s">
        <v>318</v>
      </c>
    </row>
    <row r="50" spans="1:9">
      <c r="A50" s="147" t="s">
        <v>499</v>
      </c>
      <c r="B50" s="148"/>
      <c r="C50" s="148"/>
      <c r="D50" s="148" t="s">
        <v>393</v>
      </c>
      <c r="E50" s="148" t="s">
        <v>318</v>
      </c>
      <c r="F50" s="148" t="s">
        <v>318</v>
      </c>
      <c r="G50" s="148" t="s">
        <v>318</v>
      </c>
      <c r="H50" s="148" t="s">
        <v>318</v>
      </c>
      <c r="I50" s="148" t="s">
        <v>318</v>
      </c>
    </row>
    <row r="51" spans="1:9" ht="39.6">
      <c r="A51" s="147" t="s">
        <v>500</v>
      </c>
      <c r="B51" s="148"/>
      <c r="C51" s="148"/>
      <c r="D51" s="148" t="s">
        <v>501</v>
      </c>
      <c r="E51" s="148" t="s">
        <v>502</v>
      </c>
      <c r="F51" s="148" t="s">
        <v>503</v>
      </c>
      <c r="G51" s="148" t="s">
        <v>318</v>
      </c>
      <c r="H51" s="148" t="s">
        <v>318</v>
      </c>
      <c r="I51" s="148" t="s">
        <v>318</v>
      </c>
    </row>
    <row r="52" spans="1:9" ht="39.6">
      <c r="A52" s="147" t="s">
        <v>504</v>
      </c>
      <c r="B52" s="148"/>
      <c r="C52" s="148"/>
      <c r="D52" s="148" t="s">
        <v>505</v>
      </c>
      <c r="E52" s="148" t="s">
        <v>318</v>
      </c>
      <c r="F52" s="148" t="s">
        <v>506</v>
      </c>
      <c r="G52" s="148" t="s">
        <v>318</v>
      </c>
      <c r="H52" s="148" t="s">
        <v>318</v>
      </c>
      <c r="I52" s="148" t="s">
        <v>318</v>
      </c>
    </row>
    <row r="53" spans="1:9" ht="39.6">
      <c r="A53" s="147" t="s">
        <v>507</v>
      </c>
      <c r="B53" s="148"/>
      <c r="C53" s="148"/>
      <c r="D53" s="148" t="s">
        <v>508</v>
      </c>
      <c r="E53" s="148" t="s">
        <v>318</v>
      </c>
      <c r="F53" s="148" t="s">
        <v>509</v>
      </c>
      <c r="G53" s="148" t="s">
        <v>318</v>
      </c>
      <c r="H53" s="148" t="s">
        <v>318</v>
      </c>
      <c r="I53" s="148" t="s">
        <v>318</v>
      </c>
    </row>
    <row r="54" spans="1:9" ht="39.6">
      <c r="A54" s="147" t="s">
        <v>510</v>
      </c>
      <c r="B54" s="148"/>
      <c r="C54" s="148"/>
      <c r="D54" s="148" t="s">
        <v>511</v>
      </c>
      <c r="E54" s="148" t="s">
        <v>318</v>
      </c>
      <c r="F54" s="148" t="s">
        <v>512</v>
      </c>
      <c r="G54" s="148" t="s">
        <v>318</v>
      </c>
      <c r="H54" s="148" t="s">
        <v>318</v>
      </c>
      <c r="I54" s="148" t="s">
        <v>318</v>
      </c>
    </row>
    <row r="55" spans="1:9" ht="39.6">
      <c r="A55" s="149" t="s">
        <v>163</v>
      </c>
      <c r="B55" s="148"/>
      <c r="C55" s="148"/>
      <c r="D55" s="148" t="s">
        <v>513</v>
      </c>
      <c r="E55" s="148" t="s">
        <v>318</v>
      </c>
      <c r="F55" s="148" t="s">
        <v>514</v>
      </c>
      <c r="G55" s="148" t="s">
        <v>318</v>
      </c>
      <c r="H55" s="148" t="s">
        <v>318</v>
      </c>
      <c r="I55" s="148" t="s">
        <v>318</v>
      </c>
    </row>
    <row r="56" spans="1:9">
      <c r="A56" s="147" t="s">
        <v>515</v>
      </c>
      <c r="B56" s="148"/>
      <c r="C56" s="148"/>
      <c r="D56" s="148" t="s">
        <v>362</v>
      </c>
      <c r="E56" s="148" t="s">
        <v>516</v>
      </c>
      <c r="F56" s="148" t="s">
        <v>517</v>
      </c>
      <c r="G56" s="148" t="s">
        <v>318</v>
      </c>
      <c r="H56" s="148" t="s">
        <v>318</v>
      </c>
      <c r="I56" s="148" t="s">
        <v>318</v>
      </c>
    </row>
    <row r="57" spans="1:9" ht="39.6">
      <c r="A57" s="147" t="s">
        <v>204</v>
      </c>
      <c r="B57" s="148"/>
      <c r="C57" s="148"/>
      <c r="D57" s="148" t="s">
        <v>518</v>
      </c>
      <c r="E57" s="148" t="s">
        <v>318</v>
      </c>
      <c r="F57" s="148" t="s">
        <v>519</v>
      </c>
      <c r="G57" s="148"/>
      <c r="H57" s="148" t="s">
        <v>318</v>
      </c>
      <c r="I57" s="148" t="s">
        <v>318</v>
      </c>
    </row>
    <row r="58" spans="1:9" ht="66">
      <c r="A58" s="147" t="s">
        <v>520</v>
      </c>
      <c r="B58" s="148"/>
      <c r="C58" s="148"/>
      <c r="D58" s="148" t="s">
        <v>475</v>
      </c>
      <c r="E58" s="148" t="s">
        <v>318</v>
      </c>
      <c r="F58" s="148" t="s">
        <v>521</v>
      </c>
      <c r="G58" s="148" t="s">
        <v>318</v>
      </c>
      <c r="H58" s="148" t="s">
        <v>318</v>
      </c>
      <c r="I58" s="148" t="s">
        <v>318</v>
      </c>
    </row>
    <row r="59" spans="1:9">
      <c r="A59" s="147" t="s">
        <v>522</v>
      </c>
      <c r="B59" s="148"/>
      <c r="C59" s="148"/>
      <c r="D59" s="148" t="s">
        <v>421</v>
      </c>
      <c r="E59" s="148" t="s">
        <v>318</v>
      </c>
      <c r="F59" s="148" t="s">
        <v>318</v>
      </c>
      <c r="G59" s="148" t="s">
        <v>318</v>
      </c>
      <c r="H59" s="148" t="s">
        <v>318</v>
      </c>
      <c r="I59" s="148" t="s">
        <v>318</v>
      </c>
    </row>
    <row r="60" spans="1:9">
      <c r="A60" s="147" t="s">
        <v>523</v>
      </c>
      <c r="B60" s="148"/>
      <c r="C60" s="148"/>
      <c r="D60" s="148" t="s">
        <v>496</v>
      </c>
      <c r="E60" s="148" t="s">
        <v>318</v>
      </c>
      <c r="F60" s="148" t="s">
        <v>318</v>
      </c>
      <c r="G60" s="148" t="s">
        <v>318</v>
      </c>
      <c r="H60" s="148" t="s">
        <v>318</v>
      </c>
      <c r="I60" s="148" t="s">
        <v>318</v>
      </c>
    </row>
    <row r="61" spans="1:9">
      <c r="A61" s="147" t="s">
        <v>524</v>
      </c>
      <c r="B61" s="148"/>
      <c r="C61" s="148"/>
      <c r="D61" s="148" t="s">
        <v>318</v>
      </c>
      <c r="E61" s="148" t="s">
        <v>318</v>
      </c>
      <c r="F61" s="148" t="s">
        <v>318</v>
      </c>
      <c r="G61" s="148" t="s">
        <v>318</v>
      </c>
      <c r="H61" s="148" t="s">
        <v>318</v>
      </c>
      <c r="I61" s="148" t="s">
        <v>318</v>
      </c>
    </row>
    <row r="62" spans="1:9">
      <c r="A62" s="147" t="s">
        <v>165</v>
      </c>
      <c r="B62" s="148"/>
      <c r="C62" s="148"/>
      <c r="D62" s="148" t="s">
        <v>343</v>
      </c>
      <c r="E62" s="148" t="s">
        <v>318</v>
      </c>
      <c r="F62" s="148" t="s">
        <v>525</v>
      </c>
      <c r="G62" s="148" t="s">
        <v>318</v>
      </c>
      <c r="H62" s="148" t="s">
        <v>318</v>
      </c>
      <c r="I62" s="148" t="s">
        <v>318</v>
      </c>
    </row>
    <row r="63" spans="1:9">
      <c r="A63" s="147" t="s">
        <v>526</v>
      </c>
      <c r="B63" s="148"/>
      <c r="C63" s="148"/>
      <c r="D63" s="148" t="s">
        <v>527</v>
      </c>
      <c r="E63" s="148" t="s">
        <v>318</v>
      </c>
      <c r="F63" s="148" t="s">
        <v>318</v>
      </c>
      <c r="G63" s="148" t="s">
        <v>318</v>
      </c>
      <c r="H63" s="148" t="s">
        <v>318</v>
      </c>
      <c r="I63" s="148" t="s">
        <v>318</v>
      </c>
    </row>
    <row r="64" spans="1:9">
      <c r="A64" s="147" t="s">
        <v>528</v>
      </c>
      <c r="B64" s="148"/>
      <c r="C64" s="148"/>
      <c r="D64" s="148" t="s">
        <v>529</v>
      </c>
      <c r="E64" s="148" t="s">
        <v>318</v>
      </c>
      <c r="F64" s="148" t="s">
        <v>318</v>
      </c>
      <c r="G64" s="148" t="s">
        <v>318</v>
      </c>
      <c r="H64" s="148" t="s">
        <v>318</v>
      </c>
      <c r="I64" s="148" t="s">
        <v>318</v>
      </c>
    </row>
    <row r="65" spans="1:9">
      <c r="A65" s="147" t="s">
        <v>530</v>
      </c>
      <c r="B65" s="148"/>
      <c r="C65" s="148"/>
      <c r="D65" s="148" t="s">
        <v>477</v>
      </c>
      <c r="E65" s="148" t="s">
        <v>318</v>
      </c>
      <c r="F65" s="148" t="s">
        <v>318</v>
      </c>
      <c r="G65" s="148" t="s">
        <v>318</v>
      </c>
      <c r="H65" s="148" t="s">
        <v>318</v>
      </c>
      <c r="I65" s="148" t="s">
        <v>318</v>
      </c>
    </row>
    <row r="66" spans="1:9">
      <c r="A66" s="147" t="s">
        <v>531</v>
      </c>
      <c r="B66" s="148"/>
      <c r="C66" s="148"/>
      <c r="D66" s="148" t="s">
        <v>318</v>
      </c>
      <c r="E66" s="148" t="s">
        <v>318</v>
      </c>
      <c r="F66" s="148" t="s">
        <v>318</v>
      </c>
      <c r="G66" s="148" t="s">
        <v>318</v>
      </c>
      <c r="H66" s="148" t="s">
        <v>318</v>
      </c>
      <c r="I66" s="148" t="s">
        <v>318</v>
      </c>
    </row>
    <row r="67" spans="1:9" ht="39.6">
      <c r="A67" s="147" t="s">
        <v>532</v>
      </c>
      <c r="B67" s="148"/>
      <c r="C67" s="148"/>
      <c r="D67" s="148" t="s">
        <v>533</v>
      </c>
      <c r="E67" s="148" t="s">
        <v>534</v>
      </c>
      <c r="F67" s="148" t="s">
        <v>318</v>
      </c>
      <c r="G67" s="148" t="s">
        <v>318</v>
      </c>
      <c r="H67" s="148" t="s">
        <v>318</v>
      </c>
      <c r="I67" s="148" t="s">
        <v>318</v>
      </c>
    </row>
    <row r="68" spans="1:9" ht="26.4">
      <c r="A68" s="147" t="s">
        <v>535</v>
      </c>
      <c r="B68" s="148"/>
      <c r="C68" s="148"/>
      <c r="D68" s="148" t="s">
        <v>536</v>
      </c>
      <c r="E68" s="148" t="s">
        <v>318</v>
      </c>
      <c r="F68" s="148" t="s">
        <v>537</v>
      </c>
      <c r="G68" s="148" t="s">
        <v>318</v>
      </c>
      <c r="H68" s="148" t="s">
        <v>538</v>
      </c>
      <c r="I68" s="148" t="s">
        <v>318</v>
      </c>
    </row>
    <row r="69" spans="1:9">
      <c r="A69" s="147" t="s">
        <v>539</v>
      </c>
      <c r="B69" s="148"/>
      <c r="C69" s="148"/>
      <c r="D69" s="148" t="s">
        <v>318</v>
      </c>
      <c r="E69" s="148" t="s">
        <v>318</v>
      </c>
      <c r="F69" s="148" t="s">
        <v>318</v>
      </c>
      <c r="G69" s="148" t="s">
        <v>318</v>
      </c>
      <c r="H69" s="148" t="s">
        <v>318</v>
      </c>
      <c r="I69" s="148" t="s">
        <v>318</v>
      </c>
    </row>
    <row r="70" spans="1:9">
      <c r="A70" s="147" t="s">
        <v>540</v>
      </c>
      <c r="B70" s="148"/>
      <c r="C70" s="148"/>
      <c r="D70" s="148" t="s">
        <v>541</v>
      </c>
      <c r="E70" s="148" t="s">
        <v>318</v>
      </c>
      <c r="F70" s="148" t="s">
        <v>318</v>
      </c>
      <c r="G70" s="148" t="s">
        <v>318</v>
      </c>
      <c r="H70" s="148" t="s">
        <v>318</v>
      </c>
      <c r="I70" s="148" t="s">
        <v>318</v>
      </c>
    </row>
    <row r="71" spans="1:9" ht="26.4">
      <c r="A71" s="147" t="s">
        <v>542</v>
      </c>
      <c r="B71" s="148"/>
      <c r="C71" s="148"/>
      <c r="D71" s="148" t="s">
        <v>543</v>
      </c>
      <c r="E71" s="148" t="s">
        <v>318</v>
      </c>
      <c r="F71" s="148" t="s">
        <v>544</v>
      </c>
      <c r="G71" s="148" t="s">
        <v>318</v>
      </c>
      <c r="H71" s="148" t="s">
        <v>318</v>
      </c>
      <c r="I71" s="148" t="s">
        <v>318</v>
      </c>
    </row>
    <row r="72" spans="1:9">
      <c r="A72" s="147" t="s">
        <v>545</v>
      </c>
      <c r="B72" s="148"/>
      <c r="C72" s="148"/>
      <c r="D72" s="148" t="s">
        <v>328</v>
      </c>
      <c r="E72" s="148" t="s">
        <v>318</v>
      </c>
      <c r="F72" s="148" t="s">
        <v>546</v>
      </c>
      <c r="G72" s="148" t="s">
        <v>318</v>
      </c>
      <c r="H72" s="148" t="s">
        <v>318</v>
      </c>
      <c r="I72" s="148" t="s">
        <v>318</v>
      </c>
    </row>
    <row r="73" spans="1:9">
      <c r="A73" s="147" t="s">
        <v>547</v>
      </c>
      <c r="B73" s="148"/>
      <c r="C73" s="148"/>
      <c r="D73" s="148"/>
      <c r="E73" s="148"/>
      <c r="F73" s="148"/>
      <c r="G73" s="148"/>
      <c r="H73" s="148"/>
      <c r="I73" s="148"/>
    </row>
    <row r="74" spans="1:9">
      <c r="A74" s="147" t="s">
        <v>548</v>
      </c>
      <c r="B74" s="148"/>
      <c r="C74" s="148"/>
      <c r="D74" s="148" t="s">
        <v>498</v>
      </c>
      <c r="E74" s="148" t="s">
        <v>318</v>
      </c>
      <c r="F74" s="148" t="s">
        <v>318</v>
      </c>
      <c r="G74" s="148" t="s">
        <v>318</v>
      </c>
      <c r="H74" s="148" t="s">
        <v>318</v>
      </c>
      <c r="I74" s="148" t="s">
        <v>318</v>
      </c>
    </row>
    <row r="75" spans="1:9" ht="39.6">
      <c r="A75" s="147" t="s">
        <v>549</v>
      </c>
      <c r="B75" s="148"/>
      <c r="C75" s="148"/>
      <c r="D75" s="148" t="s">
        <v>326</v>
      </c>
      <c r="E75" s="148" t="s">
        <v>550</v>
      </c>
      <c r="F75" s="148" t="s">
        <v>318</v>
      </c>
      <c r="G75" s="148"/>
      <c r="H75" s="148" t="s">
        <v>318</v>
      </c>
      <c r="I75" s="148" t="s">
        <v>318</v>
      </c>
    </row>
    <row r="76" spans="1:9" ht="26.4">
      <c r="A76" s="147" t="s">
        <v>551</v>
      </c>
      <c r="B76" s="148"/>
      <c r="C76" s="148"/>
      <c r="D76" s="148" t="s">
        <v>536</v>
      </c>
      <c r="E76" s="148" t="s">
        <v>318</v>
      </c>
      <c r="F76" s="148" t="s">
        <v>552</v>
      </c>
      <c r="G76" s="148" t="s">
        <v>318</v>
      </c>
      <c r="H76" s="148" t="s">
        <v>318</v>
      </c>
      <c r="I76" s="148" t="s">
        <v>318</v>
      </c>
    </row>
    <row r="77" spans="1:9">
      <c r="A77" s="147" t="s">
        <v>553</v>
      </c>
      <c r="B77" s="148"/>
      <c r="C77" s="148"/>
      <c r="D77" s="148" t="s">
        <v>479</v>
      </c>
      <c r="E77" s="148" t="s">
        <v>318</v>
      </c>
      <c r="F77" s="148" t="s">
        <v>318</v>
      </c>
      <c r="G77" s="148" t="s">
        <v>318</v>
      </c>
      <c r="H77" s="148" t="s">
        <v>318</v>
      </c>
      <c r="I77" s="148" t="s">
        <v>318</v>
      </c>
    </row>
    <row r="78" spans="1:9">
      <c r="A78" s="147" t="s">
        <v>554</v>
      </c>
      <c r="B78" s="148"/>
      <c r="C78" s="148"/>
      <c r="D78" s="148" t="s">
        <v>420</v>
      </c>
      <c r="E78" s="148" t="s">
        <v>318</v>
      </c>
      <c r="F78" s="148" t="s">
        <v>318</v>
      </c>
      <c r="G78" s="148" t="s">
        <v>318</v>
      </c>
      <c r="H78" s="148" t="s">
        <v>318</v>
      </c>
      <c r="I78" s="148" t="s">
        <v>318</v>
      </c>
    </row>
    <row r="79" spans="1:9">
      <c r="A79" s="147" t="s">
        <v>153</v>
      </c>
      <c r="B79" s="148"/>
      <c r="C79" s="148"/>
      <c r="D79" s="148" t="s">
        <v>338</v>
      </c>
      <c r="E79" s="148" t="s">
        <v>318</v>
      </c>
      <c r="F79" s="148" t="s">
        <v>318</v>
      </c>
      <c r="G79" s="148" t="s">
        <v>318</v>
      </c>
      <c r="H79" s="148" t="s">
        <v>318</v>
      </c>
      <c r="I79" s="148" t="s">
        <v>318</v>
      </c>
    </row>
    <row r="80" spans="1:9">
      <c r="A80" s="147" t="s">
        <v>555</v>
      </c>
      <c r="B80" s="148"/>
      <c r="C80" s="148"/>
      <c r="D80" s="148" t="s">
        <v>391</v>
      </c>
      <c r="E80" s="148" t="s">
        <v>318</v>
      </c>
      <c r="F80" s="148" t="s">
        <v>318</v>
      </c>
      <c r="G80" s="148" t="s">
        <v>318</v>
      </c>
      <c r="H80" s="148" t="s">
        <v>318</v>
      </c>
      <c r="I80" s="148" t="s">
        <v>318</v>
      </c>
    </row>
    <row r="81" spans="1:9">
      <c r="A81" s="147" t="s">
        <v>556</v>
      </c>
      <c r="B81" s="148"/>
      <c r="C81" s="148"/>
      <c r="D81" s="148" t="s">
        <v>557</v>
      </c>
      <c r="E81" s="148" t="s">
        <v>318</v>
      </c>
      <c r="F81" s="148" t="s">
        <v>318</v>
      </c>
      <c r="G81" s="148" t="s">
        <v>318</v>
      </c>
      <c r="H81" s="148" t="s">
        <v>318</v>
      </c>
      <c r="I81" s="148" t="s">
        <v>318</v>
      </c>
    </row>
    <row r="82" spans="1:9">
      <c r="A82" s="147" t="s">
        <v>558</v>
      </c>
      <c r="B82" s="148"/>
      <c r="C82" s="148"/>
      <c r="D82" s="148" t="s">
        <v>386</v>
      </c>
      <c r="E82" s="148" t="s">
        <v>318</v>
      </c>
      <c r="F82" s="148" t="s">
        <v>318</v>
      </c>
      <c r="G82" s="148" t="s">
        <v>318</v>
      </c>
      <c r="H82" s="148" t="s">
        <v>318</v>
      </c>
      <c r="I82" s="148" t="s">
        <v>318</v>
      </c>
    </row>
  </sheetData>
  <conditionalFormatting sqref="A1:I82">
    <cfRule type="expression" dxfId="0" priority="1" stopIfTrue="1">
      <formula>MOD(ROW()+1,2)</formula>
    </cfRule>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6C3F2-E97C-4B19-87D6-3DC8EF07CC56}">
  <sheetPr codeName="Sheet16"/>
  <dimension ref="B2:K16"/>
  <sheetViews>
    <sheetView zoomScale="115" zoomScaleNormal="115" workbookViewId="0">
      <selection activeCell="K7" sqref="K7"/>
    </sheetView>
  </sheetViews>
  <sheetFormatPr defaultColWidth="8.88671875" defaultRowHeight="14.4"/>
  <cols>
    <col min="1" max="1" width="8.88671875" style="1"/>
    <col min="2" max="2" width="20.6640625" style="1" customWidth="1"/>
    <col min="3" max="3" width="24.88671875" style="1" customWidth="1"/>
    <col min="4" max="10" width="8.88671875" style="1"/>
    <col min="11" max="11" width="19.33203125" style="1" customWidth="1"/>
    <col min="12" max="16384" width="8.88671875" style="1"/>
  </cols>
  <sheetData>
    <row r="2" spans="2:11">
      <c r="B2" s="630" t="s">
        <v>650</v>
      </c>
      <c r="C2" s="630"/>
      <c r="D2" s="630"/>
      <c r="E2" s="630"/>
      <c r="F2" s="630"/>
      <c r="G2" s="630"/>
      <c r="H2" s="630"/>
      <c r="I2" s="630"/>
    </row>
    <row r="3" spans="2:11">
      <c r="B3" s="630"/>
      <c r="C3" s="630"/>
      <c r="D3" s="630"/>
      <c r="E3" s="630"/>
      <c r="F3" s="630"/>
      <c r="G3" s="630"/>
      <c r="H3" s="630"/>
      <c r="I3" s="630"/>
    </row>
    <row r="6" spans="2:11">
      <c r="B6" s="181"/>
      <c r="C6" s="181"/>
    </row>
    <row r="7" spans="2:11" ht="48" customHeight="1">
      <c r="B7" s="182"/>
      <c r="C7" s="182"/>
      <c r="J7" s="1" t="s">
        <v>1139</v>
      </c>
      <c r="K7" s="1" t="e" vm="2">
        <f>_xlfn.IMAGE("https://logo.clearbit.com/"&amp;J7&amp;".com")</f>
        <v>#VALUE!</v>
      </c>
    </row>
    <row r="8" spans="2:11" ht="23.4">
      <c r="B8" s="182"/>
      <c r="C8" s="183" t="s">
        <v>649</v>
      </c>
      <c r="J8" s="1" t="s">
        <v>1140</v>
      </c>
      <c r="K8" s="1" t="e" vm="3">
        <f>_xlfn.IMAGE("https://logo.clearbit.com/"&amp;J8&amp;".com")</f>
        <v>#VALUE!</v>
      </c>
    </row>
    <row r="9" spans="2:11" ht="60" customHeight="1">
      <c r="B9" s="182"/>
      <c r="C9" s="182"/>
      <c r="J9" s="1" t="s">
        <v>1141</v>
      </c>
      <c r="K9" s="1" t="e" vm="4">
        <f>_xlfn.IMAGE("https://logo.clearbit.com/"&amp;J9&amp;".com")</f>
        <v>#VALUE!</v>
      </c>
    </row>
    <row r="10" spans="2:11">
      <c r="B10" s="182"/>
      <c r="C10" s="182"/>
    </row>
    <row r="11" spans="2:11">
      <c r="B11" s="182"/>
      <c r="C11" s="182"/>
    </row>
    <row r="12" spans="2:11">
      <c r="B12"/>
      <c r="C12" s="182"/>
    </row>
    <row r="13" spans="2:11" ht="23.4">
      <c r="B13" s="182"/>
      <c r="C13" s="183" t="s">
        <v>651</v>
      </c>
    </row>
    <row r="16" spans="2:11">
      <c r="C16" s="1" t="s">
        <v>1142</v>
      </c>
    </row>
  </sheetData>
  <mergeCells count="1">
    <mergeCell ref="B2:I3"/>
  </mergeCells>
  <hyperlinks>
    <hyperlink ref="C8" r:id="rId1" display="https://www.fiverr.com/search/gigs?query=excel&amp;source=toggle_filters&amp;ref_ctx_id=320a1cb95f913c8c6cddd040cc5e7cbd&amp;search_in=everywhere&amp;search-autocomplete-original-term=excel" xr:uid="{C94D652F-2AC4-4CAB-8B79-E40234EDF2E1}"/>
    <hyperlink ref="C13" r:id="rId2" display="https://www.upwork.com/search/profiles/?q=microsoft%20excel" xr:uid="{E1E6940F-4018-4BB7-86C5-848EAA41ED15}"/>
  </hyperlinks>
  <pageMargins left="0.7" right="0.7" top="0.75" bottom="0.75" header="0.3" footer="0.3"/>
  <pageSetup orientation="portrait" horizontalDpi="0" verticalDpi="0"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Trainer</vt:lpstr>
      <vt:lpstr>Basics Intro</vt:lpstr>
      <vt:lpstr>Selection, Find Replace</vt:lpstr>
      <vt:lpstr>Basic Formatting</vt:lpstr>
      <vt:lpstr>Sheet1</vt:lpstr>
      <vt:lpstr>dashboard</vt:lpstr>
      <vt:lpstr>Sheet2</vt:lpstr>
      <vt:lpstr>Basic Arithmatic</vt:lpstr>
      <vt:lpstr>Cell Naming</vt:lpstr>
      <vt:lpstr>Cell referencing</vt:lpstr>
      <vt:lpstr>Pasting Datas</vt:lpstr>
      <vt:lpstr>Foramt Cells, Conditional Forma</vt:lpstr>
      <vt:lpstr>Conditional Formatting practice</vt:lpstr>
      <vt:lpstr>Data Cleaning</vt:lpstr>
      <vt:lpstr>Conditional Functions</vt:lpstr>
      <vt:lpstr>Practice</vt:lpstr>
      <vt:lpstr>Filtering &amp; Sorting</vt:lpstr>
      <vt:lpstr>Charts &amp; Graphs</vt:lpstr>
      <vt:lpstr>Pivot Table &amp; AI Data</vt:lpstr>
      <vt:lpstr>Lookup Comparision</vt:lpstr>
      <vt:lpstr>VLookUP &amp; HLookUp</vt:lpstr>
      <vt:lpstr>Data Validation</vt:lpstr>
      <vt:lpstr>Printing&amp; Pagebreak</vt:lpstr>
      <vt:lpstr>Financial Functions</vt:lpstr>
      <vt:lpstr>Macros</vt:lpstr>
      <vt:lpstr>Shortcuts by Keys</vt:lpstr>
      <vt:lpstr>Freelancing</vt:lpstr>
      <vt:lpstr>mark1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Hassanul Karim Roni</dc:creator>
  <cp:lastModifiedBy>sajaratul yakin</cp:lastModifiedBy>
  <cp:lastPrinted>2024-09-19T10:53:15Z</cp:lastPrinted>
  <dcterms:created xsi:type="dcterms:W3CDTF">2015-06-05T18:17:20Z</dcterms:created>
  <dcterms:modified xsi:type="dcterms:W3CDTF">2025-01-23T06:23:34Z</dcterms:modified>
</cp:coreProperties>
</file>