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Traits" state="visible" r:id="rId4"/>
  </sheets>
  <definedNames>
    <definedName name="_xlnm._FilterDatabase">Traits!$A$1:$X$53</definedName>
  </definedNames>
  <calcPr calcId="171027"/>
</workbook>
</file>

<file path=xl/sharedStrings.xml><?xml version="1.0" encoding="utf-8"?>
<sst xmlns="http://schemas.openxmlformats.org/spreadsheetml/2006/main" count="1298" uniqueCount="364">
  <si>
    <t>Slug</t>
  </si>
  <si>
    <t>TRAITSET</t>
  </si>
  <si>
    <t>Active</t>
  </si>
  <si>
    <t>Available</t>
  </si>
  <si>
    <t>Rule</t>
  </si>
  <si>
    <t>Value</t>
  </si>
  <si>
    <t>Suggestion</t>
  </si>
  <si>
    <t>Potential</t>
  </si>
  <si>
    <t>MinProfit</t>
  </si>
  <si>
    <t>.</t>
  </si>
  <si>
    <t>Collection Floor</t>
  </si>
  <si>
    <t xml:space="preserve"> Trait Floor</t>
  </si>
  <si>
    <t xml:space="preserve"> Gap</t>
  </si>
  <si>
    <t xml:space="preserve"> Gap %</t>
  </si>
  <si>
    <t xml:space="preserve"> Multiplier</t>
  </si>
  <si>
    <t>For Sale</t>
  </si>
  <si>
    <t>Floor</t>
  </si>
  <si>
    <t>Old  Floor</t>
  </si>
  <si>
    <t>Difference</t>
  </si>
  <si>
    <t>Change %</t>
  </si>
  <si>
    <t>URL</t>
  </si>
  <si>
    <t>coolmans-universe</t>
  </si>
  <si>
    <t>All</t>
  </si>
  <si>
    <t>YES</t>
  </si>
  <si>
    <t>BelowFloor</t>
  </si>
  <si>
    <t>976</t>
  </si>
  <si>
    <t>https://opensea.io/collection/coolmans-universe?search[sortBy]=PRICE&amp;search[sortAscending]=true&amp;search[toggles][0]=BUY_NOW</t>
  </si>
  <si>
    <t>Baby: Franken</t>
  </si>
  <si>
    <t>AboveFloor</t>
  </si>
  <si>
    <t>2</t>
  </si>
  <si>
    <t>https://opensea.io/collection/coolmans-universe?search[sortAscending]=true&amp;search[sortBy]=PRICE&amp;search[stringTraits][0][name]=Baby&amp;search[stringTraits][0][values][0]=Franken&amp;search[toggles][0]=BUY_NOW</t>
  </si>
  <si>
    <t>Baby: Banshee</t>
  </si>
  <si>
    <t>4</t>
  </si>
  <si>
    <t>https://opensea.io/collection/coolmans-universe?search[sortAscending]=true&amp;search[sortBy]=PRICE&amp;search[stringTraits][0][name]=Baby&amp;search[stringTraits][0][values][0]=Banshee&amp;search[toggles][0]=BUY_NOW</t>
  </si>
  <si>
    <t>Baby: Devil Baby</t>
  </si>
  <si>
    <t>1</t>
  </si>
  <si>
    <t>https://opensea.io/collection/coolmans-universe?search[sortAscending]=true&amp;search[sortBy]=PRICE&amp;search[stringTraits][0][name]=Baby&amp;search[stringTraits][0][values][0]=Devil%20Baby&amp;search[toggles][0]=BUY_NOW</t>
  </si>
  <si>
    <t>Baby: Iguana</t>
  </si>
  <si>
    <t>https://opensea.io/collection/coolmans-universe?search[sortAscending]=true&amp;search[sortBy]=PRICE&amp;search[stringTraits][0][name]=Baby&amp;search[stringTraits][0][values][0]=Iguana&amp;search[toggles][0]=BUY_NOW</t>
  </si>
  <si>
    <t>Baby: Skeleton</t>
  </si>
  <si>
    <t>5</t>
  </si>
  <si>
    <t>https://opensea.io/collection/coolmans-universe?search[sortAscending]=true&amp;search[sortBy]=PRICE&amp;search[stringTraits][0][name]=Baby&amp;search[stringTraits][0][values][0]=Skeleton&amp;search[toggles][0]=BUY_NOW</t>
  </si>
  <si>
    <t>Baby: Goo</t>
  </si>
  <si>
    <t>3</t>
  </si>
  <si>
    <t>https://opensea.io/collection/coolmans-universe?search[sortAscending]=true&amp;search[sortBy]=PRICE&amp;search[stringTraits][0][name]=Baby&amp;search[stringTraits][0][values][0]=Goo&amp;search[toggles][0]=BUY_NOW</t>
  </si>
  <si>
    <t>Baby: Trex</t>
  </si>
  <si>
    <t>https://opensea.io/collection/coolmans-universe?search[sortAscending]=true&amp;search[sortBy]=PRICE&amp;search[stringTraits][0][name]=Baby&amp;search[stringTraits][0][values][0]=Trex&amp;search[toggles][0]=BUY_NOW</t>
  </si>
  <si>
    <t>Baby: Wolf</t>
  </si>
  <si>
    <t>6</t>
  </si>
  <si>
    <t>https://opensea.io/collection/coolmans-universe?search[sortAscending]=true&amp;search[sortBy]=PRICE&amp;search[stringTraits][0][name]=Baby&amp;search[stringTraits][0][values][0]=Wolf&amp;search[toggles][0]=BUY_NOW</t>
  </si>
  <si>
    <t>Baby: Triceratops</t>
  </si>
  <si>
    <t>https://opensea.io/collection/coolmans-universe?search[sortAscending]=true&amp;search[sortBy]=PRICE&amp;search[stringTraits][0][name]=Baby&amp;search[stringTraits][0][values][0]=Triceratops&amp;search[toggles][0]=BUY_NOW</t>
  </si>
  <si>
    <t>Baby: Brontosaurus</t>
  </si>
  <si>
    <t>NO</t>
  </si>
  <si>
    <t>7</t>
  </si>
  <si>
    <t>https://opensea.io/collection/coolmans-universe?search[sortAscending]=true&amp;search[sortBy]=PRICE&amp;search[stringTraits][0][name]=Baby&amp;search[stringTraits][0][values][0]=Brontosaurus&amp;search[toggles][0]=BUY_NOW</t>
  </si>
  <si>
    <t>Baby: Dog</t>
  </si>
  <si>
    <t>https://opensea.io/collection/coolmans-universe?search[sortAscending]=true&amp;search[sortBy]=PRICE&amp;search[stringTraits][0][name]=Baby&amp;search[stringTraits][0][values][0]=Dog&amp;search[toggles][0]=BUY_NOW</t>
  </si>
  <si>
    <t>Baby: Christmas</t>
  </si>
  <si>
    <t>9</t>
  </si>
  <si>
    <t>https://opensea.io/collection/coolmans-universe?search[sortAscending]=true&amp;search[sortBy]=PRICE&amp;search[stringTraits][0][name]=Baby&amp;search[stringTraits][0][values][0]=Christmas&amp;search[toggles][0]=BUY_NOW</t>
  </si>
  <si>
    <t>Body: Black</t>
  </si>
  <si>
    <t>https://opensea.io/collection/coolmans-universe?search[sortAscending]=true&amp;search[sortBy]=PRICE&amp;search[stringTraits][0][name]=Body&amp;search[stringTraits][0][values][0]=Black&amp;search[toggles][0]=BUY_NOW</t>
  </si>
  <si>
    <t>Body: Snow Leopard</t>
  </si>
  <si>
    <t>12</t>
  </si>
  <si>
    <t>https://opensea.io/collection/coolmans-universe?search[sortAscending]=true&amp;search[sortBy]=PRICE&amp;search[stringTraits][0][name]=Body&amp;search[stringTraits][0][values][0]=Snow%20Leopard&amp;search[toggles][0]=BUY_NOW</t>
  </si>
  <si>
    <t>Clothes: Pickle Suit</t>
  </si>
  <si>
    <t>https://opensea.io/collection/coolmans-universe?search[sortAscending]=true&amp;search[sortBy]=PRICE&amp;search[stringTraits][0][name]=Clothes&amp;search[stringTraits][0][values][0]=Pickle%20Suit&amp;search[toggles][0]=BUY_NOW</t>
  </si>
  <si>
    <t>Clothes: Bee Suit</t>
  </si>
  <si>
    <t>https://opensea.io/collection/coolmans-universe?search[sortAscending]=true&amp;search[sortBy]=PRICE&amp;search[stringTraits][0][name]=Clothes&amp;search[stringTraits][0][values][0]=Bee%20Suit&amp;search[toggles][0]=BUY_NOW</t>
  </si>
  <si>
    <t>Clothes: Banana Suit</t>
  </si>
  <si>
    <t>https://opensea.io/collection/coolmans-universe?search[sortAscending]=true&amp;search[sortBy]=PRICE&amp;search[stringTraits][0][name]=Clothes&amp;search[stringTraits][0][values][0]=Banana%20Suit&amp;search[toggles][0]=BUY_NOW</t>
  </si>
  <si>
    <t>Clothes: Yeti Suit</t>
  </si>
  <si>
    <t>https://opensea.io/collection/coolmans-universe?search[sortAscending]=true&amp;search[sortBy]=PRICE&amp;search[stringTraits][0][name]=Clothes&amp;search[stringTraits][0][values][0]=Yeti%20Suit&amp;search[toggles][0]=BUY_NOW</t>
  </si>
  <si>
    <t>Clothes: Dino Suit</t>
  </si>
  <si>
    <t>https://opensea.io/collection/coolmans-universe?search[sortAscending]=true&amp;search[sortBy]=PRICE&amp;search[stringTraits][0][name]=Clothes&amp;search[stringTraits][0][values][0]=Dino%20Suit&amp;search[toggles][0]=BUY_NOW</t>
  </si>
  <si>
    <t>Clothes: Beetle Juice</t>
  </si>
  <si>
    <t>https://opensea.io/collection/coolmans-universe?search[sortAscending]=true&amp;search[sortBy]=PRICE&amp;search[stringTraits][0][name]=Clothes&amp;search[stringTraits][0][values][0]=Beetlejuice&amp;search[toggles][0]=BUY_NOW</t>
  </si>
  <si>
    <t>Clothes: Red Rocket Tee</t>
  </si>
  <si>
    <t>https://opensea.io/collection/coolmans-universe?search[sortAscending]=true&amp;search[sortBy]=PRICE&amp;search[stringTraits][0][name]=Clothes&amp;search[stringTraits][0][values][0]=Red%20Rocket%20Tee&amp;search[toggles][0]=BUY_NOW</t>
  </si>
  <si>
    <t>Clothes: Greaser</t>
  </si>
  <si>
    <t>8</t>
  </si>
  <si>
    <t>https://opensea.io/collection/coolmans-universe?search[sortAscending]=true&amp;search[sortBy]=PRICE&amp;search[stringTraits][0][name]=Clothes&amp;search[stringTraits][0][values][0]=Greaser&amp;search[toggles][0]=BUY_NOW</t>
  </si>
  <si>
    <t>Eyes: Scream</t>
  </si>
  <si>
    <t>https://opensea.io/collection/coolmans-universe?search[sortAscending]=true&amp;search[sortBy]=PRICE&amp;search[stringTraits][0][name]=Eyes&amp;search[stringTraits][0][values][0]=Scream&amp;search[toggles][0]=BUY_NOW</t>
  </si>
  <si>
    <t>Eyes: Xray Glasses</t>
  </si>
  <si>
    <t>https://opensea.io/collection/coolmans-universe?search[sortAscending]=true&amp;search[sortBy]=PRICE&amp;search[stringTraits][0][name]=Eyes&amp;search[stringTraits][0][values][0]=Xray%20Glasses&amp;search[toggles][0]=BUY_NOW</t>
  </si>
  <si>
    <t>Hat: Captain</t>
  </si>
  <si>
    <t>https://opensea.io/collection/coolmans-universe?search[sortAscending]=true&amp;search[sortBy]=PRICE&amp;search[stringTraits][0][name]=Hat&amp;search[stringTraits][0][values][0]=Captain&amp;search[toggles][0]=BUY_NOW</t>
  </si>
  <si>
    <t>Hat: Green Mohawk</t>
  </si>
  <si>
    <t>https://opensea.io/collection/coolmans-universe?search[sortAscending]=true&amp;search[sortBy]=PRICE&amp;search[stringTraits][0][name]=Hat&amp;search[stringTraits][0][values][0]=Green%20Mohawk&amp;search[toggles][0]=BUY_NOW</t>
  </si>
  <si>
    <t>Hat: Flame</t>
  </si>
  <si>
    <t>https://opensea.io/collection/coolmans-universe?search[sortAscending]=true&amp;search[sortBy]=PRICE&amp;search[stringTraits][0][name]=Hat&amp;search[stringTraits][0][values][0]=Flame&amp;search[toggles][0]=BUY_NOW</t>
  </si>
  <si>
    <t>Hat: Red Mohawk</t>
  </si>
  <si>
    <t>https://opensea.io/collection/coolmans-universe?search[sortAscending]=true&amp;search[sortBy]=PRICE&amp;search[stringTraits][0][name]=Hat&amp;search[stringTraits][0][values][0]=Red%20Mohawk&amp;search[toggles][0]=BUY_NOW</t>
  </si>
  <si>
    <t>Hat: Wizard Hat</t>
  </si>
  <si>
    <t>https://opensea.io/collection/coolmans-universe?search[sortAscending]=true&amp;search[sortBy]=PRICE&amp;search[stringTraits][0][name]=Hat&amp;search[stringTraits][0][values][0]=Wizard%20Hat&amp;search[toggles][0]=BUY_NOW</t>
  </si>
  <si>
    <t>Hat: Magician Hat</t>
  </si>
  <si>
    <t>https://opensea.io/collection/coolmans-universe?search[sortAscending]=true&amp;search[sortBy]=PRICE&amp;search[stringTraits][0][name]=Hat&amp;search[stringTraits][0][values][0]=Magician%20Hat&amp;search[toggles][0]=BUY_NOW</t>
  </si>
  <si>
    <t>Hat: Blue Mohawk</t>
  </si>
  <si>
    <t>https://opensea.io/collection/coolmans-universe?search[sortAscending]=true&amp;search[sortBy]=PRICE&amp;search[stringTraits][0][name]=Hat&amp;search[stringTraits][0][values][0]=Blue%20Mohawk&amp;search[toggles][0]=BUY_NOW</t>
  </si>
  <si>
    <t>Hat: Light Blue Mohawk</t>
  </si>
  <si>
    <t>https://opensea.io/collection/coolmans-universe?search[sortAscending]=true&amp;search[sortBy]=PRICE&amp;search[stringTraits][0][name]=Hat&amp;search[stringTraits][0][values][0]=Light%20Blue%20Mohawk&amp;search[toggles][0]=BUY_NOW</t>
  </si>
  <si>
    <t>Hat: Glow Spacecrown</t>
  </si>
  <si>
    <t>https://opensea.io/collection/coolmans-universe?search[sortAscending]=true&amp;search[sortBy]=PRICE&amp;search[stringTraits][0][name]=Hat&amp;search[stringTraits][0][values][0]=Glow%20Spacecrown&amp;search[toggles][0]=BUY_NOW</t>
  </si>
  <si>
    <t>Hat: Antlers</t>
  </si>
  <si>
    <t>https://opensea.io/collection/coolmans-universe?search[sortAscending]=true&amp;search[sortBy]=PRICE&amp;search[stringTraits][0][name]=Hat&amp;search[stringTraits][0][values][0]=Antlers&amp;search[toggles][0]=BUY_NOW</t>
  </si>
  <si>
    <t>Hat: Skull</t>
  </si>
  <si>
    <t>https://opensea.io/collection/coolmans-universe?search[sortAscending]=true&amp;search[sortBy]=PRICE&amp;search[stringTraits][0][name]=Hat&amp;search[stringTraits][0][values][0]=Skull&amp;search[toggles][0]=BUY_NOW</t>
  </si>
  <si>
    <t>Hat: Gumball</t>
  </si>
  <si>
    <t>https://opensea.io/collection/coolmans-universe?search[sortAscending]=true&amp;search[sortBy]=PRICE&amp;search[stringTraits][0][name]=Hat&amp;search[stringTraits][0][values][0]=Gumball&amp;search[toggles][0]=BUY_NOW</t>
  </si>
  <si>
    <t>Hat: Pink Mohawk</t>
  </si>
  <si>
    <t>https://opensea.io/collection/coolmans-universe?search[sortAscending]=true&amp;search[sortBy]=PRICE&amp;search[stringTraits][0][name]=Hat&amp;search[stringTraits][0][values][0]=Pink%20Mohawk&amp;search[toggles][0]=BUY_NOW</t>
  </si>
  <si>
    <t>Hat: Beanie</t>
  </si>
  <si>
    <t>https://opensea.io/collection/coolmans-universe?search%5BsortAscending%5D=true&amp;search%5BsortBy%5D=PRICE&amp;search%5BstringTraits%5D%5B0%5D%5Bname%5D=Hat&amp;search%5BstringTraits%5D%5B0%5D%5Bvalues%5D%5B0%5D=Beanie&amp;search%5Btoggles%5D%5B0%5D=BUY_NOW</t>
  </si>
  <si>
    <t>Hat: Birthday</t>
  </si>
  <si>
    <t>https://opensea.io/collection/coolmans-universe?search[sortAscending]=true&amp;search[sortBy]=PRICE&amp;search[stringTraits][0][name]=Hat&amp;search[stringTraits][0][values][0]=Birthday&amp;search[toggles][0]=BUY_NOW</t>
  </si>
  <si>
    <t>Line: Pink</t>
  </si>
  <si>
    <t>https://opensea.io/collection/coolmans-universe?search[sortAscending]=true&amp;search[sortBy]=PRICE&amp;search[stringTraits][0][name]=Line&amp;search[stringTraits][0][values][0]=Pink&amp;search[toggles][0]=BUY_NOW</t>
  </si>
  <si>
    <t>Line: Red Glow</t>
  </si>
  <si>
    <t>10</t>
  </si>
  <si>
    <t>https://opensea.io/collection/coolmans-universe?search[sortAscending]=true&amp;search[sortBy]=PRICE&amp;search[stringTraits][0][name]=Line&amp;search[stringTraits][0][values][0]=Red%20Glow&amp;search[toggles][0]=BUY_NOW</t>
  </si>
  <si>
    <t>Line: Orange</t>
  </si>
  <si>
    <t>https://opensea.io/collection/coolmans-universe?search[sortAscending]=true&amp;search[sortBy]=PRICE&amp;search[stringTraits][0][name]=Line&amp;search[stringTraits][0][values][0]=Orange&amp;search[toggles][0]=BUY_NOW</t>
  </si>
  <si>
    <t>Line: Blue Glow</t>
  </si>
  <si>
    <t>https://opensea.io/collection/coolmans-universe?search[sortAscending]=true&amp;search[sortBy]=PRICE&amp;search[stringTraits][0][name]=Line&amp;search[stringTraits][0][values][0]=Blue%20Glow&amp;search[toggles][0]=BUY_NOW</t>
  </si>
  <si>
    <t>Line: Purple Glow</t>
  </si>
  <si>
    <t>13</t>
  </si>
  <si>
    <t>https://opensea.io/collection/coolmans-universe?search[sortAscending]=true&amp;search[sortBy]=PRICE&amp;search[stringTraits][0][name]=Line&amp;search[stringTraits][0][values][0]=Purple%20Glow&amp;search[toggles][0]=BUY_NOW</t>
  </si>
  <si>
    <t>Line: Pink Glow</t>
  </si>
  <si>
    <t>14</t>
  </si>
  <si>
    <t>https://opensea.io/collection/coolmans-universe?search[sortAscending]=true&amp;search[sortBy]=PRICE&amp;search[stringTraits][0][name]=Line&amp;search[stringTraits][0][values][0]=Pink%20Glow&amp;search[toggles][0]=BUY_NOW</t>
  </si>
  <si>
    <t>Line: Yellow Glow</t>
  </si>
  <si>
    <t>https://opensea.io/collection/coolmans-universe?search[sortAscending]=true&amp;search[sortBy]=PRICE&amp;search[stringTraits][0][name]=Line&amp;search[stringTraits][0][values][0]=Yellow%20Glow&amp;search[toggles][0]=BUY_NOW</t>
  </si>
  <si>
    <t>Line: Orange Glow</t>
  </si>
  <si>
    <t>15</t>
  </si>
  <si>
    <t>https://opensea.io/collection/coolmans-universe?search[sortAscending]=true&amp;search[sortBy]=PRICE&amp;search[stringTraits][0][name]=Line&amp;search[stringTraits][0][values][0]=Orange%20Glow&amp;search[toggles][0]=BUY_NOW</t>
  </si>
  <si>
    <t>Mouth: Scribble</t>
  </si>
  <si>
    <t>https://opensea.io/collection/coolmans-universe?search[sortAscending]=true&amp;search[sortBy]=PRICE&amp;search[stringTraits][0][name]=Mouth&amp;search[stringTraits][0][values][0]=Scribble&amp;search[toggles][0]=BUY_NOW</t>
  </si>
  <si>
    <t>Background: Coffee Shop</t>
  </si>
  <si>
    <t>https://opensea.io/collection/coolmans-universe?search[sortAscending]=true&amp;search[sortBy]=PRICE&amp;search[stringTraits][0][name]=Background&amp;search[stringTraits][0][values][0]=Coffee%20Shop&amp;search[toggles][0]=BUY_NOW</t>
  </si>
  <si>
    <t>felinefiendznft</t>
  </si>
  <si>
    <t>1,387</t>
  </si>
  <si>
    <t>https://opensea.io/collection/felinefiendznft?search[sortAscending]=true&amp;search[sortBy]=PRICE&amp;search[toggles][0]=BUY_NOW</t>
  </si>
  <si>
    <t>Body: Biohazard Suit</t>
  </si>
  <si>
    <t>20</t>
  </si>
  <si>
    <t>https://opensea.io/collection/felinefiendznft?search[sortAscending]=true&amp;search[sortBy]=PRICE&amp;search[stringTraits][0][name]=Body&amp;search[stringTraits][0][values][0]=Biohazard%20Suit&amp;search[toggles][0]=BUY_NOW</t>
  </si>
  <si>
    <t>Body: Lightning</t>
  </si>
  <si>
    <t>https://opensea.io/collection/felinefiendznft?search[sortAscending]=true&amp;search[sortBy]=PRICE&amp;search[stringTraits][0][name]=Body&amp;search[stringTraits][0][values][0]=Lightning&amp;search[toggles][0]=BUY_NOW</t>
  </si>
  <si>
    <t>Face: Goldfish</t>
  </si>
  <si>
    <t>https://opensea.io/collection/felinefiendznft?search[sortAscending]=true&amp;search[sortBy]=PRICE&amp;search[stringTraits][0][name]=Face&amp;search[stringTraits][0][values][0]=Goldfish&amp;search[toggles][0]=BUY_NOW</t>
  </si>
  <si>
    <t>Face: Ninja</t>
  </si>
  <si>
    <t>https://opensea.io/collection/felinefiendznft?search[sortAscending]=true&amp;search[sortBy]=PRICE&amp;search[stringTraits][0][name]=Face&amp;search[stringTraits][0][values][0]=Ninja&amp;search[toggles][0]=BUY_NOW</t>
  </si>
  <si>
    <t>Fur: Pink</t>
  </si>
  <si>
    <t>18</t>
  </si>
  <si>
    <t>https://opensea.io/collection/felinefiendznft?search[sortAscending]=true&amp;search[sortBy]=PRICE&amp;search[stringTraits][0][name]=Fur&amp;search[stringTraits][0][values][0]=Pink&amp;search[toggles][0]=BUY_NOW</t>
  </si>
  <si>
    <t>Hand: Golden Gun</t>
  </si>
  <si>
    <t>https://opensea.io/collection/felinefiendznft?search[sortAscending]=true&amp;search[sortBy]=PRICE&amp;search[stringTraits][0][name]=Hand&amp;search[stringTraits][0][values][0]=Golden%20Gun&amp;search[toggles][0]=BUY_NOW</t>
  </si>
  <si>
    <t>Head: Ninja Headband</t>
  </si>
  <si>
    <t>https://opensea.io/collection/felinefiendznft?search[sortAscending]=true&amp;search[sortBy]=PRICE&amp;search[stringTraits][0][name]=Head&amp;search[stringTraits][0][values][0]=Ninja%20Headband&amp;search[toggles][0]=BUY_NOW</t>
  </si>
  <si>
    <t>Head: Turtle Shell</t>
  </si>
  <si>
    <t>https://opensea.io/collection/felinefiendznft?search[sortAscending]=true&amp;search[sortBy]=PRICE&amp;search[stringTraits][0][name]=Head&amp;search[stringTraits][0][values][0]=Turtle%20Shell&amp;search[toggles][0]=BUY_NOW</t>
  </si>
  <si>
    <t>Head: Lighting Bolt</t>
  </si>
  <si>
    <t>https://opensea.io/collection/felinefiendznft?search[sortAscending]=true&amp;search[sortBy]=PRICE&amp;search[stringTraits][0][name]=Head&amp;search[stringTraits][0][values][0]=Lighting%20Bolt&amp;search[toggles][0]=BUY_NOW</t>
  </si>
  <si>
    <t>Head: Brain</t>
  </si>
  <si>
    <t>https://opensea.io/collection/felinefiendznft?search[sortAscending]=true&amp;search[sortBy]=PRICE&amp;search[stringTraits][0][name]=Head&amp;search[stringTraits][0][values][0]=Brain&amp;search[toggles][0]=BUY_NOW</t>
  </si>
  <si>
    <t>dourdarcels</t>
  </si>
  <si>
    <t>1,399</t>
  </si>
  <si>
    <t>https://opensea.io/collection/dourdarcels?search[sortBy]=PRICE&amp;search[sortAscending]=true&amp;search[toggles][0]=BUY_NOW</t>
  </si>
  <si>
    <t>Legs &amp; Clothes: GM Wings</t>
  </si>
  <si>
    <t>https://opensea.io/collection/dourdarcels?search[sortBy]=PRICE&amp;search[sortAscending]=true&amp;search[stringTraits][0][name]=Legs%20%26%20Clothes&amp;search[stringTraits][0][values][0]=GM%20Wings&amp;search[toggles][0]=BUY_NOW</t>
  </si>
  <si>
    <t>Legs &amp; Clothes: NGMI Wings</t>
  </si>
  <si>
    <t>https://opensea.io/collection/dourdarcels?search[sortBy]=PRICE&amp;search[sortAscending]=true&amp;search[stringTraits][0][name]=Legs%20%26%20Clothes&amp;search[stringTraits][0][values][0]=NGMI%20Wings&amp;search[toggles][0]=BUY_NOW</t>
  </si>
  <si>
    <t>Legs &amp; Clothes: Tie Dye Hoodie</t>
  </si>
  <si>
    <t>https://opensea.io/collection/dourdarcels?search[sortBy]=PRICE&amp;search[sortAscending]=true&amp;search[stringTraits][0][name]=Legs%20%26%20Clothes&amp;search[stringTraits][0][values][0]=Tie%20Dye%20Hoodie&amp;search[toggles][0]=BUY_NOW</t>
  </si>
  <si>
    <t>Legs &amp; Clothes: NGMI Hoodie</t>
  </si>
  <si>
    <t>https://opensea.io/collection/dourdarcels?search[sortBy]=PRICE&amp;search[sortAscending]=true&amp;search[stringTraits][0][name]=Legs%20%26%20Clothes&amp;search[stringTraits][0][values][0]=NGMI%20Hoodie&amp;search[toggles][0]=BUY_NOW</t>
  </si>
  <si>
    <t>Head: Gold</t>
  </si>
  <si>
    <t>30</t>
  </si>
  <si>
    <t>https://opensea.io/collection/dourdarcels?search[sortBy]=PRICE&amp;search[sortAscending]=true&amp;search[stringTraits][0][name]=Head&amp;search[stringTraits][0][values][0]=Gold&amp;search[toggles][0]=BUY_NOW</t>
  </si>
  <si>
    <t>Head: Cyborg</t>
  </si>
  <si>
    <t>27</t>
  </si>
  <si>
    <t>https://opensea.io/collection/dourdarcels?search[sortBy]=PRICE&amp;search[sortAscending]=true&amp;search[stringTraits][0][name]=Head&amp;search[stringTraits][0][values][0]=Cyborg&amp;search[toggles][0]=BUY_NOW</t>
  </si>
  <si>
    <t>Hair &amp; Hats: Red Hoodie</t>
  </si>
  <si>
    <t>https://opensea.io/collection/dourdarcels?search[sortBy]=PRICE&amp;search[sortAscending]=true&amp;search[stringTraits][0][name]=Hair%20%26%20Hats&amp;search[stringTraits][0][values][0]=Red%20Hoodie&amp;search[toggles][0]=BUY_NOW</t>
  </si>
  <si>
    <t>Hair &amp; Hats: Mid Blue Hoodie</t>
  </si>
  <si>
    <t>https://opensea.io/collection/dourdarcels?search[sortBy]=PRICE&amp;search[sortAscending]=true&amp;search[stringTraits][0][name]=Hair%20%26%20Hats&amp;search[stringTraits][0][values][0]=Mid%20Blue%20Hoodie&amp;search[toggles][0]=BUY_NOW</t>
  </si>
  <si>
    <t>Hair &amp; Hats: Rainbow</t>
  </si>
  <si>
    <t>https://opensea.io/collection/dourdarcels?search[sortBy]=PRICE&amp;search[sortAscending]=true&amp;search[stringTraits][0][name]=Hair%20%26%20Hats&amp;search[stringTraits][0][values][0]=Rainbow&amp;search[toggles][0]=BUY_NOW</t>
  </si>
  <si>
    <t>Hair &amp; Hats: Patch Bucket</t>
  </si>
  <si>
    <t>https://opensea.io/collection/dourdarcels?search[sortBy]=PRICE&amp;search[sortAscending]=true&amp;search[stringTraits][0][name]=Hair%20%26%20Hats&amp;search[stringTraits][0][values][0]=Patch%20Bucket&amp;search[toggles][0]=BUY_NOW</t>
  </si>
  <si>
    <t>Hair &amp; Hats: Orange Beanie</t>
  </si>
  <si>
    <t>https://opensea.io/collection/dourdarcels?search[sortBy]=PRICE&amp;search[sortAscending]=true&amp;search[stringTraits][0][name]=Hair%20%26%20Hats&amp;search[stringTraits][0][values][0]=Orange%20Beanie&amp;search[toggles][0]=BUY_NOW</t>
  </si>
  <si>
    <t>Hair &amp; Hats: Clouds Bucket</t>
  </si>
  <si>
    <t>https://opensea.io/collection/dourdarcels?search[sortBy]=PRICE&amp;search[sortAscending]=true&amp;search[stringTraits][0][name]=Hair%20%26%20Hats&amp;search[stringTraits][0][values][0]=Clouds%20Bucket&amp;search[toggles][0]=BUY_NOW</t>
  </si>
  <si>
    <t>Hair &amp; Hats: Crown</t>
  </si>
  <si>
    <t>https://opensea.io/collection/dourdarcels?search[sortBy]=PRICE&amp;search[sortAscending]=true&amp;search[stringTraits][0][name]=Hair%20%26%20Hats&amp;search[stringTraits][0][values][0]=Crown&amp;search[toggles][0]=BUY_NOW</t>
  </si>
  <si>
    <t>Hair &amp; Hats: Red Devil Gimp</t>
  </si>
  <si>
    <t>https://opensea.io/collection/dourdarcels?search[sortBy]=PRICE&amp;search[sortAscending]=true&amp;search[stringTraits][0][name]=Hair%20%26%20Hats&amp;search[stringTraits][0][values][0]=Red%20Devil%20Gimp&amp;search[toggles][0]=BUY_NOW</t>
  </si>
  <si>
    <t>Hair &amp; Hats: Metal Cap</t>
  </si>
  <si>
    <t>https://opensea.io/collection/dourdarcels?search[sortBy]=PRICE&amp;search[sortAscending]=true&amp;search[stringTraits][0][name]=Hair%20%26%20Hats&amp;search[stringTraits][0][values][0]=Metal%20Cap&amp;search[toggles][0]=BUY_NOW</t>
  </si>
  <si>
    <t>Hair &amp; Hats: Angel</t>
  </si>
  <si>
    <t>22</t>
  </si>
  <si>
    <t>https://opensea.io/collection/dourdarcels?search[sortBy]=PRICE&amp;search[sortAscending]=true&amp;search[stringTraits][0][name]=Hair%20%26%20Hats&amp;search[stringTraits][0][values][0]=Angel&amp;search[toggles][0]=BUY_NOW</t>
  </si>
  <si>
    <t>Facial Hair: Forest Beard</t>
  </si>
  <si>
    <t>https://opensea.io/collection/dourdarcels?search[sortBy]=PRICE&amp;search[sortAscending]=true&amp;search[stringTraits][0][name]=Facial%20Hair&amp;search[stringTraits][0][values][0]=Forest%20Beard&amp;search[toggles][0]=BUY_NOW</t>
  </si>
  <si>
    <t>Eye: Heart</t>
  </si>
  <si>
    <t>https://opensea.io/collection/dourdarcels?search[sortBy]=PRICE&amp;search[sortAscending]=true&amp;search[stringTraits][0][name]=Eye&amp;search[stringTraits][0][values][0]=Heart&amp;search[toggles][0]=BUY_NOW</t>
  </si>
  <si>
    <t>Eye: Cat</t>
  </si>
  <si>
    <t>https://opensea.io/collection/dourdarcels?search[sortBy]=PRICE&amp;search[sortAscending]=true&amp;search[stringTraits][0][name]=Eye&amp;search[stringTraits][0][values][0]=Cat&amp;search[toggles][0]=BUY_NOW</t>
  </si>
  <si>
    <t>Arms: Basketball</t>
  </si>
  <si>
    <t>https://opensea.io/collection/dourdarcels?search[sortAscending]=true&amp;search[sortBy]=PRICE&amp;search[stringTraits][0][name]=Arms&amp;search[stringTraits][0][values][0]=Basketball&amp;search[toggles][0]=BUY_NOW</t>
  </si>
  <si>
    <t>Arms: Balloon</t>
  </si>
  <si>
    <t>11</t>
  </si>
  <si>
    <t>https://opensea.io/collection/dourdarcels?search[sortAscending]=true&amp;search[sortBy]=PRICE&amp;search[stringTraits][0][name]=Arms&amp;search[stringTraits][0][values][0]=Balloon&amp;search[toggles][0]=BUY_NOW</t>
  </si>
  <si>
    <t>Accessories &amp; Ears: Ape</t>
  </si>
  <si>
    <t>https://opensea.io/collection/dourdarcels?search[sortAscending]=true&amp;search[sortBy]=PRICE&amp;search[stringTraits][0][name]=Accessories%20%26%20Ears&amp;search[stringTraits][0][values][0]=Ape&amp;search[toggles][0]=BUY_NOW</t>
  </si>
  <si>
    <t>Accessories &amp; Ears: Motorcross</t>
  </si>
  <si>
    <t>https://opensea.io/collection/dourdarcels?search[sortAscending]=true&amp;search[sortBy]=PRICE&amp;search[stringTraits][0][name]=Accessories%20%26%20Ears&amp;search[stringTraits][0][values][0]=Motocross&amp;search[toggles][0]=BUY_NOW</t>
  </si>
  <si>
    <t>Accessories &amp; Ears: Cat</t>
  </si>
  <si>
    <t>https://opensea.io/collection/dourdarcels?search[sortAscending]=true&amp;search[sortBy]=PRICE&amp;search[stringTraits][0][name]=Accessories%20%26%20Ears&amp;search[stringTraits][0][values][0]=Cat&amp;search[toggles][0]=BUY_NOW</t>
  </si>
  <si>
    <t>Accessories &amp; Ears: Bunny</t>
  </si>
  <si>
    <t>https://opensea.io/collection/dourdarcels?search[sortAscending]=true&amp;search[sortBy]=PRICE&amp;search[stringTraits][0][name]=Accessories%20%26%20Ears&amp;search[stringTraits][0][values][0]=Bunny&amp;search[toggles][0]=BUY_NOW</t>
  </si>
  <si>
    <t>Accessories &amp; Ears: Unicorn</t>
  </si>
  <si>
    <t>https://opensea.io/collection/dourdarcels?search[sortAscending]=true&amp;search[sortBy]=PRICE&amp;search[stringTraits][0][name]=Accessories%20%26%20Ears&amp;search[stringTraits][0][values][0]=Unicorn&amp;search[toggles][0]=BUY_NOW</t>
  </si>
  <si>
    <t>little-lemon-friends</t>
  </si>
  <si>
    <t>823</t>
  </si>
  <si>
    <t>https://opensea.io/collection/little-lemon-friends?search[sortAscending]=true&amp;search[sortBy]=PRICE&amp;search[toggles][0]=BUY_NOW</t>
  </si>
  <si>
    <t>Back: Diamond Wings</t>
  </si>
  <si>
    <t>https://opensea.io/collection/little-lemon-friends?search[sortAscending]=true&amp;search[sortBy]=PRICE&amp;search[stringTraits][0][name]=Back&amp;search[stringTraits][0][values][0]=Diamond%20Wings&amp;search[toggles][0]=BUY_NOW</t>
  </si>
  <si>
    <t>Back: Gold Wings</t>
  </si>
  <si>
    <t>https://opensea.io/collection/little-lemon-friends?search[sortAscending]=true&amp;search[sortBy]=PRICE&amp;search[stringTraits][0][name]=Back&amp;search[stringTraits][0][values][0]=Gold%20Wings&amp;search[toggles][0]=BUY_NOW</t>
  </si>
  <si>
    <t>Background: Black</t>
  </si>
  <si>
    <t>https://opensea.io/collection/little-lemon-friends?search[sortAscending]=true&amp;search[sortBy]=PRICE&amp;search[stringTraits][0][name]=Background&amp;search[stringTraits][0][values][0]=Black&amp;search[toggles][0]=BUY_NOW</t>
  </si>
  <si>
    <t>Background: White</t>
  </si>
  <si>
    <t>https://opensea.io/collection/little-lemon-friends?search[sortAscending]=true&amp;search[sortBy]=PRICE&amp;search[stringTraits][0][name]=Background&amp;search[stringTraits][0][values][0]=White&amp;search[toggles][0]=BUY_NOW</t>
  </si>
  <si>
    <t>Body: B&amp;W</t>
  </si>
  <si>
    <t>https://opensea.io/collection/little-lemon-friends?search[sortAscending]=true&amp;search[sortBy]=PRICE&amp;search[stringTraits][0][name]=Body&amp;search[stringTraits][0][values][0]=B%26W&amp;search[toggles][0]=BUY_NOW</t>
  </si>
  <si>
    <t>Body: Ruby</t>
  </si>
  <si>
    <t>https://opensea.io/collection/little-lemon-friends?search[sortAscending]=true&amp;search[sortBy]=PRICE&amp;search[stringTraits][0][name]=Body&amp;search[stringTraits][0][values][0]=Ruby&amp;search[toggles][0]=BUY_NOW</t>
  </si>
  <si>
    <t>Body: Emerald</t>
  </si>
  <si>
    <t>https://opensea.io/collection/little-lemon-friends?search[sortAscending]=true&amp;search[sortBy]=PRICE&amp;search[stringTraits][0][name]=Body&amp;search[stringTraits][0][values][0]=Emerald&amp;search[toggles][0]=BUY_NOW</t>
  </si>
  <si>
    <t>Body: Diamond</t>
  </si>
  <si>
    <t>https://opensea.io/collection/little-lemon-friends?search[sortAscending]=true&amp;search[sortBy]=PRICE&amp;search[stringTraits][0][name]=Body&amp;search[stringTraits][0][values][0]=Diamond&amp;search[toggles][0]=BUY_NOW</t>
  </si>
  <si>
    <t>Body: Amethyst</t>
  </si>
  <si>
    <t>https://opensea.io/collection/little-lemon-friends?search[sortAscending]=true&amp;search[sortBy]=PRICE&amp;search[stringTraits][0][name]=Body&amp;search[stringTraits][0][values][0]=Amethyst&amp;search[toggles][0]=BUY_NOW</t>
  </si>
  <si>
    <t>Clothing: Secret Society Hood</t>
  </si>
  <si>
    <t>https://opensea.io/collection/little-lemon-friends?search[sortAscending]=true&amp;search[sortBy]=PRICE&amp;search[stringTraits][0][name]=Clothing&amp;search[stringTraits][0][values][0]=Secret%20Society%20Hood&amp;search[toggles][0]=BUY_NOW</t>
  </si>
  <si>
    <t>Clothing: Cow</t>
  </si>
  <si>
    <t>https://opensea.io/collection/little-lemon-friends?search[sortAscending]=true&amp;search[sortBy]=PRICE&amp;search[stringTraits][0][name]=Clothing&amp;search[stringTraits][0][values][0]=Cow&amp;search[toggles][0]=BUY_NOW</t>
  </si>
  <si>
    <t>Face: Robo Happy</t>
  </si>
  <si>
    <t>https://opensea.io/collection/little-lemon-friends?search[sortAscending]=true&amp;search[sortBy]=PRICE&amp;search[stringTraits][0][name]=Face&amp;search[stringTraits][0][values][0]=Robo%20Happy&amp;search[toggles][0]=BUY_NOW</t>
  </si>
  <si>
    <t>Face: Ruby Dazed</t>
  </si>
  <si>
    <t>https://opensea.io/collection/little-lemon-friends?search[sortAscending]=true&amp;search[sortBy]=PRICE&amp;search[stringTraits][0][name]=Face&amp;search[stringTraits][0][values][0]=Ruby%20Dazed&amp;search[toggles][0]=BUY_NOW</t>
  </si>
  <si>
    <t>Face: Robo Angry</t>
  </si>
  <si>
    <t>https://opensea.io/collection/little-lemon-friends?search[sortAscending]=true&amp;search[sortBy]=PRICE&amp;search[stringTraits][0][name]=Face&amp;search[stringTraits][0][values][0]=Robo%20Angry&amp;search[toggles][0]=BUY_NOW</t>
  </si>
  <si>
    <t>Face: Emerald Dazed</t>
  </si>
  <si>
    <t>https://opensea.io/collection/little-lemon-friends?search[sortAscending]=true&amp;search[sortBy]=PRICE&amp;search[stringTraits][0][name]=Face&amp;search[stringTraits][0][values][0]=Emerald%20Dazed&amp;search[toggles][0]=BUY_NOW</t>
  </si>
  <si>
    <t>Face: Diamond Dazed</t>
  </si>
  <si>
    <t>https://opensea.io/collection/little-lemon-friends?search[sortAscending]=true&amp;search[sortBy]=PRICE&amp;search[stringTraits][0][name]=Face&amp;search[stringTraits][0][values][0]=Diamond%20Dazed&amp;search[toggles][0]=BUY_NOW</t>
  </si>
  <si>
    <t>Face: Amethyst Dazed</t>
  </si>
  <si>
    <t>https://opensea.io/collection/little-lemon-friends?search[sortAscending]=true&amp;search[sortBy]=PRICE&amp;search[stringTraits][0][name]=Face&amp;search[stringTraits][0][values][0]=Amethyst%20Dazed&amp;search[toggles][0]=BUY_NOW</t>
  </si>
  <si>
    <t>Hat: Samurai(Enchanted)</t>
  </si>
  <si>
    <t>https://opensea.io/collection/little-lemon-friends?search[sortAscending]=true&amp;search[sortBy]=PRICE&amp;search[stringTraits][0][name]=Hat&amp;search[stringTraits][0][values][0]=Samurai%28Enchanted%29&amp;search[toggles][0]=BUY_NOW</t>
  </si>
  <si>
    <t>Hat: Party Hat</t>
  </si>
  <si>
    <t>https://opensea.io/collection/little-lemon-friends?search[sortAscending]=true&amp;search[sortBy]=PRICE&amp;search[stringTraits][0][name]=Hat&amp;search[stringTraits][0][values][0]=Party%20Hat&amp;search[toggles][0]=BUY_NOW</t>
  </si>
  <si>
    <t>Hat: Glowshroom</t>
  </si>
  <si>
    <t>https://opensea.io/collection/little-lemon-friends?search[sortAscending]=true&amp;search[sortBy]=PRICE&amp;search[stringTraits][0][name]=Hat&amp;search[stringTraits][0][values][0]=Glowshroom&amp;search[toggles][0]=BUY_NOW</t>
  </si>
  <si>
    <t>Hat: Crown</t>
  </si>
  <si>
    <t>https://opensea.io/collection/little-lemon-friends?search[sortAscending]=true&amp;search[sortBy]=PRICE&amp;search[stringTraits][0][name]=Hat&amp;search[stringTraits][0][values][0]=Crown&amp;search[toggles][0]=BUY_NOW</t>
  </si>
  <si>
    <t>Item: Magic</t>
  </si>
  <si>
    <t>https://opensea.io/collection/little-lemon-friends?search[sortAscending]=true&amp;search[sortBy]=PRICE&amp;search[stringTraits][0][name]=Item&amp;search[stringTraits][0][values][0]=Magic&amp;search[toggles][0]=BUY_NOW</t>
  </si>
  <si>
    <t>Item: Dark Magic</t>
  </si>
  <si>
    <t>https://opensea.io/collection/little-lemon-friends?search[sortAscending]=true&amp;search[sortBy]=PRICE&amp;search[stringTraits][0][name]=Item&amp;search[stringTraits][0][values][0]=Dark%20Magic&amp;search[toggles][0]=BUY_NOW</t>
  </si>
  <si>
    <t>Mouth: Rainbow</t>
  </si>
  <si>
    <t>https://opensea.io/collection/little-lemon-friends?search[sortAscending]=true&amp;search[sortBy]=PRICE&amp;search[stringTraits][0][name]=Mouth&amp;search[stringTraits][0][values][0]=Rainbow&amp;search[toggles][0]=BUY_NOW</t>
  </si>
  <si>
    <t>grayboys</t>
  </si>
  <si>
    <t>376</t>
  </si>
  <si>
    <t>https://opensea.io/collection/grayboys?search[sortAscending]=true&amp;search[sortBy]=PRICE&amp;search[toggles][0]=BUY_NOW</t>
  </si>
  <si>
    <t>Body: Blue</t>
  </si>
  <si>
    <t>https://opensea.io/collection/grayboys?search[sortAscending]=true&amp;search[sortBy]=PRICE&amp;search[stringTraits][0][name]=Body&amp;search[stringTraits][0][values][0]=Blue&amp;search[toggles][0]=BUY_NOW</t>
  </si>
  <si>
    <t>Body: Pink</t>
  </si>
  <si>
    <t>https://opensea.io/collection/grayboys?search[sortAscending]=true&amp;search[sortBy]=PRICE&amp;search[stringTraits][0][name]=Body&amp;search[stringTraits][0][values][0]=Pink&amp;search[toggles][0]=BUY_NOW</t>
  </si>
  <si>
    <t>Infinity</t>
  </si>
  <si>
    <t>Body: Swamp Monster</t>
  </si>
  <si>
    <t>https://opensea.io/collection/grayboys?search[sortAscending]=true&amp;search[sortBy]=PRICE&amp;search[stringTraits][0][name]=Body&amp;search[stringTraits][0][values][0]=Swamp%20Monster&amp;search[toggles][0]=BUY_NOW</t>
  </si>
  <si>
    <t>Body: Floating Head</t>
  </si>
  <si>
    <t>https://opensea.io/collection/grayboys?search[sortAscending]=true&amp;search[sortBy]=PRICE&amp;search[stringTraits][0][name]=Body&amp;search[stringTraits][0][values][0]=Floating%20Head&amp;search[toggles][0]=BUY_NOW</t>
  </si>
  <si>
    <t>Body: Green</t>
  </si>
  <si>
    <t>https://opensea.io/collection/grayboys?search[sortAscending]=true&amp;search[sortBy]=PRICE&amp;search[stringTraits][0][name]=Body&amp;search[stringTraits][0][values][0]=Green&amp;search[toggles][0]=BUY_NOW</t>
  </si>
  <si>
    <t>Body: Gold</t>
  </si>
  <si>
    <t>https://opensea.io/collection/grayboys?search[sortAscending]=true&amp;search[sortBy]=PRICE&amp;search[stringTraits][0][name]=Body&amp;search[stringTraits][0][values][0]=Gold&amp;search[toggles][0]=BUY_NOW</t>
  </si>
  <si>
    <t>Body: Melting</t>
  </si>
  <si>
    <t>https://opensea.io/collection/grayboys?search[sortAscending]=true&amp;search[sortBy]=PRICE&amp;search[stringTraits][0][name]=Body&amp;search[stringTraits][0][values][0]=Melting&amp;search[toggles][0]=BUY_NOW</t>
  </si>
  <si>
    <t>Eyes: Blue Laser Eyes</t>
  </si>
  <si>
    <t>https://opensea.io/collection/grayboys?search[sortAscending]=true&amp;search[sortBy]=PRICE&amp;search[stringTraits][0][name]=Eyes&amp;search[stringTraits][0][values][0]=Blue%20Laser%20Eyes&amp;search[toggles][0]=BUY_NOW</t>
  </si>
  <si>
    <t>Eyes: Beam Eyes</t>
  </si>
  <si>
    <t>https://opensea.io/collection/grayboys?search[sortAscending]=true&amp;search[sortBy]=PRICE&amp;search[stringTraits][0][name]=Eyes&amp;search[stringTraits][0][values][0]=Beam%20eyes&amp;search[toggles][0]=BUY_NOW</t>
  </si>
  <si>
    <t>Eyes: Laser Eyes</t>
  </si>
  <si>
    <t>https://opensea.io/collection/grayboys?search[sortAscending]=true&amp;search[sortBy]=PRICE&amp;search[stringTraits][0][name]=Eyes&amp;search[stringTraits][0][values][0]=Laser%20Eyes&amp;search[toggles][0]=BUY_NOW</t>
  </si>
  <si>
    <t>Eyes: Three Eyes</t>
  </si>
  <si>
    <t>https://opensea.io/collection/grayboys?search[sortAscending]=true&amp;search[sortBy]=PRICE&amp;search[stringTraits][0][name]=Eyes&amp;search[stringTraits][0][values][0]=Three%20Eyes&amp;search[toggles][0]=BUY_NOW</t>
  </si>
  <si>
    <t>Eyewear: Alien Controller</t>
  </si>
  <si>
    <t>https://opensea.io/collection/grayboys?search[sortAscending]=true&amp;search[sortBy]=PRICE&amp;search[stringTraits][0][name]=Eyewear&amp;search[stringTraits][0][values][0]=Alien%20Controller&amp;search[toggles][0]=BUY_NOW</t>
  </si>
  <si>
    <t>Eyewear: Force Field Glasses</t>
  </si>
  <si>
    <t>https://opensea.io/collection/grayboys?search[sortAscending]=true&amp;search[sortBy]=PRICE&amp;search[stringTraits][0][name]=Eyewear&amp;search[stringTraits][0][values][0]=Force%20Field%20Glasses&amp;search[toggles][0]=BUY_NOW</t>
  </si>
  <si>
    <t>Eyewear: Shutter Glasses</t>
  </si>
  <si>
    <t>https://opensea.io/collection/grayboys?search[sortAscending]=true&amp;search[sortBy]=PRICE&amp;search[stringTraits][0][name]=Eyewear&amp;search[stringTraits][0][values][0]=Shutter%20Glasses&amp;search[toggles][0]=BUY_NOW</t>
  </si>
  <si>
    <t>Eyewear: Safety Glasses</t>
  </si>
  <si>
    <t>https://opensea.io/collection/grayboys?search[sortAscending]=true&amp;search[sortBy]=PRICE&amp;search[stringTraits][0][name]=Eyewear&amp;search[stringTraits][0][values][0]=Safety%20Glasses&amp;search[toggles][0]=BUY_NOW</t>
  </si>
  <si>
    <t>Eyewear: Creep Glasses</t>
  </si>
  <si>
    <t>https://opensea.io/collection/grayboys?search[sortAscending]=true&amp;search[sortBy]=PRICE&amp;search[stringTraits][0][name]=Eyewear&amp;search[stringTraits][0][values][0]=Creep%20Glasses&amp;search[toggles][0]=BUY_NOW</t>
  </si>
  <si>
    <t>Head: Tribal Head</t>
  </si>
  <si>
    <t>https://opensea.io/collection/grayboys?search[sortAscending]=true&amp;search[sortBy]=PRICE&amp;search[stringTraits][0][name]=Face&amp;search[stringTraits][0][values][0]=Tribal%20Head&amp;search[toggles][0]=BUY_NOW</t>
  </si>
  <si>
    <t>Head: Swamp Creature Head</t>
  </si>
  <si>
    <t>https://opensea.io/collection/grayboys?search[sortAscending]=true&amp;search[sortBy]=PRICE&amp;search[stringTraits][0][name]=Face&amp;search[stringTraits][0][values][0]=Swamp%20Creature%20Head&amp;search[toggles][0]=BUY_NOW</t>
  </si>
  <si>
    <t>Head: Camo Mask</t>
  </si>
  <si>
    <t>https://opensea.io/collection/grayboys?search[sortAscending]=true&amp;search[sortBy]=PRICE&amp;search[stringTraits][0][name]=Face&amp;search[stringTraits][0][values][0]=Camo%20Mask&amp;search[toggles][0]=BUY_NOW</t>
  </si>
  <si>
    <t>Head: Green Head</t>
  </si>
  <si>
    <t>https://opensea.io/collection/grayboys?search[sortAscending]=true&amp;search[sortBy]=PRICE&amp;search[stringTraits][0][name]=Face&amp;search[stringTraits][0][values][0]=Green%20Head&amp;search[toggles][0]=BUY_NOW</t>
  </si>
  <si>
    <t>Head: Double Chin</t>
  </si>
  <si>
    <t>https://opensea.io/collection/grayboys?search[sortAscending]=true&amp;search[sortBy]=PRICE&amp;search[stringTraits][0][name]=Face&amp;search[stringTraits][0][values][0]=Double%20Chin&amp;search[toggles][0]=BUY_NOW</t>
  </si>
  <si>
    <t>Head: Gold Head</t>
  </si>
  <si>
    <t>https://opensea.io/collection/grayboys?search[sortAscending]=true&amp;search[sortBy]=PRICE&amp;search[stringTraits][0][name]=Face&amp;search[stringTraits][0][values][0]=Gold%20Head&amp;search[toggles][0]=BUY_NOW</t>
  </si>
  <si>
    <t>Head: Melting Head</t>
  </si>
  <si>
    <t>https://opensea.io/collection/grayboys?search[sortAscending]=true&amp;search[sortBy]=PRICE&amp;search[stringTraits][0][name]=Face&amp;search[stringTraits][0][values][0]=Melting%20Head&amp;search[toggles][0]=BUY_NOW</t>
  </si>
  <si>
    <t>Facial Features: Ape Face</t>
  </si>
  <si>
    <t>https://opensea.io/collection/grayboys?search[sortAscending]=true&amp;search[sortBy]=PRICE&amp;search[stringTraits][0][name]=Facial%20Features&amp;search[stringTraits][0][values][0]=Ape%20Face&amp;search[toggles][0]=BUY_NOW</t>
  </si>
  <si>
    <t>Facial Features: Clown Makeup</t>
  </si>
  <si>
    <t>https://opensea.io/collection/grayboys?search[sortAscending]=true&amp;search[sortBy]=PRICE&amp;search[stringTraits][0][name]=Facial%20Features&amp;search[stringTraits][0][values][0]=Clown%20Makeup&amp;search[toggles][0]=BUY_NOW</t>
  </si>
  <si>
    <t>Facial Features: Corpse Paint</t>
  </si>
  <si>
    <t>https://opensea.io/collection/grayboys?search[sortAscending]=true&amp;search[sortBy]=PRICE&amp;search[stringTraits][0][name]=Facial%20Features&amp;search[stringTraits][0][values][0]=Corpse%20Paint&amp;search[toggles][0]=BUY_NOW</t>
  </si>
  <si>
    <t>Facial Features: Tribal Facepaint</t>
  </si>
  <si>
    <t>https://opensea.io/collection/grayboys?search[sortAscending]=true&amp;search[sortBy]=PRICE&amp;search[stringTraits][0][name]=Facial%20Features&amp;search[stringTraits][0][values][0]=Tribal%20Facepaint&amp;search[toggles][0]=BUY_NOW</t>
  </si>
  <si>
    <t>Facial Features: Crying</t>
  </si>
  <si>
    <t>https://opensea.io/collection/grayboys?search[sortAscending]=true&amp;search[sortBy]=PRICE&amp;search[stringTraits][0][name]=Facial%20Features&amp;search[stringTraits][0][values][0]=Crying&amp;search[toggles][0]=BUY_NOW</t>
  </si>
  <si>
    <t>Facial Features: Sunscreen Nose</t>
  </si>
  <si>
    <t>https://opensea.io/collection/grayboys?search[sortAscending]=true&amp;search[sortBy]=PRICE&amp;search[stringTraits][0][name]=Facial%20Features&amp;search[stringTraits][0][values][0]=Sunscreen%20Nose&amp;search[toggles][0]=BUY_NOW</t>
  </si>
  <si>
    <t>Facial Hair: Scruffy</t>
  </si>
  <si>
    <t>https://opensea.io/collection/grayboys?search[sortAscending]=true&amp;search[sortBy]=PRICE&amp;search[stringTraits][0][name]=Facial%20Hair&amp;search[stringTraits][0][values][0]=Scruffy&amp;search[toggles][0]=BUY_NOW</t>
  </si>
  <si>
    <t>Facial Hair: Wizard Beard</t>
  </si>
  <si>
    <t>https://opensea.io/collection/grayboys?search[sortAscending]=true&amp;search[sortBy]=PRICE&amp;search[stringTraits][0][name]=Facial%20Hair&amp;search[stringTraits][0][values][0]=Wizard%20Beard&amp;search[toggles][0]=BUY_NOW</t>
  </si>
  <si>
    <t>Facial Hair: Bubble Beard</t>
  </si>
  <si>
    <t>https://opensea.io/collection/grayboys?search[sortAscending]=true&amp;search[sortBy]=PRICE&amp;search[stringTraits][0][name]=Facial%20Hair&amp;search[stringTraits][0][values][0]=Bubble%20Beard&amp;search[toggles][0]=BUY_NOW</t>
  </si>
  <si>
    <t>Facial Hair: Thug Beard</t>
  </si>
  <si>
    <t>https://opensea.io/collection/grayboys?search[sortAscending]=true&amp;search[sortBy]=PRICE&amp;search[stringTraits][0][name]=Facial%20Hair&amp;search[stringTraits][0][values][0]=Thug%20Beard&amp;search[toggles][0]=BUY_NOW</t>
  </si>
  <si>
    <t>Hair: Clown Hair</t>
  </si>
  <si>
    <t>https://opensea.io/collection/grayboys?search[sortAscending]=true&amp;search[sortBy]=PRICE&amp;search[stringTraits][0][name]=Hair&amp;search[stringTraits][0][values][0]=Clown%20Hair&amp;search[toggles][0]=BUY_NOW</t>
  </si>
  <si>
    <t>Hair: Tribal Mohawk</t>
  </si>
  <si>
    <t>https://opensea.io/collection/grayboys?search[sortAscending]=true&amp;search[sortBy]=PRICE&amp;search[stringTraits][0][name]=Hair&amp;search[stringTraits][0][values][0]=Tribal%20Mohawk&amp;search[toggles][0]=BUY_NOW</t>
  </si>
  <si>
    <t>Hair: Fin</t>
  </si>
  <si>
    <t>https://opensea.io/collection/grayboys?search[sortAscending]=true&amp;search[sortBy]=PRICE&amp;search[stringTraits][0][name]=Hair&amp;search[stringTraits][0][values][0]=Fin&amp;search[toggles][0]=BUY_NOW</t>
  </si>
  <si>
    <t>Hat: Scrap Cap</t>
  </si>
  <si>
    <t>https://opensea.io/collection/grayboys?search[sortAscending]=true&amp;search[sortBy]=PRICE&amp;search[stringTraits][0][name]=Hat&amp;search[stringTraits][0][values][0]=Scrap%20Cap&amp;search[toggles][0]=BUY_NOW</t>
  </si>
  <si>
    <t>Shirt: Superhero</t>
  </si>
  <si>
    <t>https://opensea.io/collection/grayboys?search[sortAscending]=true&amp;search[sortBy]=PRICE&amp;search[stringTraits][0][name]=Shirt&amp;search[stringTraits][0][values][0]=Superhero&amp;search[toggles][0]=BUY_NOW</t>
  </si>
  <si>
    <t>Shirt: Tribal</t>
  </si>
  <si>
    <t>https://opensea.io/collection/grayboys?search[sortAscending]=true&amp;search[sortBy]=PRICE&amp;search[stringTraits][0][name]=Shirt&amp;search[stringTraits][0][values][0]=Tribal&amp;search[toggles][0]=BUY_NOW</t>
  </si>
  <si>
    <t>Shirt: Alien Memes</t>
  </si>
  <si>
    <t>https://opensea.io/collection/grayboys?search[sortAscending]=true&amp;search[sortBy]=PRICE&amp;search[stringTraits][0][name]=Shirt&amp;search[stringTraits][0][values][0]=Alien%20Memes%20Shirt&amp;search[toggles][0]=BUY_NOW</t>
  </si>
  <si>
    <t>Shirt: Basketball Jersey</t>
  </si>
  <si>
    <t>https://opensea.io/collection/grayboys?search[sortAscending]=true&amp;search[sortBy]=PRICE&amp;search[stringTraits][0][name]=Shirt&amp;search[stringTraits][0][values][0]=Basketball%20Jersey&amp;search[toggles][0]=BUY_NOW</t>
  </si>
  <si>
    <t>Shirt: Ninja Costume</t>
  </si>
  <si>
    <t>https://opensea.io/collection/grayboys?search[sortAscending]=true&amp;search[sortBy]=PRICE&amp;search[stringTraits][0][name]=Shirt&amp;search[stringTraits][0][values][0]=Ninja%20Costume&amp;search[toggles][0]=BUY_NOW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</si>
</sst>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0"/>
      <family val="2"/>
      <scheme val="minor"/>
      <sz val="11"/>
      <name val="Calibri"/>
    </font>
    <font>
      <b/>
      <color theme="0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4" tint="0.7999816888943144"/>
      <family val="2"/>
      <scheme val="minor"/>
      <sz val="11"/>
      <name val="Calibri"/>
    </font>
    <font>
      <u/>
      <color theme="10"/>
      <family val="2"/>
      <scheme val="minor"/>
      <sz val="10"/>
      <name val="Calibri"/>
    </font>
    <font>
      <u/>
      <color theme="1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3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4" fillId="6" borderId="2" xfId="0" applyFont="1" applyFill="1" applyBorder="1" applyAlignment="1" applyProtection="1">
      <alignment horizontal="left" vertical="center"/>
      <protection locked="0"/>
    </xf>
    <xf numFmtId="14" fontId="0" fillId="6" borderId="1" xfId="0" applyNumberFormat="1" applyFill="1" applyBorder="1" applyAlignment="1" applyProtection="1">
      <alignment horizontal="left" vertical="center"/>
      <protection locked="0"/>
    </xf>
    <xf numFmtId="3" fontId="0" fillId="6" borderId="1" xfId="0" applyNumberFormat="1" applyFill="1" applyBorder="1" applyAlignment="1" applyProtection="1">
      <alignment horizontal="center" vertical="center"/>
      <protection locked="0"/>
    </xf>
    <xf numFmtId="9" fontId="0" fillId="6" borderId="1" xfId="0" applyNumberFormat="1" applyFill="1" applyBorder="1" applyAlignment="1" applyProtection="1">
      <alignment horizontal="center" vertical="center"/>
      <protection locked="0"/>
    </xf>
    <xf numFmtId="4" fontId="0" fillId="6" borderId="1" xfId="0" applyNumberFormat="1" applyFill="1" applyBorder="1" applyAlignment="1">
      <alignment horizontal="center" vertical="center"/>
    </xf>
    <xf numFmtId="4" fontId="0" fillId="6" borderId="1" xfId="0" applyNumberFormat="1" applyFill="1" applyBorder="1" applyAlignment="1" applyProtection="1">
      <alignment horizontal="center" vertical="center"/>
      <protection locked="0"/>
    </xf>
    <xf numFmtId="3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left" vertical="center"/>
    </xf>
    <xf numFmtId="0" fontId="6" fillId="6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4" fontId="0" fillId="0" borderId="0" xfId="0" applyNumberFormat="1" applyAlignment="1" applyProtection="1">
      <alignment horizontal="left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 applyProtection="1">
      <alignment horizontal="center" vertical="center"/>
      <protection locked="0"/>
    </xf>
    <xf numFmtId="3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5" fillId="4" borderId="0" xfId="0" applyNumberFormat="1" applyFont="1" applyFill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6">
    <dxf>
      <font>
        <b/>
        <i/>
      </font>
      <fill>
        <patternFill>
          <bgColor rgb="FFF1F7ED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  <diagonal/>
      </border>
    </dxf>
    <dxf>
      <font>
        <b/>
        <i/>
        <color theme="1"/>
      </font>
      <fill>
        <patternFill>
          <bgColor rgb="FFFFEBEB"/>
        </patternFill>
      </fill>
      <border>
        <left style="thin">
          <color rgb="FFE0E0E0"/>
        </left>
        <right style="thin">
          <color rgb="FFE0E0E0"/>
        </right>
        <top style="thin">
          <color rgb="FFE0E0E0"/>
        </top>
        <bottom style="thin">
          <color rgb="FFE0E0E0"/>
        </bottom>
        <diagonal/>
      </border>
    </dxf>
    <dxf>
      <font>
        <b/>
        <i/>
        <color theme="4"/>
      </font>
      <fill>
        <patternFill patternType="none"/>
      </fill>
    </dxf>
    <dxf>
      <font>
        <b/>
        <i/>
        <color rgb="FF16C784"/>
      </font>
    </dxf>
    <dxf>
      <font>
        <b/>
        <i/>
        <color rgb="FFEA3943"/>
      </font>
    </dxf>
    <dxf>
      <font>
        <b/>
        <i/>
        <color rgb="FFEA3943"/>
      </font>
    </dxf>
    <dxf>
      <font>
        <b/>
        <i/>
        <color rgb="FF16C784"/>
      </font>
    </dxf>
    <dxf>
      <font>
        <color theme="0"/>
      </font>
    </dxf>
    <dxf>
      <numFmt numFmtId="0" formatCode="General"/>
    </dxf>
    <dxf>
      <numFmt numFmtId="13" formatCode="0%"/>
    </dxf>
    <dxf>
      <numFmt numFmtId="13" formatCode="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C00000"/>
      </font>
    </dxf>
    <dxf>
      <font>
        <color theme="5" tint="-0.24994659260841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sea.io/collection/coolmans-universe?search%5bsortBy%5d=PRICE&amp;search%5bsortAscending%5d=true&amp;search%5btoggles%5d%5b0%5d=BUY_NOW" TargetMode="External"/><Relationship Id="rId2" Type="http://schemas.openxmlformats.org/officeDocument/2006/relationships/hyperlink" Target="https://opensea.io/collection/coolmans-universe?search%5bsortAscending%5d=true&amp;search%5bsortBy%5d=PRICE&amp;search%5bstringTraits%5d%5b0%5d%5bname%5d=Baby&amp;search%5bstringTraits%5d%5b0%5d%5bvalues%5d%5b0%5d=Franken&amp;search%5btoggles%5d%5b0%5d=BUY_NOW" TargetMode="External"/><Relationship Id="rId3" Type="http://schemas.openxmlformats.org/officeDocument/2006/relationships/hyperlink" Target="https://opensea.io/collection/coolmans-universe?search%5bsortAscending%5d=true&amp;search%5bsortBy%5d=PRICE&amp;search%5bstringTraits%5d%5b0%5d%5bname%5d=Clothes&amp;search%5bstringTraits%5d%5b0%5d%5bvalues%5d%5b0%5d=Dino%20Suit&amp;search%5btoggles%5d%5b0%5d=BUY_NOW" TargetMode="External"/><Relationship Id="rId4" Type="http://schemas.openxmlformats.org/officeDocument/2006/relationships/hyperlink" Target="https://opensea.io/collection/coolmans-universe?search%5BsortAscending%5D=true&amp;search%5BsortBy%5D=PRICE&amp;search%5BstringTraits%5D%5B0%5D%5Bname%5D=Hat&amp;search%5BstringTraits%5D%5B0%5D%5Bvalues%5D%5B0%5D=Beanie&amp;search%5Btoggles%5D%5B0%5D=BUY_NOW" TargetMode="External"/><Relationship Id="rId5" Type="http://schemas.openxmlformats.org/officeDocument/2006/relationships/hyperlink" Target="https://opensea.io/collection/coolmans-universe?search%5bsortAscending%5d=true&amp;search%5bsortBy%5d=PRICE&amp;search%5bstringTraits%5d%5b0%5d%5bname%5d=Hat&amp;search%5bstringTraits%5d%5b0%5d%5bvalues%5d%5b0%5d=Birthday&amp;search%5btoggles%5d%5b0%5d=BUY_NOW" TargetMode="External"/><Relationship Id="rId6" Type="http://schemas.openxmlformats.org/officeDocument/2006/relationships/hyperlink" Target="https://opensea.io/collection/little-lemon-friends?search%5bsortAscending%5d=true&amp;search%5bsortBy%5d=PRICE&amp;search%5bstringTraits%5d%5b0%5d%5bname%5d=Back&amp;search%5bstringTraits%5d%5b0%5d%5bvalues%5d%5b0%5d=Gold%20Wings&amp;search%5btoggles%5d%5b0%5d=BUY_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workbookViewId="0" zoomScale="85" zoomScaleNormal="85">
      <pane ySplit="1" topLeftCell="A110" activePane="bottomLeft" state="frozen"/>
      <selection pane="bottomLeft" activeCell="D118" sqref="D118"/>
    </sheetView>
  </sheetViews>
  <sheetFormatPr defaultRowHeight="14.45" outlineLevelRow="0" outlineLevelCol="0" x14ac:dyDescent="0.25" customHeight="1"/>
  <cols>
    <col min="1" max="1" width="20.42578125" style="1" customWidth="1"/>
    <col min="2" max="2" width="24.7109375" customWidth="1"/>
    <col min="3" max="3" width="9.140625" customWidth="1"/>
    <col min="4" max="9" width="12.7109375" customWidth="1"/>
    <col min="10" max="10" width="2.7109375" customWidth="1"/>
    <col min="11" max="11" width="15.7109375" customWidth="1"/>
    <col min="12" max="15" width="12.7109375" customWidth="1"/>
    <col min="16" max="16" width="2.7109375" customWidth="1"/>
    <col min="17" max="21" width="12.7109375" customWidth="1"/>
    <col min="22" max="22" width="2.7109375" customWidth="1"/>
    <col min="23" max="23" width="9.140625" style="2" customWidth="1"/>
    <col min="24" max="24" width="2.7109375" customWidth="1"/>
  </cols>
  <sheetData>
    <row r="1" ht="38.25" customHeight="1" spans="1:33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9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7" t="s">
        <v>9</v>
      </c>
      <c r="W1" s="10" t="s">
        <v>20</v>
      </c>
      <c r="X1" s="7" t="s">
        <v>9</v>
      </c>
      <c r="Y1" s="3" t="s">
        <v>9</v>
      </c>
      <c r="Z1" s="3" t="s">
        <v>9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9</v>
      </c>
      <c r="AF1" s="3" t="s">
        <v>9</v>
      </c>
      <c r="AG1" s="3" t="s">
        <v>9</v>
      </c>
    </row>
    <row r="2" ht="39.95" customHeight="1" spans="1:49" s="11" customFormat="1" x14ac:dyDescent="0.25">
      <c r="A2" s="12" t="s">
        <v>21</v>
      </c>
      <c r="B2" s="13" t="s">
        <v>22</v>
      </c>
      <c r="C2" s="14" t="s">
        <v>23</v>
      </c>
      <c r="D2" s="14">
        <v>10000</v>
      </c>
      <c r="E2" s="14" t="s">
        <v>24</v>
      </c>
      <c r="F2" s="15">
        <v>0.4</v>
      </c>
      <c r="G2" s="16">
        <f t="array" ref="G2">_xlfn.IFS($E2="AboveFloor",$K2+($F2*$K2),$E2="BelowFloor",$K2-($F2*$K2),$E2="Fixed",$F2)</f>
        <v>0.7487999999999999</v>
      </c>
      <c r="H2" s="16"/>
      <c r="I2" s="17">
        <v>0</v>
      </c>
      <c r="J2" s="18"/>
      <c r="K2" s="19">
        <f>SUM(L2)</f>
        <v>1.248</v>
      </c>
      <c r="L2" s="19">
        <f t="shared" ref="L2:L33" si="0">SUM(R2)</f>
        <v>1.248</v>
      </c>
      <c r="M2" s="19">
        <f t="shared" ref="M2:M33" si="1">SUM(L2-K2)</f>
        <v>0</v>
      </c>
      <c r="N2" s="20">
        <f t="shared" ref="N2:N33" si="2">SUM(L2-K2)/K2</f>
        <v>0</v>
      </c>
      <c r="O2" s="19">
        <f t="shared" ref="O2:O33" si="3">ROUND(L2/K2,1)</f>
        <v>1</v>
      </c>
      <c r="P2" s="18"/>
      <c r="Q2" s="11" t="s">
        <v>25</v>
      </c>
      <c r="R2" s="19">
        <f t="array" ref="R2">INDEX($Y2:$XL2,COUNTA($Y2:$XL2))</f>
        <v>1.248</v>
      </c>
      <c r="S2" s="19">
        <f>OFFSET($Y2,0,COUNTA($Y2:$ZL2)-2,1,1)</f>
        <v>1.248</v>
      </c>
      <c r="T2" s="19">
        <f t="shared" ref="T2" si="4">SUM(S2-R2)</f>
        <v>0</v>
      </c>
      <c r="U2" s="21">
        <f t="shared" ref="U2" si="5">SUM(R2/S2)-1</f>
        <v>0</v>
      </c>
      <c r="V2" s="22" t="s">
        <v>9</v>
      </c>
      <c r="W2" s="23" t="s">
        <v>26</v>
      </c>
      <c r="X2" s="22">
        <v>0</v>
      </c>
      <c r="Y2" s="11">
        <v>1.26</v>
      </c>
      <c r="Z2" s="11">
        <v>1.2</v>
      </c>
      <c r="AA2" s="11">
        <v>1.2</v>
      </c>
      <c r="AB2" s="11">
        <v>1.2</v>
      </c>
      <c r="AC2" s="11">
        <v>1.249</v>
      </c>
      <c r="AD2" s="11">
        <v>1.234</v>
      </c>
      <c r="AE2" s="11">
        <v>1.233</v>
      </c>
      <c r="AF2" s="11">
        <v>1</v>
      </c>
      <c r="AG2" s="11">
        <v>1.248</v>
      </c>
      <c r="AH2" s="11">
        <v>-4.752</v>
      </c>
      <c r="AI2" s="11">
        <v>-3.752</v>
      </c>
      <c r="AJ2" s="11">
        <v>-2.752</v>
      </c>
      <c r="AK2" s="11">
        <v>-1.752</v>
      </c>
      <c r="AL2" s="11">
        <v>-0.752</v>
      </c>
      <c r="AM2" s="11">
        <v>0.248</v>
      </c>
      <c r="AN2" s="11">
        <v>1.248</v>
      </c>
      <c r="AO2" s="11">
        <v>1.248</v>
      </c>
      <c r="AQ2" s="11">
        <v>1.13</v>
      </c>
      <c r="AS2" s="11">
        <v>1.17</v>
      </c>
      <c r="AU2" s="11">
        <v>1.15</v>
      </c>
      <c r="AW2" s="11">
        <v>1.17</v>
      </c>
    </row>
    <row r="3" ht="19.5" customHeight="1" spans="1:49" s="24" customFormat="1" x14ac:dyDescent="0.25">
      <c r="A3" s="25" t="s">
        <v>21</v>
      </c>
      <c r="B3" s="26" t="s">
        <v>27</v>
      </c>
      <c r="C3" s="27" t="s">
        <v>23</v>
      </c>
      <c r="D3" s="27">
        <v>16</v>
      </c>
      <c r="E3" s="27" t="s">
        <v>28</v>
      </c>
      <c r="F3" s="28">
        <v>0.3</v>
      </c>
      <c r="G3" s="29">
        <f t="array" ref="G3">_xlfn.IFS($E3="AboveFloor",$K3+($F3*$K3),$E3="BelowFloor",$K3-($F3*$K3),$E3="Fixed",$F3)</f>
        <v>1.6224</v>
      </c>
      <c r="H3" s="29">
        <f>SUM(L3-G3)</f>
        <v>4.9776</v>
      </c>
      <c r="I3" s="30">
        <v>0.01</v>
      </c>
      <c r="J3" s="31" t="s">
        <v>9</v>
      </c>
      <c r="K3" s="32">
        <f t="shared" ref="K3:K34" si="6">SUM($K$2)</f>
        <v>1.248</v>
      </c>
      <c r="L3" s="32">
        <f t="shared" si="0"/>
        <v>6.6</v>
      </c>
      <c r="M3" s="32">
        <f t="shared" si="1"/>
        <v>5.351999999999999</v>
      </c>
      <c r="N3" s="33">
        <f t="shared" si="2"/>
        <v>4.288461538461538</v>
      </c>
      <c r="O3" s="32">
        <f t="shared" si="3"/>
        <v>5.3</v>
      </c>
      <c r="P3" s="31" t="s">
        <v>9</v>
      </c>
      <c r="Q3" s="24" t="s">
        <v>29</v>
      </c>
      <c r="R3" s="32">
        <f t="array" ref="R3">INDEX($Y3:$XL3,COUNTA($Y3:$XL3))</f>
        <v>6.6</v>
      </c>
      <c r="S3" s="32">
        <f t="shared" ref="S3:S66" si="7">OFFSET($Y3,0,COUNTA($Y3:$ZL3)-2,1,1)</f>
        <v>6.6</v>
      </c>
      <c r="T3" s="32">
        <f t="shared" ref="T3:T66" si="8">SUM(S3-R3)</f>
        <v>0</v>
      </c>
      <c r="U3" s="34">
        <f t="shared" ref="U3:U66" si="9">SUM(R3/S3)-1</f>
        <v>0</v>
      </c>
      <c r="V3" s="35" t="s">
        <v>9</v>
      </c>
      <c r="W3" s="36" t="s">
        <v>30</v>
      </c>
      <c r="X3" s="35" t="s">
        <v>9</v>
      </c>
      <c r="Y3" s="24">
        <v>6.6</v>
      </c>
      <c r="Z3" s="24">
        <v>6.6</v>
      </c>
      <c r="AA3" s="24">
        <v>6.6</v>
      </c>
      <c r="AB3" s="24">
        <v>6.6</v>
      </c>
      <c r="AC3" s="24">
        <v>6.6</v>
      </c>
      <c r="AD3" s="24">
        <v>6.6</v>
      </c>
      <c r="AE3" s="24">
        <v>6.6</v>
      </c>
      <c r="AF3" s="24">
        <v>6.5</v>
      </c>
      <c r="AG3" s="24">
        <v>6.6</v>
      </c>
      <c r="AH3" s="24">
        <v>0.6</v>
      </c>
      <c r="AI3" s="24">
        <v>1.6</v>
      </c>
      <c r="AJ3" s="24">
        <v>2.6</v>
      </c>
      <c r="AK3" s="24">
        <v>3.6</v>
      </c>
      <c r="AL3" s="24">
        <v>4.6</v>
      </c>
      <c r="AM3" s="24">
        <v>5.6</v>
      </c>
      <c r="AN3" s="24">
        <v>6.6</v>
      </c>
      <c r="AO3" s="24">
        <v>6.6</v>
      </c>
      <c r="AQ3" s="24">
        <v>6.6</v>
      </c>
      <c r="AS3" s="24">
        <v>6.6</v>
      </c>
      <c r="AU3" s="24">
        <v>6.6</v>
      </c>
      <c r="AW3" s="24">
        <v>6.6</v>
      </c>
    </row>
    <row r="4" ht="19.5" customHeight="1" spans="1:49" s="24" customFormat="1" x14ac:dyDescent="0.25">
      <c r="A4" s="25" t="s">
        <v>21</v>
      </c>
      <c r="B4" s="26" t="s">
        <v>31</v>
      </c>
      <c r="C4" s="27" t="s">
        <v>23</v>
      </c>
      <c r="D4" s="27">
        <v>19</v>
      </c>
      <c r="E4" s="27" t="s">
        <v>28</v>
      </c>
      <c r="F4" s="28">
        <v>0.3</v>
      </c>
      <c r="G4" s="29">
        <f t="array" ref="G4">_xlfn.IFS($E4="AboveFloor",$K4+($F4*$K4),$E4="BelowFloor",$K4-($F4*$K4),$E4="Fixed",$F4)</f>
        <v>1.6224</v>
      </c>
      <c r="H4" s="29">
        <f t="shared" ref="H4:H67" si="10">SUM(L4-G4)</f>
        <v>1.6276</v>
      </c>
      <c r="I4" s="30">
        <v>0.01</v>
      </c>
      <c r="J4" s="31"/>
      <c r="K4" s="32">
        <f t="shared" si="6"/>
        <v>1.248</v>
      </c>
      <c r="L4" s="32">
        <f t="shared" si="0"/>
        <v>3.25</v>
      </c>
      <c r="M4" s="32">
        <f t="shared" si="1"/>
        <v>2.002</v>
      </c>
      <c r="N4" s="33">
        <f t="shared" si="2"/>
        <v>1.6041666666666665</v>
      </c>
      <c r="O4" s="32">
        <f t="shared" si="3"/>
        <v>2.6</v>
      </c>
      <c r="P4" s="31"/>
      <c r="Q4" s="24" t="s">
        <v>32</v>
      </c>
      <c r="R4" s="32">
        <f t="array" ref="R4">INDEX($Y4:$XL4,COUNTA($Y4:$XL4))</f>
        <v>3.25</v>
      </c>
      <c r="S4" s="32">
        <f t="shared" si="7"/>
        <v>3.25</v>
      </c>
      <c r="T4" s="32">
        <f t="shared" si="8"/>
        <v>0</v>
      </c>
      <c r="U4" s="34">
        <f t="shared" si="9"/>
        <v>0</v>
      </c>
      <c r="V4" s="35" t="s">
        <v>9</v>
      </c>
      <c r="W4" s="36" t="s">
        <v>33</v>
      </c>
      <c r="X4" s="35" t="s">
        <v>9</v>
      </c>
      <c r="Y4" s="24">
        <v>3.25</v>
      </c>
      <c r="Z4" s="24">
        <v>3.25</v>
      </c>
      <c r="AA4" s="24">
        <v>3.25</v>
      </c>
      <c r="AB4" s="24">
        <v>3.25</v>
      </c>
      <c r="AC4" s="24">
        <v>3.25</v>
      </c>
      <c r="AD4" s="24">
        <v>3.25</v>
      </c>
      <c r="AE4" s="24">
        <v>3.25</v>
      </c>
      <c r="AF4" s="24">
        <v>3.25</v>
      </c>
      <c r="AG4" s="24">
        <v>3.25</v>
      </c>
      <c r="AH4" s="24">
        <v>-2.75</v>
      </c>
      <c r="AI4" s="24">
        <v>-1.75</v>
      </c>
      <c r="AJ4" s="24">
        <v>-0.75</v>
      </c>
      <c r="AK4" s="24">
        <v>0.25</v>
      </c>
      <c r="AL4" s="24">
        <v>1.25</v>
      </c>
      <c r="AM4" s="24">
        <v>2.25</v>
      </c>
      <c r="AN4" s="24">
        <v>3.25</v>
      </c>
      <c r="AO4" s="24">
        <v>3.25</v>
      </c>
      <c r="AQ4" s="24">
        <v>3.25</v>
      </c>
      <c r="AS4" s="24">
        <v>3.25</v>
      </c>
      <c r="AU4" s="24">
        <v>3.25</v>
      </c>
      <c r="AW4" s="24">
        <v>3.25</v>
      </c>
    </row>
    <row r="5" ht="19.5" customHeight="1" spans="1:49" s="24" customFormat="1" x14ac:dyDescent="0.25">
      <c r="A5" s="25" t="s">
        <v>21</v>
      </c>
      <c r="B5" s="26" t="s">
        <v>34</v>
      </c>
      <c r="C5" s="27" t="s">
        <v>23</v>
      </c>
      <c r="D5" s="27">
        <v>22</v>
      </c>
      <c r="E5" s="27" t="s">
        <v>28</v>
      </c>
      <c r="F5" s="28">
        <v>0.3</v>
      </c>
      <c r="G5" s="29">
        <f t="array" ref="G5">_xlfn.IFS($E5="AboveFloor",$K5+($F5*$K5),$E5="BelowFloor",$K5-($F5*$K5),$E5="Fixed",$F5)</f>
        <v>1.6224</v>
      </c>
      <c r="H5" s="29">
        <f t="shared" si="10"/>
        <v>1.2775999999999998</v>
      </c>
      <c r="I5" s="30">
        <v>0.01</v>
      </c>
      <c r="J5" s="31"/>
      <c r="K5" s="32">
        <f t="shared" si="6"/>
        <v>1.248</v>
      </c>
      <c r="L5" s="32">
        <f t="shared" si="0"/>
        <v>2.9</v>
      </c>
      <c r="M5" s="32">
        <f t="shared" si="1"/>
        <v>1.652</v>
      </c>
      <c r="N5" s="33">
        <f t="shared" si="2"/>
        <v>1.3237179487179487</v>
      </c>
      <c r="O5" s="32">
        <f t="shared" si="3"/>
        <v>2.3</v>
      </c>
      <c r="P5" s="31"/>
      <c r="Q5" s="24" t="s">
        <v>35</v>
      </c>
      <c r="R5" s="32">
        <f t="array" ref="R5">INDEX($Y5:$XL5,COUNTA($Y5:$XL5))</f>
        <v>2.9</v>
      </c>
      <c r="S5" s="32">
        <f t="shared" si="7"/>
        <v>2.9</v>
      </c>
      <c r="T5" s="32">
        <f t="shared" si="8"/>
        <v>0</v>
      </c>
      <c r="U5" s="34">
        <f t="shared" si="9"/>
        <v>0</v>
      </c>
      <c r="V5" s="35" t="s">
        <v>9</v>
      </c>
      <c r="W5" s="36" t="s">
        <v>36</v>
      </c>
      <c r="X5" s="35" t="s">
        <v>9</v>
      </c>
      <c r="Y5" s="24">
        <v>2.9</v>
      </c>
      <c r="Z5" s="24">
        <v>2.9</v>
      </c>
      <c r="AA5" s="24">
        <v>2.9</v>
      </c>
      <c r="AB5" s="24">
        <v>2.9</v>
      </c>
      <c r="AC5" s="24">
        <v>2.9</v>
      </c>
      <c r="AD5" s="24">
        <v>2.9</v>
      </c>
      <c r="AE5" s="24">
        <v>2.9</v>
      </c>
      <c r="AF5" s="24">
        <v>2.9</v>
      </c>
      <c r="AG5" s="24">
        <v>2.9</v>
      </c>
      <c r="AH5" s="24">
        <v>-3.1</v>
      </c>
      <c r="AI5" s="24">
        <v>-2.1</v>
      </c>
      <c r="AJ5" s="24">
        <v>-1.1</v>
      </c>
      <c r="AK5" s="24">
        <v>-0.1</v>
      </c>
      <c r="AL5" s="24">
        <v>0.9</v>
      </c>
      <c r="AM5" s="24">
        <v>1.9</v>
      </c>
      <c r="AN5" s="24">
        <v>2.9</v>
      </c>
      <c r="AO5" s="24">
        <v>2.9</v>
      </c>
      <c r="AQ5" s="24">
        <v>2.9</v>
      </c>
      <c r="AS5" s="24">
        <v>2.9</v>
      </c>
      <c r="AU5" s="24">
        <v>2.9</v>
      </c>
      <c r="AW5" s="24">
        <v>5.9</v>
      </c>
    </row>
    <row r="6" ht="19.5" customHeight="1" spans="1:49" s="24" customFormat="1" x14ac:dyDescent="0.25">
      <c r="A6" s="25" t="s">
        <v>21</v>
      </c>
      <c r="B6" s="26" t="s">
        <v>37</v>
      </c>
      <c r="C6" s="27" t="s">
        <v>23</v>
      </c>
      <c r="D6" s="27">
        <v>27</v>
      </c>
      <c r="E6" s="27" t="s">
        <v>28</v>
      </c>
      <c r="F6" s="28">
        <v>0.3</v>
      </c>
      <c r="G6" s="29">
        <f t="array" ref="G6">_xlfn.IFS($E6="AboveFloor",$K6+($F6*$K6),$E6="BelowFloor",$K6-($F6*$K6),$E6="Fixed",$F6)</f>
        <v>1.6224</v>
      </c>
      <c r="H6" s="29">
        <f t="shared" si="10"/>
        <v>1.1276</v>
      </c>
      <c r="I6" s="30">
        <v>0.01</v>
      </c>
      <c r="J6" s="31"/>
      <c r="K6" s="32">
        <f t="shared" si="6"/>
        <v>1.248</v>
      </c>
      <c r="L6" s="32">
        <f t="shared" si="0"/>
        <v>2.75</v>
      </c>
      <c r="M6" s="32">
        <f t="shared" si="1"/>
        <v>1.502</v>
      </c>
      <c r="N6" s="33">
        <f t="shared" si="2"/>
        <v>1.203525641025641</v>
      </c>
      <c r="O6" s="32">
        <f t="shared" si="3"/>
        <v>2.2</v>
      </c>
      <c r="P6" s="31"/>
      <c r="Q6" s="24" t="s">
        <v>35</v>
      </c>
      <c r="R6" s="32">
        <f t="array" ref="R6">INDEX($Y6:$XL6,COUNTA($Y6:$XL6))</f>
        <v>2.75</v>
      </c>
      <c r="S6" s="32">
        <f t="shared" si="7"/>
        <v>2.75</v>
      </c>
      <c r="T6" s="32">
        <f t="shared" si="8"/>
        <v>0</v>
      </c>
      <c r="U6" s="34">
        <f t="shared" si="9"/>
        <v>0</v>
      </c>
      <c r="V6" s="35" t="s">
        <v>9</v>
      </c>
      <c r="W6" s="36" t="s">
        <v>38</v>
      </c>
      <c r="X6" s="35" t="s">
        <v>9</v>
      </c>
      <c r="Y6" s="24">
        <v>2.888</v>
      </c>
      <c r="Z6" s="24">
        <v>2.888</v>
      </c>
      <c r="AA6" s="24">
        <v>2.888</v>
      </c>
      <c r="AB6" s="24">
        <v>2.888</v>
      </c>
      <c r="AC6" s="24">
        <v>2.777</v>
      </c>
      <c r="AD6" s="24">
        <v>2.777</v>
      </c>
      <c r="AE6" s="24">
        <v>2.75</v>
      </c>
      <c r="AF6" s="24">
        <v>2.75</v>
      </c>
      <c r="AG6" s="24">
        <v>2.75</v>
      </c>
      <c r="AH6" s="24">
        <v>-3.25</v>
      </c>
      <c r="AI6" s="24">
        <v>-2.25</v>
      </c>
      <c r="AJ6" s="24">
        <v>-1.25</v>
      </c>
      <c r="AK6" s="24">
        <v>-0.25</v>
      </c>
      <c r="AL6" s="24">
        <v>0.75</v>
      </c>
      <c r="AM6" s="24">
        <v>1.75</v>
      </c>
      <c r="AN6" s="24">
        <v>2.75</v>
      </c>
      <c r="AO6" s="24">
        <v>2.75</v>
      </c>
      <c r="AQ6" s="24">
        <v>2.75</v>
      </c>
      <c r="AS6" s="24">
        <v>Infinity</v>
      </c>
      <c r="AU6" s="24">
        <v>Infinity</v>
      </c>
      <c r="AW6" s="24">
        <v>2.666</v>
      </c>
    </row>
    <row r="7" ht="19.5" customHeight="1" spans="1:49" s="24" customFormat="1" x14ac:dyDescent="0.25">
      <c r="A7" s="25" t="s">
        <v>21</v>
      </c>
      <c r="B7" s="26" t="s">
        <v>39</v>
      </c>
      <c r="C7" s="27" t="s">
        <v>23</v>
      </c>
      <c r="D7" s="27">
        <v>28</v>
      </c>
      <c r="E7" s="27" t="s">
        <v>28</v>
      </c>
      <c r="F7" s="28">
        <v>0.3</v>
      </c>
      <c r="G7" s="29">
        <f t="array" ref="G7">_xlfn.IFS($E7="AboveFloor",$K7+($F7*$K7),$E7="BelowFloor",$K7-($F7*$K7),$E7="Fixed",$F7)</f>
        <v>1.6224</v>
      </c>
      <c r="H7" s="29">
        <f t="shared" si="10"/>
        <v>2.2276</v>
      </c>
      <c r="I7" s="30">
        <v>0.01</v>
      </c>
      <c r="J7" s="31"/>
      <c r="K7" s="32">
        <f t="shared" si="6"/>
        <v>1.248</v>
      </c>
      <c r="L7" s="32">
        <f t="shared" si="0"/>
        <v>3.85</v>
      </c>
      <c r="M7" s="32">
        <f t="shared" si="1"/>
        <v>2.6020000000000003</v>
      </c>
      <c r="N7" s="33">
        <f t="shared" si="2"/>
        <v>2.084935897435898</v>
      </c>
      <c r="O7" s="32">
        <f t="shared" si="3"/>
        <v>3.1</v>
      </c>
      <c r="P7" s="31"/>
      <c r="Q7" s="24" t="s">
        <v>40</v>
      </c>
      <c r="R7" s="32">
        <f t="array" ref="R7">INDEX($Y7:$XL7,COUNTA($Y7:$XL7))</f>
        <v>3.85</v>
      </c>
      <c r="S7" s="32">
        <f t="shared" si="7"/>
        <v>3.85</v>
      </c>
      <c r="T7" s="32">
        <f t="shared" si="8"/>
        <v>0</v>
      </c>
      <c r="U7" s="34">
        <f t="shared" si="9"/>
        <v>0</v>
      </c>
      <c r="V7" s="35" t="s">
        <v>9</v>
      </c>
      <c r="W7" s="36" t="s">
        <v>41</v>
      </c>
      <c r="X7" s="35" t="s">
        <v>9</v>
      </c>
      <c r="Y7" s="24">
        <v>4.2</v>
      </c>
      <c r="Z7" s="24">
        <v>3.75</v>
      </c>
      <c r="AA7" s="24">
        <v>3.75</v>
      </c>
      <c r="AB7" s="24">
        <v>3.75</v>
      </c>
      <c r="AC7" s="24">
        <v>3.75</v>
      </c>
      <c r="AD7" s="24">
        <v>3.75</v>
      </c>
      <c r="AE7" s="24">
        <v>4.32</v>
      </c>
      <c r="AF7" s="24">
        <v>3.85</v>
      </c>
      <c r="AG7" s="24">
        <v>3.85</v>
      </c>
      <c r="AH7" s="24">
        <v>-2.15</v>
      </c>
      <c r="AI7" s="24">
        <v>-1.15</v>
      </c>
      <c r="AJ7" s="24">
        <v>-0.15</v>
      </c>
      <c r="AK7" s="24">
        <v>0.85</v>
      </c>
      <c r="AL7" s="24">
        <v>1.85</v>
      </c>
      <c r="AM7" s="24">
        <v>2.85</v>
      </c>
      <c r="AN7" s="24">
        <v>3.85</v>
      </c>
      <c r="AO7" s="24">
        <v>3.85</v>
      </c>
      <c r="AQ7" s="24">
        <v>3.85</v>
      </c>
      <c r="AS7" s="24">
        <v>3.8</v>
      </c>
      <c r="AU7" s="24">
        <v>3.8</v>
      </c>
      <c r="AW7" s="24">
        <v>3.8</v>
      </c>
    </row>
    <row r="8" ht="19.5" customHeight="1" spans="1:49" s="24" customFormat="1" x14ac:dyDescent="0.25">
      <c r="A8" s="25" t="s">
        <v>21</v>
      </c>
      <c r="B8" s="26" t="s">
        <v>42</v>
      </c>
      <c r="C8" s="27" t="s">
        <v>23</v>
      </c>
      <c r="D8" s="27">
        <v>28</v>
      </c>
      <c r="E8" s="27" t="s">
        <v>28</v>
      </c>
      <c r="F8" s="28">
        <v>0.3</v>
      </c>
      <c r="G8" s="29">
        <f t="array" ref="G8">_xlfn.IFS($E8="AboveFloor",$K8+($F8*$K8),$E8="BelowFloor",$K8-($F8*$K8),$E8="Fixed",$F8)</f>
        <v>1.6224</v>
      </c>
      <c r="H8" s="29">
        <f t="shared" si="10"/>
        <v>2.8776</v>
      </c>
      <c r="I8" s="30">
        <v>0.01</v>
      </c>
      <c r="J8" s="31"/>
      <c r="K8" s="32">
        <f t="shared" si="6"/>
        <v>1.248</v>
      </c>
      <c r="L8" s="32">
        <f t="shared" si="0"/>
        <v>4.5</v>
      </c>
      <c r="M8" s="32">
        <f t="shared" si="1"/>
        <v>3.252</v>
      </c>
      <c r="N8" s="33">
        <f t="shared" si="2"/>
        <v>2.6057692307692304</v>
      </c>
      <c r="O8" s="32">
        <f t="shared" si="3"/>
        <v>3.6</v>
      </c>
      <c r="P8" s="31"/>
      <c r="Q8" s="24" t="s">
        <v>43</v>
      </c>
      <c r="R8" s="32">
        <f t="array" ref="R8">INDEX($Y8:$XL8,COUNTA($Y8:$XL8))</f>
        <v>4.5</v>
      </c>
      <c r="S8" s="32">
        <f t="shared" si="7"/>
        <v>4.5</v>
      </c>
      <c r="T8" s="32">
        <f t="shared" si="8"/>
        <v>0</v>
      </c>
      <c r="U8" s="34">
        <f t="shared" si="9"/>
        <v>0</v>
      </c>
      <c r="V8" s="35" t="s">
        <v>9</v>
      </c>
      <c r="W8" s="36" t="s">
        <v>44</v>
      </c>
      <c r="X8" s="35" t="s">
        <v>9</v>
      </c>
      <c r="Y8" s="24">
        <v>4.69</v>
      </c>
      <c r="Z8" s="24">
        <v>4.5</v>
      </c>
      <c r="AA8" s="24">
        <v>4.5</v>
      </c>
      <c r="AB8" s="24">
        <v>4.5</v>
      </c>
      <c r="AC8" s="24">
        <v>4.5</v>
      </c>
      <c r="AD8" s="24">
        <v>4.5</v>
      </c>
      <c r="AE8" s="24">
        <v>4.5</v>
      </c>
      <c r="AF8" s="24">
        <v>4.5</v>
      </c>
      <c r="AG8" s="24">
        <v>4.5</v>
      </c>
      <c r="AH8" s="24">
        <v>-1.5</v>
      </c>
      <c r="AI8" s="24">
        <v>-0.5</v>
      </c>
      <c r="AJ8" s="24">
        <v>0.5</v>
      </c>
      <c r="AK8" s="24">
        <v>1.5</v>
      </c>
      <c r="AL8" s="24">
        <v>2.5</v>
      </c>
      <c r="AM8" s="24">
        <v>3.5</v>
      </c>
      <c r="AN8" s="24">
        <v>4.5</v>
      </c>
      <c r="AO8" s="24">
        <v>4.5</v>
      </c>
      <c r="AQ8" s="24">
        <v>4.5</v>
      </c>
      <c r="AS8" s="24">
        <v>4.5</v>
      </c>
      <c r="AU8" s="24">
        <v>4.5</v>
      </c>
      <c r="AW8" s="24">
        <v>4.5</v>
      </c>
    </row>
    <row r="9" ht="19.5" customHeight="1" spans="1:49" s="24" customFormat="1" x14ac:dyDescent="0.25">
      <c r="A9" s="25" t="s">
        <v>21</v>
      </c>
      <c r="B9" s="26" t="s">
        <v>45</v>
      </c>
      <c r="C9" s="27" t="s">
        <v>23</v>
      </c>
      <c r="D9" s="27">
        <v>30</v>
      </c>
      <c r="E9" s="27" t="s">
        <v>28</v>
      </c>
      <c r="F9" s="28">
        <v>0.3</v>
      </c>
      <c r="G9" s="29">
        <f t="array" ref="G9">_xlfn.IFS($E9="AboveFloor",$K9+($F9*$K9),$E9="BelowFloor",$K9-($F9*$K9),$E9="Fixed",$F9)</f>
        <v>1.6224</v>
      </c>
      <c r="H9" s="29">
        <f t="shared" si="10"/>
        <v>1.1775999999999998</v>
      </c>
      <c r="I9" s="30">
        <v>0.01</v>
      </c>
      <c r="J9" s="31"/>
      <c r="K9" s="32">
        <f t="shared" si="6"/>
        <v>1.248</v>
      </c>
      <c r="L9" s="32">
        <f t="shared" si="0"/>
        <v>2.8</v>
      </c>
      <c r="M9" s="32">
        <f t="shared" si="1"/>
        <v>1.5519999999999998</v>
      </c>
      <c r="N9" s="33">
        <f t="shared" si="2"/>
        <v>1.2435897435897434</v>
      </c>
      <c r="O9" s="32">
        <f t="shared" si="3"/>
        <v>2.2</v>
      </c>
      <c r="P9" s="31"/>
      <c r="Q9" s="24" t="s">
        <v>43</v>
      </c>
      <c r="R9" s="32">
        <f t="array" ref="R9">INDEX($Y9:$XL9,COUNTA($Y9:$XL9))</f>
        <v>2.8</v>
      </c>
      <c r="S9" s="32">
        <f t="shared" si="7"/>
        <v>2.8</v>
      </c>
      <c r="T9" s="32">
        <f t="shared" si="8"/>
        <v>0</v>
      </c>
      <c r="U9" s="34">
        <f t="shared" si="9"/>
        <v>0</v>
      </c>
      <c r="V9" s="35" t="s">
        <v>9</v>
      </c>
      <c r="W9" s="36" t="s">
        <v>46</v>
      </c>
      <c r="X9" s="35" t="s">
        <v>9</v>
      </c>
      <c r="Y9" s="24">
        <v>2.8</v>
      </c>
      <c r="Z9" s="24">
        <v>2.8</v>
      </c>
      <c r="AA9" s="24">
        <v>2.8</v>
      </c>
      <c r="AB9" s="24">
        <v>2.8</v>
      </c>
      <c r="AC9" s="24">
        <v>2.8</v>
      </c>
      <c r="AD9" s="24">
        <v>2.8</v>
      </c>
      <c r="AE9" s="24">
        <v>2.8</v>
      </c>
      <c r="AF9" s="24">
        <v>2.8</v>
      </c>
      <c r="AG9" s="24">
        <v>2.8</v>
      </c>
      <c r="AH9" s="24">
        <v>-3.2</v>
      </c>
      <c r="AI9" s="24">
        <v>-2.2</v>
      </c>
      <c r="AJ9" s="24">
        <v>-1.2</v>
      </c>
      <c r="AK9" s="24">
        <v>-0.2</v>
      </c>
      <c r="AL9" s="24">
        <v>0.8</v>
      </c>
      <c r="AM9" s="24">
        <v>1.8</v>
      </c>
      <c r="AN9" s="24">
        <v>2.8</v>
      </c>
      <c r="AO9" s="24">
        <v>2.8</v>
      </c>
      <c r="AQ9" s="24">
        <v>2.8</v>
      </c>
      <c r="AS9" s="24">
        <v>2.8</v>
      </c>
      <c r="AU9" s="24">
        <v>2.8</v>
      </c>
      <c r="AW9" s="24">
        <v>2.8</v>
      </c>
    </row>
    <row r="10" ht="19.5" customHeight="1" spans="1:49" s="24" customFormat="1" x14ac:dyDescent="0.25">
      <c r="A10" s="25" t="s">
        <v>21</v>
      </c>
      <c r="B10" s="26" t="s">
        <v>47</v>
      </c>
      <c r="C10" s="27" t="s">
        <v>23</v>
      </c>
      <c r="D10" s="27">
        <v>33</v>
      </c>
      <c r="E10" s="27" t="s">
        <v>28</v>
      </c>
      <c r="F10" s="28">
        <v>0.3</v>
      </c>
      <c r="G10" s="29">
        <f t="array" ref="G10">_xlfn.IFS($E10="AboveFloor",$K10+($F10*$K10),$E10="BelowFloor",$K10-($F10*$K10),$E10="Fixed",$F10)</f>
        <v>1.6224</v>
      </c>
      <c r="H10" s="29">
        <f t="shared" si="10"/>
        <v>2.6466000000000003</v>
      </c>
      <c r="I10" s="30">
        <v>0.01</v>
      </c>
      <c r="J10" s="31"/>
      <c r="K10" s="32">
        <f t="shared" si="6"/>
        <v>1.248</v>
      </c>
      <c r="L10" s="32">
        <f t="shared" si="0"/>
        <v>4.269</v>
      </c>
      <c r="M10" s="32">
        <f t="shared" si="1"/>
        <v>3.021</v>
      </c>
      <c r="N10" s="33">
        <f t="shared" si="2"/>
        <v>2.4206730769230766</v>
      </c>
      <c r="O10" s="32">
        <f t="shared" si="3"/>
        <v>3.4</v>
      </c>
      <c r="P10" s="31"/>
      <c r="Q10" s="24" t="s">
        <v>48</v>
      </c>
      <c r="R10" s="32">
        <f t="array" ref="R10">INDEX($Y10:$XL10,COUNTA($Y10:$XL10))</f>
        <v>4.269</v>
      </c>
      <c r="S10" s="32">
        <f t="shared" si="7"/>
        <v>4.269</v>
      </c>
      <c r="T10" s="32">
        <f t="shared" si="8"/>
        <v>0</v>
      </c>
      <c r="U10" s="34">
        <f t="shared" si="9"/>
        <v>0</v>
      </c>
      <c r="V10" s="35" t="s">
        <v>9</v>
      </c>
      <c r="W10" s="36" t="s">
        <v>49</v>
      </c>
      <c r="X10" s="35" t="s">
        <v>9</v>
      </c>
      <c r="Y10" s="24">
        <v>4.269</v>
      </c>
      <c r="Z10" s="24">
        <v>4.269</v>
      </c>
      <c r="AA10" s="24">
        <v>4.269</v>
      </c>
      <c r="AB10" s="24">
        <v>4.269</v>
      </c>
      <c r="AC10" s="24">
        <v>4.269</v>
      </c>
      <c r="AD10" s="24">
        <v>4.269</v>
      </c>
      <c r="AE10" s="24">
        <v>4.269</v>
      </c>
      <c r="AF10" s="24">
        <v>4.269</v>
      </c>
      <c r="AG10" s="24">
        <v>4.269</v>
      </c>
      <c r="AH10" s="24">
        <v>-1.731</v>
      </c>
      <c r="AI10" s="24">
        <v>-0.731</v>
      </c>
      <c r="AJ10" s="24">
        <v>0.269</v>
      </c>
      <c r="AK10" s="24">
        <v>1.269</v>
      </c>
      <c r="AL10" s="24">
        <v>2.269</v>
      </c>
      <c r="AM10" s="24">
        <v>3.269</v>
      </c>
      <c r="AN10" s="24">
        <v>4.269</v>
      </c>
      <c r="AO10" s="24">
        <v>4.269</v>
      </c>
      <c r="AQ10" s="24">
        <v>4.269</v>
      </c>
      <c r="AS10" s="24">
        <v>2.7</v>
      </c>
      <c r="AU10" s="24">
        <v>2.7</v>
      </c>
      <c r="AW10" s="24">
        <v>2.7</v>
      </c>
    </row>
    <row r="11" ht="19.5" customHeight="1" spans="1:49" s="24" customFormat="1" x14ac:dyDescent="0.25">
      <c r="A11" s="25" t="s">
        <v>21</v>
      </c>
      <c r="B11" s="26" t="s">
        <v>50</v>
      </c>
      <c r="C11" s="27" t="s">
        <v>23</v>
      </c>
      <c r="D11" s="27">
        <v>36</v>
      </c>
      <c r="E11" s="27" t="s">
        <v>28</v>
      </c>
      <c r="F11" s="28">
        <v>0.3</v>
      </c>
      <c r="G11" s="29">
        <f t="array" ref="G11">_xlfn.IFS($E11="AboveFloor",$K11+($F11*$K11),$E11="BelowFloor",$K11-($F11*$K11),$E11="Fixed",$F11)</f>
        <v>1.6224</v>
      </c>
      <c r="H11" s="29">
        <f t="shared" si="10"/>
        <v>0.7676000000000001</v>
      </c>
      <c r="I11" s="30">
        <v>0.01</v>
      </c>
      <c r="J11" s="31"/>
      <c r="K11" s="32">
        <f t="shared" si="6"/>
        <v>1.248</v>
      </c>
      <c r="L11" s="32">
        <f t="shared" si="0"/>
        <v>2.39</v>
      </c>
      <c r="M11" s="32">
        <f t="shared" si="1"/>
        <v>1.1420000000000001</v>
      </c>
      <c r="N11" s="33">
        <f t="shared" si="2"/>
        <v>0.9150641025641026</v>
      </c>
      <c r="O11" s="32">
        <f t="shared" si="3"/>
        <v>1.9</v>
      </c>
      <c r="P11" s="31"/>
      <c r="Q11" s="24" t="s">
        <v>29</v>
      </c>
      <c r="R11" s="32">
        <f t="array" ref="R11">INDEX($Y11:$XL11,COUNTA($Y11:$XL11))</f>
        <v>2.39</v>
      </c>
      <c r="S11" s="32">
        <f t="shared" si="7"/>
        <v>2.39</v>
      </c>
      <c r="T11" s="32">
        <f t="shared" si="8"/>
        <v>0</v>
      </c>
      <c r="U11" s="34">
        <f t="shared" si="9"/>
        <v>0</v>
      </c>
      <c r="V11" s="35" t="s">
        <v>9</v>
      </c>
      <c r="W11" s="36" t="s">
        <v>51</v>
      </c>
      <c r="X11" s="35" t="s">
        <v>9</v>
      </c>
      <c r="Y11" s="24">
        <v>2.25</v>
      </c>
      <c r="Z11" s="24">
        <v>2.25</v>
      </c>
      <c r="AA11" s="24">
        <v>2.25</v>
      </c>
      <c r="AB11" s="24">
        <v>2.25</v>
      </c>
      <c r="AC11" s="24">
        <v>2.25</v>
      </c>
      <c r="AD11" s="24">
        <v>2.45</v>
      </c>
      <c r="AE11" s="24">
        <v>2.45</v>
      </c>
      <c r="AF11" s="24">
        <v>2.45</v>
      </c>
      <c r="AG11" s="24">
        <v>2.39</v>
      </c>
      <c r="AH11" s="24">
        <v>-3.61</v>
      </c>
      <c r="AI11" s="24">
        <v>-2.61</v>
      </c>
      <c r="AJ11" s="24">
        <v>-1.61</v>
      </c>
      <c r="AK11" s="24">
        <v>-0.61</v>
      </c>
      <c r="AL11" s="24">
        <v>0.39</v>
      </c>
      <c r="AM11" s="24">
        <v>1.39</v>
      </c>
      <c r="AN11" s="24">
        <v>2.39</v>
      </c>
      <c r="AO11" s="24">
        <v>2.39</v>
      </c>
      <c r="AQ11" s="24">
        <v>2.39</v>
      </c>
      <c r="AS11" s="24">
        <v>1.99</v>
      </c>
      <c r="AU11" s="24">
        <v>1.99</v>
      </c>
      <c r="AW11" s="24">
        <v>1.85</v>
      </c>
    </row>
    <row r="12" ht="19.5" customHeight="1" spans="1:49" s="24" customFormat="1" x14ac:dyDescent="0.25">
      <c r="A12" s="25" t="s">
        <v>21</v>
      </c>
      <c r="B12" s="26" t="s">
        <v>52</v>
      </c>
      <c r="C12" s="27" t="s">
        <v>53</v>
      </c>
      <c r="D12" s="27">
        <v>41</v>
      </c>
      <c r="E12" s="27" t="s">
        <v>28</v>
      </c>
      <c r="F12" s="28">
        <v>0.3</v>
      </c>
      <c r="G12" s="29">
        <f t="array" ref="G12">_xlfn.IFS($E12="AboveFloor",$K12+($F12*$K12),$E12="BelowFloor",$K12-($F12*$K12),$E12="Fixed",$F12)</f>
        <v>1.6224</v>
      </c>
      <c r="H12" s="29">
        <f t="shared" si="10"/>
        <v>0.12460000000000004</v>
      </c>
      <c r="I12" s="30">
        <v>0.01</v>
      </c>
      <c r="J12" s="31"/>
      <c r="K12" s="32">
        <f t="shared" si="6"/>
        <v>1.248</v>
      </c>
      <c r="L12" s="32">
        <f t="shared" si="0"/>
        <v>1.747</v>
      </c>
      <c r="M12" s="32">
        <f t="shared" si="1"/>
        <v>0.4990000000000001</v>
      </c>
      <c r="N12" s="33">
        <f t="shared" si="2"/>
        <v>0.39983974358974367</v>
      </c>
      <c r="O12" s="32">
        <f t="shared" si="3"/>
        <v>1.4</v>
      </c>
      <c r="P12" s="31"/>
      <c r="Q12" s="24" t="s">
        <v>54</v>
      </c>
      <c r="R12" s="32">
        <f t="array" ref="R12">INDEX($Y12:$XL12,COUNTA($Y12:$XL12))</f>
        <v>1.747</v>
      </c>
      <c r="S12" s="32">
        <f t="shared" si="7"/>
        <v>1.747</v>
      </c>
      <c r="T12" s="32">
        <f t="shared" si="8"/>
        <v>0</v>
      </c>
      <c r="U12" s="34">
        <f t="shared" si="9"/>
        <v>0</v>
      </c>
      <c r="V12" s="35" t="s">
        <v>9</v>
      </c>
      <c r="W12" s="36" t="s">
        <v>55</v>
      </c>
      <c r="X12" s="35" t="s">
        <v>9</v>
      </c>
      <c r="Y12" s="24">
        <v>1.75</v>
      </c>
      <c r="Z12" s="24">
        <v>1.75</v>
      </c>
      <c r="AA12" s="24">
        <v>1.75</v>
      </c>
      <c r="AB12" s="24">
        <v>1.75</v>
      </c>
      <c r="AC12" s="24">
        <v>1.75</v>
      </c>
      <c r="AD12" s="24">
        <v>1.75</v>
      </c>
      <c r="AE12" s="24">
        <v>1.75</v>
      </c>
      <c r="AF12" s="24">
        <v>1.75</v>
      </c>
      <c r="AG12" s="24">
        <v>1.747</v>
      </c>
      <c r="AH12" s="24">
        <v>-4.253</v>
      </c>
      <c r="AI12" s="24">
        <v>-3.253</v>
      </c>
      <c r="AJ12" s="24">
        <v>-2.253</v>
      </c>
      <c r="AK12" s="24">
        <v>-1.253</v>
      </c>
      <c r="AL12" s="24">
        <v>-0.253</v>
      </c>
      <c r="AM12" s="24">
        <v>0.747</v>
      </c>
      <c r="AN12" s="24">
        <v>1.747</v>
      </c>
      <c r="AO12" s="24">
        <v>1.747</v>
      </c>
      <c r="AQ12" s="24">
        <v>1.747</v>
      </c>
      <c r="AS12" s="24">
        <v>1.747</v>
      </c>
      <c r="AU12" s="24">
        <v>1.747</v>
      </c>
      <c r="AW12" s="24">
        <v>1.747</v>
      </c>
    </row>
    <row r="13" ht="19.5" customHeight="1" spans="1:49" s="24" customFormat="1" x14ac:dyDescent="0.25">
      <c r="A13" s="25" t="s">
        <v>21</v>
      </c>
      <c r="B13" s="26" t="s">
        <v>56</v>
      </c>
      <c r="C13" s="27" t="s">
        <v>23</v>
      </c>
      <c r="D13" s="27">
        <v>48</v>
      </c>
      <c r="E13" s="27" t="s">
        <v>28</v>
      </c>
      <c r="F13" s="28">
        <v>0.3</v>
      </c>
      <c r="G13" s="29">
        <f t="array" ref="G13">_xlfn.IFS($E13="AboveFloor",$K13+($F13*$K13),$E13="BelowFloor",$K13-($F13*$K13),$E13="Fixed",$F13)</f>
        <v>1.6224</v>
      </c>
      <c r="H13" s="29">
        <f t="shared" si="10"/>
        <v>2.8176000000000005</v>
      </c>
      <c r="I13" s="30">
        <v>0.01</v>
      </c>
      <c r="J13" s="31"/>
      <c r="K13" s="32">
        <f t="shared" si="6"/>
        <v>1.248</v>
      </c>
      <c r="L13" s="32">
        <f t="shared" si="0"/>
        <v>4.44</v>
      </c>
      <c r="M13" s="32">
        <f t="shared" si="1"/>
        <v>3.192</v>
      </c>
      <c r="N13" s="33">
        <f t="shared" si="2"/>
        <v>2.557692307692308</v>
      </c>
      <c r="O13" s="32">
        <f t="shared" si="3"/>
        <v>3.6</v>
      </c>
      <c r="P13" s="31"/>
      <c r="Q13" s="24" t="s">
        <v>32</v>
      </c>
      <c r="R13" s="32">
        <f t="array" ref="R13">INDEX($Y13:$XL13,COUNTA($Y13:$XL13))</f>
        <v>4.44</v>
      </c>
      <c r="S13" s="32">
        <f t="shared" si="7"/>
        <v>4.44</v>
      </c>
      <c r="T13" s="32">
        <f t="shared" si="8"/>
        <v>0</v>
      </c>
      <c r="U13" s="34">
        <f t="shared" si="9"/>
        <v>0</v>
      </c>
      <c r="V13" s="35" t="s">
        <v>9</v>
      </c>
      <c r="W13" s="36" t="s">
        <v>57</v>
      </c>
      <c r="X13" s="35" t="s">
        <v>9</v>
      </c>
      <c r="Y13" s="24">
        <v>2.5</v>
      </c>
      <c r="Z13" s="24">
        <v>4.44</v>
      </c>
      <c r="AA13" s="24">
        <v>4.44</v>
      </c>
      <c r="AB13" s="24">
        <v>4.44</v>
      </c>
      <c r="AC13" s="24">
        <v>4.44</v>
      </c>
      <c r="AD13" s="24">
        <v>4.44</v>
      </c>
      <c r="AE13" s="24">
        <v>4.44</v>
      </c>
      <c r="AF13" s="24">
        <v>4.44</v>
      </c>
      <c r="AG13" s="24">
        <v>4.44</v>
      </c>
      <c r="AH13" s="24">
        <v>-1.56</v>
      </c>
      <c r="AI13" s="24">
        <v>-0.56</v>
      </c>
      <c r="AJ13" s="24">
        <v>0.44</v>
      </c>
      <c r="AK13" s="24">
        <v>1.44</v>
      </c>
      <c r="AL13" s="24">
        <v>2.44</v>
      </c>
      <c r="AM13" s="24">
        <v>3.44</v>
      </c>
      <c r="AN13" s="24">
        <v>4.44</v>
      </c>
      <c r="AO13" s="24">
        <v>4.44</v>
      </c>
      <c r="AQ13" s="24">
        <v>4.44</v>
      </c>
      <c r="AS13" s="24">
        <v>4.44</v>
      </c>
      <c r="AU13" s="24">
        <v>4.44</v>
      </c>
      <c r="AW13" s="24">
        <v>4.44</v>
      </c>
    </row>
    <row r="14" ht="19.5" customHeight="1" spans="1:49" s="24" customFormat="1" x14ac:dyDescent="0.25">
      <c r="A14" s="25" t="s">
        <v>21</v>
      </c>
      <c r="B14" s="26" t="s">
        <v>58</v>
      </c>
      <c r="C14" s="27" t="s">
        <v>53</v>
      </c>
      <c r="D14" s="27">
        <v>50</v>
      </c>
      <c r="E14" s="27" t="s">
        <v>28</v>
      </c>
      <c r="F14" s="28">
        <v>0.3</v>
      </c>
      <c r="G14" s="29">
        <f t="array" ref="G14">_xlfn.IFS($E14="AboveFloor",$K14+($F14*$K14),$E14="BelowFloor",$K14-($F14*$K14),$E14="Fixed",$F14)</f>
        <v>1.6224</v>
      </c>
      <c r="H14" s="29">
        <f t="shared" si="10"/>
        <v>-0.022399999999999975</v>
      </c>
      <c r="I14" s="30">
        <v>0.01</v>
      </c>
      <c r="J14" s="31"/>
      <c r="K14" s="32">
        <f t="shared" si="6"/>
        <v>1.248</v>
      </c>
      <c r="L14" s="32">
        <f t="shared" si="0"/>
        <v>1.6</v>
      </c>
      <c r="M14" s="32">
        <f t="shared" si="1"/>
        <v>0.3520000000000001</v>
      </c>
      <c r="N14" s="33">
        <f t="shared" si="2"/>
        <v>0.2820512820512821</v>
      </c>
      <c r="O14" s="32">
        <f t="shared" si="3"/>
        <v>1.3</v>
      </c>
      <c r="P14" s="31"/>
      <c r="Q14" s="24" t="s">
        <v>59</v>
      </c>
      <c r="R14" s="32">
        <f t="array" ref="R14">INDEX($Y14:$XL14,COUNTA($Y14:$XL14))</f>
        <v>1.6</v>
      </c>
      <c r="S14" s="32">
        <f t="shared" si="7"/>
        <v>1.6</v>
      </c>
      <c r="T14" s="32">
        <f t="shared" si="8"/>
        <v>0</v>
      </c>
      <c r="U14" s="34">
        <f t="shared" si="9"/>
        <v>0</v>
      </c>
      <c r="V14" s="35" t="s">
        <v>9</v>
      </c>
      <c r="W14" s="36" t="s">
        <v>60</v>
      </c>
      <c r="X14" s="35" t="s">
        <v>9</v>
      </c>
      <c r="Y14" s="24">
        <v>1.7</v>
      </c>
      <c r="Z14" s="24">
        <v>1.69</v>
      </c>
      <c r="AA14" s="24">
        <v>1.69</v>
      </c>
      <c r="AB14" s="24">
        <v>1.69</v>
      </c>
      <c r="AC14" s="24">
        <v>1.69</v>
      </c>
      <c r="AD14" s="24">
        <v>1.69</v>
      </c>
      <c r="AE14" s="24">
        <v>1.6</v>
      </c>
      <c r="AF14" s="24">
        <v>1.6</v>
      </c>
      <c r="AG14" s="24">
        <v>1.6</v>
      </c>
      <c r="AH14" s="24">
        <v>-4.4</v>
      </c>
      <c r="AI14" s="24">
        <v>-3.4</v>
      </c>
      <c r="AJ14" s="24">
        <v>-2.4</v>
      </c>
      <c r="AK14" s="24">
        <v>-1.4</v>
      </c>
      <c r="AL14" s="24">
        <v>-0.4</v>
      </c>
      <c r="AM14" s="24">
        <v>0.6</v>
      </c>
      <c r="AN14" s="24">
        <v>1.6</v>
      </c>
      <c r="AO14" s="24">
        <v>1.6</v>
      </c>
      <c r="AQ14" s="24">
        <v>1.6</v>
      </c>
      <c r="AS14" s="24">
        <v>1.6</v>
      </c>
      <c r="AU14" s="24">
        <v>1.6</v>
      </c>
      <c r="AW14" s="24">
        <v>1.6</v>
      </c>
    </row>
    <row r="15" ht="19.5" customHeight="1" spans="1:49" s="24" customFormat="1" x14ac:dyDescent="0.25">
      <c r="A15" s="25" t="s">
        <v>21</v>
      </c>
      <c r="B15" s="26" t="s">
        <v>61</v>
      </c>
      <c r="C15" s="27" t="s">
        <v>23</v>
      </c>
      <c r="D15" s="27">
        <v>15</v>
      </c>
      <c r="E15" s="27" t="s">
        <v>28</v>
      </c>
      <c r="F15" s="28">
        <v>0.3</v>
      </c>
      <c r="G15" s="29">
        <f t="array" ref="G15">_xlfn.IFS($E15="AboveFloor",$K15+($F15*$K15),$E15="BelowFloor",$K15-($F15*$K15),$E15="Fixed",$F15)</f>
        <v>1.6224</v>
      </c>
      <c r="H15" s="29">
        <f t="shared" si="10"/>
        <v>2.3276000000000003</v>
      </c>
      <c r="I15" s="30">
        <v>0.01</v>
      </c>
      <c r="J15" s="31"/>
      <c r="K15" s="32">
        <f t="shared" si="6"/>
        <v>1.248</v>
      </c>
      <c r="L15" s="32">
        <f t="shared" si="0"/>
        <v>3.95</v>
      </c>
      <c r="M15" s="32">
        <f t="shared" si="1"/>
        <v>2.702</v>
      </c>
      <c r="N15" s="33">
        <f t="shared" si="2"/>
        <v>2.1650641025641026</v>
      </c>
      <c r="O15" s="32">
        <f t="shared" si="3"/>
        <v>3.2</v>
      </c>
      <c r="P15" s="31"/>
      <c r="Q15" s="24" t="s">
        <v>48</v>
      </c>
      <c r="R15" s="32">
        <f t="array" ref="R15">INDEX($Y15:$XL15,COUNTA($Y15:$XL15))</f>
        <v>3.95</v>
      </c>
      <c r="S15" s="32">
        <f t="shared" si="7"/>
        <v>3.95</v>
      </c>
      <c r="T15" s="32">
        <f t="shared" si="8"/>
        <v>0</v>
      </c>
      <c r="U15" s="34">
        <f t="shared" si="9"/>
        <v>0</v>
      </c>
      <c r="V15" s="35" t="s">
        <v>9</v>
      </c>
      <c r="W15" s="36" t="s">
        <v>62</v>
      </c>
      <c r="X15" s="35" t="s">
        <v>9</v>
      </c>
      <c r="Y15" s="24">
        <v>3.95</v>
      </c>
      <c r="Z15" s="24">
        <v>3.95</v>
      </c>
      <c r="AA15" s="24">
        <v>3.95</v>
      </c>
      <c r="AB15" s="24">
        <v>3.95</v>
      </c>
      <c r="AC15" s="24">
        <v>3.95</v>
      </c>
      <c r="AD15" s="24">
        <v>3.95</v>
      </c>
      <c r="AE15" s="24">
        <v>3.95</v>
      </c>
      <c r="AF15" s="24">
        <v>3.95</v>
      </c>
      <c r="AG15" s="24">
        <v>3.95</v>
      </c>
      <c r="AH15" s="24">
        <v>-2.05</v>
      </c>
      <c r="AI15" s="24">
        <v>-1.05</v>
      </c>
      <c r="AJ15" s="24">
        <v>-0.0499999999999998</v>
      </c>
      <c r="AK15" s="24">
        <v>0.95</v>
      </c>
      <c r="AL15" s="24">
        <v>1.95</v>
      </c>
      <c r="AM15" s="24">
        <v>2.95</v>
      </c>
      <c r="AN15" s="24">
        <v>3.95</v>
      </c>
      <c r="AO15" s="24">
        <v>3.95</v>
      </c>
      <c r="AQ15" s="24">
        <v>3.95</v>
      </c>
      <c r="AS15" s="24">
        <v>3.95</v>
      </c>
      <c r="AU15" s="24">
        <v>3.95</v>
      </c>
      <c r="AW15" s="24">
        <v>3.95</v>
      </c>
    </row>
    <row r="16" ht="19.5" customHeight="1" spans="1:49" s="24" customFormat="1" x14ac:dyDescent="0.25">
      <c r="A16" s="25" t="s">
        <v>21</v>
      </c>
      <c r="B16" s="26" t="s">
        <v>63</v>
      </c>
      <c r="C16" s="27" t="s">
        <v>53</v>
      </c>
      <c r="D16" s="27">
        <v>67</v>
      </c>
      <c r="E16" s="27" t="s">
        <v>28</v>
      </c>
      <c r="F16" s="28">
        <v>0.3</v>
      </c>
      <c r="G16" s="29">
        <f t="array" ref="G16">_xlfn.IFS($E16="AboveFloor",$K16+($F16*$K16),$E16="BelowFloor",$K16-($F16*$K16),$E16="Fixed",$F16)</f>
        <v>1.6224</v>
      </c>
      <c r="H16" s="29">
        <f t="shared" si="10"/>
        <v>0.0875999999999999</v>
      </c>
      <c r="I16" s="30">
        <v>0.01</v>
      </c>
      <c r="J16" s="31"/>
      <c r="K16" s="32">
        <f t="shared" si="6"/>
        <v>1.248</v>
      </c>
      <c r="L16" s="32">
        <f t="shared" si="0"/>
        <v>1.71</v>
      </c>
      <c r="M16" s="32">
        <f t="shared" si="1"/>
        <v>0.46199999999999997</v>
      </c>
      <c r="N16" s="33">
        <f t="shared" si="2"/>
        <v>0.37019230769230765</v>
      </c>
      <c r="O16" s="32">
        <f t="shared" si="3"/>
        <v>1.4</v>
      </c>
      <c r="P16" s="31"/>
      <c r="Q16" s="24" t="s">
        <v>64</v>
      </c>
      <c r="R16" s="32">
        <f t="array" ref="R16">INDEX($Y16:$XL16,COUNTA($Y16:$XL16))</f>
        <v>1.71</v>
      </c>
      <c r="S16" s="32">
        <f t="shared" si="7"/>
        <v>1.71</v>
      </c>
      <c r="T16" s="32">
        <f t="shared" si="8"/>
        <v>0</v>
      </c>
      <c r="U16" s="34">
        <f t="shared" si="9"/>
        <v>0</v>
      </c>
      <c r="V16" s="35" t="s">
        <v>9</v>
      </c>
      <c r="W16" s="36" t="s">
        <v>65</v>
      </c>
      <c r="X16" s="35" t="s">
        <v>9</v>
      </c>
      <c r="Y16" s="24">
        <v>1.9</v>
      </c>
      <c r="Z16" s="24">
        <v>1.71</v>
      </c>
      <c r="AA16" s="24">
        <v>1.71</v>
      </c>
      <c r="AB16" s="24">
        <v>1.71</v>
      </c>
      <c r="AC16" s="24">
        <v>1.71</v>
      </c>
      <c r="AD16" s="24">
        <v>1.71</v>
      </c>
      <c r="AE16" s="24">
        <v>1.71</v>
      </c>
      <c r="AF16" s="24">
        <v>1.71</v>
      </c>
      <c r="AG16" s="24">
        <v>1.71</v>
      </c>
      <c r="AH16" s="24">
        <v>-4.29</v>
      </c>
      <c r="AI16" s="24">
        <v>-3.29</v>
      </c>
      <c r="AJ16" s="24">
        <v>-2.29</v>
      </c>
      <c r="AK16" s="24">
        <v>-1.29</v>
      </c>
      <c r="AL16" s="24">
        <v>-0.29</v>
      </c>
      <c r="AM16" s="24">
        <v>0.71</v>
      </c>
      <c r="AN16" s="24">
        <v>1.71</v>
      </c>
      <c r="AO16" s="24">
        <v>1.71</v>
      </c>
      <c r="AQ16" s="24">
        <v>1.71</v>
      </c>
      <c r="AS16" s="24">
        <v>1.71</v>
      </c>
      <c r="AU16" s="24">
        <v>1.71</v>
      </c>
      <c r="AW16" s="24">
        <v>1.71</v>
      </c>
    </row>
    <row r="17" ht="19.5" customHeight="1" spans="1:49" s="24" customFormat="1" x14ac:dyDescent="0.25">
      <c r="A17" s="25" t="s">
        <v>21</v>
      </c>
      <c r="B17" s="26" t="s">
        <v>66</v>
      </c>
      <c r="C17" s="27" t="s">
        <v>23</v>
      </c>
      <c r="D17" s="27">
        <v>14</v>
      </c>
      <c r="E17" s="27" t="s">
        <v>28</v>
      </c>
      <c r="F17" s="28">
        <v>0.3</v>
      </c>
      <c r="G17" s="29">
        <f t="array" ref="G17">_xlfn.IFS($E17="AboveFloor",$K17+($F17*$K17),$E17="BelowFloor",$K17-($F17*$K17),$E17="Fixed",$F17)</f>
        <v>1.6224</v>
      </c>
      <c r="H17" s="29">
        <f t="shared" si="10"/>
        <v>5.2776000000000005</v>
      </c>
      <c r="I17" s="30">
        <v>0.01</v>
      </c>
      <c r="J17" s="31"/>
      <c r="K17" s="32">
        <f t="shared" si="6"/>
        <v>1.248</v>
      </c>
      <c r="L17" s="32">
        <f t="shared" si="0"/>
        <v>6.9</v>
      </c>
      <c r="M17" s="32">
        <f t="shared" si="1"/>
        <v>5.652</v>
      </c>
      <c r="N17" s="33">
        <f t="shared" si="2"/>
        <v>4.528846153846154</v>
      </c>
      <c r="O17" s="32">
        <f t="shared" si="3"/>
        <v>5.5</v>
      </c>
      <c r="P17" s="31"/>
      <c r="Q17" s="24" t="s">
        <v>40</v>
      </c>
      <c r="R17" s="32">
        <f t="array" ref="R17">INDEX($Y17:$XL17,COUNTA($Y17:$XL17))</f>
        <v>6.9</v>
      </c>
      <c r="S17" s="32">
        <f t="shared" si="7"/>
        <v>6.9</v>
      </c>
      <c r="T17" s="32">
        <f t="shared" si="8"/>
        <v>0</v>
      </c>
      <c r="U17" s="34">
        <f t="shared" si="9"/>
        <v>0</v>
      </c>
      <c r="V17" s="35" t="s">
        <v>9</v>
      </c>
      <c r="W17" s="36" t="s">
        <v>67</v>
      </c>
      <c r="X17" s="35" t="s">
        <v>9</v>
      </c>
      <c r="Y17" s="24">
        <v>6.9</v>
      </c>
      <c r="Z17" s="24">
        <v>6.9</v>
      </c>
      <c r="AA17" s="24">
        <v>6.9</v>
      </c>
      <c r="AB17" s="24">
        <v>6.9</v>
      </c>
      <c r="AC17" s="24">
        <v>6.9</v>
      </c>
      <c r="AD17" s="24">
        <v>6.9</v>
      </c>
      <c r="AE17" s="24">
        <v>6.9</v>
      </c>
      <c r="AF17" s="24">
        <v>6.9</v>
      </c>
      <c r="AG17" s="24">
        <v>6.9</v>
      </c>
      <c r="AH17" s="24">
        <v>0.9</v>
      </c>
      <c r="AI17" s="24">
        <v>1.9</v>
      </c>
      <c r="AJ17" s="24">
        <v>2.9</v>
      </c>
      <c r="AK17" s="24">
        <v>3.9</v>
      </c>
      <c r="AL17" s="24">
        <v>4.9</v>
      </c>
      <c r="AM17" s="24">
        <v>5.9</v>
      </c>
      <c r="AN17" s="24">
        <v>6.9</v>
      </c>
      <c r="AO17" s="24">
        <v>6.9</v>
      </c>
      <c r="AQ17" s="24">
        <v>6.9</v>
      </c>
      <c r="AS17" s="24">
        <v>6.9</v>
      </c>
      <c r="AU17" s="24">
        <v>6.9</v>
      </c>
      <c r="AW17" s="24">
        <v>6.9</v>
      </c>
    </row>
    <row r="18" ht="19.5" customHeight="1" spans="1:49" s="24" customFormat="1" x14ac:dyDescent="0.25">
      <c r="A18" s="25" t="s">
        <v>21</v>
      </c>
      <c r="B18" s="26" t="s">
        <v>68</v>
      </c>
      <c r="C18" s="27" t="s">
        <v>23</v>
      </c>
      <c r="D18" s="27">
        <v>14</v>
      </c>
      <c r="E18" s="27" t="s">
        <v>28</v>
      </c>
      <c r="F18" s="28">
        <v>0.3</v>
      </c>
      <c r="G18" s="29">
        <f t="array" ref="G18">_xlfn.IFS($E18="AboveFloor",$K18+($F18*$K18),$E18="BelowFloor",$K18-($F18*$K18),$E18="Fixed",$F18)</f>
        <v>1.6224</v>
      </c>
      <c r="H18" s="29">
        <f t="shared" si="10"/>
        <v>5.3776</v>
      </c>
      <c r="I18" s="30">
        <v>0.01</v>
      </c>
      <c r="J18" s="31"/>
      <c r="K18" s="32">
        <f t="shared" si="6"/>
        <v>1.248</v>
      </c>
      <c r="L18" s="32">
        <f t="shared" si="0"/>
        <v>7</v>
      </c>
      <c r="M18" s="32">
        <f t="shared" si="1"/>
        <v>5.752</v>
      </c>
      <c r="N18" s="33">
        <f t="shared" si="2"/>
        <v>4.608974358974359</v>
      </c>
      <c r="O18" s="32">
        <f t="shared" si="3"/>
        <v>5.6</v>
      </c>
      <c r="P18" s="31"/>
      <c r="Q18" s="24" t="s">
        <v>43</v>
      </c>
      <c r="R18" s="32">
        <f t="array" ref="R18">INDEX($Y18:$XL18,COUNTA($Y18:$XL18))</f>
        <v>7</v>
      </c>
      <c r="S18" s="32">
        <f t="shared" si="7"/>
        <v>7</v>
      </c>
      <c r="T18" s="32">
        <f t="shared" si="8"/>
        <v>0</v>
      </c>
      <c r="U18" s="34">
        <f t="shared" si="9"/>
        <v>0</v>
      </c>
      <c r="V18" s="35" t="s">
        <v>9</v>
      </c>
      <c r="W18" s="36" t="s">
        <v>69</v>
      </c>
      <c r="X18" s="35" t="s">
        <v>9</v>
      </c>
      <c r="Y18" s="24">
        <v>8.5</v>
      </c>
      <c r="Z18" s="24">
        <v>8.5</v>
      </c>
      <c r="AA18" s="24">
        <v>8.5</v>
      </c>
      <c r="AB18" s="24">
        <v>8.5</v>
      </c>
      <c r="AC18" s="24">
        <v>8.5</v>
      </c>
      <c r="AD18" s="24">
        <v>8.5</v>
      </c>
      <c r="AE18" s="24">
        <v>7</v>
      </c>
      <c r="AF18" s="24">
        <v>7</v>
      </c>
      <c r="AG18" s="24">
        <v>7</v>
      </c>
      <c r="AH18" s="24">
        <v>1</v>
      </c>
      <c r="AI18" s="24">
        <v>2</v>
      </c>
      <c r="AJ18" s="24">
        <v>3</v>
      </c>
      <c r="AK18" s="24">
        <v>4</v>
      </c>
      <c r="AL18" s="24">
        <v>5</v>
      </c>
      <c r="AM18" s="24">
        <v>6</v>
      </c>
      <c r="AN18" s="24">
        <v>7</v>
      </c>
      <c r="AO18" s="24">
        <v>7</v>
      </c>
      <c r="AQ18" s="24">
        <v>7</v>
      </c>
      <c r="AS18" s="24">
        <v>7</v>
      </c>
      <c r="AU18" s="24">
        <v>7</v>
      </c>
      <c r="AW18" s="24">
        <v>7</v>
      </c>
    </row>
    <row r="19" ht="19.5" customHeight="1" spans="1:49" s="24" customFormat="1" x14ac:dyDescent="0.25">
      <c r="A19" s="25" t="s">
        <v>21</v>
      </c>
      <c r="B19" s="26" t="s">
        <v>70</v>
      </c>
      <c r="C19" s="27" t="s">
        <v>23</v>
      </c>
      <c r="D19" s="27">
        <v>14</v>
      </c>
      <c r="E19" s="27" t="s">
        <v>28</v>
      </c>
      <c r="F19" s="28">
        <v>0.3</v>
      </c>
      <c r="G19" s="29">
        <f t="array" ref="G19">_xlfn.IFS($E19="AboveFloor",$K19+($F19*$K19),$E19="BelowFloor",$K19-($F19*$K19),$E19="Fixed",$F19)</f>
        <v>1.6224</v>
      </c>
      <c r="H19" s="29">
        <f t="shared" si="10"/>
        <v>4.7976</v>
      </c>
      <c r="I19" s="30">
        <v>0.01</v>
      </c>
      <c r="J19" s="31"/>
      <c r="K19" s="32">
        <f t="shared" si="6"/>
        <v>1.248</v>
      </c>
      <c r="L19" s="32">
        <f t="shared" si="0"/>
        <v>6.42</v>
      </c>
      <c r="M19" s="32">
        <f t="shared" si="1"/>
        <v>5.172</v>
      </c>
      <c r="N19" s="33">
        <f t="shared" si="2"/>
        <v>4.144230769230769</v>
      </c>
      <c r="O19" s="32">
        <f t="shared" si="3"/>
        <v>5.1</v>
      </c>
      <c r="P19" s="31"/>
      <c r="Q19" s="24" t="s">
        <v>54</v>
      </c>
      <c r="R19" s="32">
        <f t="array" ref="R19">INDEX($Y19:$XL19,COUNTA($Y19:$XL19))</f>
        <v>6.42</v>
      </c>
      <c r="S19" s="32">
        <f t="shared" si="7"/>
        <v>6.42</v>
      </c>
      <c r="T19" s="32">
        <f t="shared" si="8"/>
        <v>0</v>
      </c>
      <c r="U19" s="34">
        <f t="shared" si="9"/>
        <v>0</v>
      </c>
      <c r="V19" s="35" t="s">
        <v>9</v>
      </c>
      <c r="W19" s="36" t="s">
        <v>71</v>
      </c>
      <c r="X19" s="35" t="s">
        <v>9</v>
      </c>
      <c r="Y19" s="24">
        <v>6.66</v>
      </c>
      <c r="Z19" s="24">
        <v>6.66</v>
      </c>
      <c r="AA19" s="24">
        <v>6.66</v>
      </c>
      <c r="AB19" s="24">
        <v>6.66</v>
      </c>
      <c r="AC19" s="24">
        <v>6.66</v>
      </c>
      <c r="AD19" s="24">
        <v>6.66</v>
      </c>
      <c r="AE19" s="24">
        <v>6.42</v>
      </c>
      <c r="AF19" s="24">
        <v>6.42</v>
      </c>
      <c r="AG19" s="24">
        <v>6.42</v>
      </c>
      <c r="AH19" s="24">
        <v>0.42</v>
      </c>
      <c r="AI19" s="24">
        <v>1.42</v>
      </c>
      <c r="AJ19" s="24">
        <v>2.42</v>
      </c>
      <c r="AK19" s="24">
        <v>3.42</v>
      </c>
      <c r="AL19" s="24">
        <v>4.42</v>
      </c>
      <c r="AM19" s="24">
        <v>5.42</v>
      </c>
      <c r="AN19" s="24">
        <v>6.42</v>
      </c>
      <c r="AO19" s="24">
        <v>6.42</v>
      </c>
      <c r="AQ19" s="24">
        <v>6.42</v>
      </c>
      <c r="AS19" s="24">
        <v>6.42</v>
      </c>
      <c r="AU19" s="24">
        <v>6.42</v>
      </c>
      <c r="AW19" s="24">
        <v>6.42</v>
      </c>
    </row>
    <row r="20" ht="19.5" customHeight="1" spans="1:49" s="24" customFormat="1" x14ac:dyDescent="0.25">
      <c r="A20" s="25" t="s">
        <v>21</v>
      </c>
      <c r="B20" s="26" t="s">
        <v>72</v>
      </c>
      <c r="C20" s="27" t="s">
        <v>23</v>
      </c>
      <c r="D20" s="27">
        <v>15</v>
      </c>
      <c r="E20" s="27" t="s">
        <v>28</v>
      </c>
      <c r="F20" s="28">
        <v>0.3</v>
      </c>
      <c r="G20" s="29">
        <f t="array" ref="G20">_xlfn.IFS($E20="AboveFloor",$K20+($F20*$K20),$E20="BelowFloor",$K20-($F20*$K20),$E20="Fixed",$F20)</f>
        <v>1.6224</v>
      </c>
      <c r="H20" s="29">
        <f t="shared" si="10"/>
        <v>2.3776</v>
      </c>
      <c r="I20" s="30">
        <v>0.01</v>
      </c>
      <c r="J20" s="31"/>
      <c r="K20" s="32">
        <f t="shared" si="6"/>
        <v>1.248</v>
      </c>
      <c r="L20" s="32">
        <f t="shared" si="0"/>
        <v>4</v>
      </c>
      <c r="M20" s="32">
        <f t="shared" si="1"/>
        <v>2.752</v>
      </c>
      <c r="N20" s="33">
        <f t="shared" si="2"/>
        <v>2.205128205128205</v>
      </c>
      <c r="O20" s="32">
        <f t="shared" si="3"/>
        <v>3.2</v>
      </c>
      <c r="P20" s="31"/>
      <c r="Q20" s="24" t="s">
        <v>32</v>
      </c>
      <c r="R20" s="32">
        <f t="array" ref="R20">INDEX($Y20:$XL20,COUNTA($Y20:$XL20))</f>
        <v>4</v>
      </c>
      <c r="S20" s="32">
        <f t="shared" si="7"/>
        <v>4</v>
      </c>
      <c r="T20" s="32">
        <f t="shared" si="8"/>
        <v>0</v>
      </c>
      <c r="U20" s="34">
        <f t="shared" si="9"/>
        <v>0</v>
      </c>
      <c r="V20" s="35" t="s">
        <v>9</v>
      </c>
      <c r="W20" s="36" t="s">
        <v>73</v>
      </c>
      <c r="X20" s="35" t="s">
        <v>9</v>
      </c>
      <c r="Y20" s="24">
        <v>4.69</v>
      </c>
      <c r="Z20" s="24">
        <v>9</v>
      </c>
      <c r="AA20" s="24">
        <v>9</v>
      </c>
      <c r="AB20" s="24">
        <v>9</v>
      </c>
      <c r="AC20" s="24">
        <v>4.5</v>
      </c>
      <c r="AD20" s="24">
        <v>4.5</v>
      </c>
      <c r="AE20" s="24">
        <v>4</v>
      </c>
      <c r="AF20" s="24">
        <v>4</v>
      </c>
      <c r="AG20" s="24">
        <v>4</v>
      </c>
      <c r="AH20" s="24">
        <v>-2</v>
      </c>
      <c r="AI20" s="24">
        <v>-1</v>
      </c>
      <c r="AJ20" s="24">
        <v>0</v>
      </c>
      <c r="AK20" s="24">
        <v>1</v>
      </c>
      <c r="AL20" s="24">
        <v>2</v>
      </c>
      <c r="AM20" s="24">
        <v>3</v>
      </c>
      <c r="AN20" s="24">
        <v>4</v>
      </c>
      <c r="AO20" s="24">
        <v>4</v>
      </c>
      <c r="AQ20" s="24">
        <v>4</v>
      </c>
      <c r="AS20" s="24">
        <v>4</v>
      </c>
      <c r="AU20" s="24">
        <v>4</v>
      </c>
      <c r="AW20" s="24">
        <v>4</v>
      </c>
    </row>
    <row r="21" ht="19.5" customHeight="1" spans="1:49" s="24" customFormat="1" x14ac:dyDescent="0.25">
      <c r="A21" s="25" t="s">
        <v>21</v>
      </c>
      <c r="B21" s="26" t="s">
        <v>74</v>
      </c>
      <c r="C21" s="27" t="s">
        <v>23</v>
      </c>
      <c r="D21" s="27">
        <v>15</v>
      </c>
      <c r="E21" s="27" t="s">
        <v>28</v>
      </c>
      <c r="F21" s="28">
        <v>0.3</v>
      </c>
      <c r="G21" s="29">
        <f t="array" ref="G21">_xlfn.IFS($E21="AboveFloor",$K21+($F21*$K21),$E21="BelowFloor",$K21-($F21*$K21),$E21="Fixed",$F21)</f>
        <v>1.6224</v>
      </c>
      <c r="H21" s="29">
        <f t="shared" si="10"/>
        <v>6.0676000000000005</v>
      </c>
      <c r="I21" s="30">
        <v>0.01</v>
      </c>
      <c r="J21" s="31"/>
      <c r="K21" s="32">
        <f t="shared" si="6"/>
        <v>1.248</v>
      </c>
      <c r="L21" s="32">
        <f t="shared" si="0"/>
        <v>7.69</v>
      </c>
      <c r="M21" s="32">
        <f t="shared" si="1"/>
        <v>6.442</v>
      </c>
      <c r="N21" s="33">
        <f t="shared" si="2"/>
        <v>5.1618589743589745</v>
      </c>
      <c r="O21" s="32">
        <f t="shared" si="3"/>
        <v>6.2</v>
      </c>
      <c r="P21" s="31"/>
      <c r="Q21" s="24" t="s">
        <v>40</v>
      </c>
      <c r="R21" s="32">
        <f t="array" ref="R21">INDEX($Y21:$XL21,COUNTA($Y21:$XL21))</f>
        <v>7.69</v>
      </c>
      <c r="S21" s="32">
        <f t="shared" si="7"/>
        <v>7.69</v>
      </c>
      <c r="T21" s="32">
        <f t="shared" si="8"/>
        <v>0</v>
      </c>
      <c r="U21" s="34">
        <f t="shared" si="9"/>
        <v>0</v>
      </c>
      <c r="V21" s="35" t="s">
        <v>9</v>
      </c>
      <c r="W21" s="36" t="s">
        <v>75</v>
      </c>
      <c r="X21" s="35" t="s">
        <v>9</v>
      </c>
      <c r="Y21" s="24">
        <v>7.69</v>
      </c>
      <c r="Z21" s="24">
        <v>7.69</v>
      </c>
      <c r="AA21" s="24">
        <v>7.69</v>
      </c>
      <c r="AB21" s="24">
        <v>7.69</v>
      </c>
      <c r="AC21" s="24">
        <v>7.69</v>
      </c>
      <c r="AD21" s="24">
        <v>7.69</v>
      </c>
      <c r="AE21" s="24">
        <v>7.69</v>
      </c>
      <c r="AF21" s="24">
        <v>7.69</v>
      </c>
      <c r="AG21" s="24">
        <v>7.69</v>
      </c>
      <c r="AH21" s="24">
        <v>1.69</v>
      </c>
      <c r="AI21" s="24">
        <v>2.69</v>
      </c>
      <c r="AJ21" s="24">
        <v>3.69</v>
      </c>
      <c r="AK21" s="24">
        <v>4.69</v>
      </c>
      <c r="AL21" s="24">
        <v>5.69</v>
      </c>
      <c r="AM21" s="24">
        <v>6.69</v>
      </c>
      <c r="AN21" s="24">
        <v>7.69</v>
      </c>
      <c r="AO21" s="24">
        <v>7.69</v>
      </c>
      <c r="AQ21" s="24">
        <v>7.69</v>
      </c>
      <c r="AS21" s="24">
        <v>7.69</v>
      </c>
      <c r="AU21" s="24">
        <v>7.69</v>
      </c>
      <c r="AW21" s="24">
        <v>7.69</v>
      </c>
    </row>
    <row r="22" ht="19.5" customHeight="1" spans="1:49" s="24" customFormat="1" x14ac:dyDescent="0.25">
      <c r="A22" s="25" t="s">
        <v>21</v>
      </c>
      <c r="B22" s="26" t="s">
        <v>76</v>
      </c>
      <c r="C22" s="27" t="s">
        <v>23</v>
      </c>
      <c r="D22" s="27">
        <v>27</v>
      </c>
      <c r="E22" s="27" t="s">
        <v>28</v>
      </c>
      <c r="F22" s="28">
        <v>0.3</v>
      </c>
      <c r="G22" s="29">
        <f t="array" ref="G22">_xlfn.IFS($E22="AboveFloor",$K22+($F22*$K22),$E22="BelowFloor",$K22-($F22*$K22),$E22="Fixed",$F22)</f>
        <v>1.6224</v>
      </c>
      <c r="H22" s="29">
        <f t="shared" si="10"/>
        <v>0.5275999999999998</v>
      </c>
      <c r="I22" s="30">
        <v>0.01</v>
      </c>
      <c r="J22" s="31"/>
      <c r="K22" s="32">
        <f t="shared" si="6"/>
        <v>1.248</v>
      </c>
      <c r="L22" s="32">
        <f t="shared" si="0"/>
        <v>2.15</v>
      </c>
      <c r="M22" s="32">
        <f t="shared" si="1"/>
        <v>0.9019999999999999</v>
      </c>
      <c r="N22" s="33">
        <f t="shared" si="2"/>
        <v>0.7227564102564102</v>
      </c>
      <c r="O22" s="32">
        <f t="shared" si="3"/>
        <v>1.7</v>
      </c>
      <c r="P22" s="31"/>
      <c r="Q22" s="24" t="s">
        <v>43</v>
      </c>
      <c r="R22" s="32">
        <f t="array" ref="R22">INDEX($Y22:$XL22,COUNTA($Y22:$XL22))</f>
        <v>2.15</v>
      </c>
      <c r="S22" s="32">
        <f t="shared" si="7"/>
        <v>2.15</v>
      </c>
      <c r="T22" s="32">
        <f t="shared" si="8"/>
        <v>0</v>
      </c>
      <c r="U22" s="34">
        <f t="shared" si="9"/>
        <v>0</v>
      </c>
      <c r="V22" s="35" t="s">
        <v>9</v>
      </c>
      <c r="W22" s="36" t="s">
        <v>77</v>
      </c>
      <c r="X22" s="35" t="s">
        <v>9</v>
      </c>
      <c r="Y22" s="24">
        <v>3.25</v>
      </c>
      <c r="Z22" s="24">
        <v>3.25</v>
      </c>
      <c r="AA22" s="24">
        <v>3.25</v>
      </c>
      <c r="AB22" s="24">
        <v>3.25</v>
      </c>
      <c r="AC22" s="24">
        <v>3.25</v>
      </c>
      <c r="AD22" s="24">
        <v>2.4</v>
      </c>
      <c r="AE22" s="24">
        <v>2.15</v>
      </c>
      <c r="AF22" s="24">
        <v>2.15</v>
      </c>
      <c r="AG22" s="24">
        <v>2.15</v>
      </c>
      <c r="AH22" s="24">
        <v>-3.85</v>
      </c>
      <c r="AI22" s="24">
        <v>-2.85</v>
      </c>
      <c r="AJ22" s="24">
        <v>-1.85</v>
      </c>
      <c r="AK22" s="24">
        <v>-0.85</v>
      </c>
      <c r="AL22" s="24">
        <v>0.15</v>
      </c>
      <c r="AM22" s="24">
        <v>1.15</v>
      </c>
      <c r="AN22" s="24">
        <v>2.15</v>
      </c>
      <c r="AO22" s="24">
        <v>2.15</v>
      </c>
      <c r="AQ22" s="24">
        <v>2.12</v>
      </c>
      <c r="AS22" s="24">
        <v>2.12</v>
      </c>
      <c r="AU22" s="24">
        <v>2.12</v>
      </c>
      <c r="AW22" s="24">
        <v>2.12</v>
      </c>
    </row>
    <row r="23" ht="19.5" customHeight="1" spans="1:49" s="24" customFormat="1" x14ac:dyDescent="0.25">
      <c r="A23" s="25" t="s">
        <v>21</v>
      </c>
      <c r="B23" s="26" t="s">
        <v>78</v>
      </c>
      <c r="C23" s="27" t="s">
        <v>53</v>
      </c>
      <c r="D23" s="27">
        <v>46</v>
      </c>
      <c r="E23" s="27" t="s">
        <v>28</v>
      </c>
      <c r="F23" s="28">
        <v>0.3</v>
      </c>
      <c r="G23" s="29">
        <f t="array" ref="G23">_xlfn.IFS($E23="AboveFloor",$K23+($F23*$K23),$E23="BelowFloor",$K23-($F23*$K23),$E23="Fixed",$F23)</f>
        <v>1.6224</v>
      </c>
      <c r="H23" s="29">
        <f t="shared" si="10"/>
        <v>-0.12240000000000006</v>
      </c>
      <c r="I23" s="30">
        <v>0.01</v>
      </c>
      <c r="J23" s="31"/>
      <c r="K23" s="32">
        <f t="shared" si="6"/>
        <v>1.248</v>
      </c>
      <c r="L23" s="32">
        <f t="shared" si="0"/>
        <v>1.5</v>
      </c>
      <c r="M23" s="32">
        <f t="shared" si="1"/>
        <v>0.252</v>
      </c>
      <c r="N23" s="33">
        <f t="shared" si="2"/>
        <v>0.20192307692307693</v>
      </c>
      <c r="O23" s="32">
        <f t="shared" si="3"/>
        <v>1.2</v>
      </c>
      <c r="P23" s="31"/>
      <c r="Q23" s="24" t="s">
        <v>54</v>
      </c>
      <c r="R23" s="32">
        <f t="array" ref="R23">INDEX($Y23:$XL23,COUNTA($Y23:$XL23))</f>
        <v>1.5</v>
      </c>
      <c r="S23" s="32">
        <f t="shared" si="7"/>
        <v>1.5</v>
      </c>
      <c r="T23" s="32">
        <f t="shared" si="8"/>
        <v>0</v>
      </c>
      <c r="U23" s="34">
        <f t="shared" si="9"/>
        <v>0</v>
      </c>
      <c r="V23" s="35" t="s">
        <v>9</v>
      </c>
      <c r="W23" s="36" t="s">
        <v>79</v>
      </c>
      <c r="X23" s="35" t="s">
        <v>9</v>
      </c>
      <c r="Y23" s="24">
        <v>1.5</v>
      </c>
      <c r="Z23" s="24">
        <v>1.5</v>
      </c>
      <c r="AA23" s="24">
        <v>1.5</v>
      </c>
      <c r="AB23" s="24">
        <v>1.5</v>
      </c>
      <c r="AC23" s="24">
        <v>1.5</v>
      </c>
      <c r="AD23" s="24">
        <v>1.5</v>
      </c>
      <c r="AE23" s="24">
        <v>1.5</v>
      </c>
      <c r="AF23" s="24">
        <v>1.5</v>
      </c>
      <c r="AG23" s="24">
        <v>1.5</v>
      </c>
      <c r="AH23" s="24">
        <v>-4.5</v>
      </c>
      <c r="AI23" s="24">
        <v>-3.5</v>
      </c>
      <c r="AJ23" s="24">
        <v>-2.5</v>
      </c>
      <c r="AK23" s="24">
        <v>-1.5</v>
      </c>
      <c r="AL23" s="24">
        <v>-0.5</v>
      </c>
      <c r="AM23" s="24">
        <v>0.5</v>
      </c>
      <c r="AN23" s="24">
        <v>1.5</v>
      </c>
      <c r="AO23" s="24">
        <v>1.5</v>
      </c>
      <c r="AQ23" s="24">
        <v>1.5</v>
      </c>
      <c r="AS23" s="24">
        <v>1.5</v>
      </c>
      <c r="AU23" s="24">
        <v>1.5</v>
      </c>
      <c r="AW23" s="24">
        <v>1.5</v>
      </c>
    </row>
    <row r="24" ht="19.5" customHeight="1" spans="1:49" s="24" customFormat="1" x14ac:dyDescent="0.25">
      <c r="A24" s="25" t="s">
        <v>21</v>
      </c>
      <c r="B24" s="26" t="s">
        <v>80</v>
      </c>
      <c r="C24" s="27" t="s">
        <v>23</v>
      </c>
      <c r="D24" s="27">
        <v>53</v>
      </c>
      <c r="E24" s="27" t="s">
        <v>28</v>
      </c>
      <c r="F24" s="28">
        <v>0.3</v>
      </c>
      <c r="G24" s="29">
        <f t="array" ref="G24">_xlfn.IFS($E24="AboveFloor",$K24+($F24*$K24),$E24="BelowFloor",$K24-($F24*$K24),$E24="Fixed",$F24)</f>
        <v>1.6224</v>
      </c>
      <c r="H24" s="29">
        <f t="shared" si="10"/>
        <v>0.6275999999999999</v>
      </c>
      <c r="I24" s="30">
        <v>0.01</v>
      </c>
      <c r="J24" s="31"/>
      <c r="K24" s="32">
        <f t="shared" si="6"/>
        <v>1.248</v>
      </c>
      <c r="L24" s="32">
        <f t="shared" si="0"/>
        <v>2.25</v>
      </c>
      <c r="M24" s="32">
        <f t="shared" si="1"/>
        <v>1.002</v>
      </c>
      <c r="N24" s="33">
        <f t="shared" si="2"/>
        <v>0.8028846153846154</v>
      </c>
      <c r="O24" s="32">
        <f t="shared" si="3"/>
        <v>1.8</v>
      </c>
      <c r="P24" s="31"/>
      <c r="Q24" s="24" t="s">
        <v>81</v>
      </c>
      <c r="R24" s="32">
        <f t="array" ref="R24">INDEX($Y24:$XL24,COUNTA($Y24:$XL24))</f>
        <v>2.25</v>
      </c>
      <c r="S24" s="32">
        <f t="shared" si="7"/>
        <v>2.25</v>
      </c>
      <c r="T24" s="32">
        <f t="shared" si="8"/>
        <v>0</v>
      </c>
      <c r="U24" s="34">
        <f t="shared" si="9"/>
        <v>0</v>
      </c>
      <c r="V24" s="35" t="s">
        <v>9</v>
      </c>
      <c r="W24" s="36" t="s">
        <v>82</v>
      </c>
      <c r="X24" s="35" t="s">
        <v>9</v>
      </c>
      <c r="Y24" s="24">
        <v>2.3999</v>
      </c>
      <c r="Z24" s="24">
        <v>2.3999</v>
      </c>
      <c r="AA24" s="24">
        <v>2.3999</v>
      </c>
      <c r="AB24" s="24">
        <v>2.3999</v>
      </c>
      <c r="AC24" s="24">
        <v>2.3999</v>
      </c>
      <c r="AD24" s="24">
        <v>2.25</v>
      </c>
      <c r="AE24" s="24">
        <v>2.25</v>
      </c>
      <c r="AF24" s="24">
        <v>2.25</v>
      </c>
      <c r="AG24" s="24">
        <v>2.25</v>
      </c>
      <c r="AH24" s="24">
        <v>-3.75</v>
      </c>
      <c r="AI24" s="24">
        <v>-2.75</v>
      </c>
      <c r="AJ24" s="24">
        <v>-1.75</v>
      </c>
      <c r="AK24" s="24">
        <v>-0.75</v>
      </c>
      <c r="AL24" s="24">
        <v>0.25</v>
      </c>
      <c r="AM24" s="24">
        <v>1.25</v>
      </c>
      <c r="AN24" s="24">
        <v>2.25</v>
      </c>
      <c r="AO24" s="24">
        <v>2.25</v>
      </c>
      <c r="AQ24" s="24">
        <v>2.25</v>
      </c>
      <c r="AS24" s="24">
        <v>2.25</v>
      </c>
      <c r="AU24" s="24">
        <v>2.25</v>
      </c>
      <c r="AW24" s="24">
        <v>2.25</v>
      </c>
    </row>
    <row r="25" ht="19.5" customHeight="1" spans="1:49" s="24" customFormat="1" x14ac:dyDescent="0.25">
      <c r="A25" s="25" t="s">
        <v>21</v>
      </c>
      <c r="B25" s="26" t="s">
        <v>83</v>
      </c>
      <c r="C25" s="27" t="s">
        <v>23</v>
      </c>
      <c r="D25" s="27">
        <v>18</v>
      </c>
      <c r="E25" s="27" t="s">
        <v>28</v>
      </c>
      <c r="F25" s="28">
        <v>0.3</v>
      </c>
      <c r="G25" s="29">
        <f t="array" ref="G25">_xlfn.IFS($E25="AboveFloor",$K25+($F25*$K25),$E25="BelowFloor",$K25-($F25*$K25),$E25="Fixed",$F25)</f>
        <v>1.6224</v>
      </c>
      <c r="H25" s="29">
        <f t="shared" si="10"/>
        <v>7.8776</v>
      </c>
      <c r="I25" s="30">
        <v>0.01</v>
      </c>
      <c r="J25" s="31"/>
      <c r="K25" s="32">
        <f t="shared" si="6"/>
        <v>1.248</v>
      </c>
      <c r="L25" s="32">
        <f t="shared" si="0"/>
        <v>9.5</v>
      </c>
      <c r="M25" s="32">
        <f t="shared" si="1"/>
        <v>8.252</v>
      </c>
      <c r="N25" s="33">
        <f t="shared" si="2"/>
        <v>6.612179487179488</v>
      </c>
      <c r="O25" s="32">
        <f t="shared" si="3"/>
        <v>7.6</v>
      </c>
      <c r="P25" s="31"/>
      <c r="Q25" s="24" t="s">
        <v>43</v>
      </c>
      <c r="R25" s="32">
        <f t="array" ref="R25">INDEX($Y25:$XL25,COUNTA($Y25:$XL25))</f>
        <v>9.5</v>
      </c>
      <c r="S25" s="32">
        <f t="shared" si="7"/>
        <v>9.5</v>
      </c>
      <c r="T25" s="32">
        <f t="shared" si="8"/>
        <v>0</v>
      </c>
      <c r="U25" s="34">
        <f t="shared" si="9"/>
        <v>0</v>
      </c>
      <c r="V25" s="35" t="s">
        <v>9</v>
      </c>
      <c r="W25" s="36" t="s">
        <v>84</v>
      </c>
      <c r="X25" s="35" t="s">
        <v>9</v>
      </c>
      <c r="Y25" s="24">
        <v>9.5</v>
      </c>
      <c r="Z25" s="24">
        <v>9.5</v>
      </c>
      <c r="AA25" s="24">
        <v>9.5</v>
      </c>
      <c r="AB25" s="24">
        <v>9.5</v>
      </c>
      <c r="AC25" s="24">
        <v>9.5</v>
      </c>
      <c r="AD25" s="24">
        <v>9.5</v>
      </c>
      <c r="AE25" s="24">
        <v>9.5</v>
      </c>
      <c r="AF25" s="24">
        <v>9.5</v>
      </c>
      <c r="AG25" s="24">
        <v>9.5</v>
      </c>
      <c r="AH25" s="24">
        <v>3.5</v>
      </c>
      <c r="AI25" s="24">
        <v>4.5</v>
      </c>
      <c r="AJ25" s="24">
        <v>5.5</v>
      </c>
      <c r="AK25" s="24">
        <v>6.5</v>
      </c>
      <c r="AL25" s="24">
        <v>7.5</v>
      </c>
      <c r="AM25" s="24">
        <v>8.5</v>
      </c>
      <c r="AN25" s="24">
        <v>9.5</v>
      </c>
      <c r="AO25" s="24">
        <v>9.5</v>
      </c>
      <c r="AQ25" s="24">
        <v>9.5</v>
      </c>
      <c r="AS25" s="24">
        <v>3.999</v>
      </c>
      <c r="AU25" s="24">
        <v>3.999</v>
      </c>
      <c r="AW25" s="24">
        <v>3.999</v>
      </c>
    </row>
    <row r="26" ht="19.5" customHeight="1" spans="1:49" s="24" customFormat="1" x14ac:dyDescent="0.25">
      <c r="A26" s="25" t="s">
        <v>21</v>
      </c>
      <c r="B26" s="26" t="s">
        <v>85</v>
      </c>
      <c r="C26" s="27" t="s">
        <v>23</v>
      </c>
      <c r="D26" s="27">
        <v>23</v>
      </c>
      <c r="E26" s="27" t="s">
        <v>28</v>
      </c>
      <c r="F26" s="28">
        <v>0.3</v>
      </c>
      <c r="G26" s="29">
        <f t="array" ref="G26">_xlfn.IFS($E26="AboveFloor",$K26+($F26*$K26),$E26="BelowFloor",$K26-($F26*$K26),$E26="Fixed",$F26)</f>
        <v>1.6224</v>
      </c>
      <c r="H26" s="29">
        <f t="shared" si="10"/>
        <v>2.6976000000000004</v>
      </c>
      <c r="I26" s="30">
        <v>0.01</v>
      </c>
      <c r="J26" s="31"/>
      <c r="K26" s="32">
        <f t="shared" si="6"/>
        <v>1.248</v>
      </c>
      <c r="L26" s="32">
        <f t="shared" si="0"/>
        <v>4.32</v>
      </c>
      <c r="M26" s="32">
        <f t="shared" si="1"/>
        <v>3.072</v>
      </c>
      <c r="N26" s="33">
        <f t="shared" si="2"/>
        <v>2.4615384615384617</v>
      </c>
      <c r="O26" s="32">
        <f t="shared" si="3"/>
        <v>3.5</v>
      </c>
      <c r="P26" s="31"/>
      <c r="Q26" s="24" t="s">
        <v>43</v>
      </c>
      <c r="R26" s="32">
        <f t="array" ref="R26">INDEX($Y26:$XL26,COUNTA($Y26:$XL26))</f>
        <v>4.32</v>
      </c>
      <c r="S26" s="32">
        <f t="shared" si="7"/>
        <v>4.32</v>
      </c>
      <c r="T26" s="32">
        <f t="shared" si="8"/>
        <v>0</v>
      </c>
      <c r="U26" s="34">
        <f t="shared" si="9"/>
        <v>0</v>
      </c>
      <c r="V26" s="35" t="s">
        <v>9</v>
      </c>
      <c r="W26" s="36" t="s">
        <v>86</v>
      </c>
      <c r="X26" s="35" t="s">
        <v>9</v>
      </c>
      <c r="Y26" s="24">
        <v>4.32</v>
      </c>
      <c r="Z26" s="24">
        <v>4.32</v>
      </c>
      <c r="AA26" s="24">
        <v>4.32</v>
      </c>
      <c r="AB26" s="24">
        <v>4.32</v>
      </c>
      <c r="AC26" s="24">
        <v>4.32</v>
      </c>
      <c r="AD26" s="24">
        <v>4.32</v>
      </c>
      <c r="AE26" s="24">
        <v>4.32</v>
      </c>
      <c r="AF26" s="24">
        <v>4.32</v>
      </c>
      <c r="AG26" s="24">
        <v>4.32</v>
      </c>
      <c r="AH26" s="24">
        <v>-1.68</v>
      </c>
      <c r="AI26" s="24">
        <v>-0.68</v>
      </c>
      <c r="AJ26" s="24">
        <v>0.32</v>
      </c>
      <c r="AK26" s="24">
        <v>1.32</v>
      </c>
      <c r="AL26" s="24">
        <v>2.32</v>
      </c>
      <c r="AM26" s="24">
        <v>3.32</v>
      </c>
      <c r="AN26" s="24">
        <v>4.32</v>
      </c>
      <c r="AO26" s="24">
        <v>4.32</v>
      </c>
      <c r="AQ26" s="24">
        <v>4.32</v>
      </c>
      <c r="AS26" s="24">
        <v>6.25</v>
      </c>
      <c r="AU26" s="24">
        <v>6.25</v>
      </c>
      <c r="AW26" s="24">
        <v>6.25</v>
      </c>
    </row>
    <row r="27" ht="19.5" customHeight="1" spans="1:49" s="24" customFormat="1" x14ac:dyDescent="0.25">
      <c r="A27" s="25" t="s">
        <v>21</v>
      </c>
      <c r="B27" s="26" t="s">
        <v>87</v>
      </c>
      <c r="C27" s="27" t="s">
        <v>23</v>
      </c>
      <c r="D27" s="27">
        <v>14</v>
      </c>
      <c r="E27" s="27" t="s">
        <v>28</v>
      </c>
      <c r="F27" s="28">
        <v>0.3</v>
      </c>
      <c r="G27" s="29">
        <f t="array" ref="G27">_xlfn.IFS($E27="AboveFloor",$K27+($F27*$K27),$E27="BelowFloor",$K27-($F27*$K27),$E27="Fixed",$F27)</f>
        <v>1.6224</v>
      </c>
      <c r="H27" s="29">
        <f t="shared" si="10"/>
        <v>0.8775999999999999</v>
      </c>
      <c r="I27" s="30">
        <v>0.01</v>
      </c>
      <c r="J27" s="31"/>
      <c r="K27" s="32">
        <f t="shared" si="6"/>
        <v>1.248</v>
      </c>
      <c r="L27" s="32">
        <f t="shared" si="0"/>
        <v>2.5</v>
      </c>
      <c r="M27" s="32">
        <f t="shared" si="1"/>
        <v>1.252</v>
      </c>
      <c r="N27" s="33">
        <f t="shared" si="2"/>
        <v>1.0032051282051282</v>
      </c>
      <c r="O27" s="32">
        <f t="shared" si="3"/>
        <v>2</v>
      </c>
      <c r="P27" s="31"/>
      <c r="Q27" s="24" t="s">
        <v>43</v>
      </c>
      <c r="R27" s="32">
        <f t="array" ref="R27">INDEX($Y27:$XL27,COUNTA($Y27:$XL27))</f>
        <v>2.5</v>
      </c>
      <c r="S27" s="32">
        <f t="shared" si="7"/>
        <v>2.5</v>
      </c>
      <c r="T27" s="32">
        <f t="shared" si="8"/>
        <v>0</v>
      </c>
      <c r="U27" s="34">
        <f t="shared" si="9"/>
        <v>0</v>
      </c>
      <c r="V27" s="35" t="s">
        <v>9</v>
      </c>
      <c r="W27" s="36" t="s">
        <v>88</v>
      </c>
      <c r="X27" s="35" t="s">
        <v>9</v>
      </c>
      <c r="Y27" s="24">
        <v>3</v>
      </c>
      <c r="Z27" s="24">
        <v>3</v>
      </c>
      <c r="AA27" s="24">
        <v>3</v>
      </c>
      <c r="AB27" s="24">
        <v>3</v>
      </c>
      <c r="AC27" s="24">
        <v>3</v>
      </c>
      <c r="AD27" s="24">
        <v>2.5</v>
      </c>
      <c r="AE27" s="24">
        <v>2.5</v>
      </c>
      <c r="AF27" s="24">
        <v>2.5</v>
      </c>
      <c r="AG27" s="24">
        <v>2.5</v>
      </c>
      <c r="AH27" s="24">
        <v>-3.5</v>
      </c>
      <c r="AI27" s="24">
        <v>-2.5</v>
      </c>
      <c r="AJ27" s="24">
        <v>-1.5</v>
      </c>
      <c r="AK27" s="24">
        <v>-0.5</v>
      </c>
      <c r="AL27" s="24">
        <v>0.5</v>
      </c>
      <c r="AM27" s="24">
        <v>1.5</v>
      </c>
      <c r="AN27" s="24">
        <v>2.5</v>
      </c>
      <c r="AO27" s="24">
        <v>2.5</v>
      </c>
      <c r="AQ27" s="24">
        <v>2</v>
      </c>
      <c r="AS27" s="24">
        <v>2</v>
      </c>
      <c r="AU27" s="24">
        <v>2</v>
      </c>
      <c r="AW27" s="24">
        <v>2</v>
      </c>
    </row>
    <row r="28" ht="19.5" customHeight="1" spans="1:49" s="24" customFormat="1" x14ac:dyDescent="0.25">
      <c r="A28" s="25" t="s">
        <v>21</v>
      </c>
      <c r="B28" s="26" t="s">
        <v>89</v>
      </c>
      <c r="C28" s="27" t="s">
        <v>23</v>
      </c>
      <c r="D28" s="27">
        <v>17</v>
      </c>
      <c r="E28" s="27" t="s">
        <v>28</v>
      </c>
      <c r="F28" s="28">
        <v>0.3</v>
      </c>
      <c r="G28" s="29">
        <f t="array" ref="G28">_xlfn.IFS($E28="AboveFloor",$K28+($F28*$K28),$E28="BelowFloor",$K28-($F28*$K28),$E28="Fixed",$F28)</f>
        <v>1.6224</v>
      </c>
      <c r="H28" s="29">
        <f t="shared" si="10"/>
        <v>1.6276</v>
      </c>
      <c r="I28" s="30">
        <v>0.01</v>
      </c>
      <c r="J28" s="31"/>
      <c r="K28" s="32">
        <f t="shared" si="6"/>
        <v>1.248</v>
      </c>
      <c r="L28" s="32">
        <f t="shared" si="0"/>
        <v>3.25</v>
      </c>
      <c r="M28" s="32">
        <f t="shared" si="1"/>
        <v>2.002</v>
      </c>
      <c r="N28" s="33">
        <f t="shared" si="2"/>
        <v>1.6041666666666665</v>
      </c>
      <c r="O28" s="32">
        <f t="shared" si="3"/>
        <v>2.6</v>
      </c>
      <c r="P28" s="31"/>
      <c r="Q28" s="24" t="s">
        <v>32</v>
      </c>
      <c r="R28" s="32">
        <f t="array" ref="R28">INDEX($Y28:$XL28,COUNTA($Y28:$XL28))</f>
        <v>3.25</v>
      </c>
      <c r="S28" s="32">
        <f t="shared" si="7"/>
        <v>3.25</v>
      </c>
      <c r="T28" s="32">
        <f t="shared" si="8"/>
        <v>0</v>
      </c>
      <c r="U28" s="34">
        <f t="shared" si="9"/>
        <v>0</v>
      </c>
      <c r="V28" s="35" t="s">
        <v>9</v>
      </c>
      <c r="W28" s="36" t="s">
        <v>90</v>
      </c>
      <c r="X28" s="35" t="s">
        <v>9</v>
      </c>
      <c r="Y28" s="24">
        <v>2.6</v>
      </c>
      <c r="Z28" s="24">
        <v>3.25</v>
      </c>
      <c r="AA28" s="24">
        <v>3.25</v>
      </c>
      <c r="AB28" s="24">
        <v>3.25</v>
      </c>
      <c r="AC28" s="24">
        <v>3.25</v>
      </c>
      <c r="AD28" s="24">
        <v>3.25</v>
      </c>
      <c r="AE28" s="24">
        <v>3.25</v>
      </c>
      <c r="AF28" s="24">
        <v>3.25</v>
      </c>
      <c r="AG28" s="24">
        <v>3.25</v>
      </c>
      <c r="AH28" s="24">
        <v>-2.75</v>
      </c>
      <c r="AI28" s="24">
        <v>-1.75</v>
      </c>
      <c r="AJ28" s="24">
        <v>-0.75</v>
      </c>
      <c r="AK28" s="24">
        <v>0.25</v>
      </c>
      <c r="AL28" s="24">
        <v>1.25</v>
      </c>
      <c r="AM28" s="24">
        <v>2.25</v>
      </c>
      <c r="AN28" s="24">
        <v>3.25</v>
      </c>
      <c r="AO28" s="24">
        <v>3.25</v>
      </c>
      <c r="AQ28" s="24">
        <v>3.25</v>
      </c>
      <c r="AS28" s="24">
        <v>3.25</v>
      </c>
      <c r="AU28" s="24">
        <v>3.25</v>
      </c>
      <c r="AW28" s="24">
        <v>3.25</v>
      </c>
    </row>
    <row r="29" ht="19.5" customHeight="1" spans="1:49" s="24" customFormat="1" x14ac:dyDescent="0.25">
      <c r="A29" s="25" t="s">
        <v>21</v>
      </c>
      <c r="B29" s="26" t="s">
        <v>91</v>
      </c>
      <c r="C29" s="27" t="s">
        <v>23</v>
      </c>
      <c r="D29" s="27">
        <v>18</v>
      </c>
      <c r="E29" s="27" t="s">
        <v>28</v>
      </c>
      <c r="F29" s="28">
        <v>0.3</v>
      </c>
      <c r="G29" s="29">
        <f t="array" ref="G29">_xlfn.IFS($E29="AboveFloor",$K29+($F29*$K29),$E29="BelowFloor",$K29-($F29*$K29),$E29="Fixed",$F29)</f>
        <v>1.6224</v>
      </c>
      <c r="H29" s="29">
        <f t="shared" si="10"/>
        <v>2.5845000000000002</v>
      </c>
      <c r="I29" s="30">
        <v>0.01</v>
      </c>
      <c r="J29" s="31"/>
      <c r="K29" s="32">
        <f t="shared" si="6"/>
        <v>1.248</v>
      </c>
      <c r="L29" s="32">
        <f t="shared" si="0"/>
        <v>4.2069</v>
      </c>
      <c r="M29" s="32">
        <f t="shared" si="1"/>
        <v>2.9589</v>
      </c>
      <c r="N29" s="33">
        <f t="shared" si="2"/>
        <v>2.3709134615384615</v>
      </c>
      <c r="O29" s="32">
        <f t="shared" si="3"/>
        <v>3.4</v>
      </c>
      <c r="P29" s="31"/>
      <c r="Q29" s="24" t="s">
        <v>29</v>
      </c>
      <c r="R29" s="32">
        <f t="array" ref="R29">INDEX($Y29:$XL29,COUNTA($Y29:$XL29))</f>
        <v>4.2069</v>
      </c>
      <c r="S29" s="32">
        <f t="shared" si="7"/>
        <v>4.2069</v>
      </c>
      <c r="T29" s="32">
        <f t="shared" si="8"/>
        <v>0</v>
      </c>
      <c r="U29" s="34">
        <f t="shared" si="9"/>
        <v>0</v>
      </c>
      <c r="V29" s="35" t="s">
        <v>9</v>
      </c>
      <c r="W29" s="36" t="s">
        <v>92</v>
      </c>
      <c r="X29" s="35" t="s">
        <v>9</v>
      </c>
      <c r="Y29" s="24">
        <v>4.2069</v>
      </c>
      <c r="Z29" s="24">
        <v>4.2069</v>
      </c>
      <c r="AA29" s="24">
        <v>4.2069</v>
      </c>
      <c r="AB29" s="24">
        <v>4.2069</v>
      </c>
      <c r="AC29" s="24">
        <v>4.2069</v>
      </c>
      <c r="AD29" s="24">
        <v>4.2069</v>
      </c>
      <c r="AE29" s="24">
        <v>4.2069</v>
      </c>
      <c r="AF29" s="24">
        <v>4.2069</v>
      </c>
      <c r="AG29" s="24">
        <v>4.2069</v>
      </c>
      <c r="AH29" s="24">
        <v>-1.7931</v>
      </c>
      <c r="AI29" s="24">
        <v>-0.7931</v>
      </c>
      <c r="AJ29" s="24">
        <v>0.2069</v>
      </c>
      <c r="AK29" s="24">
        <v>1.2069</v>
      </c>
      <c r="AL29" s="24">
        <v>2.2069</v>
      </c>
      <c r="AM29" s="24">
        <v>3.2069</v>
      </c>
      <c r="AN29" s="24">
        <v>4.2069</v>
      </c>
      <c r="AO29" s="24">
        <v>4.2069</v>
      </c>
      <c r="AQ29" s="24">
        <v>4.2069</v>
      </c>
      <c r="AS29" s="24">
        <v>4.2069</v>
      </c>
      <c r="AU29" s="24">
        <v>4.2069</v>
      </c>
      <c r="AW29" s="24">
        <v>4.2069</v>
      </c>
    </row>
    <row r="30" ht="19.5" customHeight="1" spans="1:49" s="24" customFormat="1" x14ac:dyDescent="0.25">
      <c r="A30" s="25" t="s">
        <v>21</v>
      </c>
      <c r="B30" s="26" t="s">
        <v>93</v>
      </c>
      <c r="C30" s="27" t="s">
        <v>23</v>
      </c>
      <c r="D30" s="27">
        <v>19</v>
      </c>
      <c r="E30" s="27" t="s">
        <v>28</v>
      </c>
      <c r="F30" s="28">
        <v>0.3</v>
      </c>
      <c r="G30" s="29">
        <f t="array" ref="G30">_xlfn.IFS($E30="AboveFloor",$K30+($F30*$K30),$E30="BelowFloor",$K30-($F30*$K30),$E30="Fixed",$F30)</f>
        <v>1.6224</v>
      </c>
      <c r="H30" s="29">
        <f t="shared" si="10"/>
        <v>1.3676000000000001</v>
      </c>
      <c r="I30" s="30">
        <v>0.01</v>
      </c>
      <c r="J30" s="31"/>
      <c r="K30" s="32">
        <f t="shared" si="6"/>
        <v>1.248</v>
      </c>
      <c r="L30" s="32">
        <f t="shared" si="0"/>
        <v>2.99</v>
      </c>
      <c r="M30" s="32">
        <f t="shared" si="1"/>
        <v>1.7420000000000002</v>
      </c>
      <c r="N30" s="33">
        <f t="shared" si="2"/>
        <v>1.3958333333333335</v>
      </c>
      <c r="O30" s="32">
        <f t="shared" si="3"/>
        <v>2.4</v>
      </c>
      <c r="P30" s="31"/>
      <c r="Q30" s="24" t="s">
        <v>43</v>
      </c>
      <c r="R30" s="32">
        <f t="array" ref="R30">INDEX($Y30:$XL30,COUNTA($Y30:$XL30))</f>
        <v>2.99</v>
      </c>
      <c r="S30" s="32">
        <f t="shared" si="7"/>
        <v>2.99</v>
      </c>
      <c r="T30" s="32">
        <f t="shared" si="8"/>
        <v>0</v>
      </c>
      <c r="U30" s="34">
        <f t="shared" si="9"/>
        <v>0</v>
      </c>
      <c r="V30" s="35" t="s">
        <v>9</v>
      </c>
      <c r="W30" s="36" t="s">
        <v>94</v>
      </c>
      <c r="X30" s="35" t="s">
        <v>9</v>
      </c>
      <c r="Y30" s="24">
        <v>2.5</v>
      </c>
      <c r="Z30" s="24">
        <v>2</v>
      </c>
      <c r="AA30" s="24">
        <v>2</v>
      </c>
      <c r="AB30" s="24">
        <v>2</v>
      </c>
      <c r="AC30" s="24">
        <v>2</v>
      </c>
      <c r="AD30" s="24">
        <v>6</v>
      </c>
      <c r="AE30" s="24">
        <v>6</v>
      </c>
      <c r="AF30" s="24">
        <v>6</v>
      </c>
      <c r="AG30" s="24">
        <v>2.99</v>
      </c>
      <c r="AH30" s="24">
        <v>-3.01</v>
      </c>
      <c r="AI30" s="24">
        <v>-2.01</v>
      </c>
      <c r="AJ30" s="24">
        <v>-1.01</v>
      </c>
      <c r="AK30" s="24">
        <v>-0.00999999999999979</v>
      </c>
      <c r="AL30" s="24">
        <v>0.99</v>
      </c>
      <c r="AM30" s="24">
        <v>1.99</v>
      </c>
      <c r="AN30" s="24">
        <v>2.99</v>
      </c>
      <c r="AO30" s="24">
        <v>2.99</v>
      </c>
      <c r="AQ30" s="24">
        <v>2.99</v>
      </c>
      <c r="AS30" s="24">
        <v>2.99</v>
      </c>
      <c r="AU30" s="24">
        <v>2.99</v>
      </c>
      <c r="AW30" s="24">
        <v>2.99</v>
      </c>
    </row>
    <row r="31" ht="19.5" customHeight="1" spans="1:49" s="24" customFormat="1" x14ac:dyDescent="0.25">
      <c r="A31" s="25" t="s">
        <v>21</v>
      </c>
      <c r="B31" s="26" t="s">
        <v>95</v>
      </c>
      <c r="C31" s="27" t="s">
        <v>23</v>
      </c>
      <c r="D31" s="27">
        <v>21</v>
      </c>
      <c r="E31" s="27" t="s">
        <v>28</v>
      </c>
      <c r="F31" s="28">
        <v>0.3</v>
      </c>
      <c r="G31" s="29">
        <f t="array" ref="G31">_xlfn.IFS($E31="AboveFloor",$K31+($F31*$K31),$E31="BelowFloor",$K31-($F31*$K31),$E31="Fixed",$F31)</f>
        <v>1.6224</v>
      </c>
      <c r="H31" s="29">
        <f t="shared" si="10"/>
        <v>0.8175999999999999</v>
      </c>
      <c r="I31" s="30">
        <v>0.01</v>
      </c>
      <c r="J31" s="31"/>
      <c r="K31" s="32">
        <f t="shared" si="6"/>
        <v>1.248</v>
      </c>
      <c r="L31" s="32">
        <f t="shared" si="0"/>
        <v>2.44</v>
      </c>
      <c r="M31" s="32">
        <f t="shared" si="1"/>
        <v>1.192</v>
      </c>
      <c r="N31" s="33">
        <f t="shared" si="2"/>
        <v>0.9551282051282051</v>
      </c>
      <c r="O31" s="32">
        <f t="shared" si="3"/>
        <v>2</v>
      </c>
      <c r="P31" s="31"/>
      <c r="Q31" s="24" t="s">
        <v>35</v>
      </c>
      <c r="R31" s="32">
        <f t="array" ref="R31">INDEX($Y31:$XL31,COUNTA($Y31:$XL31))</f>
        <v>2.44</v>
      </c>
      <c r="S31" s="32">
        <f t="shared" si="7"/>
        <v>2.44</v>
      </c>
      <c r="T31" s="32">
        <f t="shared" si="8"/>
        <v>0</v>
      </c>
      <c r="U31" s="34">
        <f t="shared" si="9"/>
        <v>0</v>
      </c>
      <c r="V31" s="35" t="s">
        <v>9</v>
      </c>
      <c r="W31" s="36" t="s">
        <v>96</v>
      </c>
      <c r="X31" s="35" t="s">
        <v>9</v>
      </c>
      <c r="Y31" s="24">
        <v>2.44</v>
      </c>
      <c r="Z31" s="24">
        <v>2.44</v>
      </c>
      <c r="AA31" s="24">
        <v>2.44</v>
      </c>
      <c r="AB31" s="24">
        <v>2.44</v>
      </c>
      <c r="AC31" s="24">
        <v>2.44</v>
      </c>
      <c r="AD31" s="24">
        <v>2.44</v>
      </c>
      <c r="AE31" s="24">
        <v>2.44</v>
      </c>
      <c r="AF31" s="24">
        <v>2.44</v>
      </c>
      <c r="AG31" s="24">
        <v>2.44</v>
      </c>
      <c r="AH31" s="24">
        <v>-3.56</v>
      </c>
      <c r="AI31" s="24">
        <v>-2.56</v>
      </c>
      <c r="AJ31" s="24">
        <v>-1.56</v>
      </c>
      <c r="AK31" s="24">
        <v>-0.56</v>
      </c>
      <c r="AL31" s="24">
        <v>0.44</v>
      </c>
      <c r="AM31" s="24">
        <v>1.44</v>
      </c>
      <c r="AN31" s="24">
        <v>2.44</v>
      </c>
      <c r="AO31" s="24">
        <v>2.44</v>
      </c>
      <c r="AQ31" s="24">
        <v>2.44</v>
      </c>
      <c r="AS31" s="24">
        <v>2.44</v>
      </c>
      <c r="AU31" s="24">
        <v>2.44</v>
      </c>
      <c r="AW31" s="24">
        <v>2.44</v>
      </c>
    </row>
    <row r="32" ht="19.5" customHeight="1" spans="1:49" s="24" customFormat="1" x14ac:dyDescent="0.25">
      <c r="A32" s="25" t="s">
        <v>21</v>
      </c>
      <c r="B32" s="26" t="s">
        <v>97</v>
      </c>
      <c r="C32" s="27" t="s">
        <v>23</v>
      </c>
      <c r="D32" s="27">
        <v>21</v>
      </c>
      <c r="E32" s="27" t="s">
        <v>28</v>
      </c>
      <c r="F32" s="28">
        <v>0.3</v>
      </c>
      <c r="G32" s="29">
        <f t="array" ref="G32">_xlfn.IFS($E32="AboveFloor",$K32+($F32*$K32),$E32="BelowFloor",$K32-($F32*$K32),$E32="Fixed",$F32)</f>
        <v>1.6224</v>
      </c>
      <c r="H32" s="29">
        <f t="shared" si="10"/>
        <v>1.8776</v>
      </c>
      <c r="I32" s="30">
        <v>0.01</v>
      </c>
      <c r="J32" s="31"/>
      <c r="K32" s="32">
        <f t="shared" si="6"/>
        <v>1.248</v>
      </c>
      <c r="L32" s="32">
        <f t="shared" si="0"/>
        <v>3.5</v>
      </c>
      <c r="M32" s="32">
        <f t="shared" si="1"/>
        <v>2.252</v>
      </c>
      <c r="N32" s="33">
        <f t="shared" si="2"/>
        <v>1.8044871794871793</v>
      </c>
      <c r="O32" s="32">
        <f t="shared" si="3"/>
        <v>2.8</v>
      </c>
      <c r="P32" s="31"/>
      <c r="Q32" s="24" t="s">
        <v>32</v>
      </c>
      <c r="R32" s="32">
        <f t="array" ref="R32">INDEX($Y32:$XL32,COUNTA($Y32:$XL32))</f>
        <v>3.5</v>
      </c>
      <c r="S32" s="32">
        <f t="shared" si="7"/>
        <v>3.5</v>
      </c>
      <c r="T32" s="32">
        <f t="shared" si="8"/>
        <v>0</v>
      </c>
      <c r="U32" s="34">
        <f t="shared" si="9"/>
        <v>0</v>
      </c>
      <c r="V32" s="35" t="s">
        <v>9</v>
      </c>
      <c r="W32" s="36" t="s">
        <v>98</v>
      </c>
      <c r="X32" s="35" t="s">
        <v>9</v>
      </c>
      <c r="Y32" s="24">
        <v>3</v>
      </c>
      <c r="Z32" s="24">
        <v>3</v>
      </c>
      <c r="AA32" s="24">
        <v>3</v>
      </c>
      <c r="AB32" s="24">
        <v>3</v>
      </c>
      <c r="AC32" s="24">
        <v>3</v>
      </c>
      <c r="AD32" s="24">
        <v>3</v>
      </c>
      <c r="AE32" s="24">
        <v>3</v>
      </c>
      <c r="AF32" s="24">
        <v>3</v>
      </c>
      <c r="AG32" s="24">
        <v>3</v>
      </c>
      <c r="AH32" s="24">
        <v>-2.5</v>
      </c>
      <c r="AI32" s="24">
        <v>-1.5</v>
      </c>
      <c r="AJ32" s="24">
        <v>-0.5</v>
      </c>
      <c r="AK32" s="24">
        <v>0.5</v>
      </c>
      <c r="AL32" s="24">
        <v>1.5</v>
      </c>
      <c r="AM32" s="24">
        <v>2.5</v>
      </c>
      <c r="AN32" s="24">
        <v>3.5</v>
      </c>
      <c r="AO32" s="24">
        <v>3.5</v>
      </c>
      <c r="AQ32" s="24">
        <v>3.5</v>
      </c>
      <c r="AS32" s="24">
        <v>3.5</v>
      </c>
      <c r="AU32" s="24">
        <v>3.5</v>
      </c>
      <c r="AW32" s="24">
        <v>3.5</v>
      </c>
    </row>
    <row r="33" ht="19.5" customHeight="1" spans="1:49" s="24" customFormat="1" x14ac:dyDescent="0.25">
      <c r="A33" s="25" t="s">
        <v>21</v>
      </c>
      <c r="B33" s="26" t="s">
        <v>99</v>
      </c>
      <c r="C33" s="27" t="s">
        <v>23</v>
      </c>
      <c r="D33" s="27">
        <v>21</v>
      </c>
      <c r="E33" s="27" t="s">
        <v>28</v>
      </c>
      <c r="F33" s="28">
        <v>0.3</v>
      </c>
      <c r="G33" s="29">
        <f t="array" ref="G33">_xlfn.IFS($E33="AboveFloor",$K33+($F33*$K33),$E33="BelowFloor",$K33-($F33*$K33),$E33="Fixed",$F33)</f>
        <v>1.6224</v>
      </c>
      <c r="H33" s="29">
        <f t="shared" si="10"/>
        <v>5.7576</v>
      </c>
      <c r="I33" s="30">
        <v>0.01</v>
      </c>
      <c r="J33" s="31"/>
      <c r="K33" s="32">
        <f t="shared" si="6"/>
        <v>1.248</v>
      </c>
      <c r="L33" s="32">
        <f t="shared" si="0"/>
        <v>7.38</v>
      </c>
      <c r="M33" s="32">
        <f t="shared" si="1"/>
        <v>6.132</v>
      </c>
      <c r="N33" s="33">
        <f t="shared" si="2"/>
        <v>4.913461538461538</v>
      </c>
      <c r="O33" s="32">
        <f t="shared" si="3"/>
        <v>5.9</v>
      </c>
      <c r="P33" s="31"/>
      <c r="Q33" s="24" t="s">
        <v>29</v>
      </c>
      <c r="R33" s="32">
        <f t="array" ref="R33">INDEX($Y33:$XL33,COUNTA($Y33:$XL33))</f>
        <v>7.38</v>
      </c>
      <c r="S33" s="32">
        <f t="shared" si="7"/>
        <v>7.38</v>
      </c>
      <c r="T33" s="32">
        <f t="shared" si="8"/>
        <v>0</v>
      </c>
      <c r="U33" s="34">
        <f t="shared" si="9"/>
        <v>0</v>
      </c>
      <c r="V33" s="35" t="s">
        <v>9</v>
      </c>
      <c r="W33" s="36" t="s">
        <v>100</v>
      </c>
      <c r="X33" s="35" t="s">
        <v>9</v>
      </c>
      <c r="Y33" s="24">
        <v>2.3999</v>
      </c>
      <c r="Z33" s="24">
        <v>2.3999</v>
      </c>
      <c r="AA33" s="24">
        <v>2.3999</v>
      </c>
      <c r="AB33" s="24">
        <v>2.3999</v>
      </c>
      <c r="AC33" s="24">
        <v>2.3999</v>
      </c>
      <c r="AD33" s="24">
        <v>7.38</v>
      </c>
      <c r="AE33" s="24">
        <v>7.38</v>
      </c>
      <c r="AF33" s="24">
        <v>7.38</v>
      </c>
      <c r="AG33" s="24">
        <v>7.38</v>
      </c>
      <c r="AH33" s="24">
        <v>1.38</v>
      </c>
      <c r="AI33" s="24">
        <v>2.38</v>
      </c>
      <c r="AJ33" s="24">
        <v>3.38</v>
      </c>
      <c r="AK33" s="24">
        <v>4.38</v>
      </c>
      <c r="AL33" s="24">
        <v>5.38</v>
      </c>
      <c r="AM33" s="24">
        <v>6.38</v>
      </c>
      <c r="AN33" s="24">
        <v>7.38</v>
      </c>
      <c r="AO33" s="24">
        <v>7.38</v>
      </c>
      <c r="AQ33" s="24">
        <v>3.78</v>
      </c>
      <c r="AS33" s="24">
        <v>3.78</v>
      </c>
      <c r="AU33" s="24">
        <v>3.78</v>
      </c>
      <c r="AW33" s="24">
        <v>3.78</v>
      </c>
    </row>
    <row r="34" ht="19.5" customHeight="1" spans="1:49" s="24" customFormat="1" x14ac:dyDescent="0.25">
      <c r="A34" s="25" t="s">
        <v>21</v>
      </c>
      <c r="B34" s="26" t="s">
        <v>101</v>
      </c>
      <c r="C34" s="27" t="s">
        <v>23</v>
      </c>
      <c r="D34" s="27">
        <v>23</v>
      </c>
      <c r="E34" s="27" t="s">
        <v>28</v>
      </c>
      <c r="F34" s="28">
        <v>0.3</v>
      </c>
      <c r="G34" s="29">
        <f t="array" ref="G34">_xlfn.IFS($E34="AboveFloor",$K34+($F34*$K34),$E34="BelowFloor",$K34-($F34*$K34),$E34="Fixed",$F34)</f>
        <v>1.6224</v>
      </c>
      <c r="H34" s="29">
        <f t="shared" si="10"/>
        <v>0.3575999999999999</v>
      </c>
      <c r="I34" s="30">
        <v>0.01</v>
      </c>
      <c r="J34" s="31"/>
      <c r="K34" s="32">
        <f t="shared" si="6"/>
        <v>1.248</v>
      </c>
      <c r="L34" s="32">
        <f t="shared" ref="L34:L53" si="11">SUM(R34)</f>
        <v>1.98</v>
      </c>
      <c r="M34" s="32">
        <f t="shared" ref="M34:M53" si="12">SUM(L34-K34)</f>
        <v>0.732</v>
      </c>
      <c r="N34" s="33">
        <f t="shared" ref="N34:N53" si="13">SUM(L34-K34)/K34</f>
        <v>0.5865384615384616</v>
      </c>
      <c r="O34" s="32">
        <f t="shared" ref="O34:O53" si="14">ROUND(L34/K34,1)</f>
        <v>1.6</v>
      </c>
      <c r="P34" s="31"/>
      <c r="Q34" s="24" t="s">
        <v>32</v>
      </c>
      <c r="R34" s="32">
        <f t="array" ref="R34">INDEX($Y34:$XL34,COUNTA($Y34:$XL34))</f>
        <v>1.98</v>
      </c>
      <c r="S34" s="32">
        <f t="shared" si="7"/>
        <v>1.98</v>
      </c>
      <c r="T34" s="32">
        <f t="shared" si="8"/>
        <v>0</v>
      </c>
      <c r="U34" s="34">
        <f t="shared" si="9"/>
        <v>0</v>
      </c>
      <c r="V34" s="35" t="s">
        <v>9</v>
      </c>
      <c r="W34" s="36" t="s">
        <v>102</v>
      </c>
      <c r="X34" s="35" t="s">
        <v>9</v>
      </c>
      <c r="Y34" s="24">
        <v>2.5</v>
      </c>
      <c r="Z34" s="24">
        <v>2</v>
      </c>
      <c r="AA34" s="24">
        <v>2</v>
      </c>
      <c r="AB34" s="24">
        <v>2</v>
      </c>
      <c r="AC34" s="24">
        <v>2</v>
      </c>
      <c r="AD34" s="24">
        <v>1.98</v>
      </c>
      <c r="AE34" s="24">
        <v>1.98</v>
      </c>
      <c r="AF34" s="24">
        <v>1.98</v>
      </c>
      <c r="AG34" s="24">
        <v>1.98</v>
      </c>
      <c r="AH34" s="24">
        <v>-4.02</v>
      </c>
      <c r="AI34" s="24">
        <v>-3.02</v>
      </c>
      <c r="AJ34" s="24">
        <v>-2.02</v>
      </c>
      <c r="AK34" s="24">
        <v>-1.02</v>
      </c>
      <c r="AL34" s="24">
        <v>-0.02</v>
      </c>
      <c r="AM34" s="24">
        <v>0.98</v>
      </c>
      <c r="AN34" s="24">
        <v>1.98</v>
      </c>
      <c r="AO34" s="24">
        <v>1.98</v>
      </c>
      <c r="AQ34" s="24">
        <v>2</v>
      </c>
      <c r="AS34" s="24">
        <v>2</v>
      </c>
      <c r="AU34" s="24">
        <v>2</v>
      </c>
      <c r="AW34" s="24">
        <v>2</v>
      </c>
    </row>
    <row r="35" ht="19.5" customHeight="1" spans="1:49" s="24" customFormat="1" x14ac:dyDescent="0.25">
      <c r="A35" s="25" t="s">
        <v>21</v>
      </c>
      <c r="B35" s="26" t="s">
        <v>103</v>
      </c>
      <c r="C35" s="27" t="s">
        <v>23</v>
      </c>
      <c r="D35" s="27">
        <v>24</v>
      </c>
      <c r="E35" s="27" t="s">
        <v>28</v>
      </c>
      <c r="F35" s="28">
        <v>0.3</v>
      </c>
      <c r="G35" s="29">
        <f t="array" ref="G35">_xlfn.IFS($E35="AboveFloor",$K35+($F35*$K35),$E35="BelowFloor",$K35-($F35*$K35),$E35="Fixed",$F35)</f>
        <v>1.6224</v>
      </c>
      <c r="H35" s="29">
        <f t="shared" si="10"/>
        <v>1.0776000000000001</v>
      </c>
      <c r="I35" s="30">
        <v>0.01</v>
      </c>
      <c r="J35" s="31"/>
      <c r="K35" s="32">
        <f t="shared" ref="K35:K51" si="15">SUM($K$2)</f>
        <v>1.248</v>
      </c>
      <c r="L35" s="32">
        <f t="shared" si="11"/>
        <v>2.7</v>
      </c>
      <c r="M35" s="32">
        <f t="shared" si="12"/>
        <v>1.4520000000000002</v>
      </c>
      <c r="N35" s="33">
        <f t="shared" si="13"/>
        <v>1.1634615384615385</v>
      </c>
      <c r="O35" s="32">
        <f t="shared" si="14"/>
        <v>2.2</v>
      </c>
      <c r="P35" s="31"/>
      <c r="Q35" s="24" t="s">
        <v>29</v>
      </c>
      <c r="R35" s="32">
        <f t="array" ref="R35">INDEX($Y35:$XL35,COUNTA($Y35:$XL35))</f>
        <v>2.7</v>
      </c>
      <c r="S35" s="32">
        <f t="shared" si="7"/>
        <v>2.7</v>
      </c>
      <c r="T35" s="32">
        <f t="shared" si="8"/>
        <v>0</v>
      </c>
      <c r="U35" s="34">
        <f t="shared" si="9"/>
        <v>0</v>
      </c>
      <c r="V35" s="35" t="s">
        <v>9</v>
      </c>
      <c r="W35" s="36" t="s">
        <v>104</v>
      </c>
      <c r="X35" s="35" t="s">
        <v>9</v>
      </c>
      <c r="Y35" s="24">
        <v>3</v>
      </c>
      <c r="Z35" s="24">
        <v>2.7</v>
      </c>
      <c r="AA35" s="24">
        <v>2.7</v>
      </c>
      <c r="AB35" s="24">
        <v>2.7</v>
      </c>
      <c r="AC35" s="24">
        <v>2.7</v>
      </c>
      <c r="AD35" s="24">
        <v>2.7</v>
      </c>
      <c r="AE35" s="24">
        <v>2.7</v>
      </c>
      <c r="AF35" s="24">
        <v>2.7</v>
      </c>
      <c r="AG35" s="24">
        <v>2.7</v>
      </c>
      <c r="AH35" s="24">
        <v>-3.3</v>
      </c>
      <c r="AI35" s="24">
        <v>-2.3</v>
      </c>
      <c r="AJ35" s="24">
        <v>-1.3</v>
      </c>
      <c r="AK35" s="24">
        <v>-0.3</v>
      </c>
      <c r="AL35" s="24">
        <v>0.7</v>
      </c>
      <c r="AM35" s="24">
        <v>1.7</v>
      </c>
      <c r="AN35" s="24">
        <v>2.7</v>
      </c>
      <c r="AO35" s="24">
        <v>2.7</v>
      </c>
      <c r="AQ35" s="24">
        <v>2.7</v>
      </c>
      <c r="AS35" s="24">
        <v>2.7</v>
      </c>
      <c r="AU35" s="24">
        <v>2.7</v>
      </c>
      <c r="AW35" s="24">
        <v>2.7</v>
      </c>
    </row>
    <row r="36" ht="19.5" customHeight="1" spans="1:49" s="24" customFormat="1" x14ac:dyDescent="0.25">
      <c r="A36" s="25" t="s">
        <v>21</v>
      </c>
      <c r="B36" s="26" t="s">
        <v>105</v>
      </c>
      <c r="C36" s="27" t="s">
        <v>23</v>
      </c>
      <c r="D36" s="27">
        <v>24</v>
      </c>
      <c r="E36" s="27" t="s">
        <v>28</v>
      </c>
      <c r="F36" s="28">
        <v>0.3</v>
      </c>
      <c r="G36" s="29">
        <f t="array" ref="G36">_xlfn.IFS($E36="AboveFloor",$K36+($F36*$K36),$E36="BelowFloor",$K36-($F36*$K36),$E36="Fixed",$F36)</f>
        <v>1.6224</v>
      </c>
      <c r="H36" s="29">
        <f t="shared" si="10"/>
        <v>2.3676000000000004</v>
      </c>
      <c r="I36" s="30">
        <v>0.01</v>
      </c>
      <c r="J36" s="31"/>
      <c r="K36" s="32">
        <f t="shared" si="15"/>
        <v>1.248</v>
      </c>
      <c r="L36" s="32">
        <f t="shared" si="11"/>
        <v>3.99</v>
      </c>
      <c r="M36" s="32">
        <f t="shared" si="12"/>
        <v>2.742</v>
      </c>
      <c r="N36" s="33">
        <f t="shared" si="13"/>
        <v>2.1971153846153846</v>
      </c>
      <c r="O36" s="32">
        <f t="shared" si="14"/>
        <v>3.2</v>
      </c>
      <c r="P36" s="31"/>
      <c r="Q36" s="24" t="s">
        <v>32</v>
      </c>
      <c r="R36" s="32">
        <f t="array" ref="R36">INDEX($Y36:$XL36,COUNTA($Y36:$XL36))</f>
        <v>3.99</v>
      </c>
      <c r="S36" s="32">
        <f t="shared" si="7"/>
        <v>3.99</v>
      </c>
      <c r="T36" s="32">
        <f t="shared" si="8"/>
        <v>0</v>
      </c>
      <c r="U36" s="34">
        <f t="shared" si="9"/>
        <v>0</v>
      </c>
      <c r="V36" s="35" t="s">
        <v>9</v>
      </c>
      <c r="W36" s="36" t="s">
        <v>106</v>
      </c>
      <c r="X36" s="35" t="s">
        <v>9</v>
      </c>
      <c r="Y36" s="24">
        <v>4.2069</v>
      </c>
      <c r="Z36" s="24">
        <v>4.2069</v>
      </c>
      <c r="AA36" s="24">
        <v>4.2069</v>
      </c>
      <c r="AB36" s="24">
        <v>4.2069</v>
      </c>
      <c r="AC36" s="24">
        <v>4.2069</v>
      </c>
      <c r="AD36" s="24">
        <v>4.2069</v>
      </c>
      <c r="AE36" s="24">
        <v>4.5</v>
      </c>
      <c r="AF36" s="24">
        <v>4.5</v>
      </c>
      <c r="AG36" s="24">
        <v>3.99</v>
      </c>
      <c r="AH36" s="24">
        <v>-2.01</v>
      </c>
      <c r="AI36" s="24">
        <v>-1.01</v>
      </c>
      <c r="AJ36" s="24">
        <v>-0.00999999999999979</v>
      </c>
      <c r="AK36" s="24">
        <v>0.99</v>
      </c>
      <c r="AL36" s="24">
        <v>1.99</v>
      </c>
      <c r="AM36" s="24">
        <v>2.99</v>
      </c>
      <c r="AN36" s="24">
        <v>3.99</v>
      </c>
      <c r="AO36" s="24">
        <v>3.99</v>
      </c>
      <c r="AQ36" s="24">
        <v>3.99</v>
      </c>
      <c r="AS36" s="24">
        <v>3.99</v>
      </c>
      <c r="AU36" s="24">
        <v>3.99</v>
      </c>
      <c r="AW36" s="24">
        <v>4.2</v>
      </c>
    </row>
    <row r="37" ht="19.5" customHeight="1" spans="1:49" s="24" customFormat="1" x14ac:dyDescent="0.25">
      <c r="A37" s="25" t="s">
        <v>21</v>
      </c>
      <c r="B37" s="26" t="s">
        <v>107</v>
      </c>
      <c r="C37" s="27" t="s">
        <v>23</v>
      </c>
      <c r="D37" s="27">
        <v>26</v>
      </c>
      <c r="E37" s="27" t="s">
        <v>28</v>
      </c>
      <c r="F37" s="28">
        <v>0.3</v>
      </c>
      <c r="G37" s="29">
        <f t="array" ref="G37">_xlfn.IFS($E37="AboveFloor",$K37+($F37*$K37),$E37="BelowFloor",$K37-($F37*$K37),$E37="Fixed",$F37)</f>
        <v>1.6224</v>
      </c>
      <c r="H37" s="29">
        <f t="shared" si="10"/>
        <v>4.3676</v>
      </c>
      <c r="I37" s="30">
        <v>0.01</v>
      </c>
      <c r="J37" s="31"/>
      <c r="K37" s="32">
        <f t="shared" si="15"/>
        <v>1.248</v>
      </c>
      <c r="L37" s="32">
        <f t="shared" si="11"/>
        <v>5.99</v>
      </c>
      <c r="M37" s="32">
        <f t="shared" si="12"/>
        <v>4.742</v>
      </c>
      <c r="N37" s="33">
        <f t="shared" si="13"/>
        <v>3.7996794871794872</v>
      </c>
      <c r="O37" s="32">
        <f t="shared" si="14"/>
        <v>4.8</v>
      </c>
      <c r="P37" s="31"/>
      <c r="Q37" s="24" t="s">
        <v>29</v>
      </c>
      <c r="R37" s="32">
        <f t="array" ref="R37">INDEX($Y37:$XL37,COUNTA($Y37:$XL37))</f>
        <v>5.99</v>
      </c>
      <c r="S37" s="32">
        <f t="shared" si="7"/>
        <v>5.99</v>
      </c>
      <c r="T37" s="32">
        <f t="shared" si="8"/>
        <v>0</v>
      </c>
      <c r="U37" s="34">
        <f t="shared" si="9"/>
        <v>0</v>
      </c>
      <c r="V37" s="35" t="s">
        <v>9</v>
      </c>
      <c r="W37" s="36" t="s">
        <v>108</v>
      </c>
      <c r="X37" s="35" t="s">
        <v>9</v>
      </c>
      <c r="Y37" s="24">
        <v>2.19</v>
      </c>
      <c r="Z37" s="24">
        <v>2.19</v>
      </c>
      <c r="AA37" s="24">
        <v>2.19</v>
      </c>
      <c r="AB37" s="24">
        <v>2.19</v>
      </c>
      <c r="AC37" s="24">
        <v>2.19</v>
      </c>
      <c r="AD37" s="24">
        <v>2.19</v>
      </c>
      <c r="AE37" s="24">
        <v>2.19</v>
      </c>
      <c r="AF37" s="24">
        <v>2.1</v>
      </c>
      <c r="AG37" s="24">
        <v>2.19</v>
      </c>
      <c r="AH37" s="24">
        <v>-0.00999999999999979</v>
      </c>
      <c r="AI37" s="24">
        <v>0.99</v>
      </c>
      <c r="AJ37" s="24">
        <v>1.99</v>
      </c>
      <c r="AK37" s="24">
        <v>2.99</v>
      </c>
      <c r="AL37" s="24">
        <v>3.99</v>
      </c>
      <c r="AM37" s="24">
        <v>4.99</v>
      </c>
      <c r="AN37" s="24">
        <v>5.99</v>
      </c>
      <c r="AO37" s="24">
        <v>5.99</v>
      </c>
      <c r="AQ37" s="24">
        <v>5.99</v>
      </c>
      <c r="AS37" s="24">
        <v>5.99</v>
      </c>
      <c r="AU37" s="24">
        <v>5.99</v>
      </c>
      <c r="AW37" s="24">
        <v>5.99</v>
      </c>
    </row>
    <row r="38" ht="19.5" customHeight="1" spans="1:49" s="24" customFormat="1" x14ac:dyDescent="0.25">
      <c r="A38" s="25" t="s">
        <v>21</v>
      </c>
      <c r="B38" s="26" t="s">
        <v>109</v>
      </c>
      <c r="C38" s="27" t="s">
        <v>23</v>
      </c>
      <c r="D38" s="27">
        <v>26</v>
      </c>
      <c r="E38" s="27" t="s">
        <v>28</v>
      </c>
      <c r="F38" s="28">
        <v>0.3</v>
      </c>
      <c r="G38" s="29">
        <f t="array" ref="G38">_xlfn.IFS($E38="AboveFloor",$K38+($F38*$K38),$E38="BelowFloor",$K38-($F38*$K38),$E38="Fixed",$F38)</f>
        <v>1.6224</v>
      </c>
      <c r="H38" s="29">
        <f t="shared" si="10"/>
        <v>1.3776</v>
      </c>
      <c r="I38" s="30">
        <v>0.01</v>
      </c>
      <c r="J38" s="31"/>
      <c r="K38" s="32">
        <f t="shared" si="15"/>
        <v>1.248</v>
      </c>
      <c r="L38" s="32">
        <f t="shared" si="11"/>
        <v>3</v>
      </c>
      <c r="M38" s="32">
        <f t="shared" si="12"/>
        <v>1.752</v>
      </c>
      <c r="N38" s="33">
        <f t="shared" si="13"/>
        <v>1.4038461538461537</v>
      </c>
      <c r="O38" s="32">
        <f t="shared" si="14"/>
        <v>2.4</v>
      </c>
      <c r="P38" s="31"/>
      <c r="Q38" s="24" t="s">
        <v>32</v>
      </c>
      <c r="R38" s="32">
        <f t="array" ref="R38">INDEX($Y38:$XL38,COUNTA($Y38:$XL38))</f>
        <v>3</v>
      </c>
      <c r="S38" s="32">
        <f t="shared" si="7"/>
        <v>3</v>
      </c>
      <c r="T38" s="32">
        <f t="shared" si="8"/>
        <v>0</v>
      </c>
      <c r="U38" s="34">
        <f t="shared" si="9"/>
        <v>0</v>
      </c>
      <c r="V38" s="35" t="s">
        <v>9</v>
      </c>
      <c r="W38" s="36" t="s">
        <v>110</v>
      </c>
      <c r="X38" s="35" t="s">
        <v>9</v>
      </c>
      <c r="Y38" s="24">
        <v>3</v>
      </c>
      <c r="Z38" s="24">
        <v>3</v>
      </c>
      <c r="AA38" s="24">
        <v>3</v>
      </c>
      <c r="AB38" s="24">
        <v>3</v>
      </c>
      <c r="AC38" s="24">
        <v>3</v>
      </c>
      <c r="AD38" s="24">
        <v>3</v>
      </c>
      <c r="AE38" s="24">
        <v>3</v>
      </c>
      <c r="AF38" s="24">
        <v>3</v>
      </c>
      <c r="AG38" s="24">
        <v>3</v>
      </c>
      <c r="AH38" s="24">
        <v>-3</v>
      </c>
      <c r="AI38" s="24">
        <v>-2</v>
      </c>
      <c r="AJ38" s="24">
        <v>-1</v>
      </c>
      <c r="AK38" s="24">
        <v>0</v>
      </c>
      <c r="AL38" s="24">
        <v>1</v>
      </c>
      <c r="AM38" s="24">
        <v>2</v>
      </c>
      <c r="AN38" s="24">
        <v>3</v>
      </c>
      <c r="AO38" s="24">
        <v>3</v>
      </c>
      <c r="AQ38" s="24">
        <v>3</v>
      </c>
      <c r="AS38" s="24">
        <v>3</v>
      </c>
      <c r="AU38" s="24">
        <v>3</v>
      </c>
      <c r="AW38" s="24">
        <v>3</v>
      </c>
    </row>
    <row r="39" ht="19.5" customHeight="1" spans="1:49" s="24" customFormat="1" x14ac:dyDescent="0.25">
      <c r="A39" s="25" t="s">
        <v>21</v>
      </c>
      <c r="B39" s="26" t="s">
        <v>111</v>
      </c>
      <c r="C39" s="27" t="s">
        <v>23</v>
      </c>
      <c r="D39" s="27">
        <v>27</v>
      </c>
      <c r="E39" s="27" t="s">
        <v>28</v>
      </c>
      <c r="F39" s="28">
        <v>0.3</v>
      </c>
      <c r="G39" s="29">
        <f t="array" ref="G39">_xlfn.IFS($E39="AboveFloor",$K39+($F39*$K39),$E39="BelowFloor",$K39-($F39*$K39),$E39="Fixed",$F39)</f>
        <v>1.6224</v>
      </c>
      <c r="H39" s="29">
        <f t="shared" si="10"/>
        <v>0.5675999999999999</v>
      </c>
      <c r="I39" s="30">
        <v>0.01</v>
      </c>
      <c r="J39" s="31"/>
      <c r="K39" s="32">
        <f t="shared" si="15"/>
        <v>1.248</v>
      </c>
      <c r="L39" s="32">
        <f t="shared" si="11"/>
        <v>2.19</v>
      </c>
      <c r="M39" s="32">
        <f t="shared" si="12"/>
        <v>0.942</v>
      </c>
      <c r="N39" s="33">
        <f t="shared" si="13"/>
        <v>0.7548076923076923</v>
      </c>
      <c r="O39" s="32">
        <f t="shared" si="14"/>
        <v>1.8</v>
      </c>
      <c r="P39" s="31"/>
      <c r="Q39" s="24" t="s">
        <v>40</v>
      </c>
      <c r="R39" s="32">
        <f t="array" ref="R39">INDEX($Y39:$XL39,COUNTA($Y39:$XL39))</f>
        <v>2.19</v>
      </c>
      <c r="S39" s="32">
        <f t="shared" si="7"/>
        <v>2.19</v>
      </c>
      <c r="T39" s="32">
        <f t="shared" si="8"/>
        <v>0</v>
      </c>
      <c r="U39" s="34">
        <f t="shared" si="9"/>
        <v>0</v>
      </c>
      <c r="V39" s="35" t="s">
        <v>9</v>
      </c>
      <c r="W39" s="36" t="s">
        <v>112</v>
      </c>
      <c r="X39" s="35" t="s">
        <v>9</v>
      </c>
      <c r="Y39" s="24">
        <v>2.19</v>
      </c>
      <c r="Z39" s="24">
        <v>2.19</v>
      </c>
      <c r="AA39" s="24">
        <v>2.19</v>
      </c>
      <c r="AB39" s="24">
        <v>2.19</v>
      </c>
      <c r="AC39" s="24">
        <v>2.19</v>
      </c>
      <c r="AD39" s="24">
        <v>2.19</v>
      </c>
      <c r="AE39" s="24">
        <v>2.19</v>
      </c>
      <c r="AF39" s="24">
        <v>2.19</v>
      </c>
      <c r="AG39" s="24">
        <v>2.19</v>
      </c>
      <c r="AH39" s="24">
        <v>-3.81</v>
      </c>
      <c r="AI39" s="24">
        <v>-2.81</v>
      </c>
      <c r="AJ39" s="24">
        <v>-1.81</v>
      </c>
      <c r="AK39" s="24">
        <v>-0.81</v>
      </c>
      <c r="AL39" s="24">
        <v>0.19</v>
      </c>
      <c r="AM39" s="24">
        <v>1.19</v>
      </c>
      <c r="AN39" s="24">
        <v>2.19</v>
      </c>
      <c r="AO39" s="24">
        <v>2.19</v>
      </c>
      <c r="AQ39" s="24">
        <v>2.19</v>
      </c>
      <c r="AS39" s="24">
        <v>2.19</v>
      </c>
      <c r="AU39" s="24">
        <v>2.19</v>
      </c>
      <c r="AW39" s="24">
        <v>2.19</v>
      </c>
    </row>
    <row r="40" ht="19.5" customHeight="1" spans="1:49" s="24" customFormat="1" x14ac:dyDescent="0.25">
      <c r="A40" s="25" t="s">
        <v>21</v>
      </c>
      <c r="B40" s="26" t="s">
        <v>113</v>
      </c>
      <c r="C40" s="27" t="s">
        <v>23</v>
      </c>
      <c r="D40" s="27">
        <v>29</v>
      </c>
      <c r="E40" s="27" t="s">
        <v>28</v>
      </c>
      <c r="F40" s="28">
        <v>0.3</v>
      </c>
      <c r="G40" s="29">
        <f t="array" ref="G40">_xlfn.IFS($E40="AboveFloor",$K40+($F40*$K40),$E40="BelowFloor",$K40-($F40*$K40),$E40="Fixed",$F40)</f>
        <v>1.6224</v>
      </c>
      <c r="H40" s="29">
        <f t="shared" si="10"/>
        <v>1.1775999999999998</v>
      </c>
      <c r="I40" s="30">
        <v>0.01</v>
      </c>
      <c r="J40" s="31"/>
      <c r="K40" s="32">
        <f t="shared" si="15"/>
        <v>1.248</v>
      </c>
      <c r="L40" s="32">
        <f t="shared" si="11"/>
        <v>2.8</v>
      </c>
      <c r="M40" s="32">
        <f t="shared" si="12"/>
        <v>1.5519999999999998</v>
      </c>
      <c r="N40" s="33">
        <f t="shared" si="13"/>
        <v>1.2435897435897434</v>
      </c>
      <c r="O40" s="32">
        <f t="shared" si="14"/>
        <v>2.2</v>
      </c>
      <c r="P40" s="31"/>
      <c r="Q40" s="24" t="s">
        <v>40</v>
      </c>
      <c r="R40" s="32">
        <f t="array" ref="R40">INDEX($Y40:$XL40,COUNTA($Y40:$XL40))</f>
        <v>2.8</v>
      </c>
      <c r="S40" s="32">
        <f t="shared" si="7"/>
        <v>2.8</v>
      </c>
      <c r="T40" s="32">
        <f t="shared" si="8"/>
        <v>0</v>
      </c>
      <c r="U40" s="34">
        <f t="shared" si="9"/>
        <v>0</v>
      </c>
      <c r="V40" s="35" t="s">
        <v>9</v>
      </c>
      <c r="W40" s="36" t="s">
        <v>114</v>
      </c>
      <c r="X40" s="35" t="s">
        <v>9</v>
      </c>
      <c r="Y40" s="24">
        <v>2.8</v>
      </c>
      <c r="Z40" s="24">
        <v>2.8</v>
      </c>
      <c r="AA40" s="24">
        <v>2.8</v>
      </c>
      <c r="AB40" s="24">
        <v>2.8</v>
      </c>
      <c r="AC40" s="24">
        <v>2.8</v>
      </c>
      <c r="AD40" s="24">
        <v>2.8</v>
      </c>
      <c r="AE40" s="24">
        <v>2.8</v>
      </c>
      <c r="AF40" s="24">
        <v>2.8</v>
      </c>
      <c r="AG40" s="24">
        <v>2.8</v>
      </c>
      <c r="AH40" s="24">
        <v>-3.2</v>
      </c>
      <c r="AI40" s="24">
        <v>-2.2</v>
      </c>
      <c r="AJ40" s="24">
        <v>-1.2</v>
      </c>
      <c r="AK40" s="24">
        <v>-0.2</v>
      </c>
      <c r="AL40" s="24">
        <v>0.8</v>
      </c>
      <c r="AM40" s="24">
        <v>1.8</v>
      </c>
      <c r="AN40" s="24">
        <v>2.8</v>
      </c>
      <c r="AO40" s="24">
        <v>2.8</v>
      </c>
      <c r="AQ40" s="24">
        <v>2.8</v>
      </c>
      <c r="AS40" s="24">
        <v>2.8</v>
      </c>
      <c r="AU40" s="24">
        <v>2.8</v>
      </c>
      <c r="AW40" s="24">
        <v>2.8</v>
      </c>
    </row>
    <row r="41" ht="19.5" customHeight="1" spans="1:49" s="24" customFormat="1" x14ac:dyDescent="0.25">
      <c r="A41" s="25" t="s">
        <v>21</v>
      </c>
      <c r="B41" s="26" t="s">
        <v>115</v>
      </c>
      <c r="C41" s="27" t="s">
        <v>23</v>
      </c>
      <c r="D41" s="27">
        <v>37</v>
      </c>
      <c r="E41" s="27" t="s">
        <v>28</v>
      </c>
      <c r="F41" s="28">
        <v>0.3</v>
      </c>
      <c r="G41" s="29">
        <f t="array" ref="G41">_xlfn.IFS($E41="AboveFloor",$K41+($F41*$K41),$E41="BelowFloor",$K41-($F41*$K41),$E41="Fixed",$F41)</f>
        <v>1.6224</v>
      </c>
      <c r="H41" s="29">
        <f t="shared" si="10"/>
        <v>0.37759999999999994</v>
      </c>
      <c r="I41" s="30">
        <v>0.01</v>
      </c>
      <c r="J41" s="31"/>
      <c r="K41" s="32">
        <f t="shared" si="15"/>
        <v>1.248</v>
      </c>
      <c r="L41" s="32">
        <f t="shared" si="11"/>
        <v>2</v>
      </c>
      <c r="M41" s="32">
        <f t="shared" si="12"/>
        <v>0.752</v>
      </c>
      <c r="N41" s="33">
        <f t="shared" si="13"/>
        <v>0.6025641025641025</v>
      </c>
      <c r="O41" s="32">
        <f t="shared" si="14"/>
        <v>1.6</v>
      </c>
      <c r="P41" s="31"/>
      <c r="Q41" s="24" t="s">
        <v>43</v>
      </c>
      <c r="R41" s="32">
        <f t="array" ref="R41">INDEX($Y41:$XL41,COUNTA($Y41:$XL41))</f>
        <v>2</v>
      </c>
      <c r="S41" s="32">
        <f t="shared" si="7"/>
        <v>2</v>
      </c>
      <c r="T41" s="32">
        <f t="shared" si="8"/>
        <v>0</v>
      </c>
      <c r="U41" s="34">
        <f t="shared" si="9"/>
        <v>0</v>
      </c>
      <c r="V41" s="35" t="s">
        <v>9</v>
      </c>
      <c r="W41" s="36" t="s">
        <v>116</v>
      </c>
      <c r="X41" s="35" t="s">
        <v>9</v>
      </c>
      <c r="Y41" s="24">
        <v>2</v>
      </c>
      <c r="Z41" s="24">
        <v>2</v>
      </c>
      <c r="AA41" s="24">
        <v>2</v>
      </c>
      <c r="AB41" s="24">
        <v>2</v>
      </c>
      <c r="AC41" s="24">
        <v>2</v>
      </c>
      <c r="AD41" s="24">
        <v>2</v>
      </c>
      <c r="AE41" s="24">
        <v>2</v>
      </c>
      <c r="AF41" s="24">
        <v>2</v>
      </c>
      <c r="AG41" s="24">
        <v>2</v>
      </c>
      <c r="AH41" s="24">
        <v>-4</v>
      </c>
      <c r="AI41" s="24">
        <v>-3</v>
      </c>
      <c r="AJ41" s="24">
        <v>-2</v>
      </c>
      <c r="AK41" s="24">
        <v>-1</v>
      </c>
      <c r="AL41" s="24">
        <v>0</v>
      </c>
      <c r="AM41" s="24">
        <v>1</v>
      </c>
      <c r="AN41" s="24">
        <v>2</v>
      </c>
      <c r="AO41" s="24">
        <v>2</v>
      </c>
      <c r="AQ41" s="24">
        <v>2</v>
      </c>
      <c r="AS41" s="24">
        <v>2</v>
      </c>
      <c r="AU41" s="24">
        <v>2</v>
      </c>
      <c r="AW41" s="24">
        <v>2</v>
      </c>
    </row>
    <row r="42" ht="19.5" customHeight="1" spans="1:49" s="24" customFormat="1" x14ac:dyDescent="0.25">
      <c r="A42" s="25" t="s">
        <v>21</v>
      </c>
      <c r="B42" s="26" t="s">
        <v>117</v>
      </c>
      <c r="C42" s="27" t="s">
        <v>23</v>
      </c>
      <c r="D42" s="27">
        <v>59</v>
      </c>
      <c r="E42" s="27" t="s">
        <v>28</v>
      </c>
      <c r="F42" s="28">
        <v>0.3</v>
      </c>
      <c r="G42" s="29">
        <f t="array" ref="G42">_xlfn.IFS($E42="AboveFloor",$K42+($F42*$K42),$E42="BelowFloor",$K42-($F42*$K42),$E42="Fixed",$F42)</f>
        <v>1.6224</v>
      </c>
      <c r="H42" s="29">
        <f t="shared" si="10"/>
        <v>0.9075999999999997</v>
      </c>
      <c r="I42" s="30">
        <v>0.01</v>
      </c>
      <c r="J42" s="31"/>
      <c r="K42" s="32">
        <f t="shared" si="15"/>
        <v>1.248</v>
      </c>
      <c r="L42" s="32">
        <f t="shared" si="11"/>
        <v>2.53</v>
      </c>
      <c r="M42" s="32">
        <f t="shared" si="12"/>
        <v>1.2819999999999998</v>
      </c>
      <c r="N42" s="33">
        <f t="shared" si="13"/>
        <v>1.0272435897435896</v>
      </c>
      <c r="O42" s="32">
        <f t="shared" si="14"/>
        <v>2</v>
      </c>
      <c r="P42" s="31"/>
      <c r="Q42" s="24" t="s">
        <v>54</v>
      </c>
      <c r="R42" s="32">
        <f t="array" ref="R42">INDEX($Y42:$XL42,COUNTA($Y42:$XL42))</f>
        <v>2.53</v>
      </c>
      <c r="S42" s="32">
        <f t="shared" si="7"/>
        <v>2.53</v>
      </c>
      <c r="T42" s="32">
        <f t="shared" si="8"/>
        <v>0</v>
      </c>
      <c r="U42" s="34">
        <f t="shared" si="9"/>
        <v>0</v>
      </c>
      <c r="V42" s="35" t="s">
        <v>9</v>
      </c>
      <c r="W42" s="36" t="s">
        <v>118</v>
      </c>
      <c r="X42" s="35" t="s">
        <v>9</v>
      </c>
      <c r="Y42" s="24">
        <v>1.94</v>
      </c>
      <c r="Z42" s="24">
        <v>1.94</v>
      </c>
      <c r="AA42" s="24">
        <v>1.94</v>
      </c>
      <c r="AB42" s="24">
        <v>1.94</v>
      </c>
      <c r="AC42" s="24">
        <v>1.94</v>
      </c>
      <c r="AD42" s="24">
        <v>1.94</v>
      </c>
      <c r="AE42" s="24">
        <v>4.25</v>
      </c>
      <c r="AF42" s="24">
        <v>4.25</v>
      </c>
      <c r="AG42" s="24">
        <v>4.25</v>
      </c>
      <c r="AH42" s="24">
        <v>-3.47</v>
      </c>
      <c r="AI42" s="24">
        <v>-2.47</v>
      </c>
      <c r="AJ42" s="24">
        <v>-1.47</v>
      </c>
      <c r="AK42" s="24">
        <v>-0.47</v>
      </c>
      <c r="AL42" s="24">
        <v>0.53</v>
      </c>
      <c r="AM42" s="24">
        <v>1.53</v>
      </c>
      <c r="AN42" s="24">
        <v>2.53</v>
      </c>
      <c r="AO42" s="24">
        <v>2.53</v>
      </c>
      <c r="AQ42" s="24">
        <v>2.43</v>
      </c>
      <c r="AS42" s="24">
        <v>2.43</v>
      </c>
      <c r="AU42" s="24">
        <v>2.27</v>
      </c>
      <c r="AW42" s="24">
        <v>2.09</v>
      </c>
    </row>
    <row r="43" ht="19.5" customHeight="1" spans="1:49" s="24" customFormat="1" x14ac:dyDescent="0.25">
      <c r="A43" s="25" t="s">
        <v>21</v>
      </c>
      <c r="B43" s="26" t="s">
        <v>119</v>
      </c>
      <c r="C43" s="27" t="s">
        <v>23</v>
      </c>
      <c r="D43" s="27">
        <v>63</v>
      </c>
      <c r="E43" s="27" t="s">
        <v>28</v>
      </c>
      <c r="F43" s="28">
        <v>0.3</v>
      </c>
      <c r="G43" s="29">
        <f t="array" ref="G43">_xlfn.IFS($E43="AboveFloor",$K43+($F43*$K43),$E43="BelowFloor",$K43-($F43*$K43),$E43="Fixed",$F43)</f>
        <v>1.6224</v>
      </c>
      <c r="H43" s="29">
        <f t="shared" si="10"/>
        <v>2.1276</v>
      </c>
      <c r="I43" s="30">
        <v>0.01</v>
      </c>
      <c r="J43" s="31"/>
      <c r="K43" s="32">
        <f t="shared" si="15"/>
        <v>1.248</v>
      </c>
      <c r="L43" s="32">
        <f t="shared" si="11"/>
        <v>3.75</v>
      </c>
      <c r="M43" s="32">
        <f t="shared" si="12"/>
        <v>2.502</v>
      </c>
      <c r="N43" s="33">
        <f t="shared" si="13"/>
        <v>2.004807692307692</v>
      </c>
      <c r="O43" s="32">
        <f t="shared" si="14"/>
        <v>3</v>
      </c>
      <c r="P43" s="31"/>
      <c r="Q43" s="24" t="s">
        <v>120</v>
      </c>
      <c r="R43" s="32">
        <f t="array" ref="R43">INDEX($Y43:$XL43,COUNTA($Y43:$XL43))</f>
        <v>3.75</v>
      </c>
      <c r="S43" s="32">
        <f t="shared" si="7"/>
        <v>3.75</v>
      </c>
      <c r="T43" s="32">
        <f t="shared" si="8"/>
        <v>0</v>
      </c>
      <c r="U43" s="34">
        <f t="shared" si="9"/>
        <v>0</v>
      </c>
      <c r="V43" s="35" t="s">
        <v>9</v>
      </c>
      <c r="W43" s="36" t="s">
        <v>121</v>
      </c>
      <c r="X43" s="35" t="s">
        <v>9</v>
      </c>
      <c r="Y43" s="24">
        <v>4.2069</v>
      </c>
      <c r="Z43" s="24">
        <v>4.2069</v>
      </c>
      <c r="AA43" s="24">
        <v>4.2069</v>
      </c>
      <c r="AB43" s="24">
        <v>4.2069</v>
      </c>
      <c r="AC43" s="24">
        <v>4.2069</v>
      </c>
      <c r="AD43" s="24">
        <v>4.2069</v>
      </c>
      <c r="AE43" s="24">
        <v>4.5</v>
      </c>
      <c r="AF43" s="24">
        <v>3.75</v>
      </c>
      <c r="AG43" s="24">
        <v>3.75</v>
      </c>
      <c r="AH43" s="24">
        <v>-2.25</v>
      </c>
      <c r="AI43" s="24">
        <v>-1.25</v>
      </c>
      <c r="AJ43" s="24">
        <v>-0.25</v>
      </c>
      <c r="AK43" s="24">
        <v>0.75</v>
      </c>
      <c r="AL43" s="24">
        <v>1.75</v>
      </c>
      <c r="AM43" s="24">
        <v>2.75</v>
      </c>
      <c r="AN43" s="24">
        <v>3.75</v>
      </c>
      <c r="AO43" s="24">
        <v>3.75</v>
      </c>
      <c r="AQ43" s="24">
        <v>3.75</v>
      </c>
      <c r="AS43" s="24">
        <v>3.75</v>
      </c>
      <c r="AU43" s="24">
        <v>3.75</v>
      </c>
      <c r="AW43" s="24">
        <v>3.75</v>
      </c>
    </row>
    <row r="44" ht="19.5" customHeight="1" spans="1:49" s="24" customFormat="1" x14ac:dyDescent="0.25">
      <c r="A44" s="25" t="s">
        <v>21</v>
      </c>
      <c r="B44" s="26" t="s">
        <v>122</v>
      </c>
      <c r="C44" s="27" t="s">
        <v>23</v>
      </c>
      <c r="D44" s="27">
        <v>63</v>
      </c>
      <c r="E44" s="27" t="s">
        <v>28</v>
      </c>
      <c r="F44" s="28">
        <v>0.3</v>
      </c>
      <c r="G44" s="29">
        <f t="array" ref="G44">_xlfn.IFS($E44="AboveFloor",$K44+($F44*$K44),$E44="BelowFloor",$K44-($F44*$K44),$E44="Fixed",$F44)</f>
        <v>1.6224</v>
      </c>
      <c r="H44" s="29">
        <f t="shared" si="10"/>
        <v>0.6676</v>
      </c>
      <c r="I44" s="30">
        <v>0.01</v>
      </c>
      <c r="J44" s="31"/>
      <c r="K44" s="32">
        <f t="shared" si="15"/>
        <v>1.248</v>
      </c>
      <c r="L44" s="32">
        <f t="shared" si="11"/>
        <v>2.29</v>
      </c>
      <c r="M44" s="32">
        <f t="shared" si="12"/>
        <v>1.042</v>
      </c>
      <c r="N44" s="33">
        <f t="shared" si="13"/>
        <v>0.8349358974358975</v>
      </c>
      <c r="O44" s="32">
        <f t="shared" si="14"/>
        <v>1.8</v>
      </c>
      <c r="P44" s="31"/>
      <c r="Q44" s="24" t="s">
        <v>81</v>
      </c>
      <c r="R44" s="32">
        <f t="array" ref="R44">INDEX($Y44:$XL44,COUNTA($Y44:$XL44))</f>
        <v>2.29</v>
      </c>
      <c r="S44" s="32">
        <f t="shared" si="7"/>
        <v>2.29</v>
      </c>
      <c r="T44" s="32">
        <f t="shared" si="8"/>
        <v>0</v>
      </c>
      <c r="U44" s="34">
        <f t="shared" si="9"/>
        <v>0</v>
      </c>
      <c r="V44" s="35" t="s">
        <v>9</v>
      </c>
      <c r="W44" s="36" t="s">
        <v>123</v>
      </c>
      <c r="X44" s="35" t="s">
        <v>9</v>
      </c>
      <c r="Y44" s="24">
        <v>2.29</v>
      </c>
      <c r="Z44" s="24">
        <v>2.29</v>
      </c>
      <c r="AA44" s="24">
        <v>2.29</v>
      </c>
      <c r="AB44" s="24">
        <v>2.29</v>
      </c>
      <c r="AC44" s="24">
        <v>2.29</v>
      </c>
      <c r="AD44" s="24">
        <v>2.29</v>
      </c>
      <c r="AE44" s="24">
        <v>2.29</v>
      </c>
      <c r="AF44" s="24">
        <v>2.29</v>
      </c>
      <c r="AG44" s="24">
        <v>2.29</v>
      </c>
      <c r="AH44" s="24">
        <v>-3.71</v>
      </c>
      <c r="AI44" s="24">
        <v>-2.71</v>
      </c>
      <c r="AJ44" s="24">
        <v>-1.71</v>
      </c>
      <c r="AK44" s="24">
        <v>-0.71</v>
      </c>
      <c r="AL44" s="24">
        <v>0.29</v>
      </c>
      <c r="AM44" s="24">
        <v>1.29</v>
      </c>
      <c r="AN44" s="24">
        <v>2.29</v>
      </c>
      <c r="AO44" s="24">
        <v>2.29</v>
      </c>
      <c r="AQ44" s="24">
        <v>2.29</v>
      </c>
      <c r="AS44" s="24">
        <v>1.9899</v>
      </c>
      <c r="AU44" s="24">
        <v>1.9899</v>
      </c>
      <c r="AW44" s="24">
        <v>1.9899</v>
      </c>
    </row>
    <row r="45" ht="19.5" customHeight="1" spans="1:49" s="24" customFormat="1" x14ac:dyDescent="0.25">
      <c r="A45" s="25" t="s">
        <v>21</v>
      </c>
      <c r="B45" s="26" t="s">
        <v>124</v>
      </c>
      <c r="C45" s="27" t="s">
        <v>23</v>
      </c>
      <c r="D45" s="27">
        <v>70</v>
      </c>
      <c r="E45" s="27" t="s">
        <v>28</v>
      </c>
      <c r="F45" s="28">
        <v>0.3</v>
      </c>
      <c r="G45" s="29">
        <f t="array" ref="G45">_xlfn.IFS($E45="AboveFloor",$K45+($F45*$K45),$E45="BelowFloor",$K45-($F45*$K45),$E45="Fixed",$F45)</f>
        <v>1.6224</v>
      </c>
      <c r="H45" s="29">
        <f t="shared" si="10"/>
        <v>0.22760000000000002</v>
      </c>
      <c r="I45" s="30">
        <v>0.01</v>
      </c>
      <c r="J45" s="31"/>
      <c r="K45" s="32">
        <f t="shared" si="15"/>
        <v>1.248</v>
      </c>
      <c r="L45" s="32">
        <f t="shared" si="11"/>
        <v>1.85</v>
      </c>
      <c r="M45" s="32">
        <f t="shared" si="12"/>
        <v>0.6020000000000001</v>
      </c>
      <c r="N45" s="33">
        <f t="shared" si="13"/>
        <v>0.48237179487179493</v>
      </c>
      <c r="O45" s="32">
        <f t="shared" si="14"/>
        <v>1.5</v>
      </c>
      <c r="P45" s="31"/>
      <c r="Q45" s="24" t="s">
        <v>64</v>
      </c>
      <c r="R45" s="32">
        <f t="array" ref="R45">INDEX($Y45:$XL45,COUNTA($Y45:$XL45))</f>
        <v>1.85</v>
      </c>
      <c r="S45" s="32">
        <f t="shared" si="7"/>
        <v>1.85</v>
      </c>
      <c r="T45" s="32">
        <f t="shared" si="8"/>
        <v>0</v>
      </c>
      <c r="U45" s="34">
        <f t="shared" si="9"/>
        <v>0</v>
      </c>
      <c r="V45" s="35" t="s">
        <v>9</v>
      </c>
      <c r="W45" s="36" t="s">
        <v>125</v>
      </c>
      <c r="X45" s="35" t="s">
        <v>9</v>
      </c>
      <c r="Y45" s="24">
        <v>2.149</v>
      </c>
      <c r="Z45" s="24">
        <v>2.149</v>
      </c>
      <c r="AA45" s="24">
        <v>2.149</v>
      </c>
      <c r="AB45" s="24">
        <v>2.149</v>
      </c>
      <c r="AC45" s="24">
        <v>2.149</v>
      </c>
      <c r="AD45" s="24">
        <v>2.44</v>
      </c>
      <c r="AE45" s="24">
        <v>2.09</v>
      </c>
      <c r="AF45" s="24">
        <v>2.09</v>
      </c>
      <c r="AG45" s="24">
        <v>2.09</v>
      </c>
      <c r="AH45" s="24">
        <v>-4.15</v>
      </c>
      <c r="AI45" s="24">
        <v>-3.15</v>
      </c>
      <c r="AJ45" s="24">
        <v>-2.15</v>
      </c>
      <c r="AK45" s="24">
        <v>-1.15</v>
      </c>
      <c r="AL45" s="24">
        <v>-0.15</v>
      </c>
      <c r="AM45" s="24">
        <v>0.85</v>
      </c>
      <c r="AN45" s="24">
        <v>1.85</v>
      </c>
      <c r="AO45" s="24">
        <v>1.85</v>
      </c>
      <c r="AQ45" s="24">
        <v>2.44</v>
      </c>
      <c r="AS45" s="24">
        <v>2.44</v>
      </c>
      <c r="AU45" s="24">
        <v>2.44</v>
      </c>
      <c r="AW45" s="24">
        <v>2.44</v>
      </c>
    </row>
    <row r="46" ht="19.5" customHeight="1" spans="1:49" s="24" customFormat="1" x14ac:dyDescent="0.25">
      <c r="A46" s="25" t="s">
        <v>21</v>
      </c>
      <c r="B46" s="26" t="s">
        <v>126</v>
      </c>
      <c r="C46" s="27" t="s">
        <v>23</v>
      </c>
      <c r="D46" s="27">
        <v>72</v>
      </c>
      <c r="E46" s="27" t="s">
        <v>28</v>
      </c>
      <c r="F46" s="28">
        <v>0.3</v>
      </c>
      <c r="G46" s="29">
        <f t="array" ref="G46">_xlfn.IFS($E46="AboveFloor",$K46+($F46*$K46),$E46="BelowFloor",$K46-($F46*$K46),$E46="Fixed",$F46)</f>
        <v>1.6224</v>
      </c>
      <c r="H46" s="29">
        <f t="shared" si="10"/>
        <v>0.5675999999999999</v>
      </c>
      <c r="I46" s="30">
        <v>0.01</v>
      </c>
      <c r="J46" s="31"/>
      <c r="K46" s="32">
        <f t="shared" si="15"/>
        <v>1.248</v>
      </c>
      <c r="L46" s="32">
        <f t="shared" si="11"/>
        <v>2.19</v>
      </c>
      <c r="M46" s="32">
        <f t="shared" si="12"/>
        <v>0.942</v>
      </c>
      <c r="N46" s="33">
        <f t="shared" si="13"/>
        <v>0.7548076923076923</v>
      </c>
      <c r="O46" s="32">
        <f t="shared" si="14"/>
        <v>1.8</v>
      </c>
      <c r="P46" s="31"/>
      <c r="Q46" s="24" t="s">
        <v>127</v>
      </c>
      <c r="R46" s="32">
        <f t="array" ref="R46">INDEX($Y46:$XL46,COUNTA($Y46:$XL46))</f>
        <v>2.19</v>
      </c>
      <c r="S46" s="32">
        <f t="shared" si="7"/>
        <v>2.19</v>
      </c>
      <c r="T46" s="32">
        <f t="shared" si="8"/>
        <v>0</v>
      </c>
      <c r="U46" s="34">
        <f t="shared" si="9"/>
        <v>0</v>
      </c>
      <c r="V46" s="35" t="s">
        <v>9</v>
      </c>
      <c r="W46" s="36" t="s">
        <v>128</v>
      </c>
      <c r="X46" s="35" t="s">
        <v>9</v>
      </c>
      <c r="Y46" s="24">
        <v>2.19</v>
      </c>
      <c r="Z46" s="24">
        <v>2.19</v>
      </c>
      <c r="AA46" s="24">
        <v>2.19</v>
      </c>
      <c r="AB46" s="24">
        <v>2.19</v>
      </c>
      <c r="AC46" s="24">
        <v>2.19</v>
      </c>
      <c r="AD46" s="24">
        <v>2.132</v>
      </c>
      <c r="AE46" s="24">
        <v>2.19</v>
      </c>
      <c r="AF46" s="24">
        <v>2.19</v>
      </c>
      <c r="AG46" s="24">
        <v>2.19</v>
      </c>
      <c r="AH46" s="24">
        <v>-3.81</v>
      </c>
      <c r="AI46" s="24">
        <v>-2.81</v>
      </c>
      <c r="AJ46" s="24">
        <v>-1.81</v>
      </c>
      <c r="AK46" s="24">
        <v>-0.81</v>
      </c>
      <c r="AL46" s="24">
        <v>0.19</v>
      </c>
      <c r="AM46" s="24">
        <v>1.19</v>
      </c>
      <c r="AN46" s="24">
        <v>2.19</v>
      </c>
      <c r="AO46" s="24">
        <v>2.19</v>
      </c>
      <c r="AQ46" s="24">
        <v>2.19</v>
      </c>
      <c r="AS46" s="24">
        <v>2.19</v>
      </c>
      <c r="AU46" s="24">
        <v>2.19</v>
      </c>
      <c r="AW46" s="24">
        <v>2.19</v>
      </c>
    </row>
    <row r="47" ht="19.5" customHeight="1" spans="1:49" s="24" customFormat="1" x14ac:dyDescent="0.25">
      <c r="A47" s="25" t="s">
        <v>21</v>
      </c>
      <c r="B47" s="26" t="s">
        <v>129</v>
      </c>
      <c r="C47" s="27" t="s">
        <v>23</v>
      </c>
      <c r="D47" s="27">
        <v>73</v>
      </c>
      <c r="E47" s="27" t="s">
        <v>28</v>
      </c>
      <c r="F47" s="28">
        <v>0.3</v>
      </c>
      <c r="G47" s="29">
        <f t="array" ref="G47">_xlfn.IFS($E47="AboveFloor",$K47+($F47*$K47),$E47="BelowFloor",$K47-($F47*$K47),$E47="Fixed",$F47)</f>
        <v>1.6224</v>
      </c>
      <c r="H47" s="29">
        <f t="shared" si="10"/>
        <v>0.37759999999999994</v>
      </c>
      <c r="I47" s="30">
        <v>0.01</v>
      </c>
      <c r="J47" s="31"/>
      <c r="K47" s="32">
        <f t="shared" si="15"/>
        <v>1.248</v>
      </c>
      <c r="L47" s="32">
        <f t="shared" si="11"/>
        <v>2</v>
      </c>
      <c r="M47" s="32">
        <f t="shared" si="12"/>
        <v>0.752</v>
      </c>
      <c r="N47" s="33">
        <f t="shared" si="13"/>
        <v>0.6025641025641025</v>
      </c>
      <c r="O47" s="32">
        <f t="shared" si="14"/>
        <v>1.6</v>
      </c>
      <c r="P47" s="31"/>
      <c r="Q47" s="24" t="s">
        <v>130</v>
      </c>
      <c r="R47" s="32">
        <f t="array" ref="R47">INDEX($Y47:$XL47,COUNTA($Y47:$XL47))</f>
        <v>2</v>
      </c>
      <c r="S47" s="32">
        <f t="shared" si="7"/>
        <v>2</v>
      </c>
      <c r="T47" s="32">
        <f t="shared" si="8"/>
        <v>0</v>
      </c>
      <c r="U47" s="34">
        <f t="shared" si="9"/>
        <v>0</v>
      </c>
      <c r="V47" s="35" t="s">
        <v>9</v>
      </c>
      <c r="W47" s="36" t="s">
        <v>131</v>
      </c>
      <c r="X47" s="35" t="s">
        <v>9</v>
      </c>
      <c r="Y47" s="24">
        <v>2.22</v>
      </c>
      <c r="Z47" s="24">
        <v>2</v>
      </c>
      <c r="AA47" s="24">
        <v>2</v>
      </c>
      <c r="AB47" s="24">
        <v>2</v>
      </c>
      <c r="AC47" s="24">
        <v>2</v>
      </c>
      <c r="AD47" s="24">
        <v>2</v>
      </c>
      <c r="AE47" s="24">
        <v>2</v>
      </c>
      <c r="AF47" s="24">
        <v>2</v>
      </c>
      <c r="AG47" s="24">
        <v>2</v>
      </c>
      <c r="AH47" s="24">
        <v>-4</v>
      </c>
      <c r="AI47" s="24">
        <v>-3</v>
      </c>
      <c r="AJ47" s="24">
        <v>-2</v>
      </c>
      <c r="AK47" s="24">
        <v>-1</v>
      </c>
      <c r="AL47" s="24">
        <v>0</v>
      </c>
      <c r="AM47" s="24">
        <v>1</v>
      </c>
      <c r="AN47" s="24">
        <v>2</v>
      </c>
      <c r="AO47" s="24">
        <v>2</v>
      </c>
      <c r="AQ47" s="24">
        <v>2</v>
      </c>
      <c r="AS47" s="24">
        <v>2</v>
      </c>
      <c r="AU47" s="24">
        <v>2</v>
      </c>
      <c r="AW47" s="24">
        <v>1.95</v>
      </c>
    </row>
    <row r="48" ht="19.5" customHeight="1" spans="1:49" s="24" customFormat="1" x14ac:dyDescent="0.25">
      <c r="A48" s="25" t="s">
        <v>21</v>
      </c>
      <c r="B48" s="26" t="s">
        <v>132</v>
      </c>
      <c r="C48" s="27" t="s">
        <v>23</v>
      </c>
      <c r="D48" s="27">
        <v>78</v>
      </c>
      <c r="E48" s="27" t="s">
        <v>28</v>
      </c>
      <c r="F48" s="28">
        <v>0.3</v>
      </c>
      <c r="G48" s="29">
        <f t="array" ref="G48">_xlfn.IFS($E48="AboveFloor",$K48+($F48*$K48),$E48="BelowFloor",$K48-($F48*$K48),$E48="Fixed",$F48)</f>
        <v>1.6224</v>
      </c>
      <c r="H48" s="29">
        <f t="shared" si="10"/>
        <v>0.5275999999999998</v>
      </c>
      <c r="I48" s="30">
        <v>0.01</v>
      </c>
      <c r="J48" s="31"/>
      <c r="K48" s="32">
        <f t="shared" si="15"/>
        <v>1.248</v>
      </c>
      <c r="L48" s="32">
        <f t="shared" si="11"/>
        <v>2.15</v>
      </c>
      <c r="M48" s="32">
        <f t="shared" si="12"/>
        <v>0.9019999999999999</v>
      </c>
      <c r="N48" s="33">
        <f t="shared" si="13"/>
        <v>0.7227564102564102</v>
      </c>
      <c r="O48" s="32">
        <f t="shared" si="14"/>
        <v>1.7</v>
      </c>
      <c r="P48" s="31"/>
      <c r="Q48" s="24" t="s">
        <v>130</v>
      </c>
      <c r="R48" s="32">
        <f t="array" ref="R48">INDEX($Y48:$XL48,COUNTA($Y48:$XL48))</f>
        <v>2.15</v>
      </c>
      <c r="S48" s="32">
        <f t="shared" si="7"/>
        <v>2.15</v>
      </c>
      <c r="T48" s="32">
        <f t="shared" si="8"/>
        <v>0</v>
      </c>
      <c r="U48" s="34">
        <f t="shared" si="9"/>
        <v>0</v>
      </c>
      <c r="V48" s="35" t="s">
        <v>9</v>
      </c>
      <c r="W48" s="36" t="s">
        <v>133</v>
      </c>
      <c r="X48" s="35" t="s">
        <v>9</v>
      </c>
      <c r="Y48" s="24">
        <v>2.2</v>
      </c>
      <c r="Z48" s="24">
        <v>2.2</v>
      </c>
      <c r="AA48" s="24">
        <v>2.2</v>
      </c>
      <c r="AB48" s="24">
        <v>2.2</v>
      </c>
      <c r="AC48" s="24">
        <v>2.2</v>
      </c>
      <c r="AD48" s="24">
        <v>2.2</v>
      </c>
      <c r="AE48" s="24">
        <v>2.15</v>
      </c>
      <c r="AF48" s="24">
        <v>2.15</v>
      </c>
      <c r="AG48" s="24">
        <v>2.15</v>
      </c>
      <c r="AH48" s="24">
        <v>-3.85</v>
      </c>
      <c r="AI48" s="24">
        <v>-2.85</v>
      </c>
      <c r="AJ48" s="24">
        <v>-1.85</v>
      </c>
      <c r="AK48" s="24">
        <v>-0.85</v>
      </c>
      <c r="AL48" s="24">
        <v>0.15</v>
      </c>
      <c r="AM48" s="24">
        <v>1.15</v>
      </c>
      <c r="AN48" s="24">
        <v>2.15</v>
      </c>
      <c r="AO48" s="24">
        <v>2.15</v>
      </c>
      <c r="AQ48" s="24">
        <v>2.15</v>
      </c>
      <c r="AS48" s="24">
        <v>2.15</v>
      </c>
      <c r="AU48" s="24">
        <v>2.15</v>
      </c>
      <c r="AW48" s="24">
        <v>2.15</v>
      </c>
    </row>
    <row r="49" ht="19.5" customHeight="1" spans="1:49" s="24" customFormat="1" x14ac:dyDescent="0.25">
      <c r="A49" s="25" t="s">
        <v>21</v>
      </c>
      <c r="B49" s="26" t="s">
        <v>134</v>
      </c>
      <c r="C49" s="27" t="s">
        <v>23</v>
      </c>
      <c r="D49" s="27">
        <v>80</v>
      </c>
      <c r="E49" s="27" t="s">
        <v>28</v>
      </c>
      <c r="F49" s="28">
        <v>0.3</v>
      </c>
      <c r="G49" s="29">
        <f t="array" ref="G49">_xlfn.IFS($E49="AboveFloor",$K49+($F49*$K49),$E49="BelowFloor",$K49-($F49*$K49),$E49="Fixed",$F49)</f>
        <v>1.6224</v>
      </c>
      <c r="H49" s="29">
        <f t="shared" si="10"/>
        <v>0.9275999999999998</v>
      </c>
      <c r="I49" s="30">
        <v>0.01</v>
      </c>
      <c r="J49" s="31"/>
      <c r="K49" s="32">
        <f t="shared" si="15"/>
        <v>1.248</v>
      </c>
      <c r="L49" s="32">
        <f t="shared" si="11"/>
        <v>2.55</v>
      </c>
      <c r="M49" s="32">
        <f t="shared" si="12"/>
        <v>1.3019999999999998</v>
      </c>
      <c r="N49" s="33">
        <f t="shared" si="13"/>
        <v>1.0432692307692306</v>
      </c>
      <c r="O49" s="32">
        <f t="shared" si="14"/>
        <v>2</v>
      </c>
      <c r="P49" s="31"/>
      <c r="Q49" s="24" t="s">
        <v>135</v>
      </c>
      <c r="R49" s="32">
        <f t="array" ref="R49">INDEX($Y49:$XL49,COUNTA($Y49:$XL49))</f>
        <v>2.55</v>
      </c>
      <c r="S49" s="32">
        <f t="shared" si="7"/>
        <v>2.55</v>
      </c>
      <c r="T49" s="32">
        <f t="shared" si="8"/>
        <v>0</v>
      </c>
      <c r="U49" s="34">
        <f t="shared" si="9"/>
        <v>0</v>
      </c>
      <c r="V49" s="35" t="s">
        <v>9</v>
      </c>
      <c r="W49" s="36" t="s">
        <v>136</v>
      </c>
      <c r="X49" s="35" t="s">
        <v>9</v>
      </c>
      <c r="Y49" s="24">
        <v>2.55</v>
      </c>
      <c r="Z49" s="24">
        <v>2.55</v>
      </c>
      <c r="AA49" s="24">
        <v>2.55</v>
      </c>
      <c r="AB49" s="24">
        <v>2.55</v>
      </c>
      <c r="AC49" s="24">
        <v>2.8</v>
      </c>
      <c r="AD49" s="24">
        <v>2.8</v>
      </c>
      <c r="AE49" s="24">
        <v>2.8</v>
      </c>
      <c r="AF49" s="24">
        <v>2.8</v>
      </c>
      <c r="AG49" s="24">
        <v>2.8</v>
      </c>
      <c r="AH49" s="24">
        <v>-3.45</v>
      </c>
      <c r="AI49" s="24">
        <v>-2.45</v>
      </c>
      <c r="AJ49" s="24">
        <v>-1.45</v>
      </c>
      <c r="AK49" s="24">
        <v>-0.45</v>
      </c>
      <c r="AL49" s="24">
        <v>0.55</v>
      </c>
      <c r="AM49" s="24">
        <v>1.55</v>
      </c>
      <c r="AN49" s="24">
        <v>2.55</v>
      </c>
      <c r="AO49" s="24">
        <v>2.55</v>
      </c>
      <c r="AQ49" s="24">
        <v>2.55</v>
      </c>
      <c r="AS49" s="24">
        <v>2.55</v>
      </c>
      <c r="AU49" s="24">
        <v>2.55</v>
      </c>
      <c r="AW49" s="24">
        <v>2.55</v>
      </c>
    </row>
    <row r="50" ht="19.5" customHeight="1" spans="1:49" s="24" customFormat="1" x14ac:dyDescent="0.25">
      <c r="A50" s="25" t="s">
        <v>21</v>
      </c>
      <c r="B50" s="26" t="s">
        <v>137</v>
      </c>
      <c r="C50" s="27" t="s">
        <v>23</v>
      </c>
      <c r="D50" s="27">
        <v>35</v>
      </c>
      <c r="E50" s="27" t="s">
        <v>28</v>
      </c>
      <c r="F50" s="28">
        <v>0.3</v>
      </c>
      <c r="G50" s="29">
        <f t="array" ref="G50">_xlfn.IFS($E50="AboveFloor",$K50+($F50*$K50),$E50="BelowFloor",$K50-($F50*$K50),$E50="Fixed",$F50)</f>
        <v>1.6224</v>
      </c>
      <c r="H50" s="29">
        <f t="shared" si="10"/>
        <v>1.0776000000000001</v>
      </c>
      <c r="I50" s="30">
        <v>0.01</v>
      </c>
      <c r="J50" s="31"/>
      <c r="K50" s="32">
        <f t="shared" si="15"/>
        <v>1.248</v>
      </c>
      <c r="L50" s="32">
        <f t="shared" si="11"/>
        <v>2.7</v>
      </c>
      <c r="M50" s="32">
        <f t="shared" si="12"/>
        <v>1.4520000000000002</v>
      </c>
      <c r="N50" s="33">
        <f t="shared" si="13"/>
        <v>1.1634615384615385</v>
      </c>
      <c r="O50" s="32">
        <f t="shared" si="14"/>
        <v>2.2</v>
      </c>
      <c r="P50" s="31"/>
      <c r="Q50" s="24" t="s">
        <v>59</v>
      </c>
      <c r="R50" s="32">
        <f t="array" ref="R50">INDEX($Y50:$XL50,COUNTA($Y50:$XL50))</f>
        <v>2.7</v>
      </c>
      <c r="S50" s="32">
        <f t="shared" si="7"/>
        <v>2.7</v>
      </c>
      <c r="T50" s="32">
        <f t="shared" si="8"/>
        <v>0</v>
      </c>
      <c r="U50" s="34">
        <f t="shared" si="9"/>
        <v>0</v>
      </c>
      <c r="V50" s="35" t="s">
        <v>9</v>
      </c>
      <c r="W50" s="36" t="s">
        <v>138</v>
      </c>
      <c r="X50" s="35" t="s">
        <v>9</v>
      </c>
      <c r="Y50" s="24">
        <v>2.65</v>
      </c>
      <c r="Z50" s="24">
        <v>2.65</v>
      </c>
      <c r="AA50" s="24">
        <v>2.65</v>
      </c>
      <c r="AB50" s="24">
        <v>2.65</v>
      </c>
      <c r="AC50" s="24">
        <v>2.7</v>
      </c>
      <c r="AD50" s="24">
        <v>2.7</v>
      </c>
      <c r="AE50" s="24">
        <v>2.7</v>
      </c>
      <c r="AF50" s="24">
        <v>2.7</v>
      </c>
      <c r="AG50" s="24">
        <v>2.7</v>
      </c>
      <c r="AH50" s="24">
        <v>-3.3</v>
      </c>
      <c r="AI50" s="24">
        <v>-2.3</v>
      </c>
      <c r="AJ50" s="24">
        <v>-1.3</v>
      </c>
      <c r="AK50" s="24">
        <v>-0.3</v>
      </c>
      <c r="AL50" s="24">
        <v>0.7</v>
      </c>
      <c r="AM50" s="24">
        <v>1.7</v>
      </c>
      <c r="AN50" s="24">
        <v>2.7</v>
      </c>
      <c r="AO50" s="24">
        <v>2.7</v>
      </c>
      <c r="AQ50" s="24">
        <v>2.7</v>
      </c>
      <c r="AS50" s="24">
        <v>2.7</v>
      </c>
      <c r="AU50" s="24">
        <v>2.7</v>
      </c>
      <c r="AW50" s="24">
        <v>2.4</v>
      </c>
    </row>
    <row r="51" ht="19.5" customHeight="1" spans="1:49" s="24" customFormat="1" x14ac:dyDescent="0.25">
      <c r="A51" s="25" t="s">
        <v>21</v>
      </c>
      <c r="B51" s="26" t="s">
        <v>139</v>
      </c>
      <c r="C51" s="27" t="s">
        <v>23</v>
      </c>
      <c r="D51" s="27">
        <v>32</v>
      </c>
      <c r="E51" s="27" t="s">
        <v>28</v>
      </c>
      <c r="F51" s="28">
        <v>0.3</v>
      </c>
      <c r="G51" s="29">
        <f t="array" ref="G51">_xlfn.IFS($E51="AboveFloor",$K51+($F51*$K51),$E51="BelowFloor",$K51-($F51*$K51),$E51="Fixed",$F51)</f>
        <v>1.6224</v>
      </c>
      <c r="H51" s="29">
        <f t="shared" si="10"/>
        <v>1.8776</v>
      </c>
      <c r="I51" s="30">
        <v>0.01</v>
      </c>
      <c r="J51" s="31"/>
      <c r="K51" s="32">
        <f t="shared" si="15"/>
        <v>1.248</v>
      </c>
      <c r="L51" s="32">
        <f t="shared" si="11"/>
        <v>3.5</v>
      </c>
      <c r="M51" s="32">
        <f t="shared" si="12"/>
        <v>2.252</v>
      </c>
      <c r="N51" s="33">
        <f t="shared" si="13"/>
        <v>1.8044871794871793</v>
      </c>
      <c r="O51" s="32">
        <f t="shared" si="14"/>
        <v>2.8</v>
      </c>
      <c r="P51" s="31"/>
      <c r="Q51" s="24" t="s">
        <v>59</v>
      </c>
      <c r="R51" s="32">
        <f t="array" ref="R51">INDEX($Y51:$XL51,COUNTA($Y51:$XL51))</f>
        <v>3.5</v>
      </c>
      <c r="S51" s="32">
        <f t="shared" si="7"/>
        <v>3.5</v>
      </c>
      <c r="T51" s="32">
        <f t="shared" si="8"/>
        <v>0</v>
      </c>
      <c r="U51" s="34">
        <f t="shared" si="9"/>
        <v>0</v>
      </c>
      <c r="V51" s="35" t="s">
        <v>9</v>
      </c>
      <c r="W51" s="36" t="s">
        <v>140</v>
      </c>
      <c r="X51" s="35" t="s">
        <v>9</v>
      </c>
      <c r="Y51" s="24">
        <v>2.22</v>
      </c>
      <c r="Z51" s="24">
        <v>2.22</v>
      </c>
      <c r="AA51" s="24">
        <v>2.22</v>
      </c>
      <c r="AB51" s="24">
        <v>2.22</v>
      </c>
      <c r="AC51" s="24">
        <v>3.5</v>
      </c>
      <c r="AD51" s="24">
        <v>3.5</v>
      </c>
      <c r="AE51" s="24">
        <v>3.5</v>
      </c>
      <c r="AF51" s="24">
        <v>3.5</v>
      </c>
      <c r="AG51" s="24">
        <v>3.5</v>
      </c>
      <c r="AH51" s="24">
        <v>-2.5</v>
      </c>
      <c r="AI51" s="24">
        <v>-1.5</v>
      </c>
      <c r="AJ51" s="24">
        <v>-0.5</v>
      </c>
      <c r="AK51" s="24">
        <v>0.5</v>
      </c>
      <c r="AL51" s="24">
        <v>1.5</v>
      </c>
      <c r="AM51" s="24">
        <v>2.5</v>
      </c>
      <c r="AN51" s="24">
        <v>3.5</v>
      </c>
      <c r="AO51" s="24">
        <v>3.5</v>
      </c>
      <c r="AQ51" s="24">
        <v>2.09</v>
      </c>
      <c r="AS51" s="24">
        <v>2.09</v>
      </c>
      <c r="AU51" s="24">
        <v>2.09</v>
      </c>
      <c r="AW51" s="24">
        <v>2.09</v>
      </c>
    </row>
    <row r="52" ht="39.95" customHeight="1" spans="1:49" s="11" customFormat="1" x14ac:dyDescent="0.25">
      <c r="A52" s="12" t="s">
        <v>141</v>
      </c>
      <c r="B52" s="13" t="s">
        <v>22</v>
      </c>
      <c r="C52" s="14" t="s">
        <v>23</v>
      </c>
      <c r="D52" s="14">
        <v>7777</v>
      </c>
      <c r="E52" s="14" t="s">
        <v>24</v>
      </c>
      <c r="F52" s="15">
        <v>0.4</v>
      </c>
      <c r="G52" s="16">
        <f t="array" ref="G52">_xlfn.IFS($E52="AboveFloor",$K52+($F52*$K52),$E52="BelowFloor",$K52-($F52*$K52),$E52="Fixed",$F52)</f>
        <v>0.2148</v>
      </c>
      <c r="H52" s="16"/>
      <c r="I52" s="17">
        <v>0</v>
      </c>
      <c r="J52" s="18"/>
      <c r="K52" s="19">
        <f>SUM(L52)</f>
        <v>0.358</v>
      </c>
      <c r="L52" s="19">
        <f t="shared" si="11"/>
        <v>0.358</v>
      </c>
      <c r="M52" s="19">
        <f t="shared" si="12"/>
        <v>0</v>
      </c>
      <c r="N52" s="20">
        <f t="shared" si="13"/>
        <v>0</v>
      </c>
      <c r="O52" s="19">
        <f t="shared" si="14"/>
        <v>1</v>
      </c>
      <c r="P52" s="18"/>
      <c r="Q52" s="11" t="s">
        <v>142</v>
      </c>
      <c r="R52" s="19">
        <f t="array" ref="R52">INDEX($Y52:$XL52,COUNTA($Y52:$XL52))</f>
        <v>0.358</v>
      </c>
      <c r="S52" s="19">
        <f t="shared" si="7"/>
        <v>0.358</v>
      </c>
      <c r="T52" s="19">
        <f t="shared" si="8"/>
        <v>0</v>
      </c>
      <c r="U52" s="21">
        <f t="shared" si="9"/>
        <v>0</v>
      </c>
      <c r="V52" s="22" t="s">
        <v>9</v>
      </c>
      <c r="W52" s="23" t="s">
        <v>143</v>
      </c>
      <c r="X52" s="22" t="s">
        <v>9</v>
      </c>
      <c r="Y52" s="11">
        <v>0.171</v>
      </c>
      <c r="Z52" s="11">
        <v>0.179</v>
      </c>
      <c r="AA52" s="11">
        <v>0.179</v>
      </c>
      <c r="AB52" s="11">
        <v>0.179</v>
      </c>
      <c r="AC52" s="11">
        <v>0.2</v>
      </c>
      <c r="AD52" s="11">
        <v>0.176</v>
      </c>
      <c r="AE52" s="11">
        <v>0.2702</v>
      </c>
      <c r="AF52" s="11">
        <v>0.36</v>
      </c>
      <c r="AG52" s="11">
        <v>0.51</v>
      </c>
      <c r="AH52" s="11">
        <v>-5.642</v>
      </c>
      <c r="AI52" s="11">
        <v>-4.642</v>
      </c>
      <c r="AJ52" s="11">
        <v>-3.642</v>
      </c>
      <c r="AK52" s="11">
        <v>-2.642</v>
      </c>
      <c r="AL52" s="11">
        <v>-1.642</v>
      </c>
      <c r="AM52" s="11">
        <v>-0.642</v>
      </c>
      <c r="AN52" s="11">
        <v>0.358</v>
      </c>
      <c r="AO52" s="11">
        <v>0.358</v>
      </c>
      <c r="AQ52" s="11">
        <v>0.38</v>
      </c>
      <c r="AS52" s="11">
        <v>0.355</v>
      </c>
      <c r="AU52" s="11">
        <v>0.32</v>
      </c>
      <c r="AW52" s="11">
        <v>0.289</v>
      </c>
    </row>
    <row r="53" ht="19.5" customHeight="1" spans="1:49" s="24" customFormat="1" x14ac:dyDescent="0.25">
      <c r="A53" s="25" t="s">
        <v>141</v>
      </c>
      <c r="B53" s="26" t="s">
        <v>144</v>
      </c>
      <c r="C53" s="27" t="s">
        <v>23</v>
      </c>
      <c r="D53" s="27">
        <v>38</v>
      </c>
      <c r="E53" s="27" t="s">
        <v>28</v>
      </c>
      <c r="F53" s="28">
        <v>0.3</v>
      </c>
      <c r="G53" s="29">
        <f t="array" ref="G53">_xlfn.IFS($E53="AboveFloor",$K53+($F53*$K53),$E53="BelowFloor",$K53-($F53*$K53),$E53="Fixed",$F53)</f>
        <v>0.4654</v>
      </c>
      <c r="H53" s="29">
        <f t="shared" si="10"/>
        <v>1.1845999999999999</v>
      </c>
      <c r="I53" s="30">
        <v>0.01</v>
      </c>
      <c r="J53" s="31"/>
      <c r="K53" s="32">
        <f>SUM($K$52)</f>
        <v>0.358</v>
      </c>
      <c r="L53" s="32">
        <f t="shared" si="11"/>
        <v>1.65</v>
      </c>
      <c r="M53" s="32">
        <f t="shared" si="12"/>
        <v>1.2919999999999998</v>
      </c>
      <c r="N53" s="33">
        <f t="shared" si="13"/>
        <v>3.608938547486033</v>
      </c>
      <c r="O53" s="32">
        <f t="shared" si="14"/>
        <v>4.6</v>
      </c>
      <c r="P53" s="31"/>
      <c r="Q53" s="24" t="s">
        <v>145</v>
      </c>
      <c r="R53" s="32">
        <f t="array" ref="R53">INDEX($Y53:$XL53,COUNTA($Y53:$XL53))</f>
        <v>1.65</v>
      </c>
      <c r="S53" s="32">
        <f t="shared" si="7"/>
        <v>1.65</v>
      </c>
      <c r="T53" s="32">
        <f t="shared" si="8"/>
        <v>0</v>
      </c>
      <c r="U53" s="34">
        <f t="shared" si="9"/>
        <v>0</v>
      </c>
      <c r="V53" s="35" t="s">
        <v>9</v>
      </c>
      <c r="W53" s="36" t="s">
        <v>146</v>
      </c>
      <c r="X53" s="35" t="s">
        <v>9</v>
      </c>
      <c r="Y53" s="24">
        <v>0.95</v>
      </c>
      <c r="Z53" s="24">
        <v>1.1</v>
      </c>
      <c r="AA53" s="24">
        <v>1.1</v>
      </c>
      <c r="AB53" s="24">
        <v>1.1</v>
      </c>
      <c r="AC53" s="24">
        <v>1.1</v>
      </c>
      <c r="AD53" s="24">
        <v>2.5</v>
      </c>
      <c r="AE53" s="24">
        <v>1.75</v>
      </c>
      <c r="AF53" s="24">
        <v>1.75</v>
      </c>
      <c r="AG53" s="24">
        <v>1.75</v>
      </c>
      <c r="AH53" s="24">
        <v>-4.35</v>
      </c>
      <c r="AI53" s="24">
        <v>-3.35</v>
      </c>
      <c r="AJ53" s="24">
        <v>-2.35</v>
      </c>
      <c r="AK53" s="24">
        <v>-1.35</v>
      </c>
      <c r="AL53" s="24">
        <v>-0.35</v>
      </c>
      <c r="AM53" s="24">
        <v>0.65</v>
      </c>
      <c r="AN53" s="24">
        <v>1.65</v>
      </c>
      <c r="AO53" s="24">
        <v>1.65</v>
      </c>
      <c r="AQ53" s="24">
        <v>1.5</v>
      </c>
      <c r="AS53" s="24">
        <v>1.25</v>
      </c>
      <c r="AU53" s="24">
        <v>0.99</v>
      </c>
      <c r="AW53" s="24">
        <v>0.99</v>
      </c>
    </row>
    <row r="54" ht="19.5" customHeight="1" spans="1:49" s="24" customFormat="1" x14ac:dyDescent="0.25">
      <c r="A54" s="25" t="s">
        <v>141</v>
      </c>
      <c r="B54" s="26" t="s">
        <v>147</v>
      </c>
      <c r="C54" s="27" t="s">
        <v>23</v>
      </c>
      <c r="D54" s="27">
        <v>32</v>
      </c>
      <c r="E54" s="27" t="s">
        <v>28</v>
      </c>
      <c r="F54" s="28">
        <v>0.3</v>
      </c>
      <c r="G54" s="29">
        <f t="array" ref="G54">_xlfn.IFS($E54="AboveFloor",$K54+($F54*$K54),$E54="BelowFloor",$K54-($F54*$K54),$E54="Fixed",$F54)</f>
        <v>0.4654</v>
      </c>
      <c r="H54" s="29">
        <f t="shared" si="10"/>
        <v>1.1346</v>
      </c>
      <c r="I54" s="30">
        <v>0.01</v>
      </c>
      <c r="J54" s="31"/>
      <c r="K54" s="32">
        <f t="shared" ref="K54:K62" si="16">SUM($K$52)</f>
        <v>0.358</v>
      </c>
      <c r="L54" s="32">
        <f t="shared" ref="L54:L70" si="17">SUM(R54)</f>
        <v>1.6</v>
      </c>
      <c r="M54" s="32">
        <f t="shared" ref="M54:M70" si="18">SUM(L54-K54)</f>
        <v>1.242</v>
      </c>
      <c r="N54" s="33">
        <f t="shared" ref="N54:N70" si="19">SUM(L54-K54)/K54</f>
        <v>3.46927374301676</v>
      </c>
      <c r="O54" s="32">
        <f t="shared" ref="O54:O70" si="20">ROUND(L54/K54,1)</f>
        <v>4.5</v>
      </c>
      <c r="P54" s="31"/>
      <c r="Q54" s="24" t="s">
        <v>127</v>
      </c>
      <c r="R54" s="32">
        <f t="array" ref="R54">INDEX($Y54:$XL54,COUNTA($Y54:$XL54))</f>
        <v>1.6</v>
      </c>
      <c r="S54" s="32">
        <f t="shared" si="7"/>
        <v>1.6</v>
      </c>
      <c r="T54" s="32">
        <f t="shared" si="8"/>
        <v>0</v>
      </c>
      <c r="U54" s="34">
        <f t="shared" si="9"/>
        <v>0</v>
      </c>
      <c r="V54" s="35" t="s">
        <v>9</v>
      </c>
      <c r="W54" s="36" t="s">
        <v>148</v>
      </c>
      <c r="X54" s="35" t="s">
        <v>9</v>
      </c>
      <c r="Y54" s="24">
        <v>0.6</v>
      </c>
      <c r="Z54" s="24">
        <v>0.6</v>
      </c>
      <c r="AA54" s="24">
        <v>0.6</v>
      </c>
      <c r="AB54" s="24">
        <v>0.6</v>
      </c>
      <c r="AC54" s="24">
        <v>1</v>
      </c>
      <c r="AD54" s="24">
        <v>1</v>
      </c>
      <c r="AE54" s="24">
        <v>1.75</v>
      </c>
      <c r="AF54" s="24">
        <v>1.55</v>
      </c>
      <c r="AG54" s="24">
        <v>1.88</v>
      </c>
      <c r="AH54" s="24">
        <v>-4.4</v>
      </c>
      <c r="AI54" s="24">
        <v>-3.4</v>
      </c>
      <c r="AJ54" s="24">
        <v>-2.4</v>
      </c>
      <c r="AK54" s="24">
        <v>-1.4</v>
      </c>
      <c r="AL54" s="24">
        <v>-0.4</v>
      </c>
      <c r="AM54" s="24">
        <v>0.6</v>
      </c>
      <c r="AN54" s="24">
        <v>1.6</v>
      </c>
      <c r="AO54" s="24">
        <v>1.6</v>
      </c>
      <c r="AQ54" s="24">
        <v>0.87</v>
      </c>
      <c r="AS54" s="24">
        <v>0.89</v>
      </c>
      <c r="AU54" s="24">
        <v>1.58</v>
      </c>
      <c r="AW54" s="24">
        <v>1.05</v>
      </c>
    </row>
    <row r="55" ht="19.5" customHeight="1" spans="1:49" s="24" customFormat="1" x14ac:dyDescent="0.25">
      <c r="A55" s="25" t="s">
        <v>141</v>
      </c>
      <c r="B55" s="26" t="s">
        <v>149</v>
      </c>
      <c r="C55" s="27" t="s">
        <v>23</v>
      </c>
      <c r="D55" s="27">
        <v>21</v>
      </c>
      <c r="E55" s="27" t="s">
        <v>28</v>
      </c>
      <c r="F55" s="28">
        <v>0.3</v>
      </c>
      <c r="G55" s="29">
        <f t="array" ref="G55">_xlfn.IFS($E55="AboveFloor",$K55+($F55*$K55),$E55="BelowFloor",$K55-($F55*$K55),$E55="Fixed",$F55)</f>
        <v>0.4654</v>
      </c>
      <c r="H55" s="29">
        <f t="shared" si="10"/>
        <v>1.5346</v>
      </c>
      <c r="I55" s="30">
        <v>0.01</v>
      </c>
      <c r="J55" s="31"/>
      <c r="K55" s="32">
        <f t="shared" si="16"/>
        <v>0.358</v>
      </c>
      <c r="L55" s="32">
        <f t="shared" si="17"/>
        <v>2</v>
      </c>
      <c r="M55" s="32">
        <f t="shared" si="18"/>
        <v>1.642</v>
      </c>
      <c r="N55" s="33">
        <f t="shared" si="19"/>
        <v>4.58659217877095</v>
      </c>
      <c r="O55" s="32">
        <f t="shared" si="20"/>
        <v>5.6</v>
      </c>
      <c r="P55" s="31"/>
      <c r="Q55" s="24" t="s">
        <v>48</v>
      </c>
      <c r="R55" s="32">
        <f t="array" ref="R55">INDEX($Y55:$XL55,COUNTA($Y55:$XL55))</f>
        <v>2</v>
      </c>
      <c r="S55" s="32">
        <f t="shared" si="7"/>
        <v>2</v>
      </c>
      <c r="T55" s="32">
        <f t="shared" si="8"/>
        <v>0</v>
      </c>
      <c r="U55" s="34">
        <f t="shared" si="9"/>
        <v>0</v>
      </c>
      <c r="V55" s="35" t="s">
        <v>9</v>
      </c>
      <c r="W55" s="36" t="s">
        <v>150</v>
      </c>
      <c r="X55" s="35" t="s">
        <v>9</v>
      </c>
      <c r="Y55" s="24">
        <v>0.899</v>
      </c>
      <c r="Z55" s="24">
        <v>1</v>
      </c>
      <c r="AA55" s="24">
        <v>1</v>
      </c>
      <c r="AB55" s="24">
        <v>1</v>
      </c>
      <c r="AC55" s="24">
        <v>1</v>
      </c>
      <c r="AD55" s="24">
        <v>1.5</v>
      </c>
      <c r="AE55" s="24">
        <v>2</v>
      </c>
      <c r="AF55" s="24">
        <v>2</v>
      </c>
      <c r="AG55" s="24">
        <v>2</v>
      </c>
      <c r="AH55" s="24">
        <v>-4</v>
      </c>
      <c r="AI55" s="24">
        <v>-3</v>
      </c>
      <c r="AJ55" s="24">
        <v>-2</v>
      </c>
      <c r="AK55" s="24">
        <v>-1</v>
      </c>
      <c r="AL55" s="24">
        <v>0</v>
      </c>
      <c r="AM55" s="24">
        <v>1</v>
      </c>
      <c r="AN55" s="24">
        <v>2</v>
      </c>
      <c r="AO55" s="24">
        <v>2</v>
      </c>
      <c r="AQ55" s="24">
        <v>0.9</v>
      </c>
      <c r="AS55" s="24">
        <v>2</v>
      </c>
      <c r="AU55" s="24">
        <v>1.65</v>
      </c>
      <c r="AW55" s="24">
        <v>1.499</v>
      </c>
    </row>
    <row r="56" ht="19.5" customHeight="1" spans="1:49" s="24" customFormat="1" x14ac:dyDescent="0.25">
      <c r="A56" s="25" t="s">
        <v>141</v>
      </c>
      <c r="B56" s="26" t="s">
        <v>151</v>
      </c>
      <c r="C56" s="27" t="s">
        <v>23</v>
      </c>
      <c r="D56" s="27">
        <v>26</v>
      </c>
      <c r="E56" s="27" t="s">
        <v>28</v>
      </c>
      <c r="F56" s="28">
        <v>0.3</v>
      </c>
      <c r="G56" s="29">
        <f t="array" ref="G56">_xlfn.IFS($E56="AboveFloor",$K56+($F56*$K56),$E56="BelowFloor",$K56-($F56*$K56),$E56="Fixed",$F56)</f>
        <v>0.4654</v>
      </c>
      <c r="H56" s="29">
        <f t="shared" si="10"/>
        <v>0.7846</v>
      </c>
      <c r="I56" s="30">
        <v>0.01</v>
      </c>
      <c r="J56" s="31"/>
      <c r="K56" s="32">
        <f t="shared" si="16"/>
        <v>0.358</v>
      </c>
      <c r="L56" s="32">
        <f t="shared" si="17"/>
        <v>1.25</v>
      </c>
      <c r="M56" s="32">
        <f t="shared" si="18"/>
        <v>0.892</v>
      </c>
      <c r="N56" s="33">
        <f t="shared" si="19"/>
        <v>2.4916201117318435</v>
      </c>
      <c r="O56" s="32">
        <f t="shared" si="20"/>
        <v>3.5</v>
      </c>
      <c r="P56" s="31"/>
      <c r="Q56" s="24" t="s">
        <v>81</v>
      </c>
      <c r="R56" s="32">
        <f t="array" ref="R56">INDEX($Y56:$XL56,COUNTA($Y56:$XL56))</f>
        <v>1.25</v>
      </c>
      <c r="S56" s="32">
        <f t="shared" si="7"/>
        <v>1.25</v>
      </c>
      <c r="T56" s="32">
        <f t="shared" si="8"/>
        <v>0</v>
      </c>
      <c r="U56" s="34">
        <f t="shared" si="9"/>
        <v>0</v>
      </c>
      <c r="V56" s="35" t="s">
        <v>9</v>
      </c>
      <c r="W56" s="36" t="s">
        <v>152</v>
      </c>
      <c r="X56" s="35" t="s">
        <v>9</v>
      </c>
      <c r="Y56" s="24">
        <v>0.45</v>
      </c>
      <c r="Z56" s="24">
        <v>0.333</v>
      </c>
      <c r="AA56" s="24">
        <v>0.333</v>
      </c>
      <c r="AB56" s="24">
        <v>0.333</v>
      </c>
      <c r="AC56" s="24">
        <v>0.44</v>
      </c>
      <c r="AD56" s="24">
        <v>0.88</v>
      </c>
      <c r="AE56" s="24">
        <v>0.88</v>
      </c>
      <c r="AF56" s="24">
        <v>1.3</v>
      </c>
      <c r="AG56" s="24">
        <v>1.25</v>
      </c>
      <c r="AH56" s="24">
        <v>-4.75</v>
      </c>
      <c r="AI56" s="24">
        <v>-3.75</v>
      </c>
      <c r="AJ56" s="24">
        <v>-2.75</v>
      </c>
      <c r="AK56" s="24">
        <v>-1.75</v>
      </c>
      <c r="AL56" s="24">
        <v>-0.75</v>
      </c>
      <c r="AM56" s="24">
        <v>0.25</v>
      </c>
      <c r="AN56" s="24">
        <v>1.25</v>
      </c>
      <c r="AO56" s="24">
        <v>1.25</v>
      </c>
      <c r="AQ56" s="24">
        <v>1.25</v>
      </c>
      <c r="AS56" s="24">
        <v>1.35</v>
      </c>
      <c r="AU56" s="24">
        <v>0.99</v>
      </c>
      <c r="AW56" s="24">
        <v>0.99</v>
      </c>
    </row>
    <row r="57" ht="19.5" customHeight="1" spans="1:49" s="24" customFormat="1" x14ac:dyDescent="0.25">
      <c r="A57" s="25" t="s">
        <v>141</v>
      </c>
      <c r="B57" s="26" t="s">
        <v>153</v>
      </c>
      <c r="C57" s="27" t="s">
        <v>23</v>
      </c>
      <c r="D57" s="27">
        <v>80</v>
      </c>
      <c r="E57" s="27" t="s">
        <v>28</v>
      </c>
      <c r="F57" s="28">
        <v>0.3</v>
      </c>
      <c r="G57" s="29">
        <f t="array" ref="G57">_xlfn.IFS($E57="AboveFloor",$K57+($F57*$K57),$E57="BelowFloor",$K57-($F57*$K57),$E57="Fixed",$F57)</f>
        <v>0.4654</v>
      </c>
      <c r="H57" s="29">
        <f t="shared" si="10"/>
        <v>2.3146</v>
      </c>
      <c r="I57" s="30">
        <v>0.01</v>
      </c>
      <c r="J57" s="31"/>
      <c r="K57" s="32">
        <f t="shared" si="16"/>
        <v>0.358</v>
      </c>
      <c r="L57" s="32">
        <f t="shared" si="17"/>
        <v>2.78</v>
      </c>
      <c r="M57" s="32">
        <f t="shared" si="18"/>
        <v>2.4219999999999997</v>
      </c>
      <c r="N57" s="33">
        <f t="shared" si="19"/>
        <v>6.76536312849162</v>
      </c>
      <c r="O57" s="32">
        <f t="shared" si="20"/>
        <v>7.8</v>
      </c>
      <c r="P57" s="31"/>
      <c r="Q57" s="24" t="s">
        <v>154</v>
      </c>
      <c r="R57" s="32">
        <f t="array" ref="R57">INDEX($Y57:$XL57,COUNTA($Y57:$XL57))</f>
        <v>2.78</v>
      </c>
      <c r="S57" s="32">
        <f t="shared" si="7"/>
        <v>2.78</v>
      </c>
      <c r="T57" s="32">
        <f t="shared" si="8"/>
        <v>0</v>
      </c>
      <c r="U57" s="34">
        <f t="shared" si="9"/>
        <v>0</v>
      </c>
      <c r="V57" s="35" t="s">
        <v>9</v>
      </c>
      <c r="W57" s="36" t="s">
        <v>155</v>
      </c>
      <c r="X57" s="35" t="s">
        <v>9</v>
      </c>
      <c r="Y57" s="24">
        <v>0.777</v>
      </c>
      <c r="Z57" s="24">
        <v>0.777</v>
      </c>
      <c r="AA57" s="24">
        <v>0.777</v>
      </c>
      <c r="AB57" s="24">
        <v>0.777</v>
      </c>
      <c r="AC57" s="24">
        <v>0.777</v>
      </c>
      <c r="AD57" s="24">
        <v>0.9696</v>
      </c>
      <c r="AE57" s="24">
        <v>2.99</v>
      </c>
      <c r="AF57" s="24">
        <v>2.99</v>
      </c>
      <c r="AG57" s="24">
        <v>2.78</v>
      </c>
      <c r="AH57" s="24">
        <v>-3.22</v>
      </c>
      <c r="AI57" s="24">
        <v>-2.22</v>
      </c>
      <c r="AJ57" s="24">
        <v>-1.22</v>
      </c>
      <c r="AK57" s="24">
        <v>-0.22</v>
      </c>
      <c r="AL57" s="24">
        <v>0.78</v>
      </c>
      <c r="AM57" s="24">
        <v>1.78</v>
      </c>
      <c r="AN57" s="24">
        <v>2.78</v>
      </c>
      <c r="AO57" s="24">
        <v>2.78</v>
      </c>
      <c r="AQ57" s="24">
        <v>2.5</v>
      </c>
      <c r="AS57" s="24">
        <v>2.45</v>
      </c>
      <c r="AU57" s="24">
        <v>2.45</v>
      </c>
      <c r="AW57" s="24">
        <v>1.95</v>
      </c>
    </row>
    <row r="58" ht="19.5" customHeight="1" spans="1:49" s="24" customFormat="1" x14ac:dyDescent="0.25">
      <c r="A58" s="25" t="s">
        <v>141</v>
      </c>
      <c r="B58" s="26" t="s">
        <v>156</v>
      </c>
      <c r="C58" s="27" t="s">
        <v>23</v>
      </c>
      <c r="D58" s="27">
        <v>25</v>
      </c>
      <c r="E58" s="27" t="s">
        <v>28</v>
      </c>
      <c r="F58" s="28">
        <v>0.3</v>
      </c>
      <c r="G58" s="29">
        <f t="array" ref="G58">_xlfn.IFS($E58="AboveFloor",$K58+($F58*$K58),$E58="BelowFloor",$K58-($F58*$K58),$E58="Fixed",$F58)</f>
        <v>0.4654</v>
      </c>
      <c r="H58" s="29">
        <f t="shared" si="10"/>
        <v>1.7846</v>
      </c>
      <c r="I58" s="30">
        <v>0.01</v>
      </c>
      <c r="J58" s="31"/>
      <c r="K58" s="32">
        <f t="shared" si="16"/>
        <v>0.358</v>
      </c>
      <c r="L58" s="32">
        <f t="shared" si="17"/>
        <v>2.25</v>
      </c>
      <c r="M58" s="32">
        <f t="shared" si="18"/>
        <v>1.892</v>
      </c>
      <c r="N58" s="33">
        <f t="shared" si="19"/>
        <v>5.284916201117318</v>
      </c>
      <c r="O58" s="32">
        <f t="shared" si="20"/>
        <v>6.3</v>
      </c>
      <c r="P58" s="31"/>
      <c r="Q58" s="24" t="s">
        <v>120</v>
      </c>
      <c r="R58" s="32">
        <f t="array" ref="R58">INDEX($Y58:$XL58,COUNTA($Y58:$XL58))</f>
        <v>2.25</v>
      </c>
      <c r="S58" s="32">
        <f t="shared" si="7"/>
        <v>2.25</v>
      </c>
      <c r="T58" s="32">
        <f t="shared" si="8"/>
        <v>0</v>
      </c>
      <c r="U58" s="34">
        <f t="shared" si="9"/>
        <v>0</v>
      </c>
      <c r="V58" s="35" t="s">
        <v>9</v>
      </c>
      <c r="W58" s="36" t="s">
        <v>157</v>
      </c>
      <c r="X58" s="35" t="s">
        <v>9</v>
      </c>
      <c r="Y58" s="24">
        <v>1.79</v>
      </c>
      <c r="Z58" s="24">
        <v>1.79</v>
      </c>
      <c r="AA58" s="24">
        <v>1.79</v>
      </c>
      <c r="AB58" s="24">
        <v>1.79</v>
      </c>
      <c r="AC58" s="24">
        <v>1.79</v>
      </c>
      <c r="AD58" s="24">
        <v>3.69</v>
      </c>
      <c r="AE58" s="24">
        <v>2.25</v>
      </c>
      <c r="AF58" s="24">
        <v>2.25</v>
      </c>
      <c r="AG58" s="24">
        <v>2.25</v>
      </c>
      <c r="AH58" s="24">
        <v>-3.75</v>
      </c>
      <c r="AI58" s="24">
        <v>-2.75</v>
      </c>
      <c r="AJ58" s="24">
        <v>-1.75</v>
      </c>
      <c r="AK58" s="24">
        <v>-0.75</v>
      </c>
      <c r="AL58" s="24">
        <v>0.25</v>
      </c>
      <c r="AM58" s="24">
        <v>1.25</v>
      </c>
      <c r="AN58" s="24">
        <v>2.25</v>
      </c>
      <c r="AO58" s="24">
        <v>2.25</v>
      </c>
      <c r="AQ58" s="24">
        <v>2.25</v>
      </c>
      <c r="AS58" s="24">
        <v>2.25</v>
      </c>
      <c r="AU58" s="24">
        <v>2.25</v>
      </c>
      <c r="AW58" s="24">
        <v>2.25</v>
      </c>
    </row>
    <row r="59" ht="19.5" customHeight="1" spans="1:49" s="24" customFormat="1" x14ac:dyDescent="0.25">
      <c r="A59" s="25" t="s">
        <v>141</v>
      </c>
      <c r="B59" s="26" t="s">
        <v>158</v>
      </c>
      <c r="C59" s="27" t="s">
        <v>23</v>
      </c>
      <c r="D59" s="27">
        <v>13</v>
      </c>
      <c r="E59" s="27" t="s">
        <v>28</v>
      </c>
      <c r="F59" s="28">
        <v>0.3</v>
      </c>
      <c r="G59" s="29">
        <f t="array" ref="G59">_xlfn.IFS($E59="AboveFloor",$K59+($F59*$K59),$E59="BelowFloor",$K59-($F59*$K59),$E59="Fixed",$F59)</f>
        <v>0.4654</v>
      </c>
      <c r="H59" s="29">
        <f t="shared" si="10"/>
        <v>2.8646000000000003</v>
      </c>
      <c r="I59" s="30">
        <v>0.01</v>
      </c>
      <c r="J59" s="31"/>
      <c r="K59" s="32">
        <f t="shared" si="16"/>
        <v>0.358</v>
      </c>
      <c r="L59" s="32">
        <f t="shared" si="17"/>
        <v>3.33</v>
      </c>
      <c r="M59" s="32">
        <f t="shared" si="18"/>
        <v>2.972</v>
      </c>
      <c r="N59" s="33">
        <f t="shared" si="19"/>
        <v>8.301675977653632</v>
      </c>
      <c r="O59" s="32">
        <f t="shared" si="20"/>
        <v>9.3</v>
      </c>
      <c r="P59" s="31"/>
      <c r="Q59" s="24" t="s">
        <v>43</v>
      </c>
      <c r="R59" s="32">
        <f t="array" ref="R59">INDEX($Y59:$XL59,COUNTA($Y59:$XL59))</f>
        <v>3.33</v>
      </c>
      <c r="S59" s="32">
        <f t="shared" si="7"/>
        <v>3.33</v>
      </c>
      <c r="T59" s="32">
        <f t="shared" si="8"/>
        <v>0</v>
      </c>
      <c r="U59" s="34">
        <f t="shared" si="9"/>
        <v>0</v>
      </c>
      <c r="V59" s="35" t="s">
        <v>9</v>
      </c>
      <c r="W59" s="36" t="s">
        <v>159</v>
      </c>
      <c r="X59" s="35" t="s">
        <v>9</v>
      </c>
      <c r="Y59" s="24">
        <v>1.69</v>
      </c>
      <c r="Z59" s="24">
        <v>1.79</v>
      </c>
      <c r="AA59" s="24">
        <v>1.79</v>
      </c>
      <c r="AB59" s="24">
        <v>1.79</v>
      </c>
      <c r="AC59" s="24">
        <v>1.79</v>
      </c>
      <c r="AD59" s="24">
        <v>3.6</v>
      </c>
      <c r="AE59" s="24">
        <v>3.6</v>
      </c>
      <c r="AF59" s="24">
        <v>3.6</v>
      </c>
      <c r="AG59" s="24">
        <v>3.6</v>
      </c>
      <c r="AH59" s="24">
        <v>-2.67</v>
      </c>
      <c r="AI59" s="24">
        <v>-1.67</v>
      </c>
      <c r="AJ59" s="24">
        <v>-0.67</v>
      </c>
      <c r="AK59" s="24">
        <v>0.33</v>
      </c>
      <c r="AL59" s="24">
        <v>1.33</v>
      </c>
      <c r="AM59" s="24">
        <v>2.33</v>
      </c>
      <c r="AN59" s="24">
        <v>3.33</v>
      </c>
      <c r="AO59" s="24">
        <v>3.33</v>
      </c>
      <c r="AQ59" s="24">
        <v>3.33</v>
      </c>
      <c r="AS59" s="24">
        <v>3.33</v>
      </c>
      <c r="AU59" s="24">
        <v>3.33</v>
      </c>
      <c r="AW59" s="24">
        <v>3.6</v>
      </c>
    </row>
    <row r="60" ht="19.5" customHeight="1" spans="1:49" s="24" customFormat="1" x14ac:dyDescent="0.25">
      <c r="A60" s="25" t="s">
        <v>141</v>
      </c>
      <c r="B60" s="26" t="s">
        <v>160</v>
      </c>
      <c r="C60" s="27" t="s">
        <v>23</v>
      </c>
      <c r="D60" s="27">
        <v>15</v>
      </c>
      <c r="E60" s="27" t="s">
        <v>28</v>
      </c>
      <c r="F60" s="28">
        <v>0.3</v>
      </c>
      <c r="G60" s="29">
        <f t="array" ref="G60">_xlfn.IFS($E60="AboveFloor",$K60+($F60*$K60),$E60="BelowFloor",$K60-($F60*$K60),$E60="Fixed",$F60)</f>
        <v>0.4654</v>
      </c>
      <c r="H60" s="29">
        <f t="shared" si="10"/>
        <v>2.9846000000000004</v>
      </c>
      <c r="I60" s="30">
        <v>0.01</v>
      </c>
      <c r="J60" s="31"/>
      <c r="K60" s="32">
        <f t="shared" si="16"/>
        <v>0.358</v>
      </c>
      <c r="L60" s="32">
        <f t="shared" si="17"/>
        <v>3.45</v>
      </c>
      <c r="M60" s="32">
        <f t="shared" si="18"/>
        <v>3.092</v>
      </c>
      <c r="N60" s="33">
        <f t="shared" si="19"/>
        <v>8.636871508379889</v>
      </c>
      <c r="O60" s="32">
        <f t="shared" si="20"/>
        <v>9.6</v>
      </c>
      <c r="P60" s="31"/>
      <c r="Q60" s="24" t="s">
        <v>40</v>
      </c>
      <c r="R60" s="32">
        <f t="array" ref="R60">INDEX($Y60:$XL60,COUNTA($Y60:$XL60))</f>
        <v>3.45</v>
      </c>
      <c r="S60" s="32">
        <f t="shared" si="7"/>
        <v>3.45</v>
      </c>
      <c r="T60" s="32">
        <f t="shared" si="8"/>
        <v>0</v>
      </c>
      <c r="U60" s="34">
        <f t="shared" si="9"/>
        <v>0</v>
      </c>
      <c r="V60" s="35" t="s">
        <v>9</v>
      </c>
      <c r="W60" s="36" t="s">
        <v>161</v>
      </c>
      <c r="X60" s="35" t="s">
        <v>9</v>
      </c>
      <c r="Y60" s="24">
        <v>1.768</v>
      </c>
      <c r="Z60" s="24">
        <v>1.768</v>
      </c>
      <c r="AA60" s="24">
        <v>1.768</v>
      </c>
      <c r="AB60" s="24">
        <v>1.768</v>
      </c>
      <c r="AC60" s="24">
        <v>1.768</v>
      </c>
      <c r="AD60" s="24">
        <v>1.678</v>
      </c>
      <c r="AE60" s="24">
        <v>3.45</v>
      </c>
      <c r="AF60" s="24">
        <v>3.45</v>
      </c>
      <c r="AG60" s="24">
        <v>3.45</v>
      </c>
      <c r="AH60" s="24">
        <v>-2.55</v>
      </c>
      <c r="AI60" s="24">
        <v>-1.55</v>
      </c>
      <c r="AJ60" s="24">
        <v>-0.55</v>
      </c>
      <c r="AK60" s="24">
        <v>0.45</v>
      </c>
      <c r="AL60" s="24">
        <v>1.45</v>
      </c>
      <c r="AM60" s="24">
        <v>2.45</v>
      </c>
      <c r="AN60" s="24">
        <v>3.45</v>
      </c>
      <c r="AO60" s="24">
        <v>3.45</v>
      </c>
      <c r="AQ60" s="24">
        <v>1.8</v>
      </c>
      <c r="AS60" s="24">
        <v>1.8</v>
      </c>
      <c r="AU60" s="24">
        <v>1.8</v>
      </c>
      <c r="AW60" s="24">
        <v>3.1768</v>
      </c>
    </row>
    <row r="61" ht="19.5" customHeight="1" spans="1:49" s="24" customFormat="1" x14ac:dyDescent="0.25">
      <c r="A61" s="25" t="s">
        <v>141</v>
      </c>
      <c r="B61" s="26" t="s">
        <v>162</v>
      </c>
      <c r="C61" s="27" t="s">
        <v>53</v>
      </c>
      <c r="D61" s="27">
        <v>22</v>
      </c>
      <c r="E61" s="27" t="s">
        <v>28</v>
      </c>
      <c r="F61" s="28">
        <v>0.3</v>
      </c>
      <c r="G61" s="29">
        <f t="array" ref="G61">_xlfn.IFS($E61="AboveFloor",$K61+($F61*$K61),$E61="BelowFloor",$K61-($F61*$K61),$E61="Fixed",$F61)</f>
        <v>0.4654</v>
      </c>
      <c r="H61" s="29">
        <f t="shared" si="10"/>
        <v>0.4896</v>
      </c>
      <c r="I61" s="30">
        <v>0.01</v>
      </c>
      <c r="J61" s="31"/>
      <c r="K61" s="32">
        <f t="shared" si="16"/>
        <v>0.358</v>
      </c>
      <c r="L61" s="32">
        <f t="shared" si="17"/>
        <v>0.955</v>
      </c>
      <c r="M61" s="32">
        <f t="shared" si="18"/>
        <v>0.597</v>
      </c>
      <c r="N61" s="33">
        <f t="shared" si="19"/>
        <v>1.6675977653631284</v>
      </c>
      <c r="O61" s="32">
        <f t="shared" si="20"/>
        <v>2.7</v>
      </c>
      <c r="P61" s="31"/>
      <c r="Q61" s="24" t="s">
        <v>32</v>
      </c>
      <c r="R61" s="32">
        <f t="array" ref="R61">INDEX($Y61:$XL61,COUNTA($Y61:$XL61))</f>
        <v>0.955</v>
      </c>
      <c r="S61" s="32">
        <f t="shared" si="7"/>
        <v>0.955</v>
      </c>
      <c r="T61" s="32">
        <f t="shared" si="8"/>
        <v>0</v>
      </c>
      <c r="U61" s="34">
        <f t="shared" si="9"/>
        <v>0</v>
      </c>
      <c r="V61" s="35" t="s">
        <v>9</v>
      </c>
      <c r="W61" s="36" t="s">
        <v>163</v>
      </c>
      <c r="X61" s="35" t="s">
        <v>9</v>
      </c>
      <c r="Y61" s="24">
        <v>0.9</v>
      </c>
      <c r="Z61" s="24">
        <v>0.9</v>
      </c>
      <c r="AA61" s="24">
        <v>0.9</v>
      </c>
      <c r="AB61" s="24">
        <v>0.9</v>
      </c>
      <c r="AC61" s="24">
        <v>0.9</v>
      </c>
      <c r="AD61" s="24">
        <v>0.9</v>
      </c>
      <c r="AE61" s="24">
        <v>0.955</v>
      </c>
      <c r="AF61" s="24">
        <v>0.955</v>
      </c>
      <c r="AG61" s="24">
        <v>0.955</v>
      </c>
      <c r="AH61" s="24">
        <v>-5.045</v>
      </c>
      <c r="AI61" s="24">
        <v>-4.045</v>
      </c>
      <c r="AJ61" s="24">
        <v>-3.045</v>
      </c>
      <c r="AK61" s="24">
        <v>-2.045</v>
      </c>
      <c r="AL61" s="24">
        <v>-1.045</v>
      </c>
      <c r="AM61" s="24">
        <v>-0.045</v>
      </c>
      <c r="AN61" s="24">
        <v>0.955</v>
      </c>
      <c r="AO61" s="24">
        <v>0.955</v>
      </c>
      <c r="AQ61" s="24">
        <v>1.25</v>
      </c>
      <c r="AS61" s="24">
        <v>1.25</v>
      </c>
      <c r="AU61" s="24">
        <v>1.25</v>
      </c>
      <c r="AW61" s="24">
        <v>1.25</v>
      </c>
    </row>
    <row r="62" ht="19.5" customHeight="1" spans="1:49" s="24" customFormat="1" x14ac:dyDescent="0.25">
      <c r="A62" s="25" t="s">
        <v>141</v>
      </c>
      <c r="B62" s="26" t="s">
        <v>164</v>
      </c>
      <c r="C62" s="27" t="s">
        <v>53</v>
      </c>
      <c r="D62" s="27">
        <v>32</v>
      </c>
      <c r="E62" s="27" t="s">
        <v>28</v>
      </c>
      <c r="F62" s="28">
        <v>0.3</v>
      </c>
      <c r="G62" s="29">
        <f t="array" ref="G62">_xlfn.IFS($E62="AboveFloor",$K62+($F62*$K62),$E62="BelowFloor",$K62-($F62*$K62),$E62="Fixed",$F62)</f>
        <v>0.4654</v>
      </c>
      <c r="H62" s="29">
        <f t="shared" si="10"/>
        <v>0.22459999999999997</v>
      </c>
      <c r="I62" s="30">
        <v>0.01</v>
      </c>
      <c r="J62" s="31"/>
      <c r="K62" s="32">
        <f t="shared" si="16"/>
        <v>0.358</v>
      </c>
      <c r="L62" s="32">
        <f t="shared" si="17"/>
        <v>0.69</v>
      </c>
      <c r="M62" s="32">
        <f t="shared" si="18"/>
        <v>0.33199999999999996</v>
      </c>
      <c r="N62" s="33">
        <f t="shared" si="19"/>
        <v>0.9273743016759776</v>
      </c>
      <c r="O62" s="32">
        <f t="shared" si="20"/>
        <v>1.9</v>
      </c>
      <c r="P62" s="31"/>
      <c r="Q62" s="24" t="s">
        <v>54</v>
      </c>
      <c r="R62" s="32">
        <f t="array" ref="R62">INDEX($Y62:$XL62,COUNTA($Y62:$XL62))</f>
        <v>0.69</v>
      </c>
      <c r="S62" s="32">
        <f t="shared" si="7"/>
        <v>0.69</v>
      </c>
      <c r="T62" s="32">
        <f t="shared" si="8"/>
        <v>0</v>
      </c>
      <c r="U62" s="34">
        <f t="shared" si="9"/>
        <v>0</v>
      </c>
      <c r="V62" s="35" t="s">
        <v>9</v>
      </c>
      <c r="W62" s="36" t="s">
        <v>165</v>
      </c>
      <c r="X62" s="35" t="s">
        <v>9</v>
      </c>
      <c r="Y62" s="24">
        <v>0.75</v>
      </c>
      <c r="Z62" s="24">
        <v>0.88</v>
      </c>
      <c r="AA62" s="24">
        <v>0.88</v>
      </c>
      <c r="AB62" s="24">
        <v>0.88</v>
      </c>
      <c r="AC62" s="24">
        <v>0.395</v>
      </c>
      <c r="AD62" s="24">
        <v>0.75</v>
      </c>
      <c r="AE62" s="24">
        <v>0.75</v>
      </c>
      <c r="AF62" s="24">
        <v>0.89</v>
      </c>
      <c r="AG62" s="24">
        <v>0.89</v>
      </c>
      <c r="AH62" s="24">
        <v>-5.31</v>
      </c>
      <c r="AI62" s="24">
        <v>-4.31</v>
      </c>
      <c r="AJ62" s="24">
        <v>-3.31</v>
      </c>
      <c r="AK62" s="24">
        <v>-2.31</v>
      </c>
      <c r="AL62" s="24">
        <v>-1.31</v>
      </c>
      <c r="AM62" s="24">
        <v>-0.31</v>
      </c>
      <c r="AN62" s="24">
        <v>0.69</v>
      </c>
      <c r="AO62" s="24">
        <v>0.69</v>
      </c>
      <c r="AQ62" s="24">
        <v>0.69</v>
      </c>
      <c r="AS62" s="24">
        <v>1.2</v>
      </c>
      <c r="AU62" s="24">
        <v>0.6</v>
      </c>
      <c r="AW62" s="24">
        <v>0.6</v>
      </c>
    </row>
    <row r="63" ht="39.95" customHeight="1" spans="1:49" s="11" customFormat="1" x14ac:dyDescent="0.25">
      <c r="A63" s="12" t="s">
        <v>166</v>
      </c>
      <c r="B63" s="13" t="s">
        <v>22</v>
      </c>
      <c r="C63" s="14" t="s">
        <v>23</v>
      </c>
      <c r="D63" s="14">
        <v>10000</v>
      </c>
      <c r="E63" s="14" t="s">
        <v>24</v>
      </c>
      <c r="F63" s="15">
        <v>0.4</v>
      </c>
      <c r="G63" s="16">
        <f t="array" ref="G63">_xlfn.IFS($E63="AboveFloor",$K63+($F63*$K63),$E63="BelowFloor",$K63-($F63*$K63),$E63="Fixed",$F63)</f>
        <v>0.348</v>
      </c>
      <c r="H63" s="16"/>
      <c r="I63" s="17">
        <v>0</v>
      </c>
      <c r="J63" s="18"/>
      <c r="K63" s="19">
        <f>SUM(L63)</f>
        <v>0.58</v>
      </c>
      <c r="L63" s="19">
        <f t="shared" ref="L63" si="21">SUM(R63)</f>
        <v>0.58</v>
      </c>
      <c r="M63" s="19">
        <f t="shared" ref="M63" si="22">SUM(L63-K63)</f>
        <v>0</v>
      </c>
      <c r="N63" s="20">
        <f t="shared" ref="N63" si="23">SUM(L63-K63)/K63</f>
        <v>0</v>
      </c>
      <c r="O63" s="19">
        <f t="shared" ref="O63" si="24">ROUND(L63/K63,1)</f>
        <v>1</v>
      </c>
      <c r="P63" s="18"/>
      <c r="Q63" s="11" t="s">
        <v>167</v>
      </c>
      <c r="R63" s="19">
        <f t="array" ref="R63">INDEX($Y63:$XL63,COUNTA($Y63:$XL63))</f>
        <v>0.58</v>
      </c>
      <c r="S63" s="19">
        <f t="shared" si="7"/>
        <v>0.58</v>
      </c>
      <c r="T63" s="19">
        <f t="shared" si="8"/>
        <v>0</v>
      </c>
      <c r="U63" s="21">
        <f t="shared" si="9"/>
        <v>0</v>
      </c>
      <c r="V63" s="22" t="s">
        <v>9</v>
      </c>
      <c r="W63" s="23" t="s">
        <v>168</v>
      </c>
      <c r="X63" s="22" t="s">
        <v>9</v>
      </c>
      <c r="Y63" s="11">
        <v>0.618</v>
      </c>
      <c r="Z63" s="11">
        <v>0.667</v>
      </c>
      <c r="AA63" s="11">
        <v>0.667</v>
      </c>
      <c r="AB63" s="11">
        <v>0.667</v>
      </c>
      <c r="AC63" s="11">
        <v>0.62</v>
      </c>
      <c r="AD63" s="11">
        <v>0.615</v>
      </c>
      <c r="AE63" s="11">
        <v>0.55</v>
      </c>
      <c r="AF63" s="11">
        <v>0.579</v>
      </c>
      <c r="AG63" s="11">
        <v>0.26</v>
      </c>
      <c r="AH63" s="11">
        <v>-5.42</v>
      </c>
      <c r="AI63" s="11">
        <v>-4.42</v>
      </c>
      <c r="AJ63" s="11">
        <v>-3.42</v>
      </c>
      <c r="AK63" s="11">
        <v>-2.42</v>
      </c>
      <c r="AL63" s="11">
        <v>-1.42</v>
      </c>
      <c r="AM63" s="11">
        <v>-0.42</v>
      </c>
      <c r="AN63" s="11">
        <v>0.58</v>
      </c>
      <c r="AO63" s="11">
        <v>0.58</v>
      </c>
      <c r="AQ63" s="11">
        <v>0.66</v>
      </c>
      <c r="AS63" s="11">
        <v>0.6</v>
      </c>
      <c r="AU63" s="11">
        <v>0.6</v>
      </c>
      <c r="AW63" s="11">
        <v>0.55</v>
      </c>
    </row>
    <row r="64" ht="19.5" customHeight="1" spans="1:49" s="24" customFormat="1" x14ac:dyDescent="0.25">
      <c r="A64" s="25" t="s">
        <v>166</v>
      </c>
      <c r="B64" s="26" t="s">
        <v>169</v>
      </c>
      <c r="C64" s="27" t="s">
        <v>23</v>
      </c>
      <c r="D64" s="27">
        <v>17</v>
      </c>
      <c r="E64" s="27" t="s">
        <v>28</v>
      </c>
      <c r="F64" s="28">
        <v>0.3</v>
      </c>
      <c r="G64" s="29">
        <f t="array" ref="G64">_xlfn.IFS($E64="AboveFloor",$K64+($F64*$K64),$E64="BelowFloor",$K64-($F64*$K64),$E64="Fixed",$F64)</f>
        <v>0.754</v>
      </c>
      <c r="H64" s="29">
        <f t="shared" si="10"/>
        <v>6.246</v>
      </c>
      <c r="I64" s="30">
        <v>0.01</v>
      </c>
      <c r="J64" s="31"/>
      <c r="K64" s="32">
        <f>SUM($K$63)</f>
        <v>0.58</v>
      </c>
      <c r="L64" s="32">
        <f t="shared" si="17"/>
        <v>7</v>
      </c>
      <c r="M64" s="32">
        <f t="shared" si="18"/>
        <v>6.42</v>
      </c>
      <c r="N64" s="33">
        <f t="shared" si="19"/>
        <v>11.06896551724138</v>
      </c>
      <c r="O64" s="32">
        <f t="shared" si="20"/>
        <v>12.1</v>
      </c>
      <c r="P64" s="31"/>
      <c r="Q64" s="24" t="s">
        <v>81</v>
      </c>
      <c r="R64" s="32">
        <f t="array" ref="R64">INDEX($Y64:$XL64,COUNTA($Y64:$XL64))</f>
        <v>7</v>
      </c>
      <c r="S64" s="32">
        <f t="shared" si="7"/>
        <v>7</v>
      </c>
      <c r="T64" s="32">
        <f t="shared" si="8"/>
        <v>0</v>
      </c>
      <c r="U64" s="34">
        <f t="shared" si="9"/>
        <v>0</v>
      </c>
      <c r="V64" s="35" t="s">
        <v>9</v>
      </c>
      <c r="W64" s="36" t="s">
        <v>170</v>
      </c>
      <c r="X64" s="35" t="s">
        <v>9</v>
      </c>
      <c r="Y64" s="24">
        <v>8</v>
      </c>
      <c r="Z64" s="24">
        <v>7</v>
      </c>
      <c r="AA64" s="24">
        <v>7</v>
      </c>
      <c r="AB64" s="24">
        <v>7</v>
      </c>
      <c r="AC64" s="24">
        <v>7</v>
      </c>
      <c r="AD64" s="24">
        <v>7</v>
      </c>
      <c r="AE64" s="24">
        <v>7</v>
      </c>
      <c r="AF64" s="24">
        <v>7</v>
      </c>
      <c r="AG64" s="24">
        <v>7</v>
      </c>
      <c r="AH64" s="24">
        <v>1</v>
      </c>
      <c r="AI64" s="24">
        <v>2</v>
      </c>
      <c r="AJ64" s="24">
        <v>3</v>
      </c>
      <c r="AK64" s="24">
        <v>4</v>
      </c>
      <c r="AL64" s="24">
        <v>5</v>
      </c>
      <c r="AM64" s="24">
        <v>6</v>
      </c>
      <c r="AN64" s="24">
        <v>7</v>
      </c>
      <c r="AO64" s="24">
        <v>7</v>
      </c>
      <c r="AQ64" s="24">
        <v>7</v>
      </c>
      <c r="AS64" s="24">
        <v>7</v>
      </c>
      <c r="AU64" s="24">
        <v>5</v>
      </c>
      <c r="AW64" s="24">
        <v>5</v>
      </c>
    </row>
    <row r="65" ht="19.5" customHeight="1" spans="1:49" s="24" customFormat="1" x14ac:dyDescent="0.25">
      <c r="A65" s="25" t="s">
        <v>166</v>
      </c>
      <c r="B65" s="26" t="s">
        <v>171</v>
      </c>
      <c r="C65" s="27" t="s">
        <v>23</v>
      </c>
      <c r="D65" s="27">
        <v>20</v>
      </c>
      <c r="E65" s="27" t="s">
        <v>28</v>
      </c>
      <c r="F65" s="28">
        <v>0.3</v>
      </c>
      <c r="G65" s="29">
        <f t="array" ref="G65">_xlfn.IFS($E65="AboveFloor",$K65+($F65*$K65),$E65="BelowFloor",$K65-($F65*$K65),$E65="Fixed",$F65)</f>
        <v>0.754</v>
      </c>
      <c r="H65" s="29">
        <f t="shared" si="10"/>
        <v>3.246</v>
      </c>
      <c r="I65" s="30">
        <v>0.01</v>
      </c>
      <c r="J65" s="31"/>
      <c r="K65" s="32">
        <f t="shared" ref="K65:K89" si="25">SUM($K$63)</f>
        <v>0.58</v>
      </c>
      <c r="L65" s="32">
        <f t="shared" si="17"/>
        <v>4</v>
      </c>
      <c r="M65" s="32">
        <f t="shared" si="18"/>
        <v>3.42</v>
      </c>
      <c r="N65" s="33">
        <f t="shared" si="19"/>
        <v>5.8965517241379315</v>
      </c>
      <c r="O65" s="32">
        <f t="shared" si="20"/>
        <v>6.9</v>
      </c>
      <c r="P65" s="31"/>
      <c r="Q65" s="24" t="s">
        <v>43</v>
      </c>
      <c r="R65" s="32">
        <f t="array" ref="R65">INDEX($Y65:$XL65,COUNTA($Y65:$XL65))</f>
        <v>4</v>
      </c>
      <c r="S65" s="32">
        <f t="shared" si="7"/>
        <v>4</v>
      </c>
      <c r="T65" s="32">
        <f t="shared" si="8"/>
        <v>0</v>
      </c>
      <c r="U65" s="34">
        <f t="shared" si="9"/>
        <v>0</v>
      </c>
      <c r="V65" s="35" t="s">
        <v>9</v>
      </c>
      <c r="W65" s="36" t="s">
        <v>172</v>
      </c>
      <c r="X65" s="35" t="s">
        <v>9</v>
      </c>
      <c r="Y65" s="24">
        <v>4</v>
      </c>
      <c r="Z65" s="24">
        <v>4</v>
      </c>
      <c r="AA65" s="24">
        <v>4</v>
      </c>
      <c r="AB65" s="24">
        <v>4</v>
      </c>
      <c r="AC65" s="24">
        <v>4</v>
      </c>
      <c r="AD65" s="24">
        <v>4</v>
      </c>
      <c r="AE65" s="24">
        <v>4</v>
      </c>
      <c r="AF65" s="24">
        <v>4</v>
      </c>
      <c r="AG65" s="24">
        <v>4</v>
      </c>
      <c r="AH65" s="24">
        <v>-2</v>
      </c>
      <c r="AI65" s="24">
        <v>-1</v>
      </c>
      <c r="AJ65" s="24">
        <v>0</v>
      </c>
      <c r="AK65" s="24">
        <v>1</v>
      </c>
      <c r="AL65" s="24">
        <v>2</v>
      </c>
      <c r="AM65" s="24">
        <v>3</v>
      </c>
      <c r="AN65" s="24">
        <v>4</v>
      </c>
      <c r="AO65" s="24">
        <v>4</v>
      </c>
      <c r="AQ65" s="24">
        <v>4</v>
      </c>
      <c r="AS65" s="24">
        <v>4</v>
      </c>
      <c r="AU65" s="24">
        <v>4</v>
      </c>
      <c r="AW65" s="24">
        <v>4</v>
      </c>
    </row>
    <row r="66" ht="19.5" customHeight="1" spans="1:49" s="24" customFormat="1" x14ac:dyDescent="0.25">
      <c r="A66" s="25" t="s">
        <v>166</v>
      </c>
      <c r="B66" s="26" t="s">
        <v>173</v>
      </c>
      <c r="C66" s="27" t="s">
        <v>23</v>
      </c>
      <c r="D66" s="27">
        <v>38</v>
      </c>
      <c r="E66" s="27" t="s">
        <v>28</v>
      </c>
      <c r="F66" s="28">
        <v>0.3</v>
      </c>
      <c r="G66" s="29">
        <f t="array" ref="G66">_xlfn.IFS($E66="AboveFloor",$K66+($F66*$K66),$E66="BelowFloor",$K66-($F66*$K66),$E66="Fixed",$F66)</f>
        <v>0.754</v>
      </c>
      <c r="H66" s="29">
        <f t="shared" si="10"/>
        <v>0.736</v>
      </c>
      <c r="I66" s="30">
        <v>0.01</v>
      </c>
      <c r="J66" s="31"/>
      <c r="K66" s="32">
        <f t="shared" si="25"/>
        <v>0.58</v>
      </c>
      <c r="L66" s="32">
        <f t="shared" si="17"/>
        <v>1.49</v>
      </c>
      <c r="M66" s="32">
        <f t="shared" si="18"/>
        <v>0.91</v>
      </c>
      <c r="N66" s="33">
        <f t="shared" si="19"/>
        <v>1.5689655172413794</v>
      </c>
      <c r="O66" s="32">
        <f t="shared" si="20"/>
        <v>2.6</v>
      </c>
      <c r="P66" s="31"/>
      <c r="Q66" s="24" t="s">
        <v>54</v>
      </c>
      <c r="R66" s="32">
        <f t="array" ref="R66">INDEX($Y66:$XL66,COUNTA($Y66:$XL66))</f>
        <v>1.49</v>
      </c>
      <c r="S66" s="32">
        <f t="shared" si="7"/>
        <v>1.49</v>
      </c>
      <c r="T66" s="32">
        <f t="shared" si="8"/>
        <v>0</v>
      </c>
      <c r="U66" s="34">
        <f t="shared" si="9"/>
        <v>0</v>
      </c>
      <c r="V66" s="35" t="s">
        <v>9</v>
      </c>
      <c r="W66" s="36" t="s">
        <v>174</v>
      </c>
      <c r="X66" s="35" t="s">
        <v>9</v>
      </c>
      <c r="Y66" s="24">
        <v>1.49</v>
      </c>
      <c r="Z66" s="24">
        <v>1.49</v>
      </c>
      <c r="AA66" s="24">
        <v>1.49</v>
      </c>
      <c r="AB66" s="24">
        <v>1.49</v>
      </c>
      <c r="AC66" s="24">
        <v>1.49</v>
      </c>
      <c r="AD66" s="24">
        <v>1.49</v>
      </c>
      <c r="AE66" s="24">
        <v>1.49</v>
      </c>
      <c r="AF66" s="24">
        <v>1.49</v>
      </c>
      <c r="AG66" s="24">
        <v>1.49</v>
      </c>
      <c r="AH66" s="24">
        <v>-4.51</v>
      </c>
      <c r="AI66" s="24">
        <v>-3.51</v>
      </c>
      <c r="AJ66" s="24">
        <v>-2.51</v>
      </c>
      <c r="AK66" s="24">
        <v>-1.51</v>
      </c>
      <c r="AL66" s="24">
        <v>-0.51</v>
      </c>
      <c r="AM66" s="24">
        <v>0.49</v>
      </c>
      <c r="AN66" s="24">
        <v>1.49</v>
      </c>
      <c r="AO66" s="24">
        <v>1.49</v>
      </c>
      <c r="AQ66" s="24">
        <v>1.49</v>
      </c>
      <c r="AS66" s="24">
        <v>1.49</v>
      </c>
      <c r="AU66" s="24">
        <v>1.49</v>
      </c>
      <c r="AW66" s="24">
        <v>1.49</v>
      </c>
    </row>
    <row r="67" ht="19.5" customHeight="1" spans="1:49" s="24" customFormat="1" x14ac:dyDescent="0.25">
      <c r="A67" s="25" t="s">
        <v>166</v>
      </c>
      <c r="B67" s="26" t="s">
        <v>175</v>
      </c>
      <c r="C67" s="27" t="s">
        <v>23</v>
      </c>
      <c r="D67" s="27">
        <v>55</v>
      </c>
      <c r="E67" s="27" t="s">
        <v>28</v>
      </c>
      <c r="F67" s="28">
        <v>0.3</v>
      </c>
      <c r="G67" s="29">
        <f t="array" ref="G67">_xlfn.IFS($E67="AboveFloor",$K67+($F67*$K67),$E67="BelowFloor",$K67-($F67*$K67),$E67="Fixed",$F67)</f>
        <v>0.754</v>
      </c>
      <c r="H67" s="29">
        <f t="shared" si="10"/>
        <v>0.6459999999999999</v>
      </c>
      <c r="I67" s="30">
        <v>0.01</v>
      </c>
      <c r="J67" s="31"/>
      <c r="K67" s="32">
        <f t="shared" si="25"/>
        <v>0.58</v>
      </c>
      <c r="L67" s="32">
        <f t="shared" si="17"/>
        <v>1.4</v>
      </c>
      <c r="M67" s="32">
        <f t="shared" si="18"/>
        <v>0.82</v>
      </c>
      <c r="N67" s="33">
        <f t="shared" si="19"/>
        <v>1.4137931034482758</v>
      </c>
      <c r="O67" s="32">
        <f t="shared" si="20"/>
        <v>2.4</v>
      </c>
      <c r="P67" s="31"/>
      <c r="Q67" s="24" t="s">
        <v>59</v>
      </c>
      <c r="R67" s="32">
        <f t="array" ref="R67">INDEX($Y67:$XL67,COUNTA($Y67:$XL67))</f>
        <v>1.4</v>
      </c>
      <c r="S67" s="32">
        <f t="shared" ref="S67:S130" si="26">OFFSET($Y67,0,COUNTA($Y67:$ZL67)-2,1,1)</f>
        <v>1.4</v>
      </c>
      <c r="T67" s="32">
        <f t="shared" ref="T67:T130" si="27">SUM(S67-R67)</f>
        <v>0</v>
      </c>
      <c r="U67" s="34">
        <f t="shared" ref="U67:U130" si="28">SUM(R67/S67)-1</f>
        <v>0</v>
      </c>
      <c r="V67" s="35" t="s">
        <v>9</v>
      </c>
      <c r="W67" s="36" t="s">
        <v>176</v>
      </c>
      <c r="X67" s="35" t="s">
        <v>9</v>
      </c>
      <c r="Y67" s="24">
        <v>1.39</v>
      </c>
      <c r="Z67" s="24">
        <v>1.39</v>
      </c>
      <c r="AA67" s="24">
        <v>1.39</v>
      </c>
      <c r="AB67" s="24">
        <v>1.39</v>
      </c>
      <c r="AC67" s="24">
        <v>1.39</v>
      </c>
      <c r="AD67" s="24">
        <v>1.4</v>
      </c>
      <c r="AE67" s="24">
        <v>1.4</v>
      </c>
      <c r="AF67" s="24">
        <v>1.4</v>
      </c>
      <c r="AG67" s="24">
        <v>1.4</v>
      </c>
      <c r="AH67" s="24">
        <v>-4.6</v>
      </c>
      <c r="AI67" s="24">
        <v>-3.6</v>
      </c>
      <c r="AJ67" s="24">
        <v>-2.6</v>
      </c>
      <c r="AK67" s="24">
        <v>-1.6</v>
      </c>
      <c r="AL67" s="24">
        <v>-0.6</v>
      </c>
      <c r="AM67" s="24">
        <v>0.4</v>
      </c>
      <c r="AN67" s="24">
        <v>1.4</v>
      </c>
      <c r="AO67" s="24">
        <v>1.4</v>
      </c>
      <c r="AQ67" s="24">
        <v>1.4</v>
      </c>
      <c r="AS67" s="24">
        <v>1.4</v>
      </c>
      <c r="AU67" s="24">
        <v>1.2</v>
      </c>
      <c r="AW67" s="24">
        <v>1.2</v>
      </c>
    </row>
    <row r="68" ht="19.5" customHeight="1" spans="1:49" s="24" customFormat="1" x14ac:dyDescent="0.25">
      <c r="A68" s="25" t="s">
        <v>166</v>
      </c>
      <c r="B68" s="26" t="s">
        <v>177</v>
      </c>
      <c r="C68" s="27" t="s">
        <v>23</v>
      </c>
      <c r="D68" s="27">
        <v>110</v>
      </c>
      <c r="E68" s="27" t="s">
        <v>28</v>
      </c>
      <c r="F68" s="28">
        <v>0.3</v>
      </c>
      <c r="G68" s="29">
        <f t="array" ref="G68">_xlfn.IFS($E68="AboveFloor",$K68+($F68*$K68),$E68="BelowFloor",$K68-($F68*$K68),$E68="Fixed",$F68)</f>
        <v>0.754</v>
      </c>
      <c r="H68" s="29">
        <f t="shared" ref="H68:H89" si="29">SUM(L68-G68)</f>
        <v>1.686</v>
      </c>
      <c r="I68" s="30">
        <v>0.01</v>
      </c>
      <c r="J68" s="31"/>
      <c r="K68" s="32">
        <f t="shared" si="25"/>
        <v>0.58</v>
      </c>
      <c r="L68" s="32">
        <f t="shared" si="17"/>
        <v>2.44</v>
      </c>
      <c r="M68" s="32">
        <f t="shared" si="18"/>
        <v>1.8599999999999999</v>
      </c>
      <c r="N68" s="33">
        <f t="shared" si="19"/>
        <v>3.206896551724138</v>
      </c>
      <c r="O68" s="32">
        <f t="shared" si="20"/>
        <v>4.2</v>
      </c>
      <c r="P68" s="31"/>
      <c r="Q68" s="24" t="s">
        <v>178</v>
      </c>
      <c r="R68" s="32">
        <f t="array" ref="R68">INDEX($Y68:$XL68,COUNTA($Y68:$XL68))</f>
        <v>2.44</v>
      </c>
      <c r="S68" s="32">
        <f t="shared" si="26"/>
        <v>2.44</v>
      </c>
      <c r="T68" s="32">
        <f t="shared" si="27"/>
        <v>0</v>
      </c>
      <c r="U68" s="34">
        <f t="shared" si="28"/>
        <v>0</v>
      </c>
      <c r="V68" s="35" t="s">
        <v>9</v>
      </c>
      <c r="W68" s="36" t="s">
        <v>179</v>
      </c>
      <c r="X68" s="35" t="s">
        <v>9</v>
      </c>
      <c r="Y68" s="24">
        <v>1.9</v>
      </c>
      <c r="Z68" s="24">
        <v>2.44</v>
      </c>
      <c r="AA68" s="24">
        <v>2.44</v>
      </c>
      <c r="AB68" s="24">
        <v>2.44</v>
      </c>
      <c r="AC68" s="24">
        <v>2.44</v>
      </c>
      <c r="AD68" s="24">
        <v>2.44</v>
      </c>
      <c r="AE68" s="24">
        <v>2.44</v>
      </c>
      <c r="AF68" s="24">
        <v>2.44</v>
      </c>
      <c r="AG68" s="24">
        <v>2.44</v>
      </c>
      <c r="AH68" s="24">
        <v>-3.56</v>
      </c>
      <c r="AI68" s="24">
        <v>-2.56</v>
      </c>
      <c r="AJ68" s="24">
        <v>-1.56</v>
      </c>
      <c r="AK68" s="24">
        <v>-0.56</v>
      </c>
      <c r="AL68" s="24">
        <v>0.44</v>
      </c>
      <c r="AM68" s="24">
        <v>1.44</v>
      </c>
      <c r="AN68" s="24">
        <v>2.44</v>
      </c>
      <c r="AO68" s="24">
        <v>2.44</v>
      </c>
      <c r="AQ68" s="24">
        <v>2.35</v>
      </c>
      <c r="AS68" s="24">
        <v>2.35</v>
      </c>
      <c r="AU68" s="24">
        <v>2.35</v>
      </c>
      <c r="AW68" s="24">
        <v>2.35</v>
      </c>
    </row>
    <row r="69" ht="19.5" customHeight="1" spans="1:49" s="24" customFormat="1" x14ac:dyDescent="0.25">
      <c r="A69" s="25" t="s">
        <v>166</v>
      </c>
      <c r="B69" s="26" t="s">
        <v>180</v>
      </c>
      <c r="C69" s="27" t="s">
        <v>23</v>
      </c>
      <c r="D69" s="27">
        <v>123</v>
      </c>
      <c r="E69" s="27" t="s">
        <v>28</v>
      </c>
      <c r="F69" s="28">
        <v>0.3</v>
      </c>
      <c r="G69" s="29">
        <f t="array" ref="G69">_xlfn.IFS($E69="AboveFloor",$K69+($F69*$K69),$E69="BelowFloor",$K69-($F69*$K69),$E69="Fixed",$F69)</f>
        <v>0.754</v>
      </c>
      <c r="H69" s="29">
        <f t="shared" si="29"/>
        <v>1.046</v>
      </c>
      <c r="I69" s="30">
        <v>0.01</v>
      </c>
      <c r="J69" s="31"/>
      <c r="K69" s="32">
        <f t="shared" si="25"/>
        <v>0.58</v>
      </c>
      <c r="L69" s="32">
        <f t="shared" si="17"/>
        <v>1.8</v>
      </c>
      <c r="M69" s="32">
        <f t="shared" si="18"/>
        <v>1.2200000000000002</v>
      </c>
      <c r="N69" s="33">
        <f t="shared" si="19"/>
        <v>2.1034482758620694</v>
      </c>
      <c r="O69" s="32">
        <f t="shared" si="20"/>
        <v>3.1</v>
      </c>
      <c r="P69" s="31"/>
      <c r="Q69" s="24" t="s">
        <v>181</v>
      </c>
      <c r="R69" s="32">
        <f t="array" ref="R69">INDEX($Y69:$XL69,COUNTA($Y69:$XL69))</f>
        <v>1.8</v>
      </c>
      <c r="S69" s="32">
        <f t="shared" si="26"/>
        <v>1.8</v>
      </c>
      <c r="T69" s="32">
        <f t="shared" si="27"/>
        <v>0</v>
      </c>
      <c r="U69" s="34">
        <f t="shared" si="28"/>
        <v>0</v>
      </c>
      <c r="V69" s="35" t="s">
        <v>9</v>
      </c>
      <c r="W69" s="36" t="s">
        <v>182</v>
      </c>
      <c r="X69" s="35" t="s">
        <v>9</v>
      </c>
      <c r="Y69" s="24">
        <v>1.8</v>
      </c>
      <c r="Z69" s="24">
        <v>1.8</v>
      </c>
      <c r="AA69" s="24">
        <v>1.8</v>
      </c>
      <c r="AB69" s="24">
        <v>1.8</v>
      </c>
      <c r="AC69" s="24">
        <v>1.8</v>
      </c>
      <c r="AD69" s="24">
        <v>1.8</v>
      </c>
      <c r="AE69" s="24">
        <v>1.8</v>
      </c>
      <c r="AF69" s="24">
        <v>1.8</v>
      </c>
      <c r="AG69" s="24">
        <v>1.8</v>
      </c>
      <c r="AH69" s="24">
        <v>-4.2</v>
      </c>
      <c r="AI69" s="24">
        <v>-3.2</v>
      </c>
      <c r="AJ69" s="24">
        <v>-2.2</v>
      </c>
      <c r="AK69" s="24">
        <v>-1.2</v>
      </c>
      <c r="AL69" s="24">
        <v>-0.2</v>
      </c>
      <c r="AM69" s="24">
        <v>0.8</v>
      </c>
      <c r="AN69" s="24">
        <v>1.8</v>
      </c>
      <c r="AO69" s="24">
        <v>1.8</v>
      </c>
      <c r="AQ69" s="24">
        <v>1.8</v>
      </c>
      <c r="AS69" s="24">
        <v>1.8</v>
      </c>
      <c r="AU69" s="24">
        <v>1.6</v>
      </c>
      <c r="AW69" s="24">
        <v>1.6</v>
      </c>
    </row>
    <row r="70" ht="19.5" customHeight="1" spans="1:49" s="24" customFormat="1" x14ac:dyDescent="0.25">
      <c r="A70" s="25" t="s">
        <v>166</v>
      </c>
      <c r="B70" s="26" t="s">
        <v>183</v>
      </c>
      <c r="C70" s="27" t="s">
        <v>23</v>
      </c>
      <c r="D70" s="27">
        <v>12</v>
      </c>
      <c r="E70" s="27" t="s">
        <v>28</v>
      </c>
      <c r="F70" s="28">
        <v>0.3</v>
      </c>
      <c r="G70" s="29">
        <f t="array" ref="G70">_xlfn.IFS($E70="AboveFloor",$K70+($F70*$K70),$E70="BelowFloor",$K70-($F70*$K70),$E70="Fixed",$F70)</f>
        <v>0.754</v>
      </c>
      <c r="H70" s="29">
        <f t="shared" si="29"/>
        <v>9.246</v>
      </c>
      <c r="I70" s="30">
        <v>0.01</v>
      </c>
      <c r="J70" s="31"/>
      <c r="K70" s="32">
        <f t="shared" si="25"/>
        <v>0.58</v>
      </c>
      <c r="L70" s="32">
        <f t="shared" si="17"/>
        <v>10</v>
      </c>
      <c r="M70" s="32">
        <f t="shared" si="18"/>
        <v>9.42</v>
      </c>
      <c r="N70" s="33">
        <f t="shared" si="19"/>
        <v>16.24137931034483</v>
      </c>
      <c r="O70" s="32">
        <f t="shared" si="20"/>
        <v>17.2</v>
      </c>
      <c r="P70" s="31"/>
      <c r="Q70" s="24" t="s">
        <v>48</v>
      </c>
      <c r="R70" s="32">
        <f t="array" ref="R70">INDEX($Y70:$XL70,COUNTA($Y70:$XL70))</f>
        <v>10</v>
      </c>
      <c r="S70" s="32">
        <f t="shared" si="26"/>
        <v>10</v>
      </c>
      <c r="T70" s="32">
        <f t="shared" si="27"/>
        <v>0</v>
      </c>
      <c r="U70" s="34">
        <f t="shared" si="28"/>
        <v>0</v>
      </c>
      <c r="V70" s="35" t="s">
        <v>9</v>
      </c>
      <c r="W70" s="36" t="s">
        <v>184</v>
      </c>
      <c r="X70" s="35" t="s">
        <v>9</v>
      </c>
      <c r="Y70" s="24">
        <v>5.5</v>
      </c>
      <c r="Z70" s="24">
        <v>5.5</v>
      </c>
      <c r="AA70" s="24">
        <v>5.5</v>
      </c>
      <c r="AB70" s="24">
        <v>5.5</v>
      </c>
      <c r="AC70" s="24">
        <v>5.5</v>
      </c>
      <c r="AD70" s="24">
        <v>5.5</v>
      </c>
      <c r="AE70" s="24">
        <v>10</v>
      </c>
      <c r="AF70" s="24">
        <v>10</v>
      </c>
      <c r="AG70" s="24">
        <v>10</v>
      </c>
      <c r="AH70" s="24">
        <v>4</v>
      </c>
      <c r="AI70" s="24">
        <v>5</v>
      </c>
      <c r="AJ70" s="24">
        <v>6</v>
      </c>
      <c r="AK70" s="24">
        <v>7</v>
      </c>
      <c r="AL70" s="24">
        <v>8</v>
      </c>
      <c r="AM70" s="24">
        <v>9</v>
      </c>
      <c r="AN70" s="24">
        <v>10</v>
      </c>
      <c r="AO70" s="24">
        <v>10</v>
      </c>
      <c r="AQ70" s="24">
        <v>10</v>
      </c>
      <c r="AS70" s="24">
        <v>6</v>
      </c>
      <c r="AU70" s="24">
        <v>6</v>
      </c>
      <c r="AW70" s="24">
        <v>6</v>
      </c>
    </row>
    <row r="71" ht="19.5" customHeight="1" spans="1:49" s="24" customFormat="1" x14ac:dyDescent="0.25">
      <c r="A71" s="25" t="s">
        <v>166</v>
      </c>
      <c r="B71" s="26" t="s">
        <v>185</v>
      </c>
      <c r="C71" s="27" t="s">
        <v>23</v>
      </c>
      <c r="D71" s="27">
        <v>12</v>
      </c>
      <c r="E71" s="27" t="s">
        <v>28</v>
      </c>
      <c r="F71" s="28">
        <v>0.3</v>
      </c>
      <c r="G71" s="29">
        <f t="array" ref="G71">_xlfn.IFS($E71="AboveFloor",$K71+($F71*$K71),$E71="BelowFloor",$K71-($F71*$K71),$E71="Fixed",$F71)</f>
        <v>0.754</v>
      </c>
      <c r="H71" s="29">
        <f t="shared" si="29"/>
        <v>3.246</v>
      </c>
      <c r="I71" s="30">
        <v>0.01</v>
      </c>
      <c r="J71" s="31"/>
      <c r="K71" s="32">
        <f t="shared" si="25"/>
        <v>0.58</v>
      </c>
      <c r="L71" s="32">
        <f t="shared" ref="L71:L89" si="30">SUM(R71)</f>
        <v>4</v>
      </c>
      <c r="M71" s="32">
        <f t="shared" ref="M71:M90" si="31">SUM(L71-K71)</f>
        <v>3.42</v>
      </c>
      <c r="N71" s="33">
        <f t="shared" ref="N71:N90" si="32">SUM(L71-K71)/K71</f>
        <v>5.8965517241379315</v>
      </c>
      <c r="O71" s="32">
        <f t="shared" ref="O71:O90" si="33">ROUND(L71/K71,1)</f>
        <v>6.9</v>
      </c>
      <c r="P71" s="31"/>
      <c r="Q71" s="24" t="s">
        <v>29</v>
      </c>
      <c r="R71" s="32">
        <f t="array" ref="R71">INDEX($Y71:$XL71,COUNTA($Y71:$XL71))</f>
        <v>4</v>
      </c>
      <c r="S71" s="32">
        <f t="shared" si="26"/>
        <v>4</v>
      </c>
      <c r="T71" s="32">
        <f t="shared" si="27"/>
        <v>0</v>
      </c>
      <c r="U71" s="34">
        <f t="shared" si="28"/>
        <v>0</v>
      </c>
      <c r="V71" s="35" t="s">
        <v>9</v>
      </c>
      <c r="W71" s="36" t="s">
        <v>186</v>
      </c>
      <c r="X71" s="35" t="s">
        <v>9</v>
      </c>
      <c r="Y71" s="24">
        <v>4</v>
      </c>
      <c r="Z71" s="24">
        <v>4</v>
      </c>
      <c r="AA71" s="24">
        <v>4</v>
      </c>
      <c r="AB71" s="24">
        <v>4</v>
      </c>
      <c r="AC71" s="24">
        <v>4</v>
      </c>
      <c r="AD71" s="24">
        <v>4</v>
      </c>
      <c r="AE71" s="24">
        <v>4</v>
      </c>
      <c r="AF71" s="24">
        <v>4</v>
      </c>
      <c r="AG71" s="24">
        <v>4</v>
      </c>
      <c r="AH71" s="24">
        <v>-2</v>
      </c>
      <c r="AI71" s="24">
        <v>-1</v>
      </c>
      <c r="AJ71" s="24">
        <v>0</v>
      </c>
      <c r="AK71" s="24">
        <v>1</v>
      </c>
      <c r="AL71" s="24">
        <v>2</v>
      </c>
      <c r="AM71" s="24">
        <v>3</v>
      </c>
      <c r="AN71" s="24">
        <v>4</v>
      </c>
      <c r="AO71" s="24">
        <v>4</v>
      </c>
      <c r="AQ71" s="24">
        <v>4</v>
      </c>
      <c r="AS71" s="24">
        <v>4</v>
      </c>
      <c r="AU71" s="24">
        <v>4</v>
      </c>
      <c r="AW71" s="24">
        <v>4</v>
      </c>
    </row>
    <row r="72" ht="19.5" customHeight="1" spans="1:49" s="24" customFormat="1" x14ac:dyDescent="0.25">
      <c r="A72" s="25" t="s">
        <v>166</v>
      </c>
      <c r="B72" s="26" t="s">
        <v>187</v>
      </c>
      <c r="C72" s="27" t="s">
        <v>23</v>
      </c>
      <c r="D72" s="27">
        <v>25</v>
      </c>
      <c r="E72" s="27" t="s">
        <v>28</v>
      </c>
      <c r="F72" s="28">
        <v>0.3</v>
      </c>
      <c r="G72" s="29">
        <f t="array" ref="G72">_xlfn.IFS($E72="AboveFloor",$K72+($F72*$K72),$E72="BelowFloor",$K72-($F72*$K72),$E72="Fixed",$F72)</f>
        <v>0.754</v>
      </c>
      <c r="H72" s="29">
        <f t="shared" si="29"/>
        <v>3.246</v>
      </c>
      <c r="I72" s="30">
        <v>0.01</v>
      </c>
      <c r="J72" s="31"/>
      <c r="K72" s="32">
        <f t="shared" si="25"/>
        <v>0.58</v>
      </c>
      <c r="L72" s="32">
        <f t="shared" si="30"/>
        <v>4</v>
      </c>
      <c r="M72" s="32">
        <f t="shared" si="31"/>
        <v>3.42</v>
      </c>
      <c r="N72" s="33">
        <f t="shared" si="32"/>
        <v>5.8965517241379315</v>
      </c>
      <c r="O72" s="32">
        <f t="shared" si="33"/>
        <v>6.9</v>
      </c>
      <c r="P72" s="31"/>
      <c r="Q72" s="24" t="s">
        <v>32</v>
      </c>
      <c r="R72" s="32">
        <f t="array" ref="R72">INDEX($Y72:$XL72,COUNTA($Y72:$XL72))</f>
        <v>4</v>
      </c>
      <c r="S72" s="32">
        <f t="shared" si="26"/>
        <v>4</v>
      </c>
      <c r="T72" s="32">
        <f t="shared" si="27"/>
        <v>0</v>
      </c>
      <c r="U72" s="34">
        <f t="shared" si="28"/>
        <v>0</v>
      </c>
      <c r="V72" s="35" t="s">
        <v>9</v>
      </c>
      <c r="W72" s="36" t="s">
        <v>188</v>
      </c>
      <c r="X72" s="35" t="s">
        <v>9</v>
      </c>
      <c r="Y72" s="24">
        <v>4</v>
      </c>
      <c r="Z72" s="24">
        <v>4</v>
      </c>
      <c r="AA72" s="24">
        <v>4</v>
      </c>
      <c r="AB72" s="24">
        <v>4</v>
      </c>
      <c r="AC72" s="24">
        <v>4</v>
      </c>
      <c r="AD72" s="24">
        <v>4</v>
      </c>
      <c r="AE72" s="24">
        <v>4</v>
      </c>
      <c r="AF72" s="24">
        <v>4</v>
      </c>
      <c r="AG72" s="24">
        <v>4</v>
      </c>
      <c r="AH72" s="24">
        <v>-2</v>
      </c>
      <c r="AI72" s="24">
        <v>-1</v>
      </c>
      <c r="AJ72" s="24">
        <v>0</v>
      </c>
      <c r="AK72" s="24">
        <v>1</v>
      </c>
      <c r="AL72" s="24">
        <v>2</v>
      </c>
      <c r="AM72" s="24">
        <v>3</v>
      </c>
      <c r="AN72" s="24">
        <v>4</v>
      </c>
      <c r="AO72" s="24">
        <v>4</v>
      </c>
      <c r="AQ72" s="24">
        <v>4</v>
      </c>
      <c r="AS72" s="24">
        <v>4</v>
      </c>
      <c r="AU72" s="24">
        <v>3.5</v>
      </c>
      <c r="AW72" s="24">
        <v>3.5</v>
      </c>
    </row>
    <row r="73" ht="19.5" customHeight="1" spans="1:49" s="24" customFormat="1" x14ac:dyDescent="0.25">
      <c r="A73" s="25" t="s">
        <v>166</v>
      </c>
      <c r="B73" s="26" t="s">
        <v>189</v>
      </c>
      <c r="C73" s="27" t="s">
        <v>23</v>
      </c>
      <c r="D73" s="27">
        <v>35</v>
      </c>
      <c r="E73" s="27" t="s">
        <v>28</v>
      </c>
      <c r="F73" s="28">
        <v>0.3</v>
      </c>
      <c r="G73" s="29">
        <f t="array" ref="G73">_xlfn.IFS($E73="AboveFloor",$K73+($F73*$K73),$E73="BelowFloor",$K73-($F73*$K73),$E73="Fixed",$F73)</f>
        <v>0.754</v>
      </c>
      <c r="H73" s="29">
        <f t="shared" si="29"/>
        <v>1.746</v>
      </c>
      <c r="I73" s="30">
        <v>0.01</v>
      </c>
      <c r="J73" s="31"/>
      <c r="K73" s="32">
        <f t="shared" si="25"/>
        <v>0.58</v>
      </c>
      <c r="L73" s="32">
        <f t="shared" si="30"/>
        <v>2.5</v>
      </c>
      <c r="M73" s="32">
        <f t="shared" si="31"/>
        <v>1.92</v>
      </c>
      <c r="N73" s="33">
        <f t="shared" si="32"/>
        <v>3.310344827586207</v>
      </c>
      <c r="O73" s="32">
        <f t="shared" si="33"/>
        <v>4.3</v>
      </c>
      <c r="P73" s="31"/>
      <c r="Q73" s="24" t="s">
        <v>48</v>
      </c>
      <c r="R73" s="32">
        <f t="array" ref="R73">INDEX($Y73:$XL73,COUNTA($Y73:$XL73))</f>
        <v>2.5</v>
      </c>
      <c r="S73" s="32">
        <f t="shared" si="26"/>
        <v>2.5</v>
      </c>
      <c r="T73" s="32">
        <f t="shared" si="27"/>
        <v>0</v>
      </c>
      <c r="U73" s="34">
        <f t="shared" si="28"/>
        <v>0</v>
      </c>
      <c r="V73" s="35" t="s">
        <v>9</v>
      </c>
      <c r="W73" s="36" t="s">
        <v>190</v>
      </c>
      <c r="X73" s="35" t="s">
        <v>9</v>
      </c>
      <c r="Y73" s="24">
        <v>2.5</v>
      </c>
      <c r="Z73" s="24">
        <v>2.5</v>
      </c>
      <c r="AA73" s="24">
        <v>2.5</v>
      </c>
      <c r="AB73" s="24">
        <v>2.5</v>
      </c>
      <c r="AC73" s="24">
        <v>2.5</v>
      </c>
      <c r="AD73" s="24">
        <v>2.5</v>
      </c>
      <c r="AE73" s="24">
        <v>2.5</v>
      </c>
      <c r="AF73" s="24">
        <v>2.5</v>
      </c>
      <c r="AG73" s="24">
        <v>2.5</v>
      </c>
      <c r="AH73" s="24">
        <v>-3.5</v>
      </c>
      <c r="AI73" s="24">
        <v>-2.5</v>
      </c>
      <c r="AJ73" s="24">
        <v>-1.5</v>
      </c>
      <c r="AK73" s="24">
        <v>-0.5</v>
      </c>
      <c r="AL73" s="24">
        <v>0.5</v>
      </c>
      <c r="AM73" s="24">
        <v>1.5</v>
      </c>
      <c r="AN73" s="24">
        <v>2.5</v>
      </c>
      <c r="AO73" s="24">
        <v>2.5</v>
      </c>
      <c r="AQ73" s="24">
        <v>2.5</v>
      </c>
      <c r="AS73" s="24">
        <v>2.5</v>
      </c>
      <c r="AU73" s="24">
        <v>2.5</v>
      </c>
      <c r="AW73" s="24">
        <v>2.5</v>
      </c>
    </row>
    <row r="74" ht="19.5" customHeight="1" spans="1:49" s="24" customFormat="1" x14ac:dyDescent="0.25">
      <c r="A74" s="25" t="s">
        <v>166</v>
      </c>
      <c r="B74" s="26" t="s">
        <v>191</v>
      </c>
      <c r="C74" s="27" t="s">
        <v>23</v>
      </c>
      <c r="D74" s="27">
        <v>40</v>
      </c>
      <c r="E74" s="27" t="s">
        <v>28</v>
      </c>
      <c r="F74" s="28">
        <v>0.3</v>
      </c>
      <c r="G74" s="29">
        <f t="array" ref="G74">_xlfn.IFS($E74="AboveFloor",$K74+($F74*$K74),$E74="BelowFloor",$K74-($F74*$K74),$E74="Fixed",$F74)</f>
        <v>0.754</v>
      </c>
      <c r="H74" s="29">
        <f t="shared" si="29"/>
        <v>0.746</v>
      </c>
      <c r="I74" s="30">
        <v>0.01</v>
      </c>
      <c r="J74" s="31"/>
      <c r="K74" s="32">
        <f t="shared" si="25"/>
        <v>0.58</v>
      </c>
      <c r="L74" s="32">
        <f t="shared" si="30"/>
        <v>1.5</v>
      </c>
      <c r="M74" s="32">
        <f t="shared" si="31"/>
        <v>0.92</v>
      </c>
      <c r="N74" s="33">
        <f t="shared" si="32"/>
        <v>1.5862068965517244</v>
      </c>
      <c r="O74" s="32">
        <f t="shared" si="33"/>
        <v>2.6</v>
      </c>
      <c r="P74" s="31"/>
      <c r="Q74" s="24" t="s">
        <v>32</v>
      </c>
      <c r="R74" s="32">
        <f t="array" ref="R74">INDEX($Y74:$XL74,COUNTA($Y74:$XL74))</f>
        <v>1.5</v>
      </c>
      <c r="S74" s="32">
        <f t="shared" si="26"/>
        <v>1.5</v>
      </c>
      <c r="T74" s="32">
        <f t="shared" si="27"/>
        <v>0</v>
      </c>
      <c r="U74" s="34">
        <f t="shared" si="28"/>
        <v>0</v>
      </c>
      <c r="V74" s="35" t="s">
        <v>9</v>
      </c>
      <c r="W74" s="36" t="s">
        <v>192</v>
      </c>
      <c r="X74" s="35" t="s">
        <v>9</v>
      </c>
      <c r="Y74" s="24">
        <v>1.5</v>
      </c>
      <c r="Z74" s="24">
        <v>1.5</v>
      </c>
      <c r="AA74" s="24">
        <v>1.5</v>
      </c>
      <c r="AB74" s="24">
        <v>1.5</v>
      </c>
      <c r="AC74" s="24">
        <v>1.5</v>
      </c>
      <c r="AD74" s="24">
        <v>1.5</v>
      </c>
      <c r="AE74" s="24">
        <v>1.5</v>
      </c>
      <c r="AF74" s="24">
        <v>1.5</v>
      </c>
      <c r="AG74" s="24">
        <v>1.5</v>
      </c>
      <c r="AH74" s="24">
        <v>-4.5</v>
      </c>
      <c r="AI74" s="24">
        <v>-3.5</v>
      </c>
      <c r="AJ74" s="24">
        <v>-2.5</v>
      </c>
      <c r="AK74" s="24">
        <v>-1.5</v>
      </c>
      <c r="AL74" s="24">
        <v>-0.5</v>
      </c>
      <c r="AM74" s="24">
        <v>0.5</v>
      </c>
      <c r="AN74" s="24">
        <v>1.5</v>
      </c>
      <c r="AO74" s="24">
        <v>1.5</v>
      </c>
      <c r="AQ74" s="24">
        <v>1.5</v>
      </c>
      <c r="AS74" s="24">
        <v>1.5</v>
      </c>
      <c r="AU74" s="24">
        <v>1.5</v>
      </c>
      <c r="AW74" s="24">
        <v>1.5</v>
      </c>
    </row>
    <row r="75" ht="19.5" customHeight="1" spans="1:49" s="24" customFormat="1" x14ac:dyDescent="0.25">
      <c r="A75" s="25" t="s">
        <v>166</v>
      </c>
      <c r="B75" s="26" t="s">
        <v>193</v>
      </c>
      <c r="C75" s="27" t="s">
        <v>23</v>
      </c>
      <c r="D75" s="27">
        <v>41</v>
      </c>
      <c r="E75" s="27" t="s">
        <v>28</v>
      </c>
      <c r="F75" s="28">
        <v>0.3</v>
      </c>
      <c r="G75" s="29">
        <f t="array" ref="G75">_xlfn.IFS($E75="AboveFloor",$K75+($F75*$K75),$E75="BelowFloor",$K75-($F75*$K75),$E75="Fixed",$F75)</f>
        <v>0.754</v>
      </c>
      <c r="H75" s="29">
        <f t="shared" si="29"/>
        <v>1.246</v>
      </c>
      <c r="I75" s="30">
        <v>0.01</v>
      </c>
      <c r="J75" s="31"/>
      <c r="K75" s="32">
        <f t="shared" si="25"/>
        <v>0.58</v>
      </c>
      <c r="L75" s="32">
        <f t="shared" si="30"/>
        <v>2</v>
      </c>
      <c r="M75" s="32">
        <f t="shared" si="31"/>
        <v>1.42</v>
      </c>
      <c r="N75" s="33">
        <f t="shared" si="32"/>
        <v>2.4482758620689657</v>
      </c>
      <c r="O75" s="32">
        <f t="shared" si="33"/>
        <v>3.4</v>
      </c>
      <c r="P75" s="31"/>
      <c r="Q75" s="24" t="s">
        <v>81</v>
      </c>
      <c r="R75" s="32">
        <f t="array" ref="R75">INDEX($Y75:$XL75,COUNTA($Y75:$XL75))</f>
        <v>2</v>
      </c>
      <c r="S75" s="32">
        <f t="shared" si="26"/>
        <v>2</v>
      </c>
      <c r="T75" s="32">
        <f t="shared" si="27"/>
        <v>0</v>
      </c>
      <c r="U75" s="34">
        <f t="shared" si="28"/>
        <v>0</v>
      </c>
      <c r="V75" s="35" t="s">
        <v>9</v>
      </c>
      <c r="W75" s="36" t="s">
        <v>194</v>
      </c>
      <c r="X75" s="35" t="s">
        <v>9</v>
      </c>
      <c r="Y75" s="24">
        <v>2</v>
      </c>
      <c r="Z75" s="24">
        <v>1.99</v>
      </c>
      <c r="AA75" s="24">
        <v>1.99</v>
      </c>
      <c r="AB75" s="24">
        <v>1.99</v>
      </c>
      <c r="AC75" s="24">
        <v>1.99</v>
      </c>
      <c r="AD75" s="24">
        <v>1.99</v>
      </c>
      <c r="AE75" s="24">
        <v>1.99</v>
      </c>
      <c r="AF75" s="24">
        <v>2</v>
      </c>
      <c r="AG75" s="24">
        <v>2</v>
      </c>
      <c r="AH75" s="24">
        <v>-4</v>
      </c>
      <c r="AI75" s="24">
        <v>-3</v>
      </c>
      <c r="AJ75" s="24">
        <v>-2</v>
      </c>
      <c r="AK75" s="24">
        <v>-1</v>
      </c>
      <c r="AL75" s="24">
        <v>0</v>
      </c>
      <c r="AM75" s="24">
        <v>1</v>
      </c>
      <c r="AN75" s="24">
        <v>2</v>
      </c>
      <c r="AO75" s="24">
        <v>2</v>
      </c>
      <c r="AQ75" s="24">
        <v>2</v>
      </c>
      <c r="AS75" s="24">
        <v>1.99</v>
      </c>
      <c r="AU75" s="24">
        <v>1.99</v>
      </c>
      <c r="AW75" s="24">
        <v>1.99</v>
      </c>
    </row>
    <row r="76" ht="19.5" customHeight="1" spans="1:49" s="24" customFormat="1" x14ac:dyDescent="0.25">
      <c r="A76" s="25" t="s">
        <v>166</v>
      </c>
      <c r="B76" s="26" t="s">
        <v>195</v>
      </c>
      <c r="C76" s="27" t="s">
        <v>23</v>
      </c>
      <c r="D76" s="27">
        <v>45</v>
      </c>
      <c r="E76" s="27" t="s">
        <v>28</v>
      </c>
      <c r="F76" s="28">
        <v>0.3</v>
      </c>
      <c r="G76" s="29">
        <f t="array" ref="G76">_xlfn.IFS($E76="AboveFloor",$K76+($F76*$K76),$E76="BelowFloor",$K76-($F76*$K76),$E76="Fixed",$F76)</f>
        <v>0.754</v>
      </c>
      <c r="H76" s="29">
        <f t="shared" si="29"/>
        <v>2.046</v>
      </c>
      <c r="I76" s="30">
        <v>0.01</v>
      </c>
      <c r="J76" s="31"/>
      <c r="K76" s="32">
        <f t="shared" si="25"/>
        <v>0.58</v>
      </c>
      <c r="L76" s="32">
        <f t="shared" si="30"/>
        <v>2.8</v>
      </c>
      <c r="M76" s="32">
        <f t="shared" si="31"/>
        <v>2.2199999999999998</v>
      </c>
      <c r="N76" s="33">
        <f t="shared" si="32"/>
        <v>3.8275862068965516</v>
      </c>
      <c r="O76" s="32">
        <f t="shared" si="33"/>
        <v>4.8</v>
      </c>
      <c r="P76" s="31"/>
      <c r="Q76" s="24" t="s">
        <v>127</v>
      </c>
      <c r="R76" s="32">
        <f t="array" ref="R76">INDEX($Y76:$XL76,COUNTA($Y76:$XL76))</f>
        <v>2.8</v>
      </c>
      <c r="S76" s="32">
        <f t="shared" si="26"/>
        <v>2.8</v>
      </c>
      <c r="T76" s="32">
        <f t="shared" si="27"/>
        <v>0</v>
      </c>
      <c r="U76" s="34">
        <f t="shared" si="28"/>
        <v>0</v>
      </c>
      <c r="V76" s="35" t="s">
        <v>9</v>
      </c>
      <c r="W76" s="36" t="s">
        <v>196</v>
      </c>
      <c r="X76" s="35" t="s">
        <v>9</v>
      </c>
      <c r="Y76" s="24">
        <v>2.99</v>
      </c>
      <c r="Z76" s="24">
        <v>2.8</v>
      </c>
      <c r="AA76" s="24">
        <v>2.8</v>
      </c>
      <c r="AB76" s="24">
        <v>2.8</v>
      </c>
      <c r="AC76" s="24">
        <v>2.8</v>
      </c>
      <c r="AD76" s="24">
        <v>2.8</v>
      </c>
      <c r="AE76" s="24">
        <v>2.8</v>
      </c>
      <c r="AF76" s="24">
        <v>2.8</v>
      </c>
      <c r="AG76" s="24">
        <v>2.8</v>
      </c>
      <c r="AH76" s="24">
        <v>-3.2</v>
      </c>
      <c r="AI76" s="24">
        <v>-2.2</v>
      </c>
      <c r="AJ76" s="24">
        <v>-1.2</v>
      </c>
      <c r="AK76" s="24">
        <v>-0.2</v>
      </c>
      <c r="AL76" s="24">
        <v>0.8</v>
      </c>
      <c r="AM76" s="24">
        <v>1.8</v>
      </c>
      <c r="AN76" s="24">
        <v>2.8</v>
      </c>
      <c r="AO76" s="24">
        <v>2.8</v>
      </c>
      <c r="AQ76" s="24">
        <v>2.8</v>
      </c>
      <c r="AS76" s="24">
        <v>2.4</v>
      </c>
      <c r="AU76" s="24">
        <v>2.4</v>
      </c>
      <c r="AW76" s="24">
        <v>2.4</v>
      </c>
    </row>
    <row r="77" ht="19.5" customHeight="1" spans="1:49" s="24" customFormat="1" x14ac:dyDescent="0.25">
      <c r="A77" s="25" t="s">
        <v>166</v>
      </c>
      <c r="B77" s="26" t="s">
        <v>197</v>
      </c>
      <c r="C77" s="27" t="s">
        <v>23</v>
      </c>
      <c r="D77" s="27">
        <v>54</v>
      </c>
      <c r="E77" s="27" t="s">
        <v>28</v>
      </c>
      <c r="F77" s="28">
        <v>0.3</v>
      </c>
      <c r="G77" s="29">
        <f t="array" ref="G77">_xlfn.IFS($E77="AboveFloor",$K77+($F77*$K77),$E77="BelowFloor",$K77-($F77*$K77),$E77="Fixed",$F77)</f>
        <v>0.754</v>
      </c>
      <c r="H77" s="29">
        <f t="shared" si="29"/>
        <v>1.596</v>
      </c>
      <c r="I77" s="30">
        <v>0.01</v>
      </c>
      <c r="J77" s="31"/>
      <c r="K77" s="32">
        <f t="shared" si="25"/>
        <v>0.58</v>
      </c>
      <c r="L77" s="32">
        <f t="shared" si="30"/>
        <v>2.35</v>
      </c>
      <c r="M77" s="32">
        <f t="shared" si="31"/>
        <v>1.77</v>
      </c>
      <c r="N77" s="33">
        <f t="shared" si="32"/>
        <v>3.0517241379310347</v>
      </c>
      <c r="O77" s="32">
        <f t="shared" si="33"/>
        <v>4.1</v>
      </c>
      <c r="P77" s="31"/>
      <c r="Q77" s="24" t="s">
        <v>120</v>
      </c>
      <c r="R77" s="32">
        <f t="array" ref="R77">INDEX($Y77:$XL77,COUNTA($Y77:$XL77))</f>
        <v>2.35</v>
      </c>
      <c r="S77" s="32">
        <f t="shared" si="26"/>
        <v>2.35</v>
      </c>
      <c r="T77" s="32">
        <f t="shared" si="27"/>
        <v>0</v>
      </c>
      <c r="U77" s="34">
        <f t="shared" si="28"/>
        <v>0</v>
      </c>
      <c r="V77" s="35" t="s">
        <v>9</v>
      </c>
      <c r="W77" s="36" t="s">
        <v>198</v>
      </c>
      <c r="X77" s="35" t="s">
        <v>9</v>
      </c>
      <c r="Y77" s="24">
        <v>2.99</v>
      </c>
      <c r="Z77" s="24">
        <v>3</v>
      </c>
      <c r="AA77" s="24">
        <v>3</v>
      </c>
      <c r="AB77" s="24">
        <v>3</v>
      </c>
      <c r="AC77" s="24">
        <v>3</v>
      </c>
      <c r="AD77" s="24">
        <v>3</v>
      </c>
      <c r="AE77" s="24">
        <v>2.5</v>
      </c>
      <c r="AF77" s="24">
        <v>2.5</v>
      </c>
      <c r="AG77" s="24">
        <v>2.35</v>
      </c>
      <c r="AH77" s="24">
        <v>-3.65</v>
      </c>
      <c r="AI77" s="24">
        <v>-2.65</v>
      </c>
      <c r="AJ77" s="24">
        <v>-1.65</v>
      </c>
      <c r="AK77" s="24">
        <v>-0.65</v>
      </c>
      <c r="AL77" s="24">
        <v>0.35</v>
      </c>
      <c r="AM77" s="24">
        <v>1.35</v>
      </c>
      <c r="AN77" s="24">
        <v>2.35</v>
      </c>
      <c r="AO77" s="24">
        <v>2.35</v>
      </c>
      <c r="AQ77" s="24">
        <v>2.2</v>
      </c>
      <c r="AS77" s="24">
        <v>2.35</v>
      </c>
      <c r="AU77" s="24">
        <v>2.35</v>
      </c>
      <c r="AW77" s="24">
        <v>2.99</v>
      </c>
    </row>
    <row r="78" ht="19.5" customHeight="1" spans="1:49" s="24" customFormat="1" x14ac:dyDescent="0.25">
      <c r="A78" s="25" t="s">
        <v>166</v>
      </c>
      <c r="B78" s="26" t="s">
        <v>199</v>
      </c>
      <c r="C78" s="27" t="s">
        <v>23</v>
      </c>
      <c r="D78" s="27">
        <v>67</v>
      </c>
      <c r="E78" s="27" t="s">
        <v>28</v>
      </c>
      <c r="F78" s="28">
        <v>0.3</v>
      </c>
      <c r="G78" s="29">
        <f t="array" ref="G78">_xlfn.IFS($E78="AboveFloor",$K78+($F78*$K78),$E78="BelowFloor",$K78-($F78*$K78),$E78="Fixed",$F78)</f>
        <v>0.754</v>
      </c>
      <c r="H78" s="29">
        <f t="shared" si="29"/>
        <v>0.9359999999999999</v>
      </c>
      <c r="I78" s="30">
        <v>0.01</v>
      </c>
      <c r="J78" s="31"/>
      <c r="K78" s="32">
        <f t="shared" si="25"/>
        <v>0.58</v>
      </c>
      <c r="L78" s="32">
        <f t="shared" si="30"/>
        <v>1.69</v>
      </c>
      <c r="M78" s="32">
        <f t="shared" si="31"/>
        <v>1.1099999999999999</v>
      </c>
      <c r="N78" s="33">
        <f t="shared" si="32"/>
        <v>1.9137931034482758</v>
      </c>
      <c r="O78" s="32">
        <f t="shared" si="33"/>
        <v>2.9</v>
      </c>
      <c r="P78" s="31"/>
      <c r="Q78" s="24" t="s">
        <v>59</v>
      </c>
      <c r="R78" s="32">
        <f t="array" ref="R78">INDEX($Y78:$XL78,COUNTA($Y78:$XL78))</f>
        <v>1.69</v>
      </c>
      <c r="S78" s="32">
        <f t="shared" si="26"/>
        <v>1.69</v>
      </c>
      <c r="T78" s="32">
        <f t="shared" si="27"/>
        <v>0</v>
      </c>
      <c r="U78" s="34">
        <f t="shared" si="28"/>
        <v>0</v>
      </c>
      <c r="V78" s="35" t="s">
        <v>9</v>
      </c>
      <c r="W78" s="36" t="s">
        <v>200</v>
      </c>
      <c r="X78" s="35" t="s">
        <v>9</v>
      </c>
      <c r="Y78" s="24">
        <v>1.25</v>
      </c>
      <c r="Z78" s="24">
        <v>1.69</v>
      </c>
      <c r="AA78" s="24">
        <v>1.69</v>
      </c>
      <c r="AB78" s="24">
        <v>1.69</v>
      </c>
      <c r="AC78" s="24">
        <v>1.69</v>
      </c>
      <c r="AD78" s="24">
        <v>1.69</v>
      </c>
      <c r="AE78" s="24">
        <v>1.69</v>
      </c>
      <c r="AF78" s="24">
        <v>1.69</v>
      </c>
      <c r="AG78" s="24">
        <v>1.69</v>
      </c>
      <c r="AH78" s="24">
        <v>-4.31</v>
      </c>
      <c r="AI78" s="24">
        <v>-3.31</v>
      </c>
      <c r="AJ78" s="24">
        <v>-2.31</v>
      </c>
      <c r="AK78" s="24">
        <v>-1.31</v>
      </c>
      <c r="AL78" s="24">
        <v>-0.31</v>
      </c>
      <c r="AM78" s="24">
        <v>0.69</v>
      </c>
      <c r="AN78" s="24">
        <v>1.69</v>
      </c>
      <c r="AO78" s="24">
        <v>1.69</v>
      </c>
      <c r="AQ78" s="24">
        <v>1.69</v>
      </c>
      <c r="AS78" s="24">
        <v>1.69</v>
      </c>
      <c r="AU78" s="24">
        <v>1.69</v>
      </c>
      <c r="AW78" s="24">
        <v>1.69</v>
      </c>
    </row>
    <row r="79" ht="19.5" customHeight="1" spans="1:49" s="24" customFormat="1" x14ac:dyDescent="0.25">
      <c r="A79" s="25" t="s">
        <v>166</v>
      </c>
      <c r="B79" s="26" t="s">
        <v>201</v>
      </c>
      <c r="C79" s="27" t="s">
        <v>23</v>
      </c>
      <c r="D79" s="27">
        <v>101</v>
      </c>
      <c r="E79" s="27" t="s">
        <v>28</v>
      </c>
      <c r="F79" s="28">
        <v>0.3</v>
      </c>
      <c r="G79" s="29">
        <f t="array" ref="G79">_xlfn.IFS($E79="AboveFloor",$K79+($F79*$K79),$E79="BelowFloor",$K79-($F79*$K79),$E79="Fixed",$F79)</f>
        <v>0.754</v>
      </c>
      <c r="H79" s="29">
        <f t="shared" si="29"/>
        <v>0.3460000000000001</v>
      </c>
      <c r="I79" s="30">
        <v>0.01</v>
      </c>
      <c r="J79" s="31"/>
      <c r="K79" s="32">
        <f t="shared" si="25"/>
        <v>0.58</v>
      </c>
      <c r="L79" s="32">
        <f t="shared" si="30"/>
        <v>1.1</v>
      </c>
      <c r="M79" s="32">
        <f t="shared" si="31"/>
        <v>0.5200000000000001</v>
      </c>
      <c r="N79" s="33">
        <f t="shared" si="32"/>
        <v>0.8965517241379313</v>
      </c>
      <c r="O79" s="32">
        <f t="shared" si="33"/>
        <v>1.9</v>
      </c>
      <c r="P79" s="31"/>
      <c r="Q79" s="24" t="s">
        <v>202</v>
      </c>
      <c r="R79" s="32">
        <f t="array" ref="R79">INDEX($Y79:$XL79,COUNTA($Y79:$XL79))</f>
        <v>1.1</v>
      </c>
      <c r="S79" s="32">
        <f t="shared" si="26"/>
        <v>1.1</v>
      </c>
      <c r="T79" s="32">
        <f t="shared" si="27"/>
        <v>0</v>
      </c>
      <c r="U79" s="34">
        <f t="shared" si="28"/>
        <v>0</v>
      </c>
      <c r="V79" s="35" t="s">
        <v>9</v>
      </c>
      <c r="W79" s="36" t="s">
        <v>203</v>
      </c>
      <c r="X79" s="35" t="s">
        <v>9</v>
      </c>
      <c r="Y79" s="24">
        <v>1</v>
      </c>
      <c r="Z79" s="24">
        <v>1</v>
      </c>
      <c r="AA79" s="24">
        <v>1</v>
      </c>
      <c r="AB79" s="24">
        <v>1</v>
      </c>
      <c r="AC79" s="24">
        <v>1</v>
      </c>
      <c r="AD79" s="24">
        <v>1.19</v>
      </c>
      <c r="AE79" s="24">
        <v>1.19</v>
      </c>
      <c r="AF79" s="24">
        <v>1.19</v>
      </c>
      <c r="AG79" s="24">
        <v>1.1</v>
      </c>
      <c r="AH79" s="24">
        <v>-4.9</v>
      </c>
      <c r="AI79" s="24">
        <v>-3.9</v>
      </c>
      <c r="AJ79" s="24">
        <v>-2.9</v>
      </c>
      <c r="AK79" s="24">
        <v>-1.9</v>
      </c>
      <c r="AL79" s="24">
        <v>-0.9</v>
      </c>
      <c r="AM79" s="24">
        <v>0.1</v>
      </c>
      <c r="AN79" s="24">
        <v>1.1</v>
      </c>
      <c r="AO79" s="24">
        <v>1.1</v>
      </c>
      <c r="AQ79" s="24">
        <v>1.05</v>
      </c>
      <c r="AS79" s="24">
        <v>1.05</v>
      </c>
      <c r="AU79" s="24">
        <v>1.05</v>
      </c>
      <c r="AW79" s="24">
        <v>1.05</v>
      </c>
    </row>
    <row r="80" ht="19.5" customHeight="1" spans="1:49" s="24" customFormat="1" x14ac:dyDescent="0.25">
      <c r="A80" s="25" t="s">
        <v>166</v>
      </c>
      <c r="B80" s="26" t="s">
        <v>204</v>
      </c>
      <c r="C80" s="27" t="s">
        <v>23</v>
      </c>
      <c r="D80" s="27">
        <v>41</v>
      </c>
      <c r="E80" s="27" t="s">
        <v>28</v>
      </c>
      <c r="F80" s="28">
        <v>0.3</v>
      </c>
      <c r="G80" s="29">
        <f t="array" ref="G80">_xlfn.IFS($E80="AboveFloor",$K80+($F80*$K80),$E80="BelowFloor",$K80-($F80*$K80),$E80="Fixed",$F80)</f>
        <v>0.754</v>
      </c>
      <c r="H80" s="29">
        <f t="shared" si="29"/>
        <v>0.996</v>
      </c>
      <c r="I80" s="30">
        <v>0.01</v>
      </c>
      <c r="J80" s="31"/>
      <c r="K80" s="32">
        <f t="shared" si="25"/>
        <v>0.58</v>
      </c>
      <c r="L80" s="32">
        <f t="shared" si="30"/>
        <v>1.75</v>
      </c>
      <c r="M80" s="32">
        <f t="shared" si="31"/>
        <v>1.17</v>
      </c>
      <c r="N80" s="33">
        <f t="shared" si="32"/>
        <v>2.0172413793103448</v>
      </c>
      <c r="O80" s="32">
        <f t="shared" si="33"/>
        <v>3</v>
      </c>
      <c r="P80" s="31"/>
      <c r="Q80" s="24" t="s">
        <v>120</v>
      </c>
      <c r="R80" s="32">
        <f t="array" ref="R80">INDEX($Y80:$XL80,COUNTA($Y80:$XL80))</f>
        <v>1.75</v>
      </c>
      <c r="S80" s="32">
        <f t="shared" si="26"/>
        <v>1.75</v>
      </c>
      <c r="T80" s="32">
        <f t="shared" si="27"/>
        <v>0</v>
      </c>
      <c r="U80" s="34">
        <f t="shared" si="28"/>
        <v>0</v>
      </c>
      <c r="V80" s="35" t="s">
        <v>9</v>
      </c>
      <c r="W80" s="36" t="s">
        <v>205</v>
      </c>
      <c r="X80" s="35" t="s">
        <v>9</v>
      </c>
      <c r="Y80" s="24">
        <v>1.4</v>
      </c>
      <c r="Z80" s="24">
        <v>1.4</v>
      </c>
      <c r="AA80" s="24">
        <v>1.4</v>
      </c>
      <c r="AB80" s="24">
        <v>1.4</v>
      </c>
      <c r="AC80" s="24">
        <v>1.4</v>
      </c>
      <c r="AD80" s="24">
        <v>1.4</v>
      </c>
      <c r="AE80" s="24">
        <v>1.4</v>
      </c>
      <c r="AF80" s="24">
        <v>1.75</v>
      </c>
      <c r="AG80" s="24">
        <v>1.75</v>
      </c>
      <c r="AH80" s="24">
        <v>-4.25</v>
      </c>
      <c r="AI80" s="24">
        <v>-3.25</v>
      </c>
      <c r="AJ80" s="24">
        <v>-2.25</v>
      </c>
      <c r="AK80" s="24">
        <v>-1.25</v>
      </c>
      <c r="AL80" s="24">
        <v>-0.25</v>
      </c>
      <c r="AM80" s="24">
        <v>0.75</v>
      </c>
      <c r="AN80" s="24">
        <v>1.75</v>
      </c>
      <c r="AO80" s="24">
        <v>1.75</v>
      </c>
      <c r="AQ80" s="24">
        <v>1.75</v>
      </c>
      <c r="AS80" s="24">
        <v>1.75</v>
      </c>
      <c r="AU80" s="24">
        <v>1.75</v>
      </c>
      <c r="AW80" s="24">
        <v>1.75</v>
      </c>
    </row>
    <row r="81" ht="19.5" customHeight="1" spans="1:49" s="24" customFormat="1" x14ac:dyDescent="0.25">
      <c r="A81" s="25" t="s">
        <v>166</v>
      </c>
      <c r="B81" s="26" t="s">
        <v>206</v>
      </c>
      <c r="C81" s="27" t="s">
        <v>23</v>
      </c>
      <c r="D81" s="27">
        <v>68</v>
      </c>
      <c r="E81" s="27" t="s">
        <v>28</v>
      </c>
      <c r="F81" s="28">
        <v>0.3</v>
      </c>
      <c r="G81" s="29">
        <f t="array" ref="G81">_xlfn.IFS($E81="AboveFloor",$K81+($F81*$K81),$E81="BelowFloor",$K81-($F81*$K81),$E81="Fixed",$F81)</f>
        <v>0.754</v>
      </c>
      <c r="H81" s="29">
        <f t="shared" si="29"/>
        <v>0.746</v>
      </c>
      <c r="I81" s="30">
        <v>0.01</v>
      </c>
      <c r="J81" s="31"/>
      <c r="K81" s="32">
        <f t="shared" si="25"/>
        <v>0.58</v>
      </c>
      <c r="L81" s="32">
        <f t="shared" si="30"/>
        <v>1.5</v>
      </c>
      <c r="M81" s="32">
        <f t="shared" si="31"/>
        <v>0.92</v>
      </c>
      <c r="N81" s="33">
        <f t="shared" si="32"/>
        <v>1.5862068965517244</v>
      </c>
      <c r="O81" s="32">
        <f t="shared" si="33"/>
        <v>2.6</v>
      </c>
      <c r="P81" s="31"/>
      <c r="Q81" s="24" t="s">
        <v>135</v>
      </c>
      <c r="R81" s="32">
        <f t="array" ref="R81">INDEX($Y81:$XL81,COUNTA($Y81:$XL81))</f>
        <v>1.5</v>
      </c>
      <c r="S81" s="32">
        <f t="shared" si="26"/>
        <v>1.5</v>
      </c>
      <c r="T81" s="32">
        <f t="shared" si="27"/>
        <v>0</v>
      </c>
      <c r="U81" s="34">
        <f t="shared" si="28"/>
        <v>0</v>
      </c>
      <c r="V81" s="35" t="s">
        <v>9</v>
      </c>
      <c r="W81" s="36" t="s">
        <v>207</v>
      </c>
      <c r="X81" s="35" t="s">
        <v>9</v>
      </c>
      <c r="Y81" s="24">
        <v>1.5</v>
      </c>
      <c r="Z81" s="24">
        <v>1.5</v>
      </c>
      <c r="AA81" s="24">
        <v>1.5</v>
      </c>
      <c r="AB81" s="24">
        <v>1.5</v>
      </c>
      <c r="AC81" s="24">
        <v>1.5</v>
      </c>
      <c r="AD81" s="24">
        <v>1.5</v>
      </c>
      <c r="AE81" s="24">
        <v>1.5</v>
      </c>
      <c r="AF81" s="24">
        <v>1.5</v>
      </c>
      <c r="AG81" s="24">
        <v>1.5</v>
      </c>
      <c r="AH81" s="24">
        <v>-4.5</v>
      </c>
      <c r="AI81" s="24">
        <v>-3.5</v>
      </c>
      <c r="AJ81" s="24">
        <v>-2.5</v>
      </c>
      <c r="AK81" s="24">
        <v>-1.5</v>
      </c>
      <c r="AL81" s="24">
        <v>-0.5</v>
      </c>
      <c r="AM81" s="24">
        <v>0.5</v>
      </c>
      <c r="AN81" s="24">
        <v>1.5</v>
      </c>
      <c r="AO81" s="24">
        <v>1.5</v>
      </c>
      <c r="AQ81" s="24">
        <v>1.5</v>
      </c>
      <c r="AS81" s="24">
        <v>1.5</v>
      </c>
      <c r="AU81" s="24">
        <v>1.5</v>
      </c>
      <c r="AW81" s="24">
        <v>1.4</v>
      </c>
    </row>
    <row r="82" ht="19.5" customHeight="1" spans="1:49" s="24" customFormat="1" x14ac:dyDescent="0.25">
      <c r="A82" s="25" t="s">
        <v>166</v>
      </c>
      <c r="B82" s="26" t="s">
        <v>208</v>
      </c>
      <c r="C82" s="27" t="s">
        <v>23</v>
      </c>
      <c r="D82" s="27">
        <v>93</v>
      </c>
      <c r="E82" s="27" t="s">
        <v>28</v>
      </c>
      <c r="F82" s="28">
        <v>0.3</v>
      </c>
      <c r="G82" s="29">
        <f t="array" ref="G82">_xlfn.IFS($E82="AboveFloor",$K82+($F82*$K82),$E82="BelowFloor",$K82-($F82*$K82),$E82="Fixed",$F82)</f>
        <v>0.754</v>
      </c>
      <c r="H82" s="29">
        <f t="shared" si="29"/>
        <v>0.246</v>
      </c>
      <c r="I82" s="30">
        <v>0.01</v>
      </c>
      <c r="J82" s="31"/>
      <c r="K82" s="32">
        <f t="shared" si="25"/>
        <v>0.58</v>
      </c>
      <c r="L82" s="32">
        <f t="shared" si="30"/>
        <v>1</v>
      </c>
      <c r="M82" s="32">
        <f t="shared" si="31"/>
        <v>0.42000000000000004</v>
      </c>
      <c r="N82" s="33">
        <f t="shared" si="32"/>
        <v>0.7241379310344829</v>
      </c>
      <c r="O82" s="32">
        <f t="shared" si="33"/>
        <v>1.7</v>
      </c>
      <c r="P82" s="31"/>
      <c r="Q82" s="24" t="s">
        <v>202</v>
      </c>
      <c r="R82" s="32">
        <f t="array" ref="R82">INDEX($Y82:$XL82,COUNTA($Y82:$XL82))</f>
        <v>1</v>
      </c>
      <c r="S82" s="32">
        <f t="shared" si="26"/>
        <v>1</v>
      </c>
      <c r="T82" s="32">
        <f t="shared" si="27"/>
        <v>0</v>
      </c>
      <c r="U82" s="34">
        <f t="shared" si="28"/>
        <v>0</v>
      </c>
      <c r="V82" s="35" t="s">
        <v>9</v>
      </c>
      <c r="W82" s="36" t="s">
        <v>209</v>
      </c>
      <c r="X82" s="35" t="s">
        <v>9</v>
      </c>
      <c r="Y82" s="24">
        <v>1.19</v>
      </c>
      <c r="Z82" s="24">
        <v>1.19</v>
      </c>
      <c r="AA82" s="24">
        <v>1.19</v>
      </c>
      <c r="AB82" s="24">
        <v>1.19</v>
      </c>
      <c r="AC82" s="24">
        <v>1.19</v>
      </c>
      <c r="AD82" s="24">
        <v>1.15</v>
      </c>
      <c r="AE82" s="24">
        <v>1.15</v>
      </c>
      <c r="AF82" s="24">
        <v>1.05</v>
      </c>
      <c r="AG82" s="24">
        <v>1</v>
      </c>
      <c r="AH82" s="24">
        <v>-5</v>
      </c>
      <c r="AI82" s="24">
        <v>-4</v>
      </c>
      <c r="AJ82" s="24">
        <v>-3</v>
      </c>
      <c r="AK82" s="24">
        <v>-2</v>
      </c>
      <c r="AL82" s="24">
        <v>-1</v>
      </c>
      <c r="AM82" s="24">
        <v>0</v>
      </c>
      <c r="AN82" s="24">
        <v>1</v>
      </c>
      <c r="AO82" s="24">
        <v>1</v>
      </c>
      <c r="AQ82" s="24">
        <v>0.99</v>
      </c>
      <c r="AS82" s="24">
        <v>0.99</v>
      </c>
      <c r="AU82" s="24">
        <v>0.99</v>
      </c>
      <c r="AW82" s="24">
        <v>0.99</v>
      </c>
    </row>
    <row r="83" ht="19.5" customHeight="1" spans="1:49" s="24" customFormat="1" x14ac:dyDescent="0.25">
      <c r="A83" s="25" t="s">
        <v>166</v>
      </c>
      <c r="B83" s="26" t="s">
        <v>210</v>
      </c>
      <c r="C83" s="27" t="s">
        <v>23</v>
      </c>
      <c r="D83" s="27">
        <v>29</v>
      </c>
      <c r="E83" s="27" t="s">
        <v>28</v>
      </c>
      <c r="F83" s="28">
        <v>0.3</v>
      </c>
      <c r="G83" s="29">
        <f t="array" ref="G83">_xlfn.IFS($E83="AboveFloor",$K83+($F83*$K83),$E83="BelowFloor",$K83-($F83*$K83),$E83="Fixed",$F83)</f>
        <v>0.754</v>
      </c>
      <c r="H83" s="29">
        <f t="shared" si="29"/>
        <v>3.236</v>
      </c>
      <c r="I83" s="30">
        <v>0.01</v>
      </c>
      <c r="J83" s="31"/>
      <c r="K83" s="32">
        <f t="shared" si="25"/>
        <v>0.58</v>
      </c>
      <c r="L83" s="32">
        <f t="shared" si="30"/>
        <v>3.99</v>
      </c>
      <c r="M83" s="32">
        <f t="shared" si="31"/>
        <v>3.41</v>
      </c>
      <c r="N83" s="33">
        <f t="shared" si="32"/>
        <v>5.879310344827587</v>
      </c>
      <c r="O83" s="32">
        <f t="shared" si="33"/>
        <v>6.9</v>
      </c>
      <c r="P83" s="31"/>
      <c r="Q83" s="24" t="s">
        <v>54</v>
      </c>
      <c r="R83" s="32">
        <f t="array" ref="R83">INDEX($Y83:$XL83,COUNTA($Y83:$XL83))</f>
        <v>3.99</v>
      </c>
      <c r="S83" s="32">
        <f t="shared" si="26"/>
        <v>3.99</v>
      </c>
      <c r="T83" s="32">
        <f t="shared" si="27"/>
        <v>0</v>
      </c>
      <c r="U83" s="34">
        <f t="shared" si="28"/>
        <v>0</v>
      </c>
      <c r="V83" s="35" t="s">
        <v>9</v>
      </c>
      <c r="W83" s="36" t="s">
        <v>211</v>
      </c>
      <c r="X83" s="35" t="s">
        <v>9</v>
      </c>
      <c r="Y83" s="24">
        <v>3.99</v>
      </c>
      <c r="Z83" s="24">
        <v>3.99</v>
      </c>
      <c r="AA83" s="24">
        <v>3.99</v>
      </c>
      <c r="AB83" s="24">
        <v>3.99</v>
      </c>
      <c r="AC83" s="24">
        <v>3.99</v>
      </c>
      <c r="AD83" s="24">
        <v>3.99</v>
      </c>
      <c r="AE83" s="24">
        <v>3.99</v>
      </c>
      <c r="AF83" s="24">
        <v>3.99</v>
      </c>
      <c r="AG83" s="24">
        <v>3.99</v>
      </c>
      <c r="AH83" s="24">
        <v>-2.01</v>
      </c>
      <c r="AI83" s="24">
        <v>-1.01</v>
      </c>
      <c r="AJ83" s="24">
        <v>-0.00999999999999979</v>
      </c>
      <c r="AK83" s="24">
        <v>0.99</v>
      </c>
      <c r="AL83" s="24">
        <v>1.99</v>
      </c>
      <c r="AM83" s="24">
        <v>2.99</v>
      </c>
      <c r="AN83" s="24">
        <v>3.99</v>
      </c>
      <c r="AO83" s="24">
        <v>3.99</v>
      </c>
      <c r="AQ83" s="24">
        <v>3.99</v>
      </c>
      <c r="AS83" s="24">
        <v>4.5</v>
      </c>
      <c r="AU83" s="24">
        <v>4.5</v>
      </c>
      <c r="AW83" s="24">
        <v>4.5</v>
      </c>
    </row>
    <row r="84" ht="19.5" customHeight="1" spans="1:49" s="24" customFormat="1" x14ac:dyDescent="0.25">
      <c r="A84" s="25" t="s">
        <v>166</v>
      </c>
      <c r="B84" s="26" t="s">
        <v>212</v>
      </c>
      <c r="C84" s="27" t="s">
        <v>23</v>
      </c>
      <c r="D84" s="27">
        <v>32</v>
      </c>
      <c r="E84" s="27" t="s">
        <v>28</v>
      </c>
      <c r="F84" s="28">
        <v>0.3</v>
      </c>
      <c r="G84" s="29">
        <f t="array" ref="G84">_xlfn.IFS($E84="AboveFloor",$K84+($F84*$K84),$E84="BelowFloor",$K84-($F84*$K84),$E84="Fixed",$F84)</f>
        <v>0.754</v>
      </c>
      <c r="H84" s="29">
        <f t="shared" si="29"/>
        <v>2.096</v>
      </c>
      <c r="I84" s="30">
        <v>0.01</v>
      </c>
      <c r="J84" s="31"/>
      <c r="K84" s="32">
        <f t="shared" si="25"/>
        <v>0.58</v>
      </c>
      <c r="L84" s="32">
        <f t="shared" si="30"/>
        <v>2.85</v>
      </c>
      <c r="M84" s="32">
        <f t="shared" si="31"/>
        <v>2.27</v>
      </c>
      <c r="N84" s="33">
        <f t="shared" si="32"/>
        <v>3.9137931034482762</v>
      </c>
      <c r="O84" s="32">
        <f t="shared" si="33"/>
        <v>4.9</v>
      </c>
      <c r="P84" s="31"/>
      <c r="Q84" s="24" t="s">
        <v>213</v>
      </c>
      <c r="R84" s="32">
        <f t="array" ref="R84">INDEX($Y84:$XL84,COUNTA($Y84:$XL84))</f>
        <v>2.85</v>
      </c>
      <c r="S84" s="32">
        <f t="shared" si="26"/>
        <v>2.85</v>
      </c>
      <c r="T84" s="32">
        <f t="shared" si="27"/>
        <v>0</v>
      </c>
      <c r="U84" s="34">
        <f t="shared" si="28"/>
        <v>0</v>
      </c>
      <c r="V84" s="35" t="s">
        <v>9</v>
      </c>
      <c r="W84" s="36" t="s">
        <v>214</v>
      </c>
      <c r="X84" s="35" t="s">
        <v>9</v>
      </c>
      <c r="Y84" s="24">
        <v>2.5</v>
      </c>
      <c r="Z84" s="24">
        <v>2.85</v>
      </c>
      <c r="AA84" s="24">
        <v>2.85</v>
      </c>
      <c r="AB84" s="24">
        <v>2.85</v>
      </c>
      <c r="AC84" s="24">
        <v>2.85</v>
      </c>
      <c r="AD84" s="24">
        <v>2.85</v>
      </c>
      <c r="AE84" s="24">
        <v>2.85</v>
      </c>
      <c r="AF84" s="24">
        <v>2.85</v>
      </c>
      <c r="AG84" s="24">
        <v>2.85</v>
      </c>
      <c r="AH84" s="24">
        <v>-3.15</v>
      </c>
      <c r="AI84" s="24">
        <v>-2.15</v>
      </c>
      <c r="AJ84" s="24">
        <v>-1.15</v>
      </c>
      <c r="AK84" s="24">
        <v>-0.15</v>
      </c>
      <c r="AL84" s="24">
        <v>0.85</v>
      </c>
      <c r="AM84" s="24">
        <v>1.85</v>
      </c>
      <c r="AN84" s="24">
        <v>2.85</v>
      </c>
      <c r="AO84" s="24">
        <v>2.85</v>
      </c>
      <c r="AQ84" s="24">
        <v>2.85</v>
      </c>
      <c r="AS84" s="24">
        <v>2.85</v>
      </c>
      <c r="AU84" s="24">
        <v>2.85</v>
      </c>
      <c r="AW84" s="24">
        <v>2.85</v>
      </c>
    </row>
    <row r="85" ht="19.5" customHeight="1" spans="1:49" s="24" customFormat="1" x14ac:dyDescent="0.25">
      <c r="A85" s="25" t="s">
        <v>166</v>
      </c>
      <c r="B85" s="26" t="s">
        <v>215</v>
      </c>
      <c r="C85" s="27" t="s">
        <v>23</v>
      </c>
      <c r="D85" s="27">
        <v>12</v>
      </c>
      <c r="E85" s="27" t="s">
        <v>28</v>
      </c>
      <c r="F85" s="28">
        <v>0.3</v>
      </c>
      <c r="G85" s="29">
        <f t="array" ref="G85">_xlfn.IFS($E85="AboveFloor",$K85+($F85*$K85),$E85="BelowFloor",$K85-($F85*$K85),$E85="Fixed",$F85)</f>
        <v>0.754</v>
      </c>
      <c r="H85" s="29">
        <f t="shared" si="29"/>
        <v>12.206000000000001</v>
      </c>
      <c r="I85" s="30">
        <v>0.01</v>
      </c>
      <c r="J85" s="31"/>
      <c r="K85" s="32">
        <f t="shared" si="25"/>
        <v>0.58</v>
      </c>
      <c r="L85" s="32">
        <f t="shared" si="30"/>
        <v>12.96</v>
      </c>
      <c r="M85" s="32">
        <f t="shared" si="31"/>
        <v>12.38</v>
      </c>
      <c r="N85" s="33">
        <f t="shared" si="32"/>
        <v>21.3448275862069</v>
      </c>
      <c r="O85" s="32">
        <f t="shared" si="33"/>
        <v>22.3</v>
      </c>
      <c r="P85" s="31"/>
      <c r="Q85" s="24" t="s">
        <v>43</v>
      </c>
      <c r="R85" s="32">
        <f t="array" ref="R85">INDEX($Y85:$XL85,COUNTA($Y85:$XL85))</f>
        <v>12.96</v>
      </c>
      <c r="S85" s="32">
        <f t="shared" si="26"/>
        <v>12.96</v>
      </c>
      <c r="T85" s="32">
        <f t="shared" si="27"/>
        <v>0</v>
      </c>
      <c r="U85" s="34">
        <f t="shared" si="28"/>
        <v>0</v>
      </c>
      <c r="V85" s="35" t="s">
        <v>9</v>
      </c>
      <c r="W85" s="36" t="s">
        <v>216</v>
      </c>
      <c r="X85" s="35" t="s">
        <v>9</v>
      </c>
      <c r="Y85" s="24">
        <v>12.97</v>
      </c>
      <c r="Z85" s="24">
        <v>12.96</v>
      </c>
      <c r="AA85" s="24">
        <v>12.96</v>
      </c>
      <c r="AB85" s="24">
        <v>12.96</v>
      </c>
      <c r="AC85" s="24">
        <v>12.96</v>
      </c>
      <c r="AD85" s="24">
        <v>12.96</v>
      </c>
      <c r="AE85" s="24">
        <v>12.96</v>
      </c>
      <c r="AF85" s="24">
        <v>12.96</v>
      </c>
      <c r="AG85" s="24">
        <v>12.96</v>
      </c>
      <c r="AH85" s="24">
        <v>6.96</v>
      </c>
      <c r="AI85" s="24">
        <v>7.96</v>
      </c>
      <c r="AJ85" s="24">
        <v>8.96</v>
      </c>
      <c r="AK85" s="24">
        <v>9.96</v>
      </c>
      <c r="AL85" s="24">
        <v>10.96</v>
      </c>
      <c r="AM85" s="24">
        <v>11.96</v>
      </c>
      <c r="AN85" s="24">
        <v>12.96</v>
      </c>
      <c r="AO85" s="24">
        <v>12.96</v>
      </c>
      <c r="AQ85" s="24">
        <v>12.96</v>
      </c>
      <c r="AS85" s="24">
        <v>12.96</v>
      </c>
      <c r="AU85" s="24">
        <v>12.96</v>
      </c>
      <c r="AW85" s="24">
        <v>12.96</v>
      </c>
    </row>
    <row r="86" ht="19.5" customHeight="1" spans="1:49" s="24" customFormat="1" x14ac:dyDescent="0.25">
      <c r="A86" s="25" t="s">
        <v>166</v>
      </c>
      <c r="B86" s="26" t="s">
        <v>217</v>
      </c>
      <c r="C86" s="27" t="s">
        <v>23</v>
      </c>
      <c r="D86" s="27">
        <v>21</v>
      </c>
      <c r="E86" s="27" t="s">
        <v>28</v>
      </c>
      <c r="F86" s="28">
        <v>0.3</v>
      </c>
      <c r="G86" s="29">
        <f t="array" ref="G86">_xlfn.IFS($E86="AboveFloor",$K86+($F86*$K86),$E86="BelowFloor",$K86-($F86*$K86),$E86="Fixed",$F86)</f>
        <v>0.754</v>
      </c>
      <c r="H86" s="29">
        <f t="shared" si="29"/>
        <v>11.246</v>
      </c>
      <c r="I86" s="30">
        <v>0.01</v>
      </c>
      <c r="J86" s="31"/>
      <c r="K86" s="32">
        <f t="shared" si="25"/>
        <v>0.58</v>
      </c>
      <c r="L86" s="32">
        <f t="shared" si="30"/>
        <v>12</v>
      </c>
      <c r="M86" s="32">
        <f t="shared" si="31"/>
        <v>11.42</v>
      </c>
      <c r="N86" s="33">
        <f t="shared" si="32"/>
        <v>19.689655172413794</v>
      </c>
      <c r="O86" s="32">
        <f t="shared" si="33"/>
        <v>20.7</v>
      </c>
      <c r="P86" s="31"/>
      <c r="Q86" s="24" t="s">
        <v>48</v>
      </c>
      <c r="R86" s="32">
        <f t="array" ref="R86">INDEX($Y86:$XL86,COUNTA($Y86:$XL86))</f>
        <v>12</v>
      </c>
      <c r="S86" s="32">
        <f t="shared" si="26"/>
        <v>12</v>
      </c>
      <c r="T86" s="32">
        <f t="shared" si="27"/>
        <v>0</v>
      </c>
      <c r="U86" s="34">
        <f t="shared" si="28"/>
        <v>0</v>
      </c>
      <c r="V86" s="35" t="s">
        <v>9</v>
      </c>
      <c r="W86" s="36" t="s">
        <v>218</v>
      </c>
      <c r="X86" s="35" t="s">
        <v>9</v>
      </c>
      <c r="Y86" s="24">
        <v>12</v>
      </c>
      <c r="Z86" s="24">
        <v>12</v>
      </c>
      <c r="AA86" s="24">
        <v>12</v>
      </c>
      <c r="AB86" s="24">
        <v>12</v>
      </c>
      <c r="AC86" s="24">
        <v>12</v>
      </c>
      <c r="AD86" s="24">
        <v>12</v>
      </c>
      <c r="AE86" s="24">
        <v>12</v>
      </c>
      <c r="AF86" s="24">
        <v>12</v>
      </c>
      <c r="AG86" s="24">
        <v>12</v>
      </c>
      <c r="AH86" s="24">
        <v>6</v>
      </c>
      <c r="AI86" s="24">
        <v>7</v>
      </c>
      <c r="AJ86" s="24">
        <v>8</v>
      </c>
      <c r="AK86" s="24">
        <v>9</v>
      </c>
      <c r="AL86" s="24">
        <v>10</v>
      </c>
      <c r="AM86" s="24">
        <v>11</v>
      </c>
      <c r="AN86" s="24">
        <v>12</v>
      </c>
      <c r="AO86" s="24">
        <v>12</v>
      </c>
      <c r="AQ86" s="24">
        <v>12</v>
      </c>
      <c r="AS86" s="24">
        <v>7.1</v>
      </c>
      <c r="AU86" s="24">
        <v>7.1</v>
      </c>
      <c r="AW86" s="24">
        <v>7.1</v>
      </c>
    </row>
    <row r="87" ht="19.5" customHeight="1" spans="1:49" s="24" customFormat="1" x14ac:dyDescent="0.25">
      <c r="A87" s="25" t="s">
        <v>166</v>
      </c>
      <c r="B87" s="26" t="s">
        <v>219</v>
      </c>
      <c r="C87" s="27" t="s">
        <v>23</v>
      </c>
      <c r="D87" s="27">
        <v>28</v>
      </c>
      <c r="E87" s="27" t="s">
        <v>28</v>
      </c>
      <c r="F87" s="28">
        <v>0.3</v>
      </c>
      <c r="G87" s="29">
        <f t="array" ref="G87">_xlfn.IFS($E87="AboveFloor",$K87+($F87*$K87),$E87="BelowFloor",$K87-($F87*$K87),$E87="Fixed",$F87)</f>
        <v>0.754</v>
      </c>
      <c r="H87" s="29">
        <f t="shared" si="29"/>
        <v>2.246</v>
      </c>
      <c r="I87" s="30">
        <v>0.01</v>
      </c>
      <c r="J87" s="31"/>
      <c r="K87" s="32">
        <f t="shared" si="25"/>
        <v>0.58</v>
      </c>
      <c r="L87" s="32">
        <f t="shared" si="30"/>
        <v>3</v>
      </c>
      <c r="M87" s="32">
        <f t="shared" si="31"/>
        <v>2.42</v>
      </c>
      <c r="N87" s="33">
        <f t="shared" si="32"/>
        <v>4.172413793103448</v>
      </c>
      <c r="O87" s="32">
        <f t="shared" si="33"/>
        <v>5.2</v>
      </c>
      <c r="P87" s="31"/>
      <c r="Q87" s="24" t="s">
        <v>32</v>
      </c>
      <c r="R87" s="32">
        <f t="array" ref="R87">INDEX($Y87:$XL87,COUNTA($Y87:$XL87))</f>
        <v>3</v>
      </c>
      <c r="S87" s="32">
        <f t="shared" si="26"/>
        <v>3</v>
      </c>
      <c r="T87" s="32">
        <f t="shared" si="27"/>
        <v>0</v>
      </c>
      <c r="U87" s="34">
        <f t="shared" si="28"/>
        <v>0</v>
      </c>
      <c r="V87" s="35" t="s">
        <v>9</v>
      </c>
      <c r="W87" s="36" t="s">
        <v>220</v>
      </c>
      <c r="X87" s="35" t="s">
        <v>9</v>
      </c>
      <c r="Y87" s="24">
        <v>2.49</v>
      </c>
      <c r="Z87" s="24">
        <v>2.49</v>
      </c>
      <c r="AA87" s="24">
        <v>2.49</v>
      </c>
      <c r="AB87" s="24">
        <v>2.49</v>
      </c>
      <c r="AC87" s="24">
        <v>2.49</v>
      </c>
      <c r="AD87" s="24">
        <v>2.49</v>
      </c>
      <c r="AE87" s="24">
        <v>2.49</v>
      </c>
      <c r="AF87" s="24">
        <v>3</v>
      </c>
      <c r="AG87" s="24">
        <v>3</v>
      </c>
      <c r="AH87" s="24">
        <v>-3</v>
      </c>
      <c r="AI87" s="24">
        <v>-2</v>
      </c>
      <c r="AJ87" s="24">
        <v>-1</v>
      </c>
      <c r="AK87" s="24">
        <v>0</v>
      </c>
      <c r="AL87" s="24">
        <v>1</v>
      </c>
      <c r="AM87" s="24">
        <v>2</v>
      </c>
      <c r="AN87" s="24">
        <v>3</v>
      </c>
      <c r="AO87" s="24">
        <v>3</v>
      </c>
      <c r="AQ87" s="24">
        <v>3</v>
      </c>
      <c r="AS87" s="24">
        <v>3</v>
      </c>
      <c r="AU87" s="24">
        <v>3</v>
      </c>
      <c r="AW87" s="24">
        <v>3.2</v>
      </c>
    </row>
    <row r="88" ht="19.5" customHeight="1" spans="1:49" s="24" customFormat="1" x14ac:dyDescent="0.25">
      <c r="A88" s="25" t="s">
        <v>166</v>
      </c>
      <c r="B88" s="26" t="s">
        <v>221</v>
      </c>
      <c r="C88" s="27" t="s">
        <v>23</v>
      </c>
      <c r="D88" s="27">
        <v>34</v>
      </c>
      <c r="E88" s="27" t="s">
        <v>28</v>
      </c>
      <c r="F88" s="28">
        <v>0.3</v>
      </c>
      <c r="G88" s="29">
        <f t="array" ref="G88">_xlfn.IFS($E88="AboveFloor",$K88+($F88*$K88),$E88="BelowFloor",$K88-($F88*$K88),$E88="Fixed",$F88)</f>
        <v>0.754</v>
      </c>
      <c r="H88" s="29">
        <f t="shared" si="29"/>
        <v>1.246</v>
      </c>
      <c r="I88" s="30">
        <v>0.01</v>
      </c>
      <c r="J88" s="31"/>
      <c r="K88" s="32">
        <f t="shared" si="25"/>
        <v>0.58</v>
      </c>
      <c r="L88" s="32">
        <f t="shared" si="30"/>
        <v>2</v>
      </c>
      <c r="M88" s="32">
        <f t="shared" si="31"/>
        <v>1.42</v>
      </c>
      <c r="N88" s="33">
        <f t="shared" si="32"/>
        <v>2.4482758620689657</v>
      </c>
      <c r="O88" s="32">
        <f t="shared" si="33"/>
        <v>3.4</v>
      </c>
      <c r="P88" s="31"/>
      <c r="Q88" s="24" t="s">
        <v>120</v>
      </c>
      <c r="R88" s="32">
        <f t="array" ref="R88">INDEX($Y88:$XL88,COUNTA($Y88:$XL88))</f>
        <v>2</v>
      </c>
      <c r="S88" s="32">
        <f t="shared" si="26"/>
        <v>2</v>
      </c>
      <c r="T88" s="32">
        <f t="shared" si="27"/>
        <v>0</v>
      </c>
      <c r="U88" s="34">
        <f t="shared" si="28"/>
        <v>0</v>
      </c>
      <c r="V88" s="35" t="s">
        <v>9</v>
      </c>
      <c r="W88" s="36" t="s">
        <v>222</v>
      </c>
      <c r="X88" s="35" t="s">
        <v>9</v>
      </c>
      <c r="Y88" s="24">
        <v>2.19</v>
      </c>
      <c r="Z88" s="24">
        <v>2.19</v>
      </c>
      <c r="AA88" s="24">
        <v>2.19</v>
      </c>
      <c r="AB88" s="24">
        <v>2.19</v>
      </c>
      <c r="AC88" s="24">
        <v>2.19</v>
      </c>
      <c r="AD88" s="24">
        <v>2.19</v>
      </c>
      <c r="AE88" s="24">
        <v>2.19</v>
      </c>
      <c r="AF88" s="24">
        <v>2.15</v>
      </c>
      <c r="AG88" s="24">
        <v>2.15</v>
      </c>
      <c r="AH88" s="24">
        <v>-4</v>
      </c>
      <c r="AI88" s="24">
        <v>-3</v>
      </c>
      <c r="AJ88" s="24">
        <v>-2</v>
      </c>
      <c r="AK88" s="24">
        <v>-1</v>
      </c>
      <c r="AL88" s="24">
        <v>0</v>
      </c>
      <c r="AM88" s="24">
        <v>1</v>
      </c>
      <c r="AN88" s="24">
        <v>2</v>
      </c>
      <c r="AO88" s="24">
        <v>2</v>
      </c>
      <c r="AQ88" s="24">
        <v>2</v>
      </c>
      <c r="AS88" s="24">
        <v>2</v>
      </c>
      <c r="AU88" s="24">
        <v>2</v>
      </c>
      <c r="AW88" s="24">
        <v>2</v>
      </c>
    </row>
    <row r="89" ht="19.5" customHeight="1" spans="1:49" s="24" customFormat="1" x14ac:dyDescent="0.25">
      <c r="A89" s="25" t="s">
        <v>166</v>
      </c>
      <c r="B89" s="26" t="s">
        <v>223</v>
      </c>
      <c r="C89" s="27" t="s">
        <v>23</v>
      </c>
      <c r="D89" s="27">
        <v>47</v>
      </c>
      <c r="E89" s="27" t="s">
        <v>28</v>
      </c>
      <c r="F89" s="28">
        <v>0.3</v>
      </c>
      <c r="G89" s="29">
        <f t="array" ref="G89">_xlfn.IFS($E89="AboveFloor",$K89+($F89*$K89),$E89="BelowFloor",$K89-($F89*$K89),$E89="Fixed",$F89)</f>
        <v>0.754</v>
      </c>
      <c r="H89" s="29">
        <f t="shared" si="29"/>
        <v>0.6359999999999999</v>
      </c>
      <c r="I89" s="30">
        <v>0.01</v>
      </c>
      <c r="J89" s="31"/>
      <c r="K89" s="32">
        <f t="shared" si="25"/>
        <v>0.58</v>
      </c>
      <c r="L89" s="32">
        <f t="shared" si="30"/>
        <v>1.39</v>
      </c>
      <c r="M89" s="32">
        <f t="shared" si="31"/>
        <v>0.8099999999999999</v>
      </c>
      <c r="N89" s="33">
        <f t="shared" si="32"/>
        <v>1.396551724137931</v>
      </c>
      <c r="O89" s="32">
        <f t="shared" si="33"/>
        <v>2.4</v>
      </c>
      <c r="P89" s="31"/>
      <c r="Q89" s="24" t="s">
        <v>213</v>
      </c>
      <c r="R89" s="32">
        <f t="array" ref="R89">INDEX($Y89:$XL89,COUNTA($Y89:$XL89))</f>
        <v>1.39</v>
      </c>
      <c r="S89" s="32">
        <f t="shared" si="26"/>
        <v>1.39</v>
      </c>
      <c r="T89" s="32">
        <f t="shared" si="27"/>
        <v>0</v>
      </c>
      <c r="U89" s="34">
        <f t="shared" si="28"/>
        <v>0</v>
      </c>
      <c r="V89" s="35" t="s">
        <v>9</v>
      </c>
      <c r="W89" s="36" t="s">
        <v>224</v>
      </c>
      <c r="X89" s="35" t="s">
        <v>9</v>
      </c>
      <c r="Y89" s="24">
        <v>1.6</v>
      </c>
      <c r="Z89" s="24">
        <v>1.6</v>
      </c>
      <c r="AA89" s="24">
        <v>1.6</v>
      </c>
      <c r="AB89" s="24">
        <v>1.6</v>
      </c>
      <c r="AC89" s="24">
        <v>1.6</v>
      </c>
      <c r="AD89" s="24">
        <v>1.69</v>
      </c>
      <c r="AE89" s="24">
        <v>1.39</v>
      </c>
      <c r="AF89" s="24">
        <v>1.39</v>
      </c>
      <c r="AG89" s="24">
        <v>1.39</v>
      </c>
      <c r="AH89" s="24">
        <v>-4.61</v>
      </c>
      <c r="AI89" s="24">
        <v>-3.61</v>
      </c>
      <c r="AJ89" s="24">
        <v>-2.61</v>
      </c>
      <c r="AK89" s="24">
        <v>-1.61</v>
      </c>
      <c r="AL89" s="24">
        <v>-0.61</v>
      </c>
      <c r="AM89" s="24">
        <v>0.39</v>
      </c>
      <c r="AN89" s="24">
        <v>1.39</v>
      </c>
      <c r="AO89" s="24">
        <v>1.39</v>
      </c>
      <c r="AQ89" s="24">
        <v>1.39</v>
      </c>
      <c r="AS89" s="24">
        <v>1.39</v>
      </c>
      <c r="AU89" s="24">
        <v>1.39</v>
      </c>
      <c r="AW89" s="24">
        <v>1.39</v>
      </c>
    </row>
    <row r="90" ht="39.95" customHeight="1" spans="1:49" s="11" customFormat="1" x14ac:dyDescent="0.25">
      <c r="A90" s="12" t="s">
        <v>225</v>
      </c>
      <c r="B90" s="13" t="s">
        <v>22</v>
      </c>
      <c r="C90" s="14" t="s">
        <v>23</v>
      </c>
      <c r="D90" s="14">
        <v>10000</v>
      </c>
      <c r="E90" s="14" t="s">
        <v>24</v>
      </c>
      <c r="F90" s="15">
        <v>0.4</v>
      </c>
      <c r="G90" s="16">
        <f t="array" ref="G90">_xlfn.IFS($E90="AboveFloor",$K90+($F90*$K90),$E90="BelowFloor",$K90-($F90*$K90),$E90="Fixed",$F90)</f>
        <v>0.126</v>
      </c>
      <c r="H90" s="16"/>
      <c r="I90" s="17">
        <v>0</v>
      </c>
      <c r="J90" s="18"/>
      <c r="K90" s="19">
        <f>SUM(L90)</f>
        <v>0.21</v>
      </c>
      <c r="L90" s="19">
        <f t="shared" ref="L90" si="34">SUM(R90)</f>
        <v>0.21</v>
      </c>
      <c r="M90" s="19">
        <f t="shared" si="31"/>
        <v>0</v>
      </c>
      <c r="N90" s="20">
        <f t="shared" si="32"/>
        <v>0</v>
      </c>
      <c r="O90" s="19">
        <f t="shared" si="33"/>
        <v>1</v>
      </c>
      <c r="P90" s="18"/>
      <c r="Q90" s="11" t="s">
        <v>226</v>
      </c>
      <c r="R90" s="19">
        <f t="array" ref="R90">INDEX($Y90:$XL90,COUNTA($Y90:$XL90))</f>
        <v>0.21</v>
      </c>
      <c r="S90" s="19">
        <f t="shared" si="26"/>
        <v>0.21</v>
      </c>
      <c r="T90" s="19">
        <f t="shared" si="27"/>
        <v>0</v>
      </c>
      <c r="U90" s="21">
        <f t="shared" si="28"/>
        <v>0</v>
      </c>
      <c r="V90" s="22" t="s">
        <v>9</v>
      </c>
      <c r="W90" s="23" t="s">
        <v>227</v>
      </c>
      <c r="X90" s="22" t="s">
        <v>9</v>
      </c>
      <c r="Y90" s="11">
        <v>0.85</v>
      </c>
      <c r="Z90" s="11">
        <v>0.85</v>
      </c>
      <c r="AA90" s="11">
        <v>0.85</v>
      </c>
      <c r="AB90" s="11">
        <v>0.85</v>
      </c>
      <c r="AC90" s="11">
        <v>0.8</v>
      </c>
      <c r="AD90" s="11">
        <v>0.84</v>
      </c>
      <c r="AE90" s="11">
        <v>0.842</v>
      </c>
      <c r="AF90" s="11">
        <v>0.87</v>
      </c>
      <c r="AG90" s="11">
        <v>0.95</v>
      </c>
      <c r="AH90" s="11">
        <v>-5.79</v>
      </c>
      <c r="AI90" s="11">
        <v>-4.79</v>
      </c>
      <c r="AJ90" s="11">
        <v>-3.79</v>
      </c>
      <c r="AK90" s="11">
        <v>-2.79</v>
      </c>
      <c r="AL90" s="11">
        <v>-1.79</v>
      </c>
      <c r="AM90" s="11">
        <v>-0.79</v>
      </c>
      <c r="AN90" s="11">
        <v>0.21</v>
      </c>
      <c r="AO90" s="11">
        <v>0.21</v>
      </c>
      <c r="AQ90" s="11">
        <v>0.189</v>
      </c>
      <c r="AS90" s="11">
        <v>0.194</v>
      </c>
      <c r="AU90" s="11">
        <v>0.1839</v>
      </c>
      <c r="AW90" s="11">
        <v>0.1744</v>
      </c>
    </row>
    <row r="91" ht="19.5" customHeight="1" spans="1:49" s="24" customFormat="1" x14ac:dyDescent="0.25">
      <c r="A91" s="25" t="s">
        <v>225</v>
      </c>
      <c r="B91" s="26" t="s">
        <v>228</v>
      </c>
      <c r="C91" s="27" t="s">
        <v>23</v>
      </c>
      <c r="D91" s="27">
        <v>47</v>
      </c>
      <c r="E91" s="27" t="s">
        <v>28</v>
      </c>
      <c r="F91" s="28">
        <v>0.3</v>
      </c>
      <c r="G91" s="29">
        <f t="array" ref="G91">_xlfn.IFS($E91="AboveFloor",$K91+($F91*$K91),$E91="BelowFloor",$K91-($F91*$K91),$E91="Fixed",$F91)</f>
        <v>0.273</v>
      </c>
      <c r="H91" s="29">
        <f t="shared" ref="H91" si="35">SUM(L91-G91)</f>
        <v>0.277</v>
      </c>
      <c r="I91" s="30">
        <v>0.01</v>
      </c>
      <c r="J91" s="31"/>
      <c r="K91" s="32">
        <f>SUM($K$90)</f>
        <v>0.21</v>
      </c>
      <c r="L91" s="32">
        <f t="shared" ref="L91" si="36">SUM(R91)</f>
        <v>0.55</v>
      </c>
      <c r="M91" s="32">
        <f t="shared" ref="M91" si="37">SUM(L91-K91)</f>
        <v>0.3400000000000001</v>
      </c>
      <c r="N91" s="33">
        <f t="shared" ref="N91" si="38">SUM(L91-K91)/K91</f>
        <v>1.6190476190476195</v>
      </c>
      <c r="O91" s="32">
        <f t="shared" ref="O91" si="39">ROUND(L91/K91,1)</f>
        <v>2.6</v>
      </c>
      <c r="P91" s="31"/>
      <c r="Q91" s="24" t="s">
        <v>54</v>
      </c>
      <c r="R91" s="32">
        <f t="array" ref="R91">INDEX($Y91:$XL91,COUNTA($Y91:$XL91))</f>
        <v>0.55</v>
      </c>
      <c r="S91" s="32">
        <f t="shared" si="26"/>
        <v>0.55</v>
      </c>
      <c r="T91" s="32">
        <f t="shared" si="27"/>
        <v>0</v>
      </c>
      <c r="U91" s="34">
        <f t="shared" si="28"/>
        <v>0</v>
      </c>
      <c r="V91" s="35" t="s">
        <v>9</v>
      </c>
      <c r="W91" s="36" t="s">
        <v>229</v>
      </c>
      <c r="X91" s="35" t="s">
        <v>9</v>
      </c>
      <c r="Y91" s="24">
        <v>1.6</v>
      </c>
      <c r="Z91" s="24">
        <v>1.6</v>
      </c>
      <c r="AA91" s="24">
        <v>1.6</v>
      </c>
      <c r="AB91" s="24">
        <v>1.6</v>
      </c>
      <c r="AC91" s="24">
        <v>1.6</v>
      </c>
      <c r="AD91" s="24">
        <v>1.69</v>
      </c>
      <c r="AE91" s="24">
        <v>1.39</v>
      </c>
      <c r="AF91" s="24">
        <v>1.39</v>
      </c>
      <c r="AG91" s="24">
        <v>1.45</v>
      </c>
      <c r="AH91" s="24">
        <v>-5.45</v>
      </c>
      <c r="AI91" s="24">
        <v>-4.45</v>
      </c>
      <c r="AJ91" s="24">
        <v>-3.45</v>
      </c>
      <c r="AK91" s="24">
        <v>-2.45</v>
      </c>
      <c r="AL91" s="24">
        <v>-1.45</v>
      </c>
      <c r="AM91" s="24">
        <v>-0.45</v>
      </c>
      <c r="AN91" s="24">
        <v>0.55</v>
      </c>
      <c r="AO91" s="24">
        <v>0.55</v>
      </c>
      <c r="AQ91" s="24">
        <v>0.55</v>
      </c>
      <c r="AS91" s="24">
        <v>0.425</v>
      </c>
      <c r="AU91" s="24">
        <v>0.425</v>
      </c>
      <c r="AW91" s="24">
        <v>0.425</v>
      </c>
    </row>
    <row r="92" ht="19.5" customHeight="1" spans="1:49" s="24" customFormat="1" x14ac:dyDescent="0.25">
      <c r="A92" s="25" t="s">
        <v>225</v>
      </c>
      <c r="B92" s="26" t="s">
        <v>230</v>
      </c>
      <c r="C92" s="27" t="s">
        <v>53</v>
      </c>
      <c r="D92" s="27">
        <v>78</v>
      </c>
      <c r="E92" s="27" t="s">
        <v>28</v>
      </c>
      <c r="F92" s="28">
        <v>0.3</v>
      </c>
      <c r="G92" s="29">
        <f t="array" ref="G92">_xlfn.IFS($E92="AboveFloor",$K92+($F92*$K92),$E92="BelowFloor",$K92-($F92*$K92),$E92="Fixed",$F92)</f>
        <v>0.273</v>
      </c>
      <c r="H92" s="29">
        <f t="shared" ref="H92:H109" si="40">SUM(L92-G92)</f>
        <v>0.126</v>
      </c>
      <c r="I92" s="30">
        <v>0.01</v>
      </c>
      <c r="J92" s="31"/>
      <c r="K92" s="32">
        <f t="shared" ref="K92:K114" si="41">SUM($K$90)</f>
        <v>0.21</v>
      </c>
      <c r="L92" s="32">
        <f t="shared" ref="L92:L109" si="42">SUM(R92)</f>
        <v>0.399</v>
      </c>
      <c r="M92" s="32">
        <f t="shared" ref="M92:M109" si="43">SUM(L92-K92)</f>
        <v>0.18900000000000003</v>
      </c>
      <c r="N92" s="33">
        <f t="shared" ref="N92:N109" si="44">SUM(L92-K92)/K92</f>
        <v>0.9000000000000001</v>
      </c>
      <c r="O92" s="32">
        <f t="shared" ref="O92:O109" si="45">ROUND(L92/K92,1)</f>
        <v>1.9</v>
      </c>
      <c r="P92" s="31"/>
      <c r="Q92" s="24" t="s">
        <v>59</v>
      </c>
      <c r="R92" s="32">
        <f t="array" ref="R92">INDEX($Y92:$XL92,COUNTA($Y92:$XL92))</f>
        <v>0.399</v>
      </c>
      <c r="S92" s="32">
        <f t="shared" si="26"/>
        <v>0.399</v>
      </c>
      <c r="T92" s="32">
        <f t="shared" si="27"/>
        <v>0</v>
      </c>
      <c r="U92" s="34">
        <f t="shared" si="28"/>
        <v>0</v>
      </c>
      <c r="V92" s="35" t="s">
        <v>9</v>
      </c>
      <c r="W92" s="37" t="s">
        <v>231</v>
      </c>
      <c r="X92" s="35" t="s">
        <v>9</v>
      </c>
      <c r="Y92" s="24">
        <v>1.6</v>
      </c>
      <c r="Z92" s="24">
        <v>1.6</v>
      </c>
      <c r="AA92" s="24">
        <v>1.6</v>
      </c>
      <c r="AB92" s="24">
        <v>1.6</v>
      </c>
      <c r="AC92" s="24">
        <v>1.6</v>
      </c>
      <c r="AD92" s="24">
        <v>1.69</v>
      </c>
      <c r="AE92" s="24">
        <v>1.39</v>
      </c>
      <c r="AF92" s="24">
        <v>1.39</v>
      </c>
      <c r="AG92" s="24">
        <v>1.39</v>
      </c>
      <c r="AH92" s="24">
        <v>-5.601</v>
      </c>
      <c r="AI92" s="24">
        <v>-4.601</v>
      </c>
      <c r="AJ92" s="24">
        <v>-3.601</v>
      </c>
      <c r="AK92" s="24">
        <v>-2.601</v>
      </c>
      <c r="AL92" s="24">
        <v>-1.601</v>
      </c>
      <c r="AM92" s="24">
        <v>-0.601</v>
      </c>
      <c r="AN92" s="24">
        <v>0.399</v>
      </c>
      <c r="AO92" s="24">
        <v>0.399</v>
      </c>
      <c r="AQ92" s="24">
        <v>0.399</v>
      </c>
      <c r="AS92" s="24">
        <v>0.399</v>
      </c>
      <c r="AU92" s="24">
        <v>0.34</v>
      </c>
      <c r="AW92" s="24">
        <v>0.34</v>
      </c>
    </row>
    <row r="93" ht="19.5" customHeight="1" spans="1:49" s="24" customFormat="1" x14ac:dyDescent="0.25">
      <c r="A93" s="25" t="s">
        <v>225</v>
      </c>
      <c r="B93" s="26" t="s">
        <v>232</v>
      </c>
      <c r="C93" s="27" t="s">
        <v>23</v>
      </c>
      <c r="D93" s="27">
        <v>47</v>
      </c>
      <c r="E93" s="27" t="s">
        <v>28</v>
      </c>
      <c r="F93" s="28">
        <v>0.3</v>
      </c>
      <c r="G93" s="29">
        <f t="array" ref="G93">_xlfn.IFS($E93="AboveFloor",$K93+($F93*$K93),$E93="BelowFloor",$K93-($F93*$K93),$E93="Fixed",$F93)</f>
        <v>0.273</v>
      </c>
      <c r="H93" s="29">
        <f t="shared" si="40"/>
        <v>0.6709999999999999</v>
      </c>
      <c r="I93" s="30">
        <v>0.01</v>
      </c>
      <c r="J93" s="31"/>
      <c r="K93" s="32">
        <f t="shared" si="41"/>
        <v>0.21</v>
      </c>
      <c r="L93" s="32">
        <f t="shared" si="42"/>
        <v>0.944</v>
      </c>
      <c r="M93" s="32">
        <f t="shared" si="43"/>
        <v>0.734</v>
      </c>
      <c r="N93" s="33">
        <f t="shared" si="44"/>
        <v>3.4952380952380953</v>
      </c>
      <c r="O93" s="32">
        <f t="shared" si="45"/>
        <v>4.5</v>
      </c>
      <c r="P93" s="31"/>
      <c r="Q93" s="24" t="s">
        <v>54</v>
      </c>
      <c r="R93" s="32">
        <f t="array" ref="R93">INDEX($Y93:$XL93,COUNTA($Y93:$XL93))</f>
        <v>0.944</v>
      </c>
      <c r="S93" s="32">
        <f t="shared" si="26"/>
        <v>0.944</v>
      </c>
      <c r="T93" s="32">
        <f t="shared" si="27"/>
        <v>0</v>
      </c>
      <c r="U93" s="34">
        <f t="shared" si="28"/>
        <v>0</v>
      </c>
      <c r="V93" s="35" t="s">
        <v>9</v>
      </c>
      <c r="W93" s="36" t="s">
        <v>233</v>
      </c>
      <c r="X93" s="35" t="s">
        <v>9</v>
      </c>
      <c r="Y93" s="24">
        <v>1.6</v>
      </c>
      <c r="Z93" s="24">
        <v>1.6</v>
      </c>
      <c r="AA93" s="24">
        <v>1.6</v>
      </c>
      <c r="AB93" s="24">
        <v>1.6</v>
      </c>
      <c r="AC93" s="24">
        <v>1.6</v>
      </c>
      <c r="AD93" s="24">
        <v>1.69</v>
      </c>
      <c r="AE93" s="24">
        <v>1.39</v>
      </c>
      <c r="AF93" s="24">
        <v>1.39</v>
      </c>
      <c r="AG93" s="24">
        <v>1.39</v>
      </c>
      <c r="AH93" s="24">
        <v>-5.056</v>
      </c>
      <c r="AI93" s="24">
        <v>-4.056</v>
      </c>
      <c r="AJ93" s="24">
        <v>-3.056</v>
      </c>
      <c r="AK93" s="24">
        <v>-2.056</v>
      </c>
      <c r="AL93" s="24">
        <v>-1.056</v>
      </c>
      <c r="AM93" s="24">
        <v>-0.056</v>
      </c>
      <c r="AN93" s="24">
        <v>0.944</v>
      </c>
      <c r="AO93" s="24">
        <v>0.944</v>
      </c>
      <c r="AQ93" s="24">
        <v>0.944</v>
      </c>
      <c r="AS93" s="24">
        <v>0.5</v>
      </c>
      <c r="AU93" s="24">
        <v>0.485</v>
      </c>
      <c r="AW93" s="24">
        <v>0.485</v>
      </c>
    </row>
    <row r="94" ht="19.5" customHeight="1" spans="1:49" s="24" customFormat="1" x14ac:dyDescent="0.25">
      <c r="A94" s="25" t="s">
        <v>225</v>
      </c>
      <c r="B94" s="26" t="s">
        <v>234</v>
      </c>
      <c r="C94" s="27" t="s">
        <v>53</v>
      </c>
      <c r="D94" s="27">
        <v>56</v>
      </c>
      <c r="E94" s="27" t="s">
        <v>28</v>
      </c>
      <c r="F94" s="28">
        <v>0.3</v>
      </c>
      <c r="G94" s="29">
        <f t="array" ref="G94">_xlfn.IFS($E94="AboveFloor",$K94+($F94*$K94),$E94="BelowFloor",$K94-($F94*$K94),$E94="Fixed",$F94)</f>
        <v>0.273</v>
      </c>
      <c r="H94" s="29">
        <f t="shared" si="40"/>
        <v>0.11699999999999999</v>
      </c>
      <c r="I94" s="30">
        <v>0.01</v>
      </c>
      <c r="J94" s="31"/>
      <c r="K94" s="32">
        <f t="shared" si="41"/>
        <v>0.21</v>
      </c>
      <c r="L94" s="32">
        <f t="shared" si="42"/>
        <v>0.39</v>
      </c>
      <c r="M94" s="32">
        <f t="shared" si="43"/>
        <v>0.18000000000000002</v>
      </c>
      <c r="N94" s="33">
        <f t="shared" si="44"/>
        <v>0.8571428571428573</v>
      </c>
      <c r="O94" s="32">
        <f t="shared" si="45"/>
        <v>1.9</v>
      </c>
      <c r="P94" s="31"/>
      <c r="Q94" s="24" t="s">
        <v>59</v>
      </c>
      <c r="R94" s="32">
        <f t="array" ref="R94">INDEX($Y94:$XL94,COUNTA($Y94:$XL94))</f>
        <v>0.39</v>
      </c>
      <c r="S94" s="32">
        <f t="shared" si="26"/>
        <v>0.39</v>
      </c>
      <c r="T94" s="32">
        <f t="shared" si="27"/>
        <v>0</v>
      </c>
      <c r="U94" s="34">
        <f t="shared" si="28"/>
        <v>0</v>
      </c>
      <c r="V94" s="35" t="s">
        <v>9</v>
      </c>
      <c r="W94" s="36" t="s">
        <v>235</v>
      </c>
      <c r="X94" s="35" t="s">
        <v>9</v>
      </c>
      <c r="Y94" s="24">
        <v>1.6</v>
      </c>
      <c r="Z94" s="24">
        <v>1.6</v>
      </c>
      <c r="AA94" s="24">
        <v>1.6</v>
      </c>
      <c r="AB94" s="24">
        <v>1.6</v>
      </c>
      <c r="AC94" s="24">
        <v>1.6</v>
      </c>
      <c r="AD94" s="24">
        <v>1.69</v>
      </c>
      <c r="AE94" s="24">
        <v>1.39</v>
      </c>
      <c r="AF94" s="24">
        <v>1.39</v>
      </c>
      <c r="AG94" s="24">
        <v>1.39</v>
      </c>
      <c r="AH94" s="24">
        <v>-5.61</v>
      </c>
      <c r="AI94" s="24">
        <v>-4.61</v>
      </c>
      <c r="AJ94" s="24">
        <v>-3.61</v>
      </c>
      <c r="AK94" s="24">
        <v>-2.61</v>
      </c>
      <c r="AL94" s="24">
        <v>-1.61</v>
      </c>
      <c r="AM94" s="24">
        <v>-0.61</v>
      </c>
      <c r="AN94" s="24">
        <v>0.39</v>
      </c>
      <c r="AO94" s="24">
        <v>0.39</v>
      </c>
      <c r="AQ94" s="24">
        <v>0.39</v>
      </c>
      <c r="AS94" s="24">
        <v>0.39</v>
      </c>
      <c r="AU94" s="24">
        <v>0.5111</v>
      </c>
      <c r="AW94" s="24">
        <v>0.5111</v>
      </c>
    </row>
    <row r="95" ht="19.5" customHeight="1" spans="1:49" s="24" customFormat="1" x14ac:dyDescent="0.25">
      <c r="A95" s="25" t="s">
        <v>225</v>
      </c>
      <c r="B95" s="26" t="s">
        <v>236</v>
      </c>
      <c r="C95" s="27" t="s">
        <v>23</v>
      </c>
      <c r="D95" s="27">
        <v>15</v>
      </c>
      <c r="E95" s="27" t="s">
        <v>28</v>
      </c>
      <c r="F95" s="28">
        <v>0.3</v>
      </c>
      <c r="G95" s="29">
        <f t="array" ref="G95">_xlfn.IFS($E95="AboveFloor",$K95+($F95*$K95),$E95="BelowFloor",$K95-($F95*$K95),$E95="Fixed",$F95)</f>
        <v>0.273</v>
      </c>
      <c r="H95" s="29">
        <f t="shared" si="40"/>
        <v>3.057</v>
      </c>
      <c r="I95" s="30">
        <v>0.01</v>
      </c>
      <c r="J95" s="31"/>
      <c r="K95" s="32">
        <f t="shared" si="41"/>
        <v>0.21</v>
      </c>
      <c r="L95" s="32">
        <f t="shared" si="42"/>
        <v>3.33</v>
      </c>
      <c r="M95" s="32">
        <f t="shared" si="43"/>
        <v>3.12</v>
      </c>
      <c r="N95" s="33">
        <f t="shared" si="44"/>
        <v>14.857142857142858</v>
      </c>
      <c r="O95" s="32">
        <f t="shared" si="45"/>
        <v>15.9</v>
      </c>
      <c r="P95" s="31"/>
      <c r="Q95" s="24" t="s">
        <v>43</v>
      </c>
      <c r="R95" s="32">
        <f t="array" ref="R95">INDEX($Y95:$XL95,COUNTA($Y95:$XL95))</f>
        <v>3.33</v>
      </c>
      <c r="S95" s="32">
        <f t="shared" si="26"/>
        <v>3.33</v>
      </c>
      <c r="T95" s="32">
        <f t="shared" si="27"/>
        <v>0</v>
      </c>
      <c r="U95" s="34">
        <f t="shared" si="28"/>
        <v>0</v>
      </c>
      <c r="V95" s="35" t="s">
        <v>9</v>
      </c>
      <c r="W95" s="36" t="s">
        <v>237</v>
      </c>
      <c r="X95" s="35" t="s">
        <v>9</v>
      </c>
      <c r="Y95" s="24">
        <v>1.6</v>
      </c>
      <c r="Z95" s="24">
        <v>1.6</v>
      </c>
      <c r="AA95" s="24">
        <v>1.6</v>
      </c>
      <c r="AB95" s="24">
        <v>1.6</v>
      </c>
      <c r="AC95" s="24">
        <v>1.6</v>
      </c>
      <c r="AD95" s="24">
        <v>1.69</v>
      </c>
      <c r="AE95" s="24">
        <v>1.39</v>
      </c>
      <c r="AF95" s="24">
        <v>1.39</v>
      </c>
      <c r="AG95" s="24">
        <v>1.39</v>
      </c>
      <c r="AH95" s="24">
        <v>-2.67</v>
      </c>
      <c r="AI95" s="24">
        <v>-1.67</v>
      </c>
      <c r="AJ95" s="24">
        <v>-0.67</v>
      </c>
      <c r="AK95" s="24">
        <v>0.33</v>
      </c>
      <c r="AL95" s="24">
        <v>1.33</v>
      </c>
      <c r="AM95" s="24">
        <v>2.33</v>
      </c>
      <c r="AN95" s="24">
        <v>3.33</v>
      </c>
      <c r="AO95" s="24">
        <v>3.33</v>
      </c>
      <c r="AQ95" s="24">
        <v>3.33</v>
      </c>
      <c r="AS95" s="24">
        <v>3.33</v>
      </c>
      <c r="AU95" s="24">
        <v>3.33</v>
      </c>
      <c r="AW95" s="24">
        <v>3.33</v>
      </c>
    </row>
    <row r="96" ht="19.5" customHeight="1" spans="1:49" s="24" customFormat="1" x14ac:dyDescent="0.25">
      <c r="A96" s="25" t="s">
        <v>225</v>
      </c>
      <c r="B96" s="26" t="s">
        <v>238</v>
      </c>
      <c r="C96" s="27" t="s">
        <v>23</v>
      </c>
      <c r="D96" s="27">
        <v>56</v>
      </c>
      <c r="E96" s="27" t="s">
        <v>28</v>
      </c>
      <c r="F96" s="28">
        <v>0.3</v>
      </c>
      <c r="G96" s="29">
        <f t="array" ref="G96">_xlfn.IFS($E96="AboveFloor",$K96+($F96*$K96),$E96="BelowFloor",$K96-($F96*$K96),$E96="Fixed",$F96)</f>
        <v>0.273</v>
      </c>
      <c r="H96" s="29">
        <f t="shared" si="40"/>
        <v>0.577</v>
      </c>
      <c r="I96" s="30">
        <v>0.01</v>
      </c>
      <c r="J96" s="31"/>
      <c r="K96" s="32">
        <f t="shared" si="41"/>
        <v>0.21</v>
      </c>
      <c r="L96" s="32">
        <f t="shared" si="42"/>
        <v>0.85</v>
      </c>
      <c r="M96" s="32">
        <f t="shared" si="43"/>
        <v>0.64</v>
      </c>
      <c r="N96" s="33">
        <f t="shared" si="44"/>
        <v>3.047619047619048</v>
      </c>
      <c r="O96" s="32">
        <f t="shared" si="45"/>
        <v>4</v>
      </c>
      <c r="P96" s="31"/>
      <c r="Q96" s="24" t="s">
        <v>59</v>
      </c>
      <c r="R96" s="32">
        <f t="array" ref="R96">INDEX($Y96:$XL96,COUNTA($Y96:$XL96))</f>
        <v>0.85</v>
      </c>
      <c r="S96" s="32">
        <f t="shared" si="26"/>
        <v>0.85</v>
      </c>
      <c r="T96" s="32">
        <f t="shared" si="27"/>
        <v>0</v>
      </c>
      <c r="U96" s="34">
        <f t="shared" si="28"/>
        <v>0</v>
      </c>
      <c r="V96" s="35" t="s">
        <v>9</v>
      </c>
      <c r="W96" s="36" t="s">
        <v>239</v>
      </c>
      <c r="X96" s="35" t="s">
        <v>9</v>
      </c>
      <c r="Y96" s="24">
        <v>1.6</v>
      </c>
      <c r="Z96" s="24">
        <v>1.6</v>
      </c>
      <c r="AA96" s="24">
        <v>1.6</v>
      </c>
      <c r="AB96" s="24">
        <v>1.6</v>
      </c>
      <c r="AC96" s="24">
        <v>1.6</v>
      </c>
      <c r="AD96" s="24">
        <v>1.69</v>
      </c>
      <c r="AE96" s="24">
        <v>1.39</v>
      </c>
      <c r="AF96" s="24">
        <v>1.39</v>
      </c>
      <c r="AG96" s="24">
        <v>1.39</v>
      </c>
      <c r="AH96" s="24">
        <v>-5.15</v>
      </c>
      <c r="AI96" s="24">
        <v>-4.15</v>
      </c>
      <c r="AJ96" s="24">
        <v>-3.15</v>
      </c>
      <c r="AK96" s="24">
        <v>-2.15</v>
      </c>
      <c r="AL96" s="24">
        <v>-1.15</v>
      </c>
      <c r="AM96" s="24">
        <v>-0.15</v>
      </c>
      <c r="AN96" s="24">
        <v>0.85</v>
      </c>
      <c r="AO96" s="24">
        <v>0.85</v>
      </c>
      <c r="AQ96" s="24">
        <v>0.85</v>
      </c>
      <c r="AS96" s="24">
        <v>0.85</v>
      </c>
      <c r="AU96" s="24">
        <v>0.78</v>
      </c>
      <c r="AW96" s="24">
        <v>0.78</v>
      </c>
    </row>
    <row r="97" ht="19.5" customHeight="1" spans="1:49" s="24" customFormat="1" x14ac:dyDescent="0.25">
      <c r="A97" s="25" t="s">
        <v>225</v>
      </c>
      <c r="B97" s="26" t="s">
        <v>240</v>
      </c>
      <c r="C97" s="27" t="s">
        <v>23</v>
      </c>
      <c r="D97" s="27">
        <v>59</v>
      </c>
      <c r="E97" s="27" t="s">
        <v>28</v>
      </c>
      <c r="F97" s="28">
        <v>0.3</v>
      </c>
      <c r="G97" s="29">
        <f t="array" ref="G97">_xlfn.IFS($E97="AboveFloor",$K97+($F97*$K97),$E97="BelowFloor",$K97-($F97*$K97),$E97="Fixed",$F97)</f>
        <v>0.273</v>
      </c>
      <c r="H97" s="29">
        <f t="shared" si="40"/>
        <v>0.42699999999999994</v>
      </c>
      <c r="I97" s="30">
        <v>0.01</v>
      </c>
      <c r="J97" s="31"/>
      <c r="K97" s="32">
        <f t="shared" si="41"/>
        <v>0.21</v>
      </c>
      <c r="L97" s="32">
        <f t="shared" si="42"/>
        <v>0.7</v>
      </c>
      <c r="M97" s="32">
        <f t="shared" si="43"/>
        <v>0.49</v>
      </c>
      <c r="N97" s="33">
        <f t="shared" si="44"/>
        <v>2.3333333333333335</v>
      </c>
      <c r="O97" s="32">
        <f t="shared" si="45"/>
        <v>3.3</v>
      </c>
      <c r="P97" s="31"/>
      <c r="Q97" s="24" t="s">
        <v>64</v>
      </c>
      <c r="R97" s="32">
        <f t="array" ref="R97">INDEX($Y97:$XL97,COUNTA($Y97:$XL97))</f>
        <v>0.7</v>
      </c>
      <c r="S97" s="32">
        <f t="shared" si="26"/>
        <v>0.7</v>
      </c>
      <c r="T97" s="32">
        <f t="shared" si="27"/>
        <v>0</v>
      </c>
      <c r="U97" s="34">
        <f t="shared" si="28"/>
        <v>0</v>
      </c>
      <c r="V97" s="35" t="s">
        <v>9</v>
      </c>
      <c r="W97" s="36" t="s">
        <v>241</v>
      </c>
      <c r="X97" s="35" t="s">
        <v>9</v>
      </c>
      <c r="Y97" s="24">
        <v>1.6</v>
      </c>
      <c r="Z97" s="24">
        <v>1.6</v>
      </c>
      <c r="AA97" s="24">
        <v>1.6</v>
      </c>
      <c r="AB97" s="24">
        <v>1.6</v>
      </c>
      <c r="AC97" s="24">
        <v>1.6</v>
      </c>
      <c r="AD97" s="24">
        <v>1.69</v>
      </c>
      <c r="AE97" s="24">
        <v>1.39</v>
      </c>
      <c r="AF97" s="24">
        <v>1.39</v>
      </c>
      <c r="AG97" s="24">
        <v>1.39</v>
      </c>
      <c r="AH97" s="24">
        <v>-5.3</v>
      </c>
      <c r="AI97" s="24">
        <v>-4.3</v>
      </c>
      <c r="AJ97" s="24">
        <v>-3.3</v>
      </c>
      <c r="AK97" s="24">
        <v>-2.3</v>
      </c>
      <c r="AL97" s="24">
        <v>-1.3</v>
      </c>
      <c r="AM97" s="24">
        <v>-0.3</v>
      </c>
      <c r="AN97" s="24">
        <v>0.7</v>
      </c>
      <c r="AO97" s="24">
        <v>0.7</v>
      </c>
      <c r="AQ97" s="24">
        <v>0.7</v>
      </c>
      <c r="AS97" s="24">
        <v>0.7</v>
      </c>
      <c r="AU97" s="24">
        <v>0.7</v>
      </c>
      <c r="AW97" s="24">
        <v>0.7</v>
      </c>
    </row>
    <row r="98" ht="19.5" customHeight="1" spans="1:49" s="24" customFormat="1" x14ac:dyDescent="0.25">
      <c r="A98" s="25" t="s">
        <v>225</v>
      </c>
      <c r="B98" s="26" t="s">
        <v>242</v>
      </c>
      <c r="C98" s="27" t="s">
        <v>23</v>
      </c>
      <c r="D98" s="27">
        <v>68</v>
      </c>
      <c r="E98" s="27" t="s">
        <v>28</v>
      </c>
      <c r="F98" s="28">
        <v>0.3</v>
      </c>
      <c r="G98" s="29">
        <f t="array" ref="G98">_xlfn.IFS($E98="AboveFloor",$K98+($F98*$K98),$E98="BelowFloor",$K98-($F98*$K98),$E98="Fixed",$F98)</f>
        <v>0.273</v>
      </c>
      <c r="H98" s="29">
        <f t="shared" si="40"/>
        <v>0.4169999999999999</v>
      </c>
      <c r="I98" s="30">
        <v>0.01</v>
      </c>
      <c r="J98" s="31"/>
      <c r="K98" s="32">
        <f t="shared" si="41"/>
        <v>0.21</v>
      </c>
      <c r="L98" s="32">
        <f t="shared" si="42"/>
        <v>0.69</v>
      </c>
      <c r="M98" s="32">
        <f t="shared" si="43"/>
        <v>0.48</v>
      </c>
      <c r="N98" s="33">
        <f t="shared" si="44"/>
        <v>2.2857142857142856</v>
      </c>
      <c r="O98" s="32">
        <f t="shared" si="45"/>
        <v>3.3</v>
      </c>
      <c r="P98" s="31"/>
      <c r="Q98" s="24" t="s">
        <v>127</v>
      </c>
      <c r="R98" s="32">
        <f t="array" ref="R98">INDEX($Y98:$XL98,COUNTA($Y98:$XL98))</f>
        <v>0.69</v>
      </c>
      <c r="S98" s="32">
        <f t="shared" si="26"/>
        <v>0.69</v>
      </c>
      <c r="T98" s="32">
        <f t="shared" si="27"/>
        <v>0</v>
      </c>
      <c r="U98" s="34">
        <f t="shared" si="28"/>
        <v>0</v>
      </c>
      <c r="V98" s="35" t="s">
        <v>9</v>
      </c>
      <c r="W98" s="36" t="s">
        <v>243</v>
      </c>
      <c r="X98" s="35" t="s">
        <v>9</v>
      </c>
      <c r="Y98" s="24">
        <v>1.6</v>
      </c>
      <c r="Z98" s="24">
        <v>1.6</v>
      </c>
      <c r="AA98" s="24">
        <v>1.6</v>
      </c>
      <c r="AB98" s="24">
        <v>1.6</v>
      </c>
      <c r="AC98" s="24">
        <v>1.6</v>
      </c>
      <c r="AD98" s="24">
        <v>1.69</v>
      </c>
      <c r="AE98" s="24">
        <v>1.39</v>
      </c>
      <c r="AF98" s="24">
        <v>1.39</v>
      </c>
      <c r="AG98" s="24">
        <v>1.39</v>
      </c>
      <c r="AH98" s="24">
        <v>-5.31</v>
      </c>
      <c r="AI98" s="24">
        <v>-4.31</v>
      </c>
      <c r="AJ98" s="24">
        <v>-3.31</v>
      </c>
      <c r="AK98" s="24">
        <v>-2.31</v>
      </c>
      <c r="AL98" s="24">
        <v>-1.31</v>
      </c>
      <c r="AM98" s="24">
        <v>-0.31</v>
      </c>
      <c r="AN98" s="24">
        <v>0.69</v>
      </c>
      <c r="AO98" s="24">
        <v>0.69</v>
      </c>
      <c r="AQ98" s="24">
        <v>0.69</v>
      </c>
      <c r="AS98" s="24">
        <v>0.69</v>
      </c>
      <c r="AU98" s="24">
        <v>0.69</v>
      </c>
      <c r="AW98" s="24">
        <v>0.65</v>
      </c>
    </row>
    <row r="99" ht="19.5" customHeight="1" spans="1:49" s="24" customFormat="1" x14ac:dyDescent="0.25">
      <c r="A99" s="25" t="s">
        <v>225</v>
      </c>
      <c r="B99" s="26" t="s">
        <v>244</v>
      </c>
      <c r="C99" s="27" t="s">
        <v>23</v>
      </c>
      <c r="D99" s="27">
        <v>71</v>
      </c>
      <c r="E99" s="27" t="s">
        <v>28</v>
      </c>
      <c r="F99" s="28">
        <v>0.3</v>
      </c>
      <c r="G99" s="29">
        <f t="array" ref="G99">_xlfn.IFS($E99="AboveFloor",$K99+($F99*$K99),$E99="BelowFloor",$K99-($F99*$K99),$E99="Fixed",$F99)</f>
        <v>0.273</v>
      </c>
      <c r="H99" s="29">
        <f t="shared" si="40"/>
        <v>0.477</v>
      </c>
      <c r="I99" s="30">
        <v>0.01</v>
      </c>
      <c r="J99" s="31"/>
      <c r="K99" s="32">
        <f t="shared" si="41"/>
        <v>0.21</v>
      </c>
      <c r="L99" s="32">
        <f t="shared" si="42"/>
        <v>0.75</v>
      </c>
      <c r="M99" s="32">
        <f t="shared" si="43"/>
        <v>0.54</v>
      </c>
      <c r="N99" s="33">
        <f t="shared" si="44"/>
        <v>2.5714285714285716</v>
      </c>
      <c r="O99" s="32">
        <f t="shared" si="45"/>
        <v>3.6</v>
      </c>
      <c r="P99" s="31"/>
      <c r="Q99" s="24" t="s">
        <v>120</v>
      </c>
      <c r="R99" s="32">
        <f t="array" ref="R99">INDEX($Y99:$XL99,COUNTA($Y99:$XL99))</f>
        <v>0.75</v>
      </c>
      <c r="S99" s="32">
        <f t="shared" si="26"/>
        <v>0.75</v>
      </c>
      <c r="T99" s="32">
        <f t="shared" si="27"/>
        <v>0</v>
      </c>
      <c r="U99" s="34">
        <f t="shared" si="28"/>
        <v>0</v>
      </c>
      <c r="V99" s="35" t="s">
        <v>9</v>
      </c>
      <c r="W99" s="36" t="s">
        <v>245</v>
      </c>
      <c r="X99" s="35" t="s">
        <v>9</v>
      </c>
      <c r="Y99" s="24">
        <v>1.6</v>
      </c>
      <c r="Z99" s="24">
        <v>1.6</v>
      </c>
      <c r="AA99" s="24">
        <v>1.6</v>
      </c>
      <c r="AB99" s="24">
        <v>1.6</v>
      </c>
      <c r="AC99" s="24">
        <v>1.6</v>
      </c>
      <c r="AD99" s="24">
        <v>1.69</v>
      </c>
      <c r="AE99" s="24">
        <v>1.39</v>
      </c>
      <c r="AF99" s="24">
        <v>1.39</v>
      </c>
      <c r="AG99" s="24">
        <v>1.39</v>
      </c>
      <c r="AH99" s="24">
        <v>-5.25</v>
      </c>
      <c r="AI99" s="24">
        <v>-4.25</v>
      </c>
      <c r="AJ99" s="24">
        <v>-3.25</v>
      </c>
      <c r="AK99" s="24">
        <v>-2.25</v>
      </c>
      <c r="AL99" s="24">
        <v>-1.25</v>
      </c>
      <c r="AM99" s="24">
        <v>-0.25</v>
      </c>
      <c r="AN99" s="24">
        <v>0.75</v>
      </c>
      <c r="AO99" s="24">
        <v>0.75</v>
      </c>
      <c r="AQ99" s="24">
        <v>0.75</v>
      </c>
      <c r="AS99" s="24">
        <v>0.69</v>
      </c>
      <c r="AU99" s="24">
        <v>0.69</v>
      </c>
      <c r="AW99" s="24">
        <v>0.69</v>
      </c>
    </row>
    <row r="100" ht="19.5" customHeight="1" spans="1:49" s="24" customFormat="1" x14ac:dyDescent="0.25">
      <c r="A100" s="25" t="s">
        <v>225</v>
      </c>
      <c r="B100" s="26" t="s">
        <v>246</v>
      </c>
      <c r="C100" s="27" t="s">
        <v>23</v>
      </c>
      <c r="D100" s="27">
        <v>30</v>
      </c>
      <c r="E100" s="27" t="s">
        <v>28</v>
      </c>
      <c r="F100" s="28">
        <v>0.3</v>
      </c>
      <c r="G100" s="29">
        <f t="array" ref="G100">_xlfn.IFS($E100="AboveFloor",$K100+($F100*$K100),$E100="BelowFloor",$K100-($F100*$K100),$E100="Fixed",$F100)</f>
        <v>0.273</v>
      </c>
      <c r="H100" s="29">
        <f t="shared" si="40"/>
        <v>3.927</v>
      </c>
      <c r="I100" s="30">
        <v>0.01</v>
      </c>
      <c r="J100" s="31"/>
      <c r="K100" s="32">
        <f t="shared" si="41"/>
        <v>0.21</v>
      </c>
      <c r="L100" s="32">
        <f t="shared" si="42"/>
        <v>4.2</v>
      </c>
      <c r="M100" s="32">
        <f t="shared" si="43"/>
        <v>3.99</v>
      </c>
      <c r="N100" s="33">
        <f t="shared" si="44"/>
        <v>19</v>
      </c>
      <c r="O100" s="32">
        <f t="shared" si="45"/>
        <v>20</v>
      </c>
      <c r="P100" s="31"/>
      <c r="Q100" s="24" t="s">
        <v>32</v>
      </c>
      <c r="R100" s="32">
        <f t="array" ref="R100">INDEX($Y100:$XL100,COUNTA($Y100:$XL100))</f>
        <v>4.2</v>
      </c>
      <c r="S100" s="32">
        <f t="shared" si="26"/>
        <v>4.2</v>
      </c>
      <c r="T100" s="32">
        <f t="shared" si="27"/>
        <v>0</v>
      </c>
      <c r="U100" s="34">
        <f t="shared" si="28"/>
        <v>0</v>
      </c>
      <c r="V100" s="35" t="s">
        <v>9</v>
      </c>
      <c r="W100" s="36" t="s">
        <v>247</v>
      </c>
      <c r="X100" s="35" t="s">
        <v>9</v>
      </c>
      <c r="Y100" s="24">
        <v>1.6</v>
      </c>
      <c r="Z100" s="24">
        <v>1.6</v>
      </c>
      <c r="AA100" s="24">
        <v>1.6</v>
      </c>
      <c r="AB100" s="24">
        <v>1.6</v>
      </c>
      <c r="AC100" s="24">
        <v>1.6</v>
      </c>
      <c r="AD100" s="24">
        <v>1.69</v>
      </c>
      <c r="AE100" s="24">
        <v>1.39</v>
      </c>
      <c r="AF100" s="24">
        <v>1.39</v>
      </c>
      <c r="AG100" s="24">
        <v>1.39</v>
      </c>
      <c r="AH100" s="24">
        <v>-1.8</v>
      </c>
      <c r="AI100" s="24">
        <v>-0.8</v>
      </c>
      <c r="AJ100" s="24">
        <v>0.2</v>
      </c>
      <c r="AK100" s="24">
        <v>1.2</v>
      </c>
      <c r="AL100" s="24">
        <v>2.2</v>
      </c>
      <c r="AM100" s="24">
        <v>3.2</v>
      </c>
      <c r="AN100" s="24">
        <v>4.2</v>
      </c>
      <c r="AO100" s="24">
        <v>4.2</v>
      </c>
      <c r="AQ100" s="24">
        <v>2.55</v>
      </c>
      <c r="AS100" s="24">
        <v>2.55</v>
      </c>
      <c r="AU100" s="24">
        <v>2.55</v>
      </c>
      <c r="AW100" s="24">
        <v>2.55</v>
      </c>
    </row>
    <row r="101" ht="19.5" customHeight="1" spans="1:49" s="24" customFormat="1" x14ac:dyDescent="0.25">
      <c r="A101" s="25" t="s">
        <v>225</v>
      </c>
      <c r="B101" s="26" t="s">
        <v>248</v>
      </c>
      <c r="C101" s="27" t="s">
        <v>23</v>
      </c>
      <c r="D101" s="27">
        <v>54</v>
      </c>
      <c r="E101" s="27" t="s">
        <v>28</v>
      </c>
      <c r="F101" s="28">
        <v>0.3</v>
      </c>
      <c r="G101" s="29">
        <f t="array" ref="G101">_xlfn.IFS($E101="AboveFloor",$K101+($F101*$K101),$E101="BelowFloor",$K101-($F101*$K101),$E101="Fixed",$F101)</f>
        <v>0.273</v>
      </c>
      <c r="H101" s="29">
        <f t="shared" si="40"/>
        <v>0.277</v>
      </c>
      <c r="I101" s="30">
        <v>0.01</v>
      </c>
      <c r="J101" s="31"/>
      <c r="K101" s="32">
        <f t="shared" si="41"/>
        <v>0.21</v>
      </c>
      <c r="L101" s="32">
        <f t="shared" si="42"/>
        <v>0.55</v>
      </c>
      <c r="M101" s="32">
        <f t="shared" si="43"/>
        <v>0.3400000000000001</v>
      </c>
      <c r="N101" s="33">
        <f t="shared" si="44"/>
        <v>1.6190476190476195</v>
      </c>
      <c r="O101" s="32">
        <f t="shared" si="45"/>
        <v>2.6</v>
      </c>
      <c r="P101" s="31"/>
      <c r="Q101" s="24" t="s">
        <v>43</v>
      </c>
      <c r="R101" s="32">
        <f t="array" ref="R101">INDEX($Y101:$XL101,COUNTA($Y101:$XL101))</f>
        <v>0.55</v>
      </c>
      <c r="S101" s="32">
        <f t="shared" si="26"/>
        <v>0.55</v>
      </c>
      <c r="T101" s="32">
        <f t="shared" si="27"/>
        <v>0</v>
      </c>
      <c r="U101" s="34">
        <f t="shared" si="28"/>
        <v>0</v>
      </c>
      <c r="V101" s="35" t="s">
        <v>9</v>
      </c>
      <c r="W101" s="36" t="s">
        <v>249</v>
      </c>
      <c r="X101" s="35" t="s">
        <v>9</v>
      </c>
      <c r="Y101" s="24">
        <v>1.6</v>
      </c>
      <c r="Z101" s="24">
        <v>1.6</v>
      </c>
      <c r="AA101" s="24">
        <v>1.6</v>
      </c>
      <c r="AB101" s="24">
        <v>1.6</v>
      </c>
      <c r="AC101" s="24">
        <v>1.6</v>
      </c>
      <c r="AD101" s="24">
        <v>1.69</v>
      </c>
      <c r="AE101" s="24">
        <v>1.39</v>
      </c>
      <c r="AF101" s="24">
        <v>1.39</v>
      </c>
      <c r="AG101" s="24">
        <v>1.39</v>
      </c>
      <c r="AH101" s="24">
        <v>-5.45</v>
      </c>
      <c r="AI101" s="24">
        <v>-4.45</v>
      </c>
      <c r="AJ101" s="24">
        <v>-3.45</v>
      </c>
      <c r="AK101" s="24">
        <v>-2.45</v>
      </c>
      <c r="AL101" s="24">
        <v>-1.45</v>
      </c>
      <c r="AM101" s="24">
        <v>-0.45</v>
      </c>
      <c r="AN101" s="24">
        <v>0.55</v>
      </c>
      <c r="AO101" s="24">
        <v>0.55</v>
      </c>
      <c r="AQ101" s="24">
        <v>0.55</v>
      </c>
      <c r="AS101" s="24">
        <v>0.5</v>
      </c>
      <c r="AU101" s="24">
        <v>0.5</v>
      </c>
      <c r="AW101" s="24">
        <v>0.5</v>
      </c>
    </row>
    <row r="102" ht="19.5" customHeight="1" spans="1:49" s="24" customFormat="1" x14ac:dyDescent="0.25">
      <c r="A102" s="25" t="s">
        <v>225</v>
      </c>
      <c r="B102" s="26" t="s">
        <v>250</v>
      </c>
      <c r="C102" s="27" t="s">
        <v>23</v>
      </c>
      <c r="D102" s="27">
        <v>31</v>
      </c>
      <c r="E102" s="27" t="s">
        <v>28</v>
      </c>
      <c r="F102" s="28">
        <v>0.3</v>
      </c>
      <c r="G102" s="29">
        <f t="array" ref="G102">_xlfn.IFS($E102="AboveFloor",$K102+($F102*$K102),$E102="BelowFloor",$K102-($F102*$K102),$E102="Fixed",$F102)</f>
        <v>0.273</v>
      </c>
      <c r="H102" s="29">
        <f t="shared" si="40"/>
        <v>0.4169999999999999</v>
      </c>
      <c r="I102" s="30">
        <v>0.01</v>
      </c>
      <c r="J102" s="31"/>
      <c r="K102" s="32">
        <f t="shared" si="41"/>
        <v>0.21</v>
      </c>
      <c r="L102" s="32">
        <f t="shared" si="42"/>
        <v>0.69</v>
      </c>
      <c r="M102" s="32">
        <f t="shared" si="43"/>
        <v>0.48</v>
      </c>
      <c r="N102" s="33">
        <f t="shared" si="44"/>
        <v>2.2857142857142856</v>
      </c>
      <c r="O102" s="32">
        <f t="shared" si="45"/>
        <v>3.3</v>
      </c>
      <c r="P102" s="31"/>
      <c r="Q102" s="24" t="s">
        <v>35</v>
      </c>
      <c r="R102" s="32">
        <f t="array" ref="R102">INDEX($Y102:$XL102,COUNTA($Y102:$XL102))</f>
        <v>0.69</v>
      </c>
      <c r="S102" s="32">
        <f t="shared" si="26"/>
        <v>0.69</v>
      </c>
      <c r="T102" s="32">
        <f t="shared" si="27"/>
        <v>0</v>
      </c>
      <c r="U102" s="34">
        <f t="shared" si="28"/>
        <v>0</v>
      </c>
      <c r="V102" s="35" t="s">
        <v>9</v>
      </c>
      <c r="W102" s="36" t="s">
        <v>251</v>
      </c>
      <c r="X102" s="35" t="s">
        <v>9</v>
      </c>
      <c r="Y102" s="24">
        <v>1.6</v>
      </c>
      <c r="Z102" s="24">
        <v>1.6</v>
      </c>
      <c r="AA102" s="24">
        <v>1.6</v>
      </c>
      <c r="AB102" s="24">
        <v>1.6</v>
      </c>
      <c r="AC102" s="24">
        <v>1.6</v>
      </c>
      <c r="AD102" s="24">
        <v>1.69</v>
      </c>
      <c r="AE102" s="24">
        <v>1.39</v>
      </c>
      <c r="AF102" s="24">
        <v>1.39</v>
      </c>
      <c r="AG102" s="24">
        <v>1.39</v>
      </c>
      <c r="AH102" s="24">
        <v>-5.31</v>
      </c>
      <c r="AI102" s="24">
        <v>-4.31</v>
      </c>
      <c r="AJ102" s="24">
        <v>-3.31</v>
      </c>
      <c r="AK102" s="24">
        <v>-2.31</v>
      </c>
      <c r="AL102" s="24">
        <v>-1.31</v>
      </c>
      <c r="AM102" s="24">
        <v>-0.31</v>
      </c>
      <c r="AN102" s="24">
        <v>0.69</v>
      </c>
      <c r="AO102" s="24">
        <v>0.69</v>
      </c>
      <c r="AQ102" s="24">
        <v>0.69</v>
      </c>
      <c r="AS102" s="24">
        <v>0.69</v>
      </c>
      <c r="AU102" s="24">
        <v>0.69</v>
      </c>
      <c r="AW102" s="24">
        <v>1</v>
      </c>
    </row>
    <row r="103" ht="19.5" customHeight="1" spans="1:49" s="24" customFormat="1" x14ac:dyDescent="0.25">
      <c r="A103" s="25" t="s">
        <v>225</v>
      </c>
      <c r="B103" s="26" t="s">
        <v>252</v>
      </c>
      <c r="C103" s="27" t="s">
        <v>23</v>
      </c>
      <c r="D103" s="27">
        <v>56</v>
      </c>
      <c r="E103" s="27" t="s">
        <v>28</v>
      </c>
      <c r="F103" s="28">
        <v>0.3</v>
      </c>
      <c r="G103" s="29">
        <f t="array" ref="G103">_xlfn.IFS($E103="AboveFloor",$K103+($F103*$K103),$E103="BelowFloor",$K103-($F103*$K103),$E103="Fixed",$F103)</f>
        <v>0.273</v>
      </c>
      <c r="H103" s="29">
        <f t="shared" si="40"/>
        <v>0.577</v>
      </c>
      <c r="I103" s="30">
        <v>0.01</v>
      </c>
      <c r="J103" s="31"/>
      <c r="K103" s="32">
        <f t="shared" si="41"/>
        <v>0.21</v>
      </c>
      <c r="L103" s="32">
        <f t="shared" si="42"/>
        <v>0.85</v>
      </c>
      <c r="M103" s="32">
        <f t="shared" si="43"/>
        <v>0.64</v>
      </c>
      <c r="N103" s="33">
        <f t="shared" si="44"/>
        <v>3.047619047619048</v>
      </c>
      <c r="O103" s="32">
        <f t="shared" si="45"/>
        <v>4</v>
      </c>
      <c r="P103" s="31"/>
      <c r="Q103" s="24" t="s">
        <v>59</v>
      </c>
      <c r="R103" s="32">
        <f t="array" ref="R103">INDEX($Y103:$XL103,COUNTA($Y103:$XL103))</f>
        <v>0.85</v>
      </c>
      <c r="S103" s="32">
        <f t="shared" si="26"/>
        <v>0.85</v>
      </c>
      <c r="T103" s="32">
        <f t="shared" si="27"/>
        <v>0</v>
      </c>
      <c r="U103" s="34">
        <f t="shared" si="28"/>
        <v>0</v>
      </c>
      <c r="V103" s="35" t="s">
        <v>9</v>
      </c>
      <c r="W103" s="36" t="s">
        <v>253</v>
      </c>
      <c r="X103" s="35" t="s">
        <v>9</v>
      </c>
      <c r="Y103" s="24">
        <v>1.6</v>
      </c>
      <c r="Z103" s="24">
        <v>1.6</v>
      </c>
      <c r="AA103" s="24">
        <v>1.6</v>
      </c>
      <c r="AB103" s="24">
        <v>1.6</v>
      </c>
      <c r="AC103" s="24">
        <v>1.6</v>
      </c>
      <c r="AD103" s="24">
        <v>1.69</v>
      </c>
      <c r="AE103" s="24">
        <v>1.39</v>
      </c>
      <c r="AF103" s="24">
        <v>1.39</v>
      </c>
      <c r="AG103" s="24">
        <v>1.39</v>
      </c>
      <c r="AH103" s="24">
        <v>-5.15</v>
      </c>
      <c r="AI103" s="24">
        <v>-4.15</v>
      </c>
      <c r="AJ103" s="24">
        <v>-3.15</v>
      </c>
      <c r="AK103" s="24">
        <v>-2.15</v>
      </c>
      <c r="AL103" s="24">
        <v>-1.15</v>
      </c>
      <c r="AM103" s="24">
        <v>-0.15</v>
      </c>
      <c r="AN103" s="24">
        <v>0.85</v>
      </c>
      <c r="AO103" s="24">
        <v>0.85</v>
      </c>
      <c r="AQ103" s="24">
        <v>0.85</v>
      </c>
      <c r="AS103" s="24">
        <v>0.85</v>
      </c>
      <c r="AU103" s="24">
        <v>0.78</v>
      </c>
      <c r="AW103" s="24">
        <v>0.78</v>
      </c>
    </row>
    <row r="104" ht="19.5" customHeight="1" spans="1:49" s="24" customFormat="1" x14ac:dyDescent="0.25">
      <c r="A104" s="25" t="s">
        <v>225</v>
      </c>
      <c r="B104" s="26" t="s">
        <v>254</v>
      </c>
      <c r="C104" s="27" t="s">
        <v>53</v>
      </c>
      <c r="D104" s="27">
        <v>56</v>
      </c>
      <c r="E104" s="27" t="s">
        <v>28</v>
      </c>
      <c r="F104" s="28">
        <v>0.3</v>
      </c>
      <c r="G104" s="29">
        <f t="array" ref="G104">_xlfn.IFS($E104="AboveFloor",$K104+($F104*$K104),$E104="BelowFloor",$K104-($F104*$K104),$E104="Fixed",$F104)</f>
        <v>0.273</v>
      </c>
      <c r="H104" s="29">
        <f t="shared" si="40"/>
        <v>0.10699999999999998</v>
      </c>
      <c r="I104" s="30">
        <v>0.01</v>
      </c>
      <c r="J104" s="31"/>
      <c r="K104" s="32">
        <f t="shared" si="41"/>
        <v>0.21</v>
      </c>
      <c r="L104" s="32">
        <f t="shared" si="42"/>
        <v>0.38</v>
      </c>
      <c r="M104" s="32">
        <f t="shared" si="43"/>
        <v>0.17</v>
      </c>
      <c r="N104" s="33">
        <f t="shared" si="44"/>
        <v>0.8095238095238096</v>
      </c>
      <c r="O104" s="32">
        <f t="shared" si="45"/>
        <v>1.8</v>
      </c>
      <c r="P104" s="31"/>
      <c r="Q104" s="24" t="s">
        <v>120</v>
      </c>
      <c r="R104" s="32">
        <f t="array" ref="R104">INDEX($Y104:$XL104,COUNTA($Y104:$XL104))</f>
        <v>0.38</v>
      </c>
      <c r="S104" s="32">
        <f t="shared" si="26"/>
        <v>0.38</v>
      </c>
      <c r="T104" s="32">
        <f t="shared" si="27"/>
        <v>0</v>
      </c>
      <c r="U104" s="34">
        <f t="shared" si="28"/>
        <v>0</v>
      </c>
      <c r="V104" s="35" t="s">
        <v>9</v>
      </c>
      <c r="W104" s="36" t="s">
        <v>255</v>
      </c>
      <c r="X104" s="35" t="s">
        <v>9</v>
      </c>
      <c r="Y104" s="24">
        <v>1.6</v>
      </c>
      <c r="Z104" s="24">
        <v>1.6</v>
      </c>
      <c r="AA104" s="24">
        <v>1.6</v>
      </c>
      <c r="AB104" s="24">
        <v>1.6</v>
      </c>
      <c r="AC104" s="24">
        <v>1.6</v>
      </c>
      <c r="AD104" s="24">
        <v>1.69</v>
      </c>
      <c r="AE104" s="24">
        <v>1.39</v>
      </c>
      <c r="AF104" s="24">
        <v>1.39</v>
      </c>
      <c r="AG104" s="24">
        <v>1.39</v>
      </c>
      <c r="AH104" s="24">
        <v>-5.62</v>
      </c>
      <c r="AI104" s="24">
        <v>-4.62</v>
      </c>
      <c r="AJ104" s="24">
        <v>-3.62</v>
      </c>
      <c r="AK104" s="24">
        <v>-2.62</v>
      </c>
      <c r="AL104" s="24">
        <v>-1.62</v>
      </c>
      <c r="AM104" s="24">
        <v>-0.62</v>
      </c>
      <c r="AN104" s="24">
        <v>0.38</v>
      </c>
      <c r="AO104" s="24">
        <v>0.38</v>
      </c>
      <c r="AQ104" s="24">
        <v>0.38</v>
      </c>
      <c r="AS104" s="24">
        <v>0.38</v>
      </c>
      <c r="AU104" s="24">
        <v>0.38</v>
      </c>
      <c r="AW104" s="24">
        <v>0.38</v>
      </c>
    </row>
    <row r="105" ht="19.5" customHeight="1" spans="1:49" s="24" customFormat="1" x14ac:dyDescent="0.25">
      <c r="A105" s="25" t="s">
        <v>225</v>
      </c>
      <c r="B105" s="26" t="s">
        <v>256</v>
      </c>
      <c r="C105" s="27" t="s">
        <v>23</v>
      </c>
      <c r="D105" s="27">
        <v>59</v>
      </c>
      <c r="E105" s="27" t="s">
        <v>28</v>
      </c>
      <c r="F105" s="28">
        <v>0.3</v>
      </c>
      <c r="G105" s="29">
        <f t="array" ref="G105">_xlfn.IFS($E105="AboveFloor",$K105+($F105*$K105),$E105="BelowFloor",$K105-($F105*$K105),$E105="Fixed",$F105)</f>
        <v>0.273</v>
      </c>
      <c r="H105" s="29">
        <f t="shared" si="40"/>
        <v>0.42699999999999994</v>
      </c>
      <c r="I105" s="30">
        <v>0.01</v>
      </c>
      <c r="J105" s="31"/>
      <c r="K105" s="32">
        <f t="shared" si="41"/>
        <v>0.21</v>
      </c>
      <c r="L105" s="32">
        <f t="shared" si="42"/>
        <v>0.7</v>
      </c>
      <c r="M105" s="32">
        <f t="shared" si="43"/>
        <v>0.49</v>
      </c>
      <c r="N105" s="33">
        <f t="shared" si="44"/>
        <v>2.3333333333333335</v>
      </c>
      <c r="O105" s="32">
        <f t="shared" si="45"/>
        <v>3.3</v>
      </c>
      <c r="P105" s="31"/>
      <c r="Q105" s="24" t="s">
        <v>64</v>
      </c>
      <c r="R105" s="32">
        <f t="array" ref="R105">INDEX($Y105:$XL105,COUNTA($Y105:$XL105))</f>
        <v>0.7</v>
      </c>
      <c r="S105" s="32">
        <f t="shared" si="26"/>
        <v>0.7</v>
      </c>
      <c r="T105" s="32">
        <f t="shared" si="27"/>
        <v>0</v>
      </c>
      <c r="U105" s="34">
        <f t="shared" si="28"/>
        <v>0</v>
      </c>
      <c r="V105" s="35" t="s">
        <v>9</v>
      </c>
      <c r="W105" s="36" t="s">
        <v>257</v>
      </c>
      <c r="X105" s="35" t="s">
        <v>9</v>
      </c>
      <c r="Y105" s="24">
        <v>1.6</v>
      </c>
      <c r="Z105" s="24">
        <v>1.6</v>
      </c>
      <c r="AA105" s="24">
        <v>1.6</v>
      </c>
      <c r="AB105" s="24">
        <v>1.6</v>
      </c>
      <c r="AC105" s="24">
        <v>1.6</v>
      </c>
      <c r="AD105" s="24">
        <v>1.69</v>
      </c>
      <c r="AE105" s="24">
        <v>1.39</v>
      </c>
      <c r="AF105" s="24">
        <v>1.39</v>
      </c>
      <c r="AG105" s="24">
        <v>1.39</v>
      </c>
      <c r="AH105" s="24">
        <v>-5.3</v>
      </c>
      <c r="AI105" s="24">
        <v>-4.3</v>
      </c>
      <c r="AJ105" s="24">
        <v>-3.3</v>
      </c>
      <c r="AK105" s="24">
        <v>-2.3</v>
      </c>
      <c r="AL105" s="24">
        <v>-1.3</v>
      </c>
      <c r="AM105" s="24">
        <v>-0.3</v>
      </c>
      <c r="AN105" s="24">
        <v>0.7</v>
      </c>
      <c r="AO105" s="24">
        <v>0.7</v>
      </c>
      <c r="AQ105" s="24">
        <v>0.7</v>
      </c>
      <c r="AS105" s="24">
        <v>0.7</v>
      </c>
      <c r="AU105" s="24">
        <v>0.7</v>
      </c>
      <c r="AW105" s="24">
        <v>0.7</v>
      </c>
    </row>
    <row r="106" ht="19.5" customHeight="1" spans="1:49" s="24" customFormat="1" x14ac:dyDescent="0.25">
      <c r="A106" s="25" t="s">
        <v>225</v>
      </c>
      <c r="B106" s="26" t="s">
        <v>258</v>
      </c>
      <c r="C106" s="27" t="s">
        <v>23</v>
      </c>
      <c r="D106" s="27">
        <v>68</v>
      </c>
      <c r="E106" s="27" t="s">
        <v>28</v>
      </c>
      <c r="F106" s="28">
        <v>0.3</v>
      </c>
      <c r="G106" s="29">
        <f t="array" ref="G106">_xlfn.IFS($E106="AboveFloor",$K106+($F106*$K106),$E106="BelowFloor",$K106-($F106*$K106),$E106="Fixed",$F106)</f>
        <v>0.273</v>
      </c>
      <c r="H106" s="29">
        <f t="shared" si="40"/>
        <v>0.4169999999999999</v>
      </c>
      <c r="I106" s="30">
        <v>0.01</v>
      </c>
      <c r="J106" s="31"/>
      <c r="K106" s="32">
        <f t="shared" si="41"/>
        <v>0.21</v>
      </c>
      <c r="L106" s="32">
        <f t="shared" si="42"/>
        <v>0.69</v>
      </c>
      <c r="M106" s="32">
        <f t="shared" si="43"/>
        <v>0.48</v>
      </c>
      <c r="N106" s="33">
        <f t="shared" si="44"/>
        <v>2.2857142857142856</v>
      </c>
      <c r="O106" s="32">
        <f t="shared" si="45"/>
        <v>3.3</v>
      </c>
      <c r="P106" s="31"/>
      <c r="Q106" s="24" t="s">
        <v>127</v>
      </c>
      <c r="R106" s="32">
        <f t="array" ref="R106">INDEX($Y106:$XL106,COUNTA($Y106:$XL106))</f>
        <v>0.69</v>
      </c>
      <c r="S106" s="32">
        <f t="shared" si="26"/>
        <v>0.69</v>
      </c>
      <c r="T106" s="32">
        <f t="shared" si="27"/>
        <v>0</v>
      </c>
      <c r="U106" s="34">
        <f t="shared" si="28"/>
        <v>0</v>
      </c>
      <c r="V106" s="35" t="s">
        <v>9</v>
      </c>
      <c r="W106" s="36" t="s">
        <v>259</v>
      </c>
      <c r="X106" s="35" t="s">
        <v>9</v>
      </c>
      <c r="Y106" s="24">
        <v>1.6</v>
      </c>
      <c r="Z106" s="24">
        <v>1.6</v>
      </c>
      <c r="AA106" s="24">
        <v>1.6</v>
      </c>
      <c r="AB106" s="24">
        <v>1.6</v>
      </c>
      <c r="AC106" s="24">
        <v>1.6</v>
      </c>
      <c r="AD106" s="24">
        <v>1.69</v>
      </c>
      <c r="AE106" s="24">
        <v>1.39</v>
      </c>
      <c r="AF106" s="24">
        <v>1.39</v>
      </c>
      <c r="AG106" s="24">
        <v>1.39</v>
      </c>
      <c r="AH106" s="24">
        <v>-5.31</v>
      </c>
      <c r="AI106" s="24">
        <v>-4.31</v>
      </c>
      <c r="AJ106" s="24">
        <v>-3.31</v>
      </c>
      <c r="AK106" s="24">
        <v>-2.31</v>
      </c>
      <c r="AL106" s="24">
        <v>-1.31</v>
      </c>
      <c r="AM106" s="24">
        <v>-0.31</v>
      </c>
      <c r="AN106" s="24">
        <v>0.69</v>
      </c>
      <c r="AO106" s="24">
        <v>0.69</v>
      </c>
      <c r="AQ106" s="24">
        <v>0.69</v>
      </c>
      <c r="AS106" s="24">
        <v>0.69</v>
      </c>
      <c r="AU106" s="24">
        <v>0.69</v>
      </c>
      <c r="AW106" s="24">
        <v>0.65</v>
      </c>
    </row>
    <row r="107" ht="19.5" customHeight="1" spans="1:49" s="24" customFormat="1" x14ac:dyDescent="0.25">
      <c r="A107" s="25" t="s">
        <v>225</v>
      </c>
      <c r="B107" s="26" t="s">
        <v>260</v>
      </c>
      <c r="C107" s="27" t="s">
        <v>23</v>
      </c>
      <c r="D107" s="27">
        <v>71</v>
      </c>
      <c r="E107" s="27" t="s">
        <v>28</v>
      </c>
      <c r="F107" s="28">
        <v>0.3</v>
      </c>
      <c r="G107" s="29">
        <f t="array" ref="G107">_xlfn.IFS($E107="AboveFloor",$K107+($F107*$K107),$E107="BelowFloor",$K107-($F107*$K107),$E107="Fixed",$F107)</f>
        <v>0.273</v>
      </c>
      <c r="H107" s="29">
        <f t="shared" si="40"/>
        <v>0.477</v>
      </c>
      <c r="I107" s="30">
        <v>0.01</v>
      </c>
      <c r="J107" s="31"/>
      <c r="K107" s="32">
        <f t="shared" si="41"/>
        <v>0.21</v>
      </c>
      <c r="L107" s="32">
        <f t="shared" si="42"/>
        <v>0.75</v>
      </c>
      <c r="M107" s="32">
        <f t="shared" si="43"/>
        <v>0.54</v>
      </c>
      <c r="N107" s="33">
        <f t="shared" si="44"/>
        <v>2.5714285714285716</v>
      </c>
      <c r="O107" s="32">
        <f t="shared" si="45"/>
        <v>3.6</v>
      </c>
      <c r="P107" s="31"/>
      <c r="Q107" s="24" t="s">
        <v>120</v>
      </c>
      <c r="R107" s="32">
        <f t="array" ref="R107">INDEX($Y107:$XL107,COUNTA($Y107:$XL107))</f>
        <v>0.75</v>
      </c>
      <c r="S107" s="32">
        <f t="shared" si="26"/>
        <v>0.75</v>
      </c>
      <c r="T107" s="32">
        <f t="shared" si="27"/>
        <v>0</v>
      </c>
      <c r="U107" s="34">
        <f t="shared" si="28"/>
        <v>0</v>
      </c>
      <c r="V107" s="35" t="s">
        <v>9</v>
      </c>
      <c r="W107" s="36" t="s">
        <v>261</v>
      </c>
      <c r="X107" s="35" t="s">
        <v>9</v>
      </c>
      <c r="Y107" s="24">
        <v>1.6</v>
      </c>
      <c r="Z107" s="24">
        <v>1.6</v>
      </c>
      <c r="AA107" s="24">
        <v>1.6</v>
      </c>
      <c r="AB107" s="24">
        <v>1.6</v>
      </c>
      <c r="AC107" s="24">
        <v>1.6</v>
      </c>
      <c r="AD107" s="24">
        <v>1.69</v>
      </c>
      <c r="AE107" s="24">
        <v>1.39</v>
      </c>
      <c r="AF107" s="24">
        <v>1.39</v>
      </c>
      <c r="AG107" s="24">
        <v>1.39</v>
      </c>
      <c r="AH107" s="24">
        <v>-5.25</v>
      </c>
      <c r="AI107" s="24">
        <v>-4.25</v>
      </c>
      <c r="AJ107" s="24">
        <v>-3.25</v>
      </c>
      <c r="AK107" s="24">
        <v>-2.25</v>
      </c>
      <c r="AL107" s="24">
        <v>-1.25</v>
      </c>
      <c r="AM107" s="24">
        <v>-0.25</v>
      </c>
      <c r="AN107" s="24">
        <v>0.75</v>
      </c>
      <c r="AO107" s="24">
        <v>0.75</v>
      </c>
      <c r="AQ107" s="24">
        <v>0.75</v>
      </c>
      <c r="AS107" s="24">
        <v>0.69</v>
      </c>
      <c r="AU107" s="24">
        <v>0.69</v>
      </c>
      <c r="AW107" s="24">
        <v>0.69</v>
      </c>
    </row>
    <row r="108" ht="19.5" customHeight="1" spans="1:49" s="24" customFormat="1" x14ac:dyDescent="0.25">
      <c r="A108" s="25" t="s">
        <v>225</v>
      </c>
      <c r="B108" s="26" t="s">
        <v>262</v>
      </c>
      <c r="C108" s="27" t="s">
        <v>23</v>
      </c>
      <c r="D108" s="27">
        <v>40</v>
      </c>
      <c r="E108" s="27" t="s">
        <v>28</v>
      </c>
      <c r="F108" s="28">
        <v>0.3</v>
      </c>
      <c r="G108" s="29">
        <f t="array" ref="G108">_xlfn.IFS($E108="AboveFloor",$K108+($F108*$K108),$E108="BelowFloor",$K108-($F108*$K108),$E108="Fixed",$F108)</f>
        <v>0.273</v>
      </c>
      <c r="H108" s="29">
        <f t="shared" si="40"/>
        <v>0.367</v>
      </c>
      <c r="I108" s="30">
        <v>0.01</v>
      </c>
      <c r="J108" s="31"/>
      <c r="K108" s="32">
        <f t="shared" si="41"/>
        <v>0.21</v>
      </c>
      <c r="L108" s="32">
        <f t="shared" si="42"/>
        <v>0.64</v>
      </c>
      <c r="M108" s="32">
        <f t="shared" si="43"/>
        <v>0.43000000000000005</v>
      </c>
      <c r="N108" s="33">
        <f t="shared" si="44"/>
        <v>2.047619047619048</v>
      </c>
      <c r="O108" s="32">
        <f t="shared" si="45"/>
        <v>3</v>
      </c>
      <c r="P108" s="31"/>
      <c r="Q108" s="24" t="s">
        <v>29</v>
      </c>
      <c r="R108" s="32">
        <f t="array" ref="R108">INDEX($Y108:$XL108,COUNTA($Y108:$XL108))</f>
        <v>0.64</v>
      </c>
      <c r="S108" s="32">
        <f t="shared" si="26"/>
        <v>0.64</v>
      </c>
      <c r="T108" s="32">
        <f t="shared" si="27"/>
        <v>0</v>
      </c>
      <c r="U108" s="34">
        <f t="shared" si="28"/>
        <v>0</v>
      </c>
      <c r="V108" s="35" t="s">
        <v>9</v>
      </c>
      <c r="W108" s="36" t="s">
        <v>263</v>
      </c>
      <c r="X108" s="35" t="s">
        <v>9</v>
      </c>
      <c r="Y108" s="24">
        <v>1.6</v>
      </c>
      <c r="Z108" s="24">
        <v>1.6</v>
      </c>
      <c r="AA108" s="24">
        <v>1.6</v>
      </c>
      <c r="AB108" s="24">
        <v>1.6</v>
      </c>
      <c r="AC108" s="24">
        <v>1.6</v>
      </c>
      <c r="AD108" s="24">
        <v>1.69</v>
      </c>
      <c r="AE108" s="24">
        <v>1.39</v>
      </c>
      <c r="AF108" s="24">
        <v>1.39</v>
      </c>
      <c r="AG108" s="24">
        <v>1.39</v>
      </c>
      <c r="AH108" s="24">
        <v>-5.36</v>
      </c>
      <c r="AI108" s="24">
        <v>-4.36</v>
      </c>
      <c r="AJ108" s="24">
        <v>-3.36</v>
      </c>
      <c r="AK108" s="24">
        <v>-2.36</v>
      </c>
      <c r="AL108" s="24">
        <v>-1.36</v>
      </c>
      <c r="AM108" s="24">
        <v>-0.36</v>
      </c>
      <c r="AN108" s="24">
        <v>0.64</v>
      </c>
      <c r="AO108" s="24">
        <v>0.64</v>
      </c>
      <c r="AQ108" s="24">
        <v>0.64</v>
      </c>
      <c r="AS108" s="24">
        <v>0.64</v>
      </c>
      <c r="AU108" s="24">
        <v>0.64</v>
      </c>
      <c r="AW108" s="24">
        <v>0.64</v>
      </c>
    </row>
    <row r="109" ht="19.5" customHeight="1" spans="1:49" s="24" customFormat="1" x14ac:dyDescent="0.25">
      <c r="A109" s="25" t="s">
        <v>225</v>
      </c>
      <c r="B109" s="26" t="s">
        <v>264</v>
      </c>
      <c r="C109" s="27" t="s">
        <v>23</v>
      </c>
      <c r="D109" s="27">
        <v>10</v>
      </c>
      <c r="E109" s="27" t="s">
        <v>28</v>
      </c>
      <c r="F109" s="28">
        <v>0.3</v>
      </c>
      <c r="G109" s="29">
        <f t="array" ref="G109">_xlfn.IFS($E109="AboveFloor",$K109+($F109*$K109),$E109="BelowFloor",$K109-($F109*$K109),$E109="Fixed",$F109)</f>
        <v>0.273</v>
      </c>
      <c r="H109" s="29">
        <f t="shared" si="40"/>
        <v>0.977</v>
      </c>
      <c r="I109" s="30">
        <v>0.01</v>
      </c>
      <c r="J109" s="31"/>
      <c r="K109" s="32">
        <f t="shared" si="41"/>
        <v>0.21</v>
      </c>
      <c r="L109" s="32">
        <f t="shared" si="42"/>
        <v>1.25</v>
      </c>
      <c r="M109" s="32">
        <f t="shared" si="43"/>
        <v>1.04</v>
      </c>
      <c r="N109" s="33">
        <f t="shared" si="44"/>
        <v>4.9523809523809526</v>
      </c>
      <c r="O109" s="32">
        <f t="shared" si="45"/>
        <v>6</v>
      </c>
      <c r="P109" s="31"/>
      <c r="Q109" s="24" t="s">
        <v>43</v>
      </c>
      <c r="R109" s="32">
        <f t="array" ref="R109">INDEX($Y109:$XL109,COUNTA($Y109:$XL109))</f>
        <v>1.25</v>
      </c>
      <c r="S109" s="32">
        <f t="shared" si="26"/>
        <v>1.25</v>
      </c>
      <c r="T109" s="32">
        <f t="shared" si="27"/>
        <v>0</v>
      </c>
      <c r="U109" s="34">
        <f t="shared" si="28"/>
        <v>0</v>
      </c>
      <c r="V109" s="35" t="s">
        <v>9</v>
      </c>
      <c r="W109" s="36" t="s">
        <v>265</v>
      </c>
      <c r="X109" s="35" t="s">
        <v>9</v>
      </c>
      <c r="Y109" s="24">
        <v>1.6</v>
      </c>
      <c r="Z109" s="24">
        <v>1.6</v>
      </c>
      <c r="AA109" s="24">
        <v>1.6</v>
      </c>
      <c r="AB109" s="24">
        <v>1.6</v>
      </c>
      <c r="AC109" s="24">
        <v>1.6</v>
      </c>
      <c r="AD109" s="24">
        <v>1.69</v>
      </c>
      <c r="AE109" s="24">
        <v>1.39</v>
      </c>
      <c r="AF109" s="24">
        <v>1.39</v>
      </c>
      <c r="AG109" s="24">
        <v>1.39</v>
      </c>
      <c r="AH109" s="24">
        <v>-4.75</v>
      </c>
      <c r="AI109" s="24">
        <v>-3.75</v>
      </c>
      <c r="AJ109" s="24">
        <v>-2.75</v>
      </c>
      <c r="AK109" s="24">
        <v>-1.75</v>
      </c>
      <c r="AL109" s="24">
        <v>-0.75</v>
      </c>
      <c r="AM109" s="24">
        <v>0.25</v>
      </c>
      <c r="AN109" s="24">
        <v>1.25</v>
      </c>
      <c r="AO109" s="24">
        <v>1.25</v>
      </c>
      <c r="AQ109" s="24">
        <v>1.25</v>
      </c>
      <c r="AS109" s="24">
        <v>1.25</v>
      </c>
      <c r="AU109" s="24">
        <v>1.25</v>
      </c>
      <c r="AW109" s="24">
        <v>1.25</v>
      </c>
    </row>
    <row r="110" ht="19.5" customHeight="1" spans="1:49" s="24" customFormat="1" x14ac:dyDescent="0.25">
      <c r="A110" s="25" t="s">
        <v>225</v>
      </c>
      <c r="B110" s="26" t="s">
        <v>266</v>
      </c>
      <c r="C110" s="27" t="s">
        <v>23</v>
      </c>
      <c r="D110" s="27">
        <v>46</v>
      </c>
      <c r="E110" s="27" t="s">
        <v>28</v>
      </c>
      <c r="F110" s="28">
        <v>0.3</v>
      </c>
      <c r="G110" s="29">
        <f t="array" ref="G110">_xlfn.IFS($E110="AboveFloor",$K110+($F110*$K110),$E110="BelowFloor",$K110-($F110*$K110),$E110="Fixed",$F110)</f>
        <v>0.273</v>
      </c>
      <c r="H110" s="29">
        <f t="shared" ref="H110:H121" si="46">SUM(L110-G110)</f>
        <v>0.32699999999999996</v>
      </c>
      <c r="I110" s="30">
        <v>0.01</v>
      </c>
      <c r="J110" s="31"/>
      <c r="K110" s="32">
        <f t="shared" si="41"/>
        <v>0.21</v>
      </c>
      <c r="L110" s="32">
        <f t="shared" ref="L110:L121" si="47">SUM(R110)</f>
        <v>0.6</v>
      </c>
      <c r="M110" s="32">
        <f t="shared" ref="M110:M121" si="48">SUM(L110-K110)</f>
        <v>0.39</v>
      </c>
      <c r="N110" s="33">
        <f t="shared" ref="N110:N121" si="49">SUM(L110-K110)/K110</f>
        <v>1.8571428571428572</v>
      </c>
      <c r="O110" s="32">
        <f t="shared" ref="O110:O121" si="50">ROUND(L110/K110,1)</f>
        <v>2.9</v>
      </c>
      <c r="P110" s="31"/>
      <c r="Q110" s="24" t="s">
        <v>40</v>
      </c>
      <c r="R110" s="32">
        <f t="array" ref="R110">INDEX($Y110:$XL110,COUNTA($Y110:$XL110))</f>
        <v>0.6</v>
      </c>
      <c r="S110" s="32">
        <f t="shared" si="26"/>
        <v>0.6</v>
      </c>
      <c r="T110" s="32">
        <f t="shared" si="27"/>
        <v>0</v>
      </c>
      <c r="U110" s="34">
        <f t="shared" si="28"/>
        <v>0</v>
      </c>
      <c r="V110" s="35" t="s">
        <v>9</v>
      </c>
      <c r="W110" s="36" t="s">
        <v>267</v>
      </c>
      <c r="X110" s="35" t="s">
        <v>9</v>
      </c>
      <c r="Y110" s="24">
        <v>1.6</v>
      </c>
      <c r="Z110" s="24">
        <v>1.6</v>
      </c>
      <c r="AA110" s="24">
        <v>1.6</v>
      </c>
      <c r="AB110" s="24">
        <v>1.6</v>
      </c>
      <c r="AC110" s="24">
        <v>1.6</v>
      </c>
      <c r="AD110" s="24">
        <v>1.69</v>
      </c>
      <c r="AE110" s="24">
        <v>1.39</v>
      </c>
      <c r="AF110" s="24">
        <v>1.39</v>
      </c>
      <c r="AG110" s="24">
        <v>1.39</v>
      </c>
      <c r="AH110" s="24">
        <v>-5.4</v>
      </c>
      <c r="AI110" s="24">
        <v>-4.4</v>
      </c>
      <c r="AJ110" s="24">
        <v>-3.4</v>
      </c>
      <c r="AK110" s="24">
        <v>-2.4</v>
      </c>
      <c r="AL110" s="24">
        <v>-1.4</v>
      </c>
      <c r="AM110" s="24">
        <v>-0.4</v>
      </c>
      <c r="AN110" s="24">
        <v>0.6</v>
      </c>
      <c r="AO110" s="24">
        <v>0.6</v>
      </c>
      <c r="AQ110" s="24">
        <v>0.6</v>
      </c>
      <c r="AS110" s="24">
        <v>0.6</v>
      </c>
      <c r="AU110" s="24">
        <v>0.6</v>
      </c>
      <c r="AW110" s="24">
        <v>0.6</v>
      </c>
    </row>
    <row r="111" ht="19.5" customHeight="1" spans="1:49" s="24" customFormat="1" x14ac:dyDescent="0.25">
      <c r="A111" s="25" t="s">
        <v>225</v>
      </c>
      <c r="B111" s="26" t="s">
        <v>268</v>
      </c>
      <c r="C111" s="27" t="s">
        <v>53</v>
      </c>
      <c r="D111" s="27">
        <v>49</v>
      </c>
      <c r="E111" s="27" t="s">
        <v>28</v>
      </c>
      <c r="F111" s="28">
        <v>0.3</v>
      </c>
      <c r="G111" s="29">
        <f t="array" ref="G111">_xlfn.IFS($E111="AboveFloor",$K111+($F111*$K111),$E111="BelowFloor",$K111-($F111*$K111),$E111="Fixed",$F111)</f>
        <v>0.273</v>
      </c>
      <c r="H111" s="29">
        <f t="shared" si="46"/>
        <v>0.11699999999999999</v>
      </c>
      <c r="I111" s="30">
        <v>0.01</v>
      </c>
      <c r="J111" s="31"/>
      <c r="K111" s="32">
        <f t="shared" si="41"/>
        <v>0.21</v>
      </c>
      <c r="L111" s="32">
        <f t="shared" si="47"/>
        <v>0.39</v>
      </c>
      <c r="M111" s="32">
        <f t="shared" si="48"/>
        <v>0.18000000000000002</v>
      </c>
      <c r="N111" s="33">
        <f t="shared" si="49"/>
        <v>0.8571428571428573</v>
      </c>
      <c r="O111" s="32">
        <f t="shared" si="50"/>
        <v>1.9</v>
      </c>
      <c r="P111" s="31"/>
      <c r="Q111" s="24" t="s">
        <v>43</v>
      </c>
      <c r="R111" s="32">
        <f t="array" ref="R111">INDEX($Y111:$XL111,COUNTA($Y111:$XL111))</f>
        <v>0.39</v>
      </c>
      <c r="S111" s="32">
        <f t="shared" si="26"/>
        <v>0.39</v>
      </c>
      <c r="T111" s="32">
        <f t="shared" si="27"/>
        <v>0</v>
      </c>
      <c r="U111" s="34">
        <f t="shared" si="28"/>
        <v>0</v>
      </c>
      <c r="V111" s="35" t="s">
        <v>9</v>
      </c>
      <c r="W111" s="36" t="s">
        <v>269</v>
      </c>
      <c r="X111" s="35" t="s">
        <v>9</v>
      </c>
      <c r="Y111" s="24">
        <v>1.6</v>
      </c>
      <c r="Z111" s="24">
        <v>1.6</v>
      </c>
      <c r="AA111" s="24">
        <v>1.6</v>
      </c>
      <c r="AB111" s="24">
        <v>1.6</v>
      </c>
      <c r="AC111" s="24">
        <v>1.6</v>
      </c>
      <c r="AD111" s="24">
        <v>1.69</v>
      </c>
      <c r="AE111" s="24">
        <v>1.39</v>
      </c>
      <c r="AF111" s="24">
        <v>1.39</v>
      </c>
      <c r="AG111" s="24">
        <v>1.39</v>
      </c>
      <c r="AH111" s="24">
        <v>-5.61</v>
      </c>
      <c r="AI111" s="24">
        <v>-4.61</v>
      </c>
      <c r="AJ111" s="24">
        <v>-3.61</v>
      </c>
      <c r="AK111" s="24">
        <v>-2.61</v>
      </c>
      <c r="AL111" s="24">
        <v>-1.61</v>
      </c>
      <c r="AM111" s="24">
        <v>-0.61</v>
      </c>
      <c r="AN111" s="24">
        <v>0.39</v>
      </c>
      <c r="AO111" s="24">
        <v>0.39</v>
      </c>
      <c r="AQ111" s="24">
        <v>0.39</v>
      </c>
      <c r="AS111" s="24">
        <v>0.39</v>
      </c>
      <c r="AU111" s="24">
        <v>0.39</v>
      </c>
      <c r="AW111" s="24">
        <v>0.39</v>
      </c>
    </row>
    <row r="112" ht="19.5" customHeight="1" spans="1:49" s="24" customFormat="1" x14ac:dyDescent="0.25">
      <c r="A112" s="25" t="s">
        <v>225</v>
      </c>
      <c r="B112" s="26" t="s">
        <v>270</v>
      </c>
      <c r="C112" s="27" t="s">
        <v>23</v>
      </c>
      <c r="D112" s="27">
        <v>15</v>
      </c>
      <c r="E112" s="27" t="s">
        <v>28</v>
      </c>
      <c r="F112" s="28">
        <v>0.3</v>
      </c>
      <c r="G112" s="29">
        <f t="array" ref="G112">_xlfn.IFS($E112="AboveFloor",$K112+($F112*$K112),$E112="BelowFloor",$K112-($F112*$K112),$E112="Fixed",$F112)</f>
        <v>0.273</v>
      </c>
      <c r="H112" s="29">
        <f t="shared" si="46"/>
        <v>5.227</v>
      </c>
      <c r="I112" s="30">
        <v>0.01</v>
      </c>
      <c r="J112" s="31"/>
      <c r="K112" s="32">
        <f t="shared" si="41"/>
        <v>0.21</v>
      </c>
      <c r="L112" s="32">
        <f>SUM(R112)</f>
        <v>5.5</v>
      </c>
      <c r="M112" s="32">
        <f t="shared" si="48"/>
        <v>5.29</v>
      </c>
      <c r="N112" s="33">
        <f t="shared" si="49"/>
        <v>25.190476190476193</v>
      </c>
      <c r="O112" s="32">
        <f t="shared" si="50"/>
        <v>26.2</v>
      </c>
      <c r="P112" s="31"/>
      <c r="Q112" s="24" t="s">
        <v>29</v>
      </c>
      <c r="R112" s="32">
        <f t="array" ref="R112">INDEX($Y112:$XL112,COUNTA($Y112:$XL112))</f>
        <v>5.5</v>
      </c>
      <c r="S112" s="32">
        <f t="shared" si="26"/>
        <v>5.5</v>
      </c>
      <c r="T112" s="32">
        <f t="shared" si="27"/>
        <v>0</v>
      </c>
      <c r="U112" s="34">
        <f t="shared" si="28"/>
        <v>0</v>
      </c>
      <c r="V112" s="35" t="s">
        <v>9</v>
      </c>
      <c r="W112" s="36" t="s">
        <v>271</v>
      </c>
      <c r="X112" s="35" t="s">
        <v>9</v>
      </c>
      <c r="Y112" s="24">
        <v>1.6</v>
      </c>
      <c r="Z112" s="24">
        <v>1.6</v>
      </c>
      <c r="AA112" s="24">
        <v>1.6</v>
      </c>
      <c r="AB112" s="24">
        <v>1.6</v>
      </c>
      <c r="AC112" s="24">
        <v>1.6</v>
      </c>
      <c r="AD112" s="24">
        <v>1.69</v>
      </c>
      <c r="AE112" s="24">
        <v>1.39</v>
      </c>
      <c r="AF112" s="24">
        <v>1.39</v>
      </c>
      <c r="AG112" s="24">
        <v>1.39</v>
      </c>
      <c r="AH112" s="24">
        <v>-0.5</v>
      </c>
      <c r="AI112" s="24">
        <v>0.5</v>
      </c>
      <c r="AJ112" s="24">
        <v>1.5</v>
      </c>
      <c r="AK112" s="24">
        <v>2.5</v>
      </c>
      <c r="AL112" s="24">
        <v>3.5</v>
      </c>
      <c r="AM112" s="24">
        <v>4.5</v>
      </c>
      <c r="AN112" s="24">
        <v>5.5</v>
      </c>
      <c r="AO112" s="24">
        <v>5.5</v>
      </c>
      <c r="AQ112" s="24">
        <v>5.5</v>
      </c>
      <c r="AS112" s="24">
        <v>5.5</v>
      </c>
      <c r="AU112" s="24">
        <v>5.5</v>
      </c>
      <c r="AW112" s="24">
        <v>5.5</v>
      </c>
    </row>
    <row r="113" ht="19.5" customHeight="1" spans="1:49" s="24" customFormat="1" x14ac:dyDescent="0.25">
      <c r="A113" s="25" t="s">
        <v>225</v>
      </c>
      <c r="B113" s="26" t="s">
        <v>272</v>
      </c>
      <c r="C113" s="27" t="s">
        <v>23</v>
      </c>
      <c r="D113" s="27">
        <v>12</v>
      </c>
      <c r="E113" s="27" t="s">
        <v>28</v>
      </c>
      <c r="F113" s="28">
        <v>0.3</v>
      </c>
      <c r="G113" s="29">
        <f t="array" ref="G113">_xlfn.IFS($E113="AboveFloor",$K113+($F113*$K113),$E113="BelowFloor",$K113-($F113*$K113),$E113="Fixed",$F113)</f>
        <v>0.273</v>
      </c>
      <c r="H113" s="29">
        <f t="shared" si="46"/>
        <v>4.726</v>
      </c>
      <c r="I113" s="30">
        <v>0.01</v>
      </c>
      <c r="J113" s="31"/>
      <c r="K113" s="32">
        <f t="shared" si="41"/>
        <v>0.21</v>
      </c>
      <c r="L113" s="32">
        <f t="shared" si="47"/>
        <v>4.999</v>
      </c>
      <c r="M113" s="32">
        <f t="shared" si="48"/>
        <v>4.789</v>
      </c>
      <c r="N113" s="33">
        <f t="shared" si="49"/>
        <v>22.804761904761904</v>
      </c>
      <c r="O113" s="32">
        <f t="shared" si="50"/>
        <v>23.8</v>
      </c>
      <c r="P113" s="31"/>
      <c r="Q113" s="24" t="s">
        <v>35</v>
      </c>
      <c r="R113" s="32">
        <f t="array" ref="R113">INDEX($Y113:$XL113,COUNTA($Y113:$XL113))</f>
        <v>4.999</v>
      </c>
      <c r="S113" s="32">
        <f t="shared" si="26"/>
        <v>4.999</v>
      </c>
      <c r="T113" s="32">
        <f t="shared" si="27"/>
        <v>0</v>
      </c>
      <c r="U113" s="34">
        <f t="shared" si="28"/>
        <v>0</v>
      </c>
      <c r="V113" s="35" t="s">
        <v>9</v>
      </c>
      <c r="W113" s="36" t="s">
        <v>273</v>
      </c>
      <c r="X113" s="35" t="s">
        <v>9</v>
      </c>
      <c r="Y113" s="24">
        <v>1.6</v>
      </c>
      <c r="Z113" s="24">
        <v>1.6</v>
      </c>
      <c r="AA113" s="24">
        <v>1.6</v>
      </c>
      <c r="AB113" s="24">
        <v>1.6</v>
      </c>
      <c r="AC113" s="24">
        <v>1.6</v>
      </c>
      <c r="AD113" s="24">
        <v>1.69</v>
      </c>
      <c r="AE113" s="24">
        <v>1.39</v>
      </c>
      <c r="AF113" s="24">
        <v>1.39</v>
      </c>
      <c r="AG113" s="24">
        <v>1.39</v>
      </c>
      <c r="AH113" s="24">
        <v>-1.001</v>
      </c>
      <c r="AI113" s="24">
        <v>-0.00100000000000033</v>
      </c>
      <c r="AJ113" s="24">
        <v>0.999</v>
      </c>
      <c r="AK113" s="24">
        <v>1.999</v>
      </c>
      <c r="AL113" s="24">
        <v>2.999</v>
      </c>
      <c r="AM113" s="24">
        <v>3.999</v>
      </c>
      <c r="AN113" s="24">
        <v>4.999</v>
      </c>
      <c r="AO113" s="24">
        <v>4.999</v>
      </c>
      <c r="AQ113" s="24">
        <v>4.999</v>
      </c>
      <c r="AS113" s="24">
        <v>4.999</v>
      </c>
      <c r="AU113" s="24">
        <v>4.999</v>
      </c>
      <c r="AW113" s="24">
        <v>4.999</v>
      </c>
    </row>
    <row r="114" ht="19.5" customHeight="1" spans="1:49" s="24" customFormat="1" x14ac:dyDescent="0.25">
      <c r="A114" s="25" t="s">
        <v>225</v>
      </c>
      <c r="B114" s="26" t="s">
        <v>274</v>
      </c>
      <c r="C114" s="27" t="s">
        <v>23</v>
      </c>
      <c r="D114" s="27">
        <v>27</v>
      </c>
      <c r="E114" s="27" t="s">
        <v>28</v>
      </c>
      <c r="F114" s="28">
        <v>0.3</v>
      </c>
      <c r="G114" s="29">
        <f t="array" ref="G114">_xlfn.IFS($E114="AboveFloor",$K114+($F114*$K114),$E114="BelowFloor",$K114-($F114*$K114),$E114="Fixed",$F114)</f>
        <v>0.273</v>
      </c>
      <c r="H114" s="29">
        <f t="shared" si="46"/>
        <v>0.717</v>
      </c>
      <c r="I114" s="30">
        <v>0.01</v>
      </c>
      <c r="J114" s="31"/>
      <c r="K114" s="32">
        <f t="shared" si="41"/>
        <v>0.21</v>
      </c>
      <c r="L114" s="32">
        <f t="shared" si="47"/>
        <v>0.99</v>
      </c>
      <c r="M114" s="32">
        <f t="shared" si="48"/>
        <v>0.78</v>
      </c>
      <c r="N114" s="33">
        <f t="shared" si="49"/>
        <v>3.7142857142857144</v>
      </c>
      <c r="O114" s="32">
        <f t="shared" si="50"/>
        <v>4.7</v>
      </c>
      <c r="P114" s="31"/>
      <c r="Q114" s="24" t="s">
        <v>32</v>
      </c>
      <c r="R114" s="32">
        <f t="array" ref="R114">INDEX($Y114:$XL114,COUNTA($Y114:$XL114))</f>
        <v>0.99</v>
      </c>
      <c r="S114" s="32">
        <f t="shared" si="26"/>
        <v>0.99</v>
      </c>
      <c r="T114" s="32">
        <f t="shared" si="27"/>
        <v>0</v>
      </c>
      <c r="U114" s="34">
        <f t="shared" si="28"/>
        <v>0</v>
      </c>
      <c r="V114" s="35" t="s">
        <v>9</v>
      </c>
      <c r="W114" s="36" t="s">
        <v>275</v>
      </c>
      <c r="X114" s="35" t="s">
        <v>9</v>
      </c>
      <c r="Y114" s="24">
        <v>1.6</v>
      </c>
      <c r="Z114" s="24">
        <v>1.6</v>
      </c>
      <c r="AA114" s="24">
        <v>1.6</v>
      </c>
      <c r="AB114" s="24">
        <v>1.6</v>
      </c>
      <c r="AC114" s="24">
        <v>1.6</v>
      </c>
      <c r="AD114" s="24">
        <v>1.69</v>
      </c>
      <c r="AE114" s="24">
        <v>1.39</v>
      </c>
      <c r="AF114" s="24">
        <v>1.39</v>
      </c>
      <c r="AG114" s="24">
        <v>1.39</v>
      </c>
      <c r="AH114" s="24">
        <v>-5.01</v>
      </c>
      <c r="AI114" s="24">
        <v>-4.01</v>
      </c>
      <c r="AJ114" s="24">
        <v>-3.01</v>
      </c>
      <c r="AK114" s="24">
        <v>-2.01</v>
      </c>
      <c r="AL114" s="24">
        <v>-1.01</v>
      </c>
      <c r="AM114" s="24">
        <v>-0.01</v>
      </c>
      <c r="AN114" s="24">
        <v>0.99</v>
      </c>
      <c r="AO114" s="24">
        <v>0.99</v>
      </c>
      <c r="AQ114" s="24">
        <v>0.99</v>
      </c>
      <c r="AS114" s="24">
        <v>1</v>
      </c>
      <c r="AU114" s="24">
        <v>1</v>
      </c>
      <c r="AW114" s="24">
        <v>1</v>
      </c>
    </row>
    <row r="115" ht="39.95" customHeight="1" spans="1:49" s="11" customFormat="1" x14ac:dyDescent="0.25">
      <c r="A115" s="12" t="s">
        <v>276</v>
      </c>
      <c r="B115" s="13" t="s">
        <v>22</v>
      </c>
      <c r="C115" s="14" t="s">
        <v>23</v>
      </c>
      <c r="D115" s="14">
        <v>10000</v>
      </c>
      <c r="E115" s="14" t="s">
        <v>24</v>
      </c>
      <c r="F115" s="15">
        <v>0.4</v>
      </c>
      <c r="G115" s="16">
        <f t="array" ref="G115">_xlfn.IFS($E115="AboveFloor",$K115+($F115*$K115),$E115="BelowFloor",$K115-($F115*$K115),$E115="Fixed",$F115)</f>
        <v>0.58368</v>
      </c>
      <c r="H115" s="16"/>
      <c r="I115" s="17">
        <v>0</v>
      </c>
      <c r="J115" s="18"/>
      <c r="K115" s="19">
        <f>SUM(L115)</f>
        <v>0.9728</v>
      </c>
      <c r="L115" s="19">
        <f t="shared" si="47"/>
        <v>0.9728</v>
      </c>
      <c r="M115" s="19">
        <f t="shared" ref="M115" si="51">SUM(L115-K115)</f>
        <v>0</v>
      </c>
      <c r="N115" s="20">
        <f t="shared" si="49"/>
        <v>0</v>
      </c>
      <c r="O115" s="19">
        <f t="shared" si="50"/>
        <v>1</v>
      </c>
      <c r="P115" s="18"/>
      <c r="Q115" s="11" t="s">
        <v>277</v>
      </c>
      <c r="R115" s="19">
        <f t="array" ref="R115">INDEX($Y115:$XL115,COUNTA($Y115:$XL115))</f>
        <v>0.9728</v>
      </c>
      <c r="S115" s="19">
        <f t="shared" si="26"/>
        <v>0.9728</v>
      </c>
      <c r="T115" s="19">
        <f t="shared" si="27"/>
        <v>0</v>
      </c>
      <c r="U115" s="21">
        <f t="shared" si="28"/>
        <v>0</v>
      </c>
      <c r="V115" s="22" t="s">
        <v>9</v>
      </c>
      <c r="W115" s="23" t="s">
        <v>278</v>
      </c>
      <c r="X115" s="22" t="s">
        <v>9</v>
      </c>
      <c r="Y115" s="11">
        <v>0.85</v>
      </c>
      <c r="Z115" s="11">
        <v>0.85</v>
      </c>
      <c r="AA115" s="11">
        <v>0.85</v>
      </c>
      <c r="AB115" s="11">
        <v>0.85</v>
      </c>
      <c r="AC115" s="11">
        <v>0.8</v>
      </c>
      <c r="AD115" s="11">
        <v>0.84</v>
      </c>
      <c r="AE115" s="11">
        <v>0.842</v>
      </c>
      <c r="AF115" s="11">
        <v>0.87</v>
      </c>
      <c r="AG115" s="11">
        <v>0.97</v>
      </c>
      <c r="AH115" s="11">
        <v>-5.0272</v>
      </c>
      <c r="AI115" s="11">
        <v>-4.0272</v>
      </c>
      <c r="AJ115" s="11">
        <v>-3.0272</v>
      </c>
      <c r="AK115" s="11">
        <v>-2.0272</v>
      </c>
      <c r="AL115" s="11">
        <v>-1.0272</v>
      </c>
      <c r="AM115" s="11">
        <v>-0.0272</v>
      </c>
      <c r="AN115" s="11">
        <v>0.9728</v>
      </c>
      <c r="AO115" s="11">
        <v>0.9728</v>
      </c>
      <c r="AQ115" s="11">
        <v>0.95</v>
      </c>
      <c r="AS115" s="11">
        <v>0.93</v>
      </c>
      <c r="AU115" s="11">
        <v>0.91</v>
      </c>
      <c r="AW115" s="11">
        <v>0.9</v>
      </c>
    </row>
    <row r="116" ht="19.5" customHeight="1" spans="1:49" s="24" customFormat="1" x14ac:dyDescent="0.25">
      <c r="A116" s="25" t="s">
        <v>276</v>
      </c>
      <c r="B116" s="26" t="s">
        <v>279</v>
      </c>
      <c r="C116" s="27" t="s">
        <v>23</v>
      </c>
      <c r="D116" s="27">
        <v>22</v>
      </c>
      <c r="E116" s="27" t="s">
        <v>28</v>
      </c>
      <c r="F116" s="28">
        <v>0.3</v>
      </c>
      <c r="G116" s="29">
        <f t="array" ref="G116">_xlfn.IFS($E116="AboveFloor",$K116+($F116*$K116),$E116="BelowFloor",$K116-($F116*$K116),$E116="Fixed",$F116)</f>
        <v>1.26464</v>
      </c>
      <c r="H116" s="29">
        <f t="shared" si="46"/>
        <v>7.62336</v>
      </c>
      <c r="I116" s="30">
        <v>0.01</v>
      </c>
      <c r="J116" s="31"/>
      <c r="K116" s="32">
        <f>SUM($K$115)</f>
        <v>0.9728</v>
      </c>
      <c r="L116" s="32">
        <f t="shared" si="47"/>
        <v>8.888</v>
      </c>
      <c r="M116" s="32">
        <f t="shared" si="48"/>
        <v>7.9152</v>
      </c>
      <c r="N116" s="33">
        <f t="shared" si="49"/>
        <v>8.136513157894736</v>
      </c>
      <c r="O116" s="32">
        <f t="shared" si="50"/>
        <v>9.1</v>
      </c>
      <c r="P116" s="31"/>
      <c r="Q116" s="24" t="s">
        <v>32</v>
      </c>
      <c r="R116" s="32">
        <f t="array" ref="R116">INDEX($Y116:$XL116,COUNTA($Y116:$XL116))</f>
        <v>8.888</v>
      </c>
      <c r="S116" s="32">
        <f t="shared" si="26"/>
        <v>8.888</v>
      </c>
      <c r="T116" s="32">
        <f t="shared" si="27"/>
        <v>0</v>
      </c>
      <c r="U116" s="34">
        <f t="shared" si="28"/>
        <v>0</v>
      </c>
      <c r="V116" s="35" t="s">
        <v>9</v>
      </c>
      <c r="W116" s="36" t="s">
        <v>280</v>
      </c>
      <c r="X116" s="35" t="s">
        <v>9</v>
      </c>
      <c r="Y116" s="24">
        <v>1.6</v>
      </c>
      <c r="Z116" s="24">
        <v>1.6</v>
      </c>
      <c r="AA116" s="24">
        <v>1.6</v>
      </c>
      <c r="AB116" s="24">
        <v>1.6</v>
      </c>
      <c r="AC116" s="24">
        <v>1.6</v>
      </c>
      <c r="AD116" s="24">
        <v>1.69</v>
      </c>
      <c r="AE116" s="24">
        <v>1.39</v>
      </c>
      <c r="AF116" s="24">
        <v>1.39</v>
      </c>
      <c r="AG116" s="24">
        <v>1.39</v>
      </c>
      <c r="AH116" s="24">
        <v>2.888</v>
      </c>
      <c r="AI116" s="24">
        <v>3.888</v>
      </c>
      <c r="AJ116" s="24">
        <v>4.888</v>
      </c>
      <c r="AK116" s="24">
        <v>5.888</v>
      </c>
      <c r="AL116" s="24">
        <v>6.888</v>
      </c>
      <c r="AM116" s="24">
        <v>7.888</v>
      </c>
      <c r="AN116" s="24">
        <v>8.888</v>
      </c>
      <c r="AO116" s="24">
        <v>8.888</v>
      </c>
      <c r="AQ116" s="24">
        <v>8.888</v>
      </c>
      <c r="AS116" s="24">
        <v>8.888</v>
      </c>
      <c r="AU116" s="24">
        <v>8.888</v>
      </c>
      <c r="AW116" s="24">
        <v>8.888</v>
      </c>
    </row>
    <row r="117" ht="19.5" customHeight="1" spans="1:49" s="24" customFormat="1" x14ac:dyDescent="0.25">
      <c r="A117" s="25" t="s">
        <v>276</v>
      </c>
      <c r="B117" s="26" t="s">
        <v>281</v>
      </c>
      <c r="C117" s="27" t="s">
        <v>53</v>
      </c>
      <c r="D117" s="27">
        <v>37</v>
      </c>
      <c r="E117" s="27" t="s">
        <v>28</v>
      </c>
      <c r="F117" s="28">
        <v>0.3</v>
      </c>
      <c r="G117" s="29">
        <f t="array" ref="G117">_xlfn.IFS($E117="AboveFloor",$K117+($F117*$K117),$E117="BelowFloor",$K117-($F117*$K117),$E117="Fixed",$F117)</f>
        <v>1.26464</v>
      </c>
      <c r="H117" s="29">
        <f t="shared" si="46"/>
        <v>-1.26464</v>
      </c>
      <c r="I117" s="30">
        <v>0.01</v>
      </c>
      <c r="J117" s="31"/>
      <c r="K117" s="32">
        <f t="shared" ref="K117:K157" si="52">SUM($K$115)</f>
        <v>0.9728</v>
      </c>
      <c r="L117" s="32">
        <f t="shared" si="47"/>
        <v>0</v>
      </c>
      <c r="M117" s="32">
        <f t="shared" si="48"/>
        <v>-0.9728</v>
      </c>
      <c r="N117" s="33">
        <f t="shared" si="49"/>
        <v>-1</v>
      </c>
      <c r="O117" s="32">
        <f t="shared" si="50"/>
        <v>0</v>
      </c>
      <c r="P117" s="31"/>
      <c r="Q117" s="24" t="s">
        <v>29</v>
      </c>
      <c r="R117" s="32" t="str">
        <f t="array" ref="R117">INDEX($Y117:$XL117,COUNTA($Y117:$XL117))</f>
        <v>Infinity</v>
      </c>
      <c r="S117" s="32" t="str">
        <f t="shared" si="26"/>
        <v>Infinity</v>
      </c>
      <c r="T117" s="32" t="e">
        <f t="shared" si="27"/>
        <v>#VALUE!</v>
      </c>
      <c r="U117" s="34" t="e">
        <f t="shared" si="28"/>
        <v>#VALUE!</v>
      </c>
      <c r="V117" s="35" t="s">
        <v>9</v>
      </c>
      <c r="W117" s="36" t="s">
        <v>282</v>
      </c>
      <c r="X117" s="35" t="s">
        <v>9</v>
      </c>
      <c r="Y117" s="24">
        <v>1.6</v>
      </c>
      <c r="Z117" s="24">
        <v>1.6</v>
      </c>
      <c r="AA117" s="24">
        <v>1.6</v>
      </c>
      <c r="AB117" s="24">
        <v>1.6</v>
      </c>
      <c r="AC117" s="24">
        <v>1.6</v>
      </c>
      <c r="AD117" s="24">
        <v>1.69</v>
      </c>
      <c r="AE117" s="24">
        <v>1.39</v>
      </c>
      <c r="AF117" s="24">
        <v>1.39</v>
      </c>
      <c r="AG117" s="24">
        <v>1.39</v>
      </c>
      <c r="AH117" s="24" t="s">
        <v>283</v>
      </c>
      <c r="AI117" s="24" t="s">
        <v>283</v>
      </c>
      <c r="AJ117" s="24" t="s">
        <v>283</v>
      </c>
      <c r="AK117" s="24" t="s">
        <v>283</v>
      </c>
      <c r="AL117" s="24" t="s">
        <v>283</v>
      </c>
      <c r="AM117" s="24" t="s">
        <v>283</v>
      </c>
      <c r="AN117" s="24" t="s">
        <v>283</v>
      </c>
      <c r="AO117" s="24" t="s">
        <v>283</v>
      </c>
      <c r="AQ117" s="24">
        <v>3</v>
      </c>
      <c r="AS117" s="24">
        <v>2.75</v>
      </c>
      <c r="AU117" s="24">
        <v>2.25</v>
      </c>
      <c r="AW117" s="24">
        <v>2</v>
      </c>
    </row>
    <row r="118" ht="19.5" customHeight="1" spans="1:49" s="24" customFormat="1" x14ac:dyDescent="0.25">
      <c r="A118" s="25" t="s">
        <v>276</v>
      </c>
      <c r="B118" s="26" t="s">
        <v>284</v>
      </c>
      <c r="C118" s="27" t="s">
        <v>23</v>
      </c>
      <c r="D118" s="27">
        <v>56</v>
      </c>
      <c r="E118" s="27" t="s">
        <v>28</v>
      </c>
      <c r="F118" s="28">
        <v>0.3</v>
      </c>
      <c r="G118" s="29">
        <f t="array" ref="G118">_xlfn.IFS($E118="AboveFloor",$K118+($F118*$K118),$E118="BelowFloor",$K118-($F118*$K118),$E118="Fixed",$F118)</f>
        <v>1.26464</v>
      </c>
      <c r="H118" s="29">
        <f t="shared" si="46"/>
        <v>1.5353599999999998</v>
      </c>
      <c r="I118" s="30">
        <v>0.01</v>
      </c>
      <c r="J118" s="31"/>
      <c r="K118" s="32">
        <f t="shared" si="52"/>
        <v>0.9728</v>
      </c>
      <c r="L118" s="32">
        <f t="shared" si="47"/>
        <v>2.8</v>
      </c>
      <c r="M118" s="32">
        <f t="shared" si="48"/>
        <v>1.8272</v>
      </c>
      <c r="N118" s="33">
        <f t="shared" si="49"/>
        <v>1.8782894736842104</v>
      </c>
      <c r="O118" s="32">
        <f t="shared" si="50"/>
        <v>2.9</v>
      </c>
      <c r="P118" s="31"/>
      <c r="Q118" s="24" t="s">
        <v>32</v>
      </c>
      <c r="R118" s="32">
        <f t="array" ref="R118">INDEX($Y118:$XL118,COUNTA($Y118:$XL118))</f>
        <v>2.8</v>
      </c>
      <c r="S118" s="32">
        <f t="shared" si="26"/>
        <v>2.8</v>
      </c>
      <c r="T118" s="32">
        <f t="shared" si="27"/>
        <v>0</v>
      </c>
      <c r="U118" s="34">
        <f t="shared" si="28"/>
        <v>0</v>
      </c>
      <c r="V118" s="35" t="s">
        <v>9</v>
      </c>
      <c r="W118" s="36" t="s">
        <v>285</v>
      </c>
      <c r="X118" s="35" t="s">
        <v>9</v>
      </c>
      <c r="Y118" s="24">
        <v>1.6</v>
      </c>
      <c r="Z118" s="24">
        <v>1.6</v>
      </c>
      <c r="AA118" s="24">
        <v>1.6</v>
      </c>
      <c r="AB118" s="24">
        <v>1.6</v>
      </c>
      <c r="AC118" s="24">
        <v>1.6</v>
      </c>
      <c r="AD118" s="24">
        <v>1.69</v>
      </c>
      <c r="AE118" s="24">
        <v>1.39</v>
      </c>
      <c r="AF118" s="24">
        <v>1.39</v>
      </c>
      <c r="AG118" s="24">
        <v>1.39</v>
      </c>
      <c r="AH118" s="24">
        <v>-3.2</v>
      </c>
      <c r="AI118" s="24">
        <v>-2.2</v>
      </c>
      <c r="AJ118" s="24">
        <v>-1.2</v>
      </c>
      <c r="AK118" s="24">
        <v>-0.2</v>
      </c>
      <c r="AL118" s="24">
        <v>0.8</v>
      </c>
      <c r="AM118" s="24">
        <v>1.8</v>
      </c>
      <c r="AN118" s="24">
        <v>2.8</v>
      </c>
      <c r="AO118" s="24">
        <v>2.8</v>
      </c>
      <c r="AQ118" s="24">
        <v>2.8</v>
      </c>
      <c r="AS118" s="24">
        <v>2.8</v>
      </c>
      <c r="AU118" s="24">
        <v>2.8</v>
      </c>
      <c r="AW118" s="24">
        <v>2.8</v>
      </c>
    </row>
    <row r="119" ht="19.5" customHeight="1" spans="1:49" s="24" customFormat="1" x14ac:dyDescent="0.25">
      <c r="A119" s="25" t="s">
        <v>276</v>
      </c>
      <c r="B119" s="26" t="s">
        <v>286</v>
      </c>
      <c r="C119" s="27" t="s">
        <v>23</v>
      </c>
      <c r="D119" s="27">
        <v>57</v>
      </c>
      <c r="E119" s="27" t="s">
        <v>28</v>
      </c>
      <c r="F119" s="28">
        <v>0.3</v>
      </c>
      <c r="G119" s="29">
        <f t="array" ref="G119">_xlfn.IFS($E119="AboveFloor",$K119+($F119*$K119),$E119="BelowFloor",$K119-($F119*$K119),$E119="Fixed",$F119)</f>
        <v>1.26464</v>
      </c>
      <c r="H119" s="29">
        <f t="shared" si="46"/>
        <v>0.48536</v>
      </c>
      <c r="I119" s="30">
        <v>0.01</v>
      </c>
      <c r="J119" s="31"/>
      <c r="K119" s="32">
        <f t="shared" si="52"/>
        <v>0.9728</v>
      </c>
      <c r="L119" s="32">
        <f t="shared" si="47"/>
        <v>1.75</v>
      </c>
      <c r="M119" s="32">
        <f t="shared" si="48"/>
        <v>0.7772</v>
      </c>
      <c r="N119" s="33">
        <f t="shared" si="49"/>
        <v>0.7989309210526316</v>
      </c>
      <c r="O119" s="32">
        <f t="shared" si="50"/>
        <v>1.8</v>
      </c>
      <c r="P119" s="31"/>
      <c r="Q119" s="24" t="s">
        <v>43</v>
      </c>
      <c r="R119" s="32">
        <f t="array" ref="R119">INDEX($Y119:$XL119,COUNTA($Y119:$XL119))</f>
        <v>1.75</v>
      </c>
      <c r="S119" s="32">
        <f t="shared" si="26"/>
        <v>1.75</v>
      </c>
      <c r="T119" s="32">
        <f t="shared" si="27"/>
        <v>0</v>
      </c>
      <c r="U119" s="34">
        <f t="shared" si="28"/>
        <v>0</v>
      </c>
      <c r="V119" s="35" t="s">
        <v>9</v>
      </c>
      <c r="W119" s="36" t="s">
        <v>287</v>
      </c>
      <c r="X119" s="35" t="s">
        <v>9</v>
      </c>
      <c r="Y119" s="24">
        <v>1.6</v>
      </c>
      <c r="Z119" s="24">
        <v>1.6</v>
      </c>
      <c r="AA119" s="24">
        <v>1.6</v>
      </c>
      <c r="AB119" s="24">
        <v>1.6</v>
      </c>
      <c r="AC119" s="24">
        <v>1.6</v>
      </c>
      <c r="AD119" s="24">
        <v>1.69</v>
      </c>
      <c r="AE119" s="24">
        <v>1.39</v>
      </c>
      <c r="AF119" s="24">
        <v>1.39</v>
      </c>
      <c r="AG119" s="24">
        <v>1.39</v>
      </c>
      <c r="AH119" s="24">
        <v>-4.25</v>
      </c>
      <c r="AI119" s="24">
        <v>-3.25</v>
      </c>
      <c r="AJ119" s="24">
        <v>-2.25</v>
      </c>
      <c r="AK119" s="24">
        <v>-1.25</v>
      </c>
      <c r="AL119" s="24">
        <v>-0.25</v>
      </c>
      <c r="AM119" s="24">
        <v>0.75</v>
      </c>
      <c r="AN119" s="24">
        <v>1.75</v>
      </c>
      <c r="AO119" s="24">
        <v>1.75</v>
      </c>
      <c r="AQ119" s="24">
        <v>1.789</v>
      </c>
      <c r="AS119" s="24">
        <v>1.789</v>
      </c>
      <c r="AU119" s="24">
        <v>1.789</v>
      </c>
      <c r="AW119" s="24">
        <v>1.789</v>
      </c>
    </row>
    <row r="120" ht="19.5" customHeight="1" spans="1:49" s="24" customFormat="1" x14ac:dyDescent="0.25">
      <c r="A120" s="25" t="s">
        <v>276</v>
      </c>
      <c r="B120" s="26" t="s">
        <v>288</v>
      </c>
      <c r="C120" s="27" t="s">
        <v>23</v>
      </c>
      <c r="D120" s="27">
        <v>61</v>
      </c>
      <c r="E120" s="27" t="s">
        <v>28</v>
      </c>
      <c r="F120" s="28">
        <v>0.3</v>
      </c>
      <c r="G120" s="29">
        <f t="array" ref="G120">_xlfn.IFS($E120="AboveFloor",$K120+($F120*$K120),$E120="BelowFloor",$K120-($F120*$K120),$E120="Fixed",$F120)</f>
        <v>1.26464</v>
      </c>
      <c r="H120" s="29">
        <f t="shared" si="46"/>
        <v>1.23536</v>
      </c>
      <c r="I120" s="30">
        <v>0.01</v>
      </c>
      <c r="J120" s="31"/>
      <c r="K120" s="32">
        <f t="shared" si="52"/>
        <v>0.9728</v>
      </c>
      <c r="L120" s="32">
        <f t="shared" si="47"/>
        <v>2.5</v>
      </c>
      <c r="M120" s="32">
        <f t="shared" si="48"/>
        <v>1.5272000000000001</v>
      </c>
      <c r="N120" s="33">
        <f t="shared" si="49"/>
        <v>1.569901315789474</v>
      </c>
      <c r="O120" s="32">
        <f t="shared" si="50"/>
        <v>2.6</v>
      </c>
      <c r="P120" s="31"/>
      <c r="Q120" s="24" t="s">
        <v>32</v>
      </c>
      <c r="R120" s="32">
        <f t="array" ref="R120">INDEX($Y120:$XL120,COUNTA($Y120:$XL120))</f>
        <v>2.5</v>
      </c>
      <c r="S120" s="32">
        <f t="shared" si="26"/>
        <v>2.5</v>
      </c>
      <c r="T120" s="32">
        <f t="shared" si="27"/>
        <v>0</v>
      </c>
      <c r="U120" s="34">
        <f t="shared" si="28"/>
        <v>0</v>
      </c>
      <c r="V120" s="35" t="s">
        <v>9</v>
      </c>
      <c r="W120" s="36" t="s">
        <v>289</v>
      </c>
      <c r="X120" s="35" t="s">
        <v>9</v>
      </c>
      <c r="Y120" s="24">
        <v>1.6</v>
      </c>
      <c r="Z120" s="24">
        <v>1.6</v>
      </c>
      <c r="AA120" s="24">
        <v>1.6</v>
      </c>
      <c r="AB120" s="24">
        <v>1.6</v>
      </c>
      <c r="AC120" s="24">
        <v>1.6</v>
      </c>
      <c r="AD120" s="24">
        <v>1.69</v>
      </c>
      <c r="AE120" s="24">
        <v>1.39</v>
      </c>
      <c r="AF120" s="24">
        <v>1.39</v>
      </c>
      <c r="AG120" s="24">
        <v>1.39</v>
      </c>
      <c r="AH120" s="24">
        <v>-3.5</v>
      </c>
      <c r="AI120" s="24">
        <v>-2.5</v>
      </c>
      <c r="AJ120" s="24">
        <v>-1.5</v>
      </c>
      <c r="AK120" s="24">
        <v>-0.5</v>
      </c>
      <c r="AL120" s="24">
        <v>0.5</v>
      </c>
      <c r="AM120" s="24">
        <v>1.5</v>
      </c>
      <c r="AN120" s="24">
        <v>2.5</v>
      </c>
      <c r="AO120" s="24">
        <v>2.5</v>
      </c>
      <c r="AQ120" s="24">
        <v>2.5</v>
      </c>
      <c r="AS120" s="24">
        <v>2.5</v>
      </c>
      <c r="AU120" s="24">
        <v>2.5</v>
      </c>
      <c r="AW120" s="24">
        <v>2.5</v>
      </c>
    </row>
    <row r="121" ht="19.5" customHeight="1" spans="1:49" s="24" customFormat="1" x14ac:dyDescent="0.25">
      <c r="A121" s="25" t="s">
        <v>276</v>
      </c>
      <c r="B121" s="26" t="s">
        <v>290</v>
      </c>
      <c r="C121" s="27" t="s">
        <v>23</v>
      </c>
      <c r="D121" s="27">
        <v>63</v>
      </c>
      <c r="E121" s="27" t="s">
        <v>28</v>
      </c>
      <c r="F121" s="28">
        <v>0.3</v>
      </c>
      <c r="G121" s="29">
        <f t="array" ref="G121">_xlfn.IFS($E121="AboveFloor",$K121+($F121*$K121),$E121="BelowFloor",$K121-($F121*$K121),$E121="Fixed",$F121)</f>
        <v>1.26464</v>
      </c>
      <c r="H121" s="29">
        <f t="shared" si="46"/>
        <v>0.72536</v>
      </c>
      <c r="I121" s="30">
        <v>0.01</v>
      </c>
      <c r="J121" s="31"/>
      <c r="K121" s="32">
        <f t="shared" si="52"/>
        <v>0.9728</v>
      </c>
      <c r="L121" s="32">
        <f t="shared" si="47"/>
        <v>1.99</v>
      </c>
      <c r="M121" s="32">
        <f t="shared" si="48"/>
        <v>1.0171999999999999</v>
      </c>
      <c r="N121" s="33">
        <f t="shared" si="49"/>
        <v>1.045641447368421</v>
      </c>
      <c r="O121" s="32">
        <f t="shared" si="50"/>
        <v>2</v>
      </c>
      <c r="P121" s="31"/>
      <c r="Q121" s="24" t="s">
        <v>35</v>
      </c>
      <c r="R121" s="32">
        <f t="array" ref="R121">INDEX($Y121:$XL121,COUNTA($Y121:$XL121))</f>
        <v>1.99</v>
      </c>
      <c r="S121" s="32">
        <f t="shared" si="26"/>
        <v>1.99</v>
      </c>
      <c r="T121" s="32">
        <f t="shared" si="27"/>
        <v>0</v>
      </c>
      <c r="U121" s="34">
        <f t="shared" si="28"/>
        <v>0</v>
      </c>
      <c r="V121" s="35" t="s">
        <v>9</v>
      </c>
      <c r="W121" s="36" t="s">
        <v>291</v>
      </c>
      <c r="X121" s="35" t="s">
        <v>9</v>
      </c>
      <c r="Y121" s="24">
        <v>1.6</v>
      </c>
      <c r="Z121" s="24">
        <v>1.6</v>
      </c>
      <c r="AA121" s="24">
        <v>1.6</v>
      </c>
      <c r="AB121" s="24">
        <v>1.6</v>
      </c>
      <c r="AC121" s="24">
        <v>1.6</v>
      </c>
      <c r="AD121" s="24">
        <v>1.69</v>
      </c>
      <c r="AE121" s="24">
        <v>1.39</v>
      </c>
      <c r="AF121" s="24">
        <v>1.39</v>
      </c>
      <c r="AG121" s="24">
        <v>1.39</v>
      </c>
      <c r="AH121" s="24">
        <v>-4.01</v>
      </c>
      <c r="AI121" s="24">
        <v>-3.01</v>
      </c>
      <c r="AJ121" s="24">
        <v>-2.01</v>
      </c>
      <c r="AK121" s="24">
        <v>-1.01</v>
      </c>
      <c r="AL121" s="24">
        <v>-0.01</v>
      </c>
      <c r="AM121" s="24">
        <v>0.99</v>
      </c>
      <c r="AN121" s="24">
        <v>1.99</v>
      </c>
      <c r="AO121" s="24">
        <v>1.99</v>
      </c>
      <c r="AQ121" s="24">
        <v>1.99</v>
      </c>
      <c r="AS121" s="24">
        <v>1.99</v>
      </c>
      <c r="AU121" s="24">
        <v>2.39</v>
      </c>
      <c r="AW121" s="24">
        <v>10</v>
      </c>
    </row>
    <row r="122" ht="19.5" customHeight="1" spans="1:49" s="24" customFormat="1" x14ac:dyDescent="0.25">
      <c r="A122" s="25" t="s">
        <v>276</v>
      </c>
      <c r="B122" s="26" t="s">
        <v>292</v>
      </c>
      <c r="C122" s="27" t="s">
        <v>23</v>
      </c>
      <c r="D122" s="27">
        <v>132</v>
      </c>
      <c r="E122" s="27" t="s">
        <v>28</v>
      </c>
      <c r="F122" s="28">
        <v>0.3</v>
      </c>
      <c r="G122" s="29">
        <f t="array" ref="G122">_xlfn.IFS($E122="AboveFloor",$K122+($F122*$K122),$E122="BelowFloor",$K122-($F122*$K122),$E122="Fixed",$F122)</f>
        <v>1.26464</v>
      </c>
      <c r="H122" s="29">
        <f t="shared" ref="H122:H147" si="53">SUM(L122-G122)</f>
        <v>0.7853599999999998</v>
      </c>
      <c r="I122" s="30">
        <v>0.01</v>
      </c>
      <c r="J122" s="31"/>
      <c r="K122" s="32">
        <f t="shared" si="52"/>
        <v>0.9728</v>
      </c>
      <c r="L122" s="32">
        <f t="shared" ref="L122:L147" si="54">SUM(R122)</f>
        <v>2.05</v>
      </c>
      <c r="M122" s="32">
        <f t="shared" ref="M122:M147" si="55">SUM(L122-K122)</f>
        <v>1.0772</v>
      </c>
      <c r="N122" s="33">
        <f t="shared" ref="N122:N147" si="56">SUM(L122-K122)/K122</f>
        <v>1.1073190789473684</v>
      </c>
      <c r="O122" s="32">
        <f t="shared" ref="O122:O147" si="57">ROUND(L122/K122,1)</f>
        <v>2.1</v>
      </c>
      <c r="P122" s="31"/>
      <c r="Q122" s="24" t="s">
        <v>40</v>
      </c>
      <c r="R122" s="32">
        <f t="array" ref="R122">INDEX($Y122:$XL122,COUNTA($Y122:$XL122))</f>
        <v>2.05</v>
      </c>
      <c r="S122" s="32">
        <f t="shared" si="26"/>
        <v>2.05</v>
      </c>
      <c r="T122" s="32">
        <f t="shared" si="27"/>
        <v>0</v>
      </c>
      <c r="U122" s="34">
        <f t="shared" si="28"/>
        <v>0</v>
      </c>
      <c r="V122" s="35" t="s">
        <v>9</v>
      </c>
      <c r="W122" s="36" t="s">
        <v>293</v>
      </c>
      <c r="X122" s="35" t="s">
        <v>9</v>
      </c>
      <c r="Y122" s="24">
        <v>1.6</v>
      </c>
      <c r="Z122" s="24">
        <v>1.6</v>
      </c>
      <c r="AA122" s="24">
        <v>1.6</v>
      </c>
      <c r="AB122" s="24">
        <v>1.6</v>
      </c>
      <c r="AC122" s="24">
        <v>1.6</v>
      </c>
      <c r="AD122" s="24">
        <v>1.69</v>
      </c>
      <c r="AE122" s="24">
        <v>1.39</v>
      </c>
      <c r="AF122" s="24">
        <v>1.39</v>
      </c>
      <c r="AG122" s="24">
        <v>1.39</v>
      </c>
      <c r="AH122" s="24">
        <v>-3.95</v>
      </c>
      <c r="AI122" s="24">
        <v>-2.95</v>
      </c>
      <c r="AJ122" s="24">
        <v>-1.95</v>
      </c>
      <c r="AK122" s="24">
        <v>-0.95</v>
      </c>
      <c r="AL122" s="24">
        <v>0.0499999999999998</v>
      </c>
      <c r="AM122" s="24">
        <v>1.05</v>
      </c>
      <c r="AN122" s="24">
        <v>2.05</v>
      </c>
      <c r="AO122" s="24">
        <v>2.05</v>
      </c>
      <c r="AQ122" s="24">
        <v>2.05</v>
      </c>
      <c r="AS122" s="24">
        <v>2.05</v>
      </c>
      <c r="AU122" s="24">
        <v>1.65</v>
      </c>
      <c r="AW122" s="24">
        <v>1.65</v>
      </c>
    </row>
    <row r="123" ht="19.5" customHeight="1" spans="1:49" s="24" customFormat="1" x14ac:dyDescent="0.25">
      <c r="A123" s="25" t="s">
        <v>276</v>
      </c>
      <c r="B123" s="26" t="s">
        <v>294</v>
      </c>
      <c r="C123" s="27" t="s">
        <v>23</v>
      </c>
      <c r="D123" s="27">
        <v>26</v>
      </c>
      <c r="E123" s="27" t="s">
        <v>28</v>
      </c>
      <c r="F123" s="28">
        <v>0.3</v>
      </c>
      <c r="G123" s="29">
        <f t="array" ref="G123">_xlfn.IFS($E123="AboveFloor",$K123+($F123*$K123),$E123="BelowFloor",$K123-($F123*$K123),$E123="Fixed",$F123)</f>
        <v>1.26464</v>
      </c>
      <c r="H123" s="29">
        <f t="shared" si="53"/>
        <v>0.42535999999999996</v>
      </c>
      <c r="I123" s="30">
        <v>0.01</v>
      </c>
      <c r="J123" s="31"/>
      <c r="K123" s="32">
        <f t="shared" si="52"/>
        <v>0.9728</v>
      </c>
      <c r="L123" s="32">
        <f t="shared" si="54"/>
        <v>1.69</v>
      </c>
      <c r="M123" s="32">
        <f t="shared" si="55"/>
        <v>0.7172</v>
      </c>
      <c r="N123" s="33">
        <f t="shared" si="56"/>
        <v>0.7372532894736842</v>
      </c>
      <c r="O123" s="32">
        <f t="shared" si="57"/>
        <v>1.7</v>
      </c>
      <c r="P123" s="31"/>
      <c r="Q123" s="24" t="s">
        <v>35</v>
      </c>
      <c r="R123" s="32">
        <f t="array" ref="R123">INDEX($Y123:$XL123,COUNTA($Y123:$XL123))</f>
        <v>1.69</v>
      </c>
      <c r="S123" s="32">
        <f t="shared" si="26"/>
        <v>1.69</v>
      </c>
      <c r="T123" s="32">
        <f t="shared" si="27"/>
        <v>0</v>
      </c>
      <c r="U123" s="34">
        <f t="shared" si="28"/>
        <v>0</v>
      </c>
      <c r="V123" s="35" t="s">
        <v>9</v>
      </c>
      <c r="W123" s="36" t="s">
        <v>295</v>
      </c>
      <c r="X123" s="35" t="s">
        <v>9</v>
      </c>
      <c r="Y123" s="24">
        <v>1.6</v>
      </c>
      <c r="Z123" s="24">
        <v>1.6</v>
      </c>
      <c r="AA123" s="24">
        <v>1.6</v>
      </c>
      <c r="AB123" s="24">
        <v>1.6</v>
      </c>
      <c r="AC123" s="24">
        <v>1.6</v>
      </c>
      <c r="AD123" s="24">
        <v>1.69</v>
      </c>
      <c r="AE123" s="24">
        <v>1.39</v>
      </c>
      <c r="AF123" s="24">
        <v>1.39</v>
      </c>
      <c r="AG123" s="24">
        <v>1.39</v>
      </c>
      <c r="AH123" s="24">
        <v>-4.31</v>
      </c>
      <c r="AI123" s="24">
        <v>-3.31</v>
      </c>
      <c r="AJ123" s="24">
        <v>-2.31</v>
      </c>
      <c r="AK123" s="24">
        <v>-1.31</v>
      </c>
      <c r="AL123" s="24">
        <v>-0.31</v>
      </c>
      <c r="AM123" s="24">
        <v>0.69</v>
      </c>
      <c r="AN123" s="24">
        <v>1.69</v>
      </c>
      <c r="AO123" s="24">
        <v>1.69</v>
      </c>
      <c r="AQ123" s="24">
        <v>1.69</v>
      </c>
      <c r="AS123" s="24">
        <v>1.69</v>
      </c>
      <c r="AU123" s="24">
        <v>1.69</v>
      </c>
      <c r="AW123" s="24">
        <v>1.69</v>
      </c>
    </row>
    <row r="124" ht="19.5" customHeight="1" spans="1:49" s="24" customFormat="1" x14ac:dyDescent="0.25">
      <c r="A124" s="25" t="s">
        <v>276</v>
      </c>
      <c r="B124" s="26" t="s">
        <v>296</v>
      </c>
      <c r="C124" s="27" t="s">
        <v>23</v>
      </c>
      <c r="D124" s="27">
        <v>29</v>
      </c>
      <c r="E124" s="27" t="s">
        <v>28</v>
      </c>
      <c r="F124" s="28">
        <v>0.3</v>
      </c>
      <c r="G124" s="29">
        <f t="array" ref="G124">_xlfn.IFS($E124="AboveFloor",$K124+($F124*$K124),$E124="BelowFloor",$K124-($F124*$K124),$E124="Fixed",$F124)</f>
        <v>1.26464</v>
      </c>
      <c r="H124" s="29">
        <f t="shared" si="53"/>
        <v>0.22536</v>
      </c>
      <c r="I124" s="30">
        <v>0.01</v>
      </c>
      <c r="J124" s="31"/>
      <c r="K124" s="32">
        <f t="shared" si="52"/>
        <v>0.9728</v>
      </c>
      <c r="L124" s="32">
        <f t="shared" si="54"/>
        <v>1.49</v>
      </c>
      <c r="M124" s="32">
        <f t="shared" si="55"/>
        <v>0.5172</v>
      </c>
      <c r="N124" s="33">
        <f t="shared" si="56"/>
        <v>0.5316611842105263</v>
      </c>
      <c r="O124" s="32">
        <f t="shared" si="57"/>
        <v>1.5</v>
      </c>
      <c r="P124" s="31"/>
      <c r="Q124" s="24" t="s">
        <v>29</v>
      </c>
      <c r="R124" s="32">
        <f t="array" ref="R124">INDEX($Y124:$XL124,COUNTA($Y124:$XL124))</f>
        <v>1.49</v>
      </c>
      <c r="S124" s="32">
        <f t="shared" si="26"/>
        <v>1.49</v>
      </c>
      <c r="T124" s="32">
        <f t="shared" si="27"/>
        <v>0</v>
      </c>
      <c r="U124" s="34">
        <f t="shared" si="28"/>
        <v>0</v>
      </c>
      <c r="V124" s="35" t="s">
        <v>9</v>
      </c>
      <c r="W124" s="36" t="s">
        <v>297</v>
      </c>
      <c r="X124" s="35" t="s">
        <v>9</v>
      </c>
      <c r="Y124" s="24">
        <v>1.6</v>
      </c>
      <c r="Z124" s="24">
        <v>1.6</v>
      </c>
      <c r="AA124" s="24">
        <v>1.6</v>
      </c>
      <c r="AB124" s="24">
        <v>1.6</v>
      </c>
      <c r="AC124" s="24">
        <v>1.6</v>
      </c>
      <c r="AD124" s="24">
        <v>1.69</v>
      </c>
      <c r="AE124" s="24">
        <v>1.39</v>
      </c>
      <c r="AF124" s="24">
        <v>1.39</v>
      </c>
      <c r="AG124" s="24">
        <v>1.39</v>
      </c>
      <c r="AH124" s="24">
        <v>-4.51</v>
      </c>
      <c r="AI124" s="24">
        <v>-3.51</v>
      </c>
      <c r="AJ124" s="24">
        <v>-2.51</v>
      </c>
      <c r="AK124" s="24">
        <v>-1.51</v>
      </c>
      <c r="AL124" s="24">
        <v>-0.51</v>
      </c>
      <c r="AM124" s="24">
        <v>0.49</v>
      </c>
      <c r="AN124" s="24">
        <v>1.49</v>
      </c>
      <c r="AO124" s="24">
        <v>1.49</v>
      </c>
      <c r="AQ124" s="24">
        <v>1.49</v>
      </c>
      <c r="AS124" s="24">
        <v>1.49</v>
      </c>
      <c r="AU124" s="24">
        <v>1.49</v>
      </c>
      <c r="AW124" s="24">
        <v>1.49</v>
      </c>
    </row>
    <row r="125" ht="19.5" customHeight="1" spans="1:49" s="24" customFormat="1" x14ac:dyDescent="0.25">
      <c r="A125" s="25" t="s">
        <v>276</v>
      </c>
      <c r="B125" s="26" t="s">
        <v>298</v>
      </c>
      <c r="C125" s="27" t="s">
        <v>23</v>
      </c>
      <c r="D125" s="27">
        <v>32</v>
      </c>
      <c r="E125" s="27" t="s">
        <v>28</v>
      </c>
      <c r="F125" s="28">
        <v>0.3</v>
      </c>
      <c r="G125" s="29">
        <f t="array" ref="G125">_xlfn.IFS($E125="AboveFloor",$K125+($F125*$K125),$E125="BelowFloor",$K125-($F125*$K125),$E125="Fixed",$F125)</f>
        <v>1.26464</v>
      </c>
      <c r="H125" s="29">
        <f t="shared" si="53"/>
        <v>0.48536</v>
      </c>
      <c r="I125" s="30">
        <v>0.01</v>
      </c>
      <c r="J125" s="31"/>
      <c r="K125" s="32">
        <f t="shared" si="52"/>
        <v>0.9728</v>
      </c>
      <c r="L125" s="32">
        <f t="shared" si="54"/>
        <v>1.75</v>
      </c>
      <c r="M125" s="32">
        <f t="shared" si="55"/>
        <v>0.7772</v>
      </c>
      <c r="N125" s="33">
        <f t="shared" si="56"/>
        <v>0.7989309210526316</v>
      </c>
      <c r="O125" s="32">
        <f t="shared" si="57"/>
        <v>1.8</v>
      </c>
      <c r="P125" s="31"/>
      <c r="Q125" s="24" t="s">
        <v>35</v>
      </c>
      <c r="R125" s="32">
        <f t="array" ref="R125">INDEX($Y125:$XL125,COUNTA($Y125:$XL125))</f>
        <v>1.75</v>
      </c>
      <c r="S125" s="32">
        <f t="shared" si="26"/>
        <v>1.75</v>
      </c>
      <c r="T125" s="32">
        <f t="shared" si="27"/>
        <v>0</v>
      </c>
      <c r="U125" s="34">
        <f t="shared" si="28"/>
        <v>0</v>
      </c>
      <c r="V125" s="35" t="s">
        <v>9</v>
      </c>
      <c r="W125" s="36" t="s">
        <v>299</v>
      </c>
      <c r="X125" s="35" t="s">
        <v>9</v>
      </c>
      <c r="Y125" s="24">
        <v>1.6</v>
      </c>
      <c r="Z125" s="24">
        <v>1.6</v>
      </c>
      <c r="AA125" s="24">
        <v>1.6</v>
      </c>
      <c r="AB125" s="24">
        <v>1.6</v>
      </c>
      <c r="AC125" s="24">
        <v>1.6</v>
      </c>
      <c r="AD125" s="24">
        <v>1.69</v>
      </c>
      <c r="AE125" s="24">
        <v>1.39</v>
      </c>
      <c r="AF125" s="24">
        <v>1.39</v>
      </c>
      <c r="AG125" s="24">
        <v>1.39</v>
      </c>
      <c r="AH125" s="24">
        <v>-4.25</v>
      </c>
      <c r="AI125" s="24">
        <v>-3.25</v>
      </c>
      <c r="AJ125" s="24">
        <v>-2.25</v>
      </c>
      <c r="AK125" s="24">
        <v>-1.25</v>
      </c>
      <c r="AL125" s="24">
        <v>-0.25</v>
      </c>
      <c r="AM125" s="24">
        <v>0.75</v>
      </c>
      <c r="AN125" s="24">
        <v>1.75</v>
      </c>
      <c r="AO125" s="24">
        <v>1.75</v>
      </c>
      <c r="AQ125" s="24">
        <v>1.75</v>
      </c>
      <c r="AS125" s="24">
        <v>1.75</v>
      </c>
      <c r="AU125" s="24">
        <v>1.75</v>
      </c>
      <c r="AW125" s="24">
        <v>1.75</v>
      </c>
    </row>
    <row r="126" ht="19.5" customHeight="1" spans="1:49" s="24" customFormat="1" x14ac:dyDescent="0.25">
      <c r="A126" s="25" t="s">
        <v>276</v>
      </c>
      <c r="B126" s="26" t="s">
        <v>300</v>
      </c>
      <c r="C126" s="27" t="s">
        <v>23</v>
      </c>
      <c r="D126" s="27">
        <v>33</v>
      </c>
      <c r="E126" s="27" t="s">
        <v>28</v>
      </c>
      <c r="F126" s="28">
        <v>0.3</v>
      </c>
      <c r="G126" s="29">
        <f t="array" ref="G126">_xlfn.IFS($E126="AboveFloor",$K126+($F126*$K126),$E126="BelowFloor",$K126-($F126*$K126),$E126="Fixed",$F126)</f>
        <v>1.26464</v>
      </c>
      <c r="H126" s="29">
        <f t="shared" si="53"/>
        <v>0.43135999999999997</v>
      </c>
      <c r="I126" s="30">
        <v>0.01</v>
      </c>
      <c r="J126" s="31"/>
      <c r="K126" s="32">
        <f t="shared" si="52"/>
        <v>0.9728</v>
      </c>
      <c r="L126" s="32">
        <f t="shared" si="54"/>
        <v>1.696</v>
      </c>
      <c r="M126" s="32">
        <f t="shared" si="55"/>
        <v>0.7232</v>
      </c>
      <c r="N126" s="33">
        <f t="shared" si="56"/>
        <v>0.7434210526315789</v>
      </c>
      <c r="O126" s="32">
        <f t="shared" si="57"/>
        <v>1.7</v>
      </c>
      <c r="P126" s="31"/>
      <c r="Q126" s="24" t="s">
        <v>35</v>
      </c>
      <c r="R126" s="32">
        <f t="array" ref="R126">INDEX($Y126:$XL126,COUNTA($Y126:$XL126))</f>
        <v>1.696</v>
      </c>
      <c r="S126" s="32">
        <f t="shared" si="26"/>
        <v>1.696</v>
      </c>
      <c r="T126" s="32">
        <f t="shared" si="27"/>
        <v>0</v>
      </c>
      <c r="U126" s="34">
        <f t="shared" si="28"/>
        <v>0</v>
      </c>
      <c r="V126" s="35" t="s">
        <v>9</v>
      </c>
      <c r="W126" s="36" t="s">
        <v>301</v>
      </c>
      <c r="X126" s="35" t="s">
        <v>9</v>
      </c>
      <c r="Y126" s="24">
        <v>1.6</v>
      </c>
      <c r="Z126" s="24">
        <v>1.6</v>
      </c>
      <c r="AA126" s="24">
        <v>1.6</v>
      </c>
      <c r="AB126" s="24">
        <v>1.6</v>
      </c>
      <c r="AC126" s="24">
        <v>1.6</v>
      </c>
      <c r="AD126" s="24">
        <v>1.69</v>
      </c>
      <c r="AE126" s="24">
        <v>1.39</v>
      </c>
      <c r="AF126" s="24">
        <v>1.39</v>
      </c>
      <c r="AG126" s="24">
        <v>1.39</v>
      </c>
      <c r="AH126" s="24">
        <v>-4.304</v>
      </c>
      <c r="AI126" s="24">
        <v>-3.304</v>
      </c>
      <c r="AJ126" s="24">
        <v>-2.304</v>
      </c>
      <c r="AK126" s="24">
        <v>-1.304</v>
      </c>
      <c r="AL126" s="24">
        <v>-0.304</v>
      </c>
      <c r="AM126" s="24">
        <v>0.696</v>
      </c>
      <c r="AN126" s="24">
        <v>1.696</v>
      </c>
      <c r="AO126" s="24">
        <v>1.696</v>
      </c>
      <c r="AQ126" s="24">
        <v>1.05</v>
      </c>
      <c r="AS126" s="24">
        <v>2.35</v>
      </c>
      <c r="AU126" s="24">
        <v>2.35</v>
      </c>
      <c r="AW126" s="24">
        <v>2.35</v>
      </c>
    </row>
    <row r="127" ht="19.5" customHeight="1" spans="1:49" s="24" customFormat="1" x14ac:dyDescent="0.25">
      <c r="A127" s="25" t="s">
        <v>276</v>
      </c>
      <c r="B127" s="26" t="s">
        <v>302</v>
      </c>
      <c r="C127" s="27" t="s">
        <v>23</v>
      </c>
      <c r="D127" s="27">
        <v>22</v>
      </c>
      <c r="E127" s="27" t="s">
        <v>28</v>
      </c>
      <c r="F127" s="28">
        <v>0.3</v>
      </c>
      <c r="G127" s="29">
        <f t="array" ref="G127">_xlfn.IFS($E127="AboveFloor",$K127+($F127*$K127),$E127="BelowFloor",$K127-($F127*$K127),$E127="Fixed",$F127)</f>
        <v>1.26464</v>
      </c>
      <c r="H127" s="29">
        <f t="shared" si="53"/>
        <v>1.71536</v>
      </c>
      <c r="I127" s="30">
        <v>0.01</v>
      </c>
      <c r="J127" s="31"/>
      <c r="K127" s="32">
        <f t="shared" si="52"/>
        <v>0.9728</v>
      </c>
      <c r="L127" s="32">
        <f t="shared" si="54"/>
        <v>2.98</v>
      </c>
      <c r="M127" s="32">
        <f t="shared" si="55"/>
        <v>2.0072</v>
      </c>
      <c r="N127" s="33">
        <f t="shared" si="56"/>
        <v>2.0633223684210527</v>
      </c>
      <c r="O127" s="32">
        <f t="shared" si="57"/>
        <v>3.1</v>
      </c>
      <c r="P127" s="31"/>
      <c r="Q127" s="24" t="s">
        <v>40</v>
      </c>
      <c r="R127" s="32">
        <f t="array" ref="R127">INDEX($Y127:$XL127,COUNTA($Y127:$XL127))</f>
        <v>2.98</v>
      </c>
      <c r="S127" s="32">
        <f t="shared" si="26"/>
        <v>2.98</v>
      </c>
      <c r="T127" s="32">
        <f t="shared" si="27"/>
        <v>0</v>
      </c>
      <c r="U127" s="34">
        <f t="shared" si="28"/>
        <v>0</v>
      </c>
      <c r="V127" s="35" t="s">
        <v>9</v>
      </c>
      <c r="W127" s="36" t="s">
        <v>303</v>
      </c>
      <c r="X127" s="35" t="s">
        <v>9</v>
      </c>
      <c r="Y127" s="24">
        <v>1.6</v>
      </c>
      <c r="Z127" s="24">
        <v>1.6</v>
      </c>
      <c r="AA127" s="24">
        <v>1.6</v>
      </c>
      <c r="AB127" s="24">
        <v>1.6</v>
      </c>
      <c r="AC127" s="24">
        <v>1.6</v>
      </c>
      <c r="AD127" s="24">
        <v>1.69</v>
      </c>
      <c r="AE127" s="24">
        <v>1.39</v>
      </c>
      <c r="AF127" s="24">
        <v>1.39</v>
      </c>
      <c r="AG127" s="24">
        <v>1.39</v>
      </c>
      <c r="AH127" s="24">
        <v>-3.02</v>
      </c>
      <c r="AI127" s="24">
        <v>-2.02</v>
      </c>
      <c r="AJ127" s="24">
        <v>-1.02</v>
      </c>
      <c r="AK127" s="24">
        <v>-0.02</v>
      </c>
      <c r="AL127" s="24">
        <v>0.98</v>
      </c>
      <c r="AM127" s="24">
        <v>1.98</v>
      </c>
      <c r="AN127" s="24">
        <v>2.98</v>
      </c>
      <c r="AO127" s="24">
        <v>2.98</v>
      </c>
      <c r="AQ127" s="24">
        <v>2.98</v>
      </c>
      <c r="AS127" s="24">
        <v>2.98</v>
      </c>
      <c r="AU127" s="24">
        <v>2.98</v>
      </c>
      <c r="AW127" s="24">
        <v>2.5</v>
      </c>
    </row>
    <row r="128" ht="19.5" customHeight="1" spans="1:49" s="24" customFormat="1" x14ac:dyDescent="0.25">
      <c r="A128" s="25" t="s">
        <v>276</v>
      </c>
      <c r="B128" s="26" t="s">
        <v>304</v>
      </c>
      <c r="C128" s="27" t="s">
        <v>23</v>
      </c>
      <c r="D128" s="27">
        <v>15</v>
      </c>
      <c r="E128" s="27" t="s">
        <v>28</v>
      </c>
      <c r="F128" s="28">
        <v>0.3</v>
      </c>
      <c r="G128" s="29">
        <f t="array" ref="G128">_xlfn.IFS($E128="AboveFloor",$K128+($F128*$K128),$E128="BelowFloor",$K128-($F128*$K128),$E128="Fixed",$F128)</f>
        <v>1.26464</v>
      </c>
      <c r="H128" s="29">
        <f t="shared" si="53"/>
        <v>1.19536</v>
      </c>
      <c r="I128" s="30">
        <v>0.01</v>
      </c>
      <c r="J128" s="31"/>
      <c r="K128" s="32">
        <f t="shared" si="52"/>
        <v>0.9728</v>
      </c>
      <c r="L128" s="32">
        <f t="shared" si="54"/>
        <v>2.46</v>
      </c>
      <c r="M128" s="32">
        <f t="shared" si="55"/>
        <v>1.4872</v>
      </c>
      <c r="N128" s="33">
        <f t="shared" si="56"/>
        <v>1.5287828947368423</v>
      </c>
      <c r="O128" s="32">
        <f t="shared" si="57"/>
        <v>2.5</v>
      </c>
      <c r="P128" s="31"/>
      <c r="Q128" s="24" t="s">
        <v>43</v>
      </c>
      <c r="R128" s="32">
        <f t="array" ref="R128">INDEX($Y128:$XL128,COUNTA($Y128:$XL128))</f>
        <v>2.46</v>
      </c>
      <c r="S128" s="32">
        <f t="shared" si="26"/>
        <v>2.46</v>
      </c>
      <c r="T128" s="32">
        <f t="shared" si="27"/>
        <v>0</v>
      </c>
      <c r="U128" s="34">
        <f t="shared" si="28"/>
        <v>0</v>
      </c>
      <c r="V128" s="35" t="s">
        <v>9</v>
      </c>
      <c r="W128" s="36" t="s">
        <v>305</v>
      </c>
      <c r="X128" s="35" t="s">
        <v>9</v>
      </c>
      <c r="Y128" s="24">
        <v>1.6</v>
      </c>
      <c r="Z128" s="24">
        <v>1.6</v>
      </c>
      <c r="AA128" s="24">
        <v>1.6</v>
      </c>
      <c r="AB128" s="24">
        <v>1.6</v>
      </c>
      <c r="AC128" s="24">
        <v>1.6</v>
      </c>
      <c r="AD128" s="24">
        <v>1.69</v>
      </c>
      <c r="AE128" s="24">
        <v>1.39</v>
      </c>
      <c r="AF128" s="24">
        <v>1.39</v>
      </c>
      <c r="AG128" s="24">
        <v>1.39</v>
      </c>
      <c r="AH128" s="24">
        <v>-3.54</v>
      </c>
      <c r="AI128" s="24">
        <v>-2.54</v>
      </c>
      <c r="AJ128" s="24">
        <v>-1.54</v>
      </c>
      <c r="AK128" s="24">
        <v>-0.54</v>
      </c>
      <c r="AL128" s="24">
        <v>0.46</v>
      </c>
      <c r="AM128" s="24">
        <v>1.46</v>
      </c>
      <c r="AN128" s="24">
        <v>2.46</v>
      </c>
      <c r="AO128" s="24">
        <v>2.46</v>
      </c>
      <c r="AQ128" s="24">
        <v>2.46</v>
      </c>
      <c r="AS128" s="24">
        <v>2.46</v>
      </c>
      <c r="AU128" s="24">
        <v>2.46</v>
      </c>
      <c r="AW128" s="24">
        <v>2.46</v>
      </c>
    </row>
    <row r="129" ht="19.5" customHeight="1" spans="1:49" s="24" customFormat="1" x14ac:dyDescent="0.25">
      <c r="A129" s="25" t="s">
        <v>276</v>
      </c>
      <c r="B129" s="26" t="s">
        <v>306</v>
      </c>
      <c r="C129" s="27" t="s">
        <v>23</v>
      </c>
      <c r="D129" s="27">
        <v>27</v>
      </c>
      <c r="E129" s="27" t="s">
        <v>28</v>
      </c>
      <c r="F129" s="28">
        <v>0.3</v>
      </c>
      <c r="G129" s="29">
        <f t="array" ref="G129">_xlfn.IFS($E129="AboveFloor",$K129+($F129*$K129),$E129="BelowFloor",$K129-($F129*$K129),$E129="Fixed",$F129)</f>
        <v>1.26464</v>
      </c>
      <c r="H129" s="29">
        <f t="shared" si="53"/>
        <v>5.73536</v>
      </c>
      <c r="I129" s="30">
        <v>0.01</v>
      </c>
      <c r="J129" s="31"/>
      <c r="K129" s="32">
        <f t="shared" si="52"/>
        <v>0.9728</v>
      </c>
      <c r="L129" s="32">
        <f t="shared" si="54"/>
        <v>7</v>
      </c>
      <c r="M129" s="32">
        <f t="shared" si="55"/>
        <v>6.0272</v>
      </c>
      <c r="N129" s="33">
        <f t="shared" si="56"/>
        <v>6.195723684210526</v>
      </c>
      <c r="O129" s="32">
        <f t="shared" si="57"/>
        <v>7.2</v>
      </c>
      <c r="P129" s="31"/>
      <c r="Q129" s="24" t="s">
        <v>35</v>
      </c>
      <c r="R129" s="32">
        <f t="array" ref="R129">INDEX($Y129:$XL129,COUNTA($Y129:$XL129))</f>
        <v>7</v>
      </c>
      <c r="S129" s="32">
        <f t="shared" si="26"/>
        <v>7</v>
      </c>
      <c r="T129" s="32">
        <f t="shared" si="27"/>
        <v>0</v>
      </c>
      <c r="U129" s="34">
        <f t="shared" si="28"/>
        <v>0</v>
      </c>
      <c r="V129" s="35" t="s">
        <v>9</v>
      </c>
      <c r="W129" s="36" t="s">
        <v>307</v>
      </c>
      <c r="X129" s="35" t="s">
        <v>9</v>
      </c>
      <c r="Y129" s="24">
        <v>1.6</v>
      </c>
      <c r="Z129" s="24">
        <v>1.6</v>
      </c>
      <c r="AA129" s="24">
        <v>1.6</v>
      </c>
      <c r="AB129" s="24">
        <v>1.6</v>
      </c>
      <c r="AC129" s="24">
        <v>1.6</v>
      </c>
      <c r="AD129" s="24">
        <v>1.69</v>
      </c>
      <c r="AE129" s="24">
        <v>1.39</v>
      </c>
      <c r="AF129" s="24">
        <v>1.39</v>
      </c>
      <c r="AG129" s="24">
        <v>1.39</v>
      </c>
      <c r="AH129" s="24">
        <v>1</v>
      </c>
      <c r="AI129" s="24">
        <v>2</v>
      </c>
      <c r="AJ129" s="24">
        <v>3</v>
      </c>
      <c r="AK129" s="24">
        <v>4</v>
      </c>
      <c r="AL129" s="24">
        <v>5</v>
      </c>
      <c r="AM129" s="24">
        <v>6</v>
      </c>
      <c r="AN129" s="24">
        <v>7</v>
      </c>
      <c r="AO129" s="24">
        <v>7</v>
      </c>
      <c r="AQ129" s="24">
        <v>7</v>
      </c>
      <c r="AS129" s="24">
        <v>1.99</v>
      </c>
      <c r="AU129" s="24">
        <v>1.5</v>
      </c>
      <c r="AW129" s="24">
        <v>7</v>
      </c>
    </row>
    <row r="130" ht="19.5" customHeight="1" spans="1:49" s="24" customFormat="1" x14ac:dyDescent="0.25">
      <c r="A130" s="25" t="s">
        <v>276</v>
      </c>
      <c r="B130" s="26" t="s">
        <v>308</v>
      </c>
      <c r="C130" s="27" t="s">
        <v>23</v>
      </c>
      <c r="D130" s="27">
        <v>55</v>
      </c>
      <c r="E130" s="27" t="s">
        <v>28</v>
      </c>
      <c r="F130" s="28">
        <v>0.3</v>
      </c>
      <c r="G130" s="29">
        <f t="array" ref="G130">_xlfn.IFS($E130="AboveFloor",$K130+($F130*$K130),$E130="BelowFloor",$K130-($F130*$K130),$E130="Fixed",$F130)</f>
        <v>1.26464</v>
      </c>
      <c r="H130" s="29">
        <f t="shared" si="53"/>
        <v>1.61536</v>
      </c>
      <c r="I130" s="30">
        <v>0.01</v>
      </c>
      <c r="J130" s="31"/>
      <c r="K130" s="32">
        <f t="shared" si="52"/>
        <v>0.9728</v>
      </c>
      <c r="L130" s="32">
        <f t="shared" si="54"/>
        <v>2.88</v>
      </c>
      <c r="M130" s="32">
        <f t="shared" si="55"/>
        <v>1.9072</v>
      </c>
      <c r="N130" s="33">
        <f t="shared" si="56"/>
        <v>1.9605263157894737</v>
      </c>
      <c r="O130" s="32">
        <f t="shared" si="57"/>
        <v>3</v>
      </c>
      <c r="P130" s="31"/>
      <c r="Q130" s="24" t="s">
        <v>32</v>
      </c>
      <c r="R130" s="32">
        <f t="array" ref="R130">INDEX($Y130:$XL130,COUNTA($Y130:$XL130))</f>
        <v>2.88</v>
      </c>
      <c r="S130" s="32">
        <f t="shared" si="26"/>
        <v>2.88</v>
      </c>
      <c r="T130" s="32">
        <f t="shared" si="27"/>
        <v>0</v>
      </c>
      <c r="U130" s="34">
        <f t="shared" si="28"/>
        <v>0</v>
      </c>
      <c r="V130" s="35" t="s">
        <v>9</v>
      </c>
      <c r="W130" s="36" t="s">
        <v>309</v>
      </c>
      <c r="X130" s="35" t="s">
        <v>9</v>
      </c>
      <c r="Y130" s="24">
        <v>1.6</v>
      </c>
      <c r="Z130" s="24">
        <v>1.6</v>
      </c>
      <c r="AA130" s="24">
        <v>1.6</v>
      </c>
      <c r="AB130" s="24">
        <v>1.6</v>
      </c>
      <c r="AC130" s="24">
        <v>1.6</v>
      </c>
      <c r="AD130" s="24">
        <v>1.69</v>
      </c>
      <c r="AE130" s="24">
        <v>1.39</v>
      </c>
      <c r="AF130" s="24">
        <v>1.39</v>
      </c>
      <c r="AG130" s="24">
        <v>1.39</v>
      </c>
      <c r="AH130" s="24">
        <v>-3.12</v>
      </c>
      <c r="AI130" s="24">
        <v>-2.12</v>
      </c>
      <c r="AJ130" s="24">
        <v>-1.12</v>
      </c>
      <c r="AK130" s="24">
        <v>-0.12</v>
      </c>
      <c r="AL130" s="24">
        <v>0.88</v>
      </c>
      <c r="AM130" s="24">
        <v>1.88</v>
      </c>
      <c r="AN130" s="24">
        <v>2.88</v>
      </c>
      <c r="AO130" s="24">
        <v>2.88</v>
      </c>
      <c r="AQ130" s="24">
        <v>2.88</v>
      </c>
      <c r="AS130" s="24">
        <v>2.88</v>
      </c>
      <c r="AU130" s="24">
        <v>2.48</v>
      </c>
      <c r="AW130" s="24">
        <v>2.48</v>
      </c>
    </row>
    <row r="131" ht="19.5" customHeight="1" spans="1:49" s="24" customFormat="1" x14ac:dyDescent="0.25">
      <c r="A131" s="25" t="s">
        <v>276</v>
      </c>
      <c r="B131" s="26" t="s">
        <v>310</v>
      </c>
      <c r="C131" s="27" t="s">
        <v>23</v>
      </c>
      <c r="D131" s="27">
        <v>89</v>
      </c>
      <c r="E131" s="27" t="s">
        <v>28</v>
      </c>
      <c r="F131" s="28">
        <v>0.3</v>
      </c>
      <c r="G131" s="29">
        <f t="array" ref="G131">_xlfn.IFS($E131="AboveFloor",$K131+($F131*$K131),$E131="BelowFloor",$K131-($F131*$K131),$E131="Fixed",$F131)</f>
        <v>1.26464</v>
      </c>
      <c r="H131" s="29">
        <f t="shared" si="53"/>
        <v>0.3853599999999999</v>
      </c>
      <c r="I131" s="30">
        <v>0.01</v>
      </c>
      <c r="J131" s="31"/>
      <c r="K131" s="32">
        <f t="shared" si="52"/>
        <v>0.9728</v>
      </c>
      <c r="L131" s="32">
        <f t="shared" si="54"/>
        <v>1.65</v>
      </c>
      <c r="M131" s="32">
        <f t="shared" si="55"/>
        <v>0.6771999999999999</v>
      </c>
      <c r="N131" s="33">
        <f t="shared" si="56"/>
        <v>0.6961348684210525</v>
      </c>
      <c r="O131" s="32">
        <f t="shared" si="57"/>
        <v>1.7</v>
      </c>
      <c r="P131" s="31"/>
      <c r="Q131" s="24" t="s">
        <v>29</v>
      </c>
      <c r="R131" s="32">
        <f t="array" ref="R131">INDEX($Y131:$XL131,COUNTA($Y131:$XL131))</f>
        <v>1.65</v>
      </c>
      <c r="S131" s="32">
        <f t="shared" ref="S131:S157" si="58">OFFSET($Y131,0,COUNTA($Y131:$ZL131)-2,1,1)</f>
        <v>1.65</v>
      </c>
      <c r="T131" s="32">
        <f t="shared" ref="T131:T157" si="59">SUM(S131-R131)</f>
        <v>0</v>
      </c>
      <c r="U131" s="34">
        <f t="shared" ref="U131:U157" si="60">SUM(R131/S131)-1</f>
        <v>0</v>
      </c>
      <c r="V131" s="35" t="s">
        <v>9</v>
      </c>
      <c r="W131" s="36" t="s">
        <v>311</v>
      </c>
      <c r="X131" s="35" t="s">
        <v>9</v>
      </c>
      <c r="Y131" s="24">
        <v>1.6</v>
      </c>
      <c r="Z131" s="24">
        <v>1.6</v>
      </c>
      <c r="AA131" s="24">
        <v>1.6</v>
      </c>
      <c r="AB131" s="24">
        <v>1.6</v>
      </c>
      <c r="AC131" s="24">
        <v>1.6</v>
      </c>
      <c r="AD131" s="24">
        <v>1.69</v>
      </c>
      <c r="AE131" s="24">
        <v>1.39</v>
      </c>
      <c r="AF131" s="24">
        <v>1.39</v>
      </c>
      <c r="AG131" s="24">
        <v>1.39</v>
      </c>
      <c r="AH131" s="24">
        <v>-4.35</v>
      </c>
      <c r="AI131" s="24">
        <v>-3.35</v>
      </c>
      <c r="AJ131" s="24">
        <v>-2.35</v>
      </c>
      <c r="AK131" s="24">
        <v>-1.35</v>
      </c>
      <c r="AL131" s="24">
        <v>-0.35</v>
      </c>
      <c r="AM131" s="24">
        <v>0.65</v>
      </c>
      <c r="AN131" s="24">
        <v>1.65</v>
      </c>
      <c r="AO131" s="24">
        <v>1.65</v>
      </c>
      <c r="AQ131" s="24">
        <v>1.65</v>
      </c>
      <c r="AS131" s="24">
        <v>10</v>
      </c>
      <c r="AU131" s="24">
        <v>1.5</v>
      </c>
      <c r="AW131" s="24">
        <v>1.5</v>
      </c>
    </row>
    <row r="132" ht="19.5" customHeight="1" spans="1:49" s="24" customFormat="1" x14ac:dyDescent="0.25">
      <c r="A132" s="25" t="s">
        <v>276</v>
      </c>
      <c r="B132" s="26" t="s">
        <v>312</v>
      </c>
      <c r="C132" s="27" t="s">
        <v>23</v>
      </c>
      <c r="D132" s="27">
        <v>49</v>
      </c>
      <c r="E132" s="27" t="s">
        <v>28</v>
      </c>
      <c r="F132" s="28">
        <v>0.3</v>
      </c>
      <c r="G132" s="29">
        <f t="array" ref="G132">_xlfn.IFS($E132="AboveFloor",$K132+($F132*$K132),$E132="BelowFloor",$K132-($F132*$K132),$E132="Fixed",$F132)</f>
        <v>1.26464</v>
      </c>
      <c r="H132" s="29">
        <f t="shared" si="53"/>
        <v>0.48536</v>
      </c>
      <c r="I132" s="30">
        <v>0.01</v>
      </c>
      <c r="J132" s="31"/>
      <c r="K132" s="32">
        <f t="shared" si="52"/>
        <v>0.9728</v>
      </c>
      <c r="L132" s="32">
        <f t="shared" si="54"/>
        <v>1.75</v>
      </c>
      <c r="M132" s="32">
        <f t="shared" si="55"/>
        <v>0.7772</v>
      </c>
      <c r="N132" s="33">
        <f t="shared" si="56"/>
        <v>0.7989309210526316</v>
      </c>
      <c r="O132" s="32">
        <f t="shared" si="57"/>
        <v>1.8</v>
      </c>
      <c r="P132" s="31"/>
      <c r="Q132" s="24" t="s">
        <v>43</v>
      </c>
      <c r="R132" s="32">
        <f t="array" ref="R132">INDEX($Y132:$XL132,COUNTA($Y132:$XL132))</f>
        <v>1.75</v>
      </c>
      <c r="S132" s="32">
        <f t="shared" si="58"/>
        <v>1.75</v>
      </c>
      <c r="T132" s="32">
        <f t="shared" si="59"/>
        <v>0</v>
      </c>
      <c r="U132" s="34">
        <f t="shared" si="60"/>
        <v>0</v>
      </c>
      <c r="V132" s="35" t="s">
        <v>9</v>
      </c>
      <c r="W132" s="36" t="s">
        <v>313</v>
      </c>
      <c r="X132" s="35" t="s">
        <v>9</v>
      </c>
      <c r="Y132" s="24">
        <v>1.6</v>
      </c>
      <c r="Z132" s="24">
        <v>1.6</v>
      </c>
      <c r="AA132" s="24">
        <v>1.6</v>
      </c>
      <c r="AB132" s="24">
        <v>1.6</v>
      </c>
      <c r="AC132" s="24">
        <v>1.6</v>
      </c>
      <c r="AD132" s="24">
        <v>1.69</v>
      </c>
      <c r="AE132" s="24">
        <v>1.39</v>
      </c>
      <c r="AF132" s="24">
        <v>1.39</v>
      </c>
      <c r="AG132" s="24">
        <v>1.39</v>
      </c>
      <c r="AH132" s="24">
        <v>-4.25</v>
      </c>
      <c r="AI132" s="24">
        <v>-3.25</v>
      </c>
      <c r="AJ132" s="24">
        <v>-2.25</v>
      </c>
      <c r="AK132" s="24">
        <v>-1.25</v>
      </c>
      <c r="AL132" s="24">
        <v>-0.25</v>
      </c>
      <c r="AM132" s="24">
        <v>0.75</v>
      </c>
      <c r="AN132" s="24">
        <v>1.75</v>
      </c>
      <c r="AO132" s="24">
        <v>1.75</v>
      </c>
      <c r="AQ132" s="24">
        <v>1.75</v>
      </c>
      <c r="AS132" s="24">
        <v>1.75</v>
      </c>
      <c r="AU132" s="24">
        <v>1.75</v>
      </c>
      <c r="AW132" s="24">
        <v>1.75</v>
      </c>
    </row>
    <row r="133" ht="19.5" customHeight="1" spans="1:49" s="24" customFormat="1" x14ac:dyDescent="0.25">
      <c r="A133" s="25" t="s">
        <v>276</v>
      </c>
      <c r="B133" s="26" t="s">
        <v>314</v>
      </c>
      <c r="C133" s="27" t="s">
        <v>23</v>
      </c>
      <c r="D133" s="27">
        <v>58</v>
      </c>
      <c r="E133" s="27" t="s">
        <v>28</v>
      </c>
      <c r="F133" s="28">
        <v>0.3</v>
      </c>
      <c r="G133" s="29">
        <f t="array" ref="G133">_xlfn.IFS($E133="AboveFloor",$K133+($F133*$K133),$E133="BelowFloor",$K133-($F133*$K133),$E133="Fixed",$F133)</f>
        <v>1.26464</v>
      </c>
      <c r="H133" s="29">
        <f t="shared" si="53"/>
        <v>1.5353599999999998</v>
      </c>
      <c r="I133" s="30">
        <v>0.01</v>
      </c>
      <c r="J133" s="31"/>
      <c r="K133" s="32">
        <f t="shared" si="52"/>
        <v>0.9728</v>
      </c>
      <c r="L133" s="32">
        <f t="shared" si="54"/>
        <v>2.8</v>
      </c>
      <c r="M133" s="32">
        <f t="shared" si="55"/>
        <v>1.8272</v>
      </c>
      <c r="N133" s="33">
        <f t="shared" si="56"/>
        <v>1.8782894736842104</v>
      </c>
      <c r="O133" s="32">
        <f t="shared" si="57"/>
        <v>2.9</v>
      </c>
      <c r="P133" s="31"/>
      <c r="Q133" s="24" t="s">
        <v>32</v>
      </c>
      <c r="R133" s="32">
        <f t="array" ref="R133">INDEX($Y133:$XL133,COUNTA($Y133:$XL133))</f>
        <v>2.8</v>
      </c>
      <c r="S133" s="32">
        <f t="shared" si="58"/>
        <v>2.8</v>
      </c>
      <c r="T133" s="32">
        <f t="shared" si="59"/>
        <v>0</v>
      </c>
      <c r="U133" s="34">
        <f t="shared" si="60"/>
        <v>0</v>
      </c>
      <c r="V133" s="35" t="s">
        <v>9</v>
      </c>
      <c r="W133" s="36" t="s">
        <v>315</v>
      </c>
      <c r="X133" s="35" t="s">
        <v>9</v>
      </c>
      <c r="Y133" s="24">
        <v>1.6</v>
      </c>
      <c r="Z133" s="24">
        <v>1.6</v>
      </c>
      <c r="AA133" s="24">
        <v>1.6</v>
      </c>
      <c r="AB133" s="24">
        <v>1.6</v>
      </c>
      <c r="AC133" s="24">
        <v>1.6</v>
      </c>
      <c r="AD133" s="24">
        <v>1.69</v>
      </c>
      <c r="AE133" s="24">
        <v>1.39</v>
      </c>
      <c r="AF133" s="24">
        <v>1.39</v>
      </c>
      <c r="AG133" s="24">
        <v>1.39</v>
      </c>
      <c r="AH133" s="24">
        <v>-3.2</v>
      </c>
      <c r="AI133" s="24">
        <v>-2.2</v>
      </c>
      <c r="AJ133" s="24">
        <v>-1.2</v>
      </c>
      <c r="AK133" s="24">
        <v>-0.2</v>
      </c>
      <c r="AL133" s="24">
        <v>0.8</v>
      </c>
      <c r="AM133" s="24">
        <v>1.8</v>
      </c>
      <c r="AN133" s="24">
        <v>2.8</v>
      </c>
      <c r="AO133" s="24">
        <v>2.8</v>
      </c>
      <c r="AQ133" s="24">
        <v>2.8</v>
      </c>
      <c r="AS133" s="24">
        <v>2.8</v>
      </c>
      <c r="AU133" s="24">
        <v>2.8</v>
      </c>
      <c r="AW133" s="24">
        <v>2.8</v>
      </c>
    </row>
    <row r="134" ht="19.5" customHeight="1" spans="1:49" s="24" customFormat="1" x14ac:dyDescent="0.25">
      <c r="A134" s="25" t="s">
        <v>276</v>
      </c>
      <c r="B134" s="26" t="s">
        <v>316</v>
      </c>
      <c r="C134" s="27" t="s">
        <v>23</v>
      </c>
      <c r="D134" s="27">
        <v>58</v>
      </c>
      <c r="E134" s="27" t="s">
        <v>28</v>
      </c>
      <c r="F134" s="28">
        <v>0.3</v>
      </c>
      <c r="G134" s="29">
        <f t="array" ref="G134">_xlfn.IFS($E134="AboveFloor",$K134+($F134*$K134),$E134="BelowFloor",$K134-($F134*$K134),$E134="Fixed",$F134)</f>
        <v>1.26464</v>
      </c>
      <c r="H134" s="29">
        <f t="shared" si="53"/>
        <v>0.51536</v>
      </c>
      <c r="I134" s="30">
        <v>0.01</v>
      </c>
      <c r="J134" s="31"/>
      <c r="K134" s="32">
        <f t="shared" si="52"/>
        <v>0.9728</v>
      </c>
      <c r="L134" s="32">
        <f t="shared" si="54"/>
        <v>1.78</v>
      </c>
      <c r="M134" s="32">
        <f t="shared" si="55"/>
        <v>0.8072</v>
      </c>
      <c r="N134" s="33">
        <f t="shared" si="56"/>
        <v>0.8297697368421053</v>
      </c>
      <c r="O134" s="32">
        <f t="shared" si="57"/>
        <v>1.8</v>
      </c>
      <c r="P134" s="31"/>
      <c r="Q134" s="24" t="s">
        <v>43</v>
      </c>
      <c r="R134" s="32">
        <f t="array" ref="R134">INDEX($Y134:$XL134,COUNTA($Y134:$XL134))</f>
        <v>1.78</v>
      </c>
      <c r="S134" s="32">
        <f t="shared" si="58"/>
        <v>1.78</v>
      </c>
      <c r="T134" s="32">
        <f t="shared" si="59"/>
        <v>0</v>
      </c>
      <c r="U134" s="34">
        <f t="shared" si="60"/>
        <v>0</v>
      </c>
      <c r="V134" s="35" t="s">
        <v>9</v>
      </c>
      <c r="W134" s="36" t="s">
        <v>317</v>
      </c>
      <c r="X134" s="35" t="s">
        <v>9</v>
      </c>
      <c r="Y134" s="24">
        <v>1.6</v>
      </c>
      <c r="Z134" s="24">
        <v>1.6</v>
      </c>
      <c r="AA134" s="24">
        <v>1.6</v>
      </c>
      <c r="AB134" s="24">
        <v>1.6</v>
      </c>
      <c r="AC134" s="24">
        <v>1.6</v>
      </c>
      <c r="AD134" s="24">
        <v>1.69</v>
      </c>
      <c r="AE134" s="24">
        <v>1.39</v>
      </c>
      <c r="AF134" s="24">
        <v>1.39</v>
      </c>
      <c r="AG134" s="24">
        <v>1.39</v>
      </c>
      <c r="AH134" s="24">
        <v>-4.22</v>
      </c>
      <c r="AI134" s="24">
        <v>-3.22</v>
      </c>
      <c r="AJ134" s="24">
        <v>-2.22</v>
      </c>
      <c r="AK134" s="24">
        <v>-1.22</v>
      </c>
      <c r="AL134" s="24">
        <v>-0.22</v>
      </c>
      <c r="AM134" s="24">
        <v>0.78</v>
      </c>
      <c r="AN134" s="24">
        <v>1.78</v>
      </c>
      <c r="AO134" s="24">
        <v>1.78</v>
      </c>
      <c r="AQ134" s="24">
        <v>1.78</v>
      </c>
      <c r="AS134" s="24">
        <v>1.78</v>
      </c>
      <c r="AU134" s="24">
        <v>1.78</v>
      </c>
      <c r="AW134" s="24">
        <v>1.78</v>
      </c>
    </row>
    <row r="135" ht="19.5" customHeight="1" spans="1:49" s="24" customFormat="1" x14ac:dyDescent="0.25">
      <c r="A135" s="25" t="s">
        <v>276</v>
      </c>
      <c r="B135" s="26" t="s">
        <v>318</v>
      </c>
      <c r="C135" s="27" t="s">
        <v>23</v>
      </c>
      <c r="D135" s="27">
        <v>66</v>
      </c>
      <c r="E135" s="27" t="s">
        <v>28</v>
      </c>
      <c r="F135" s="28">
        <v>0.3</v>
      </c>
      <c r="G135" s="29">
        <f t="array" ref="G135">_xlfn.IFS($E135="AboveFloor",$K135+($F135*$K135),$E135="BelowFloor",$K135-($F135*$K135),$E135="Fixed",$F135)</f>
        <v>1.26464</v>
      </c>
      <c r="H135" s="29">
        <f t="shared" si="53"/>
        <v>1.23536</v>
      </c>
      <c r="I135" s="30">
        <v>0.01</v>
      </c>
      <c r="J135" s="31"/>
      <c r="K135" s="32">
        <f t="shared" si="52"/>
        <v>0.9728</v>
      </c>
      <c r="L135" s="32">
        <f t="shared" si="54"/>
        <v>2.5</v>
      </c>
      <c r="M135" s="32">
        <f t="shared" si="55"/>
        <v>1.5272000000000001</v>
      </c>
      <c r="N135" s="33">
        <f t="shared" si="56"/>
        <v>1.569901315789474</v>
      </c>
      <c r="O135" s="32">
        <f t="shared" si="57"/>
        <v>2.6</v>
      </c>
      <c r="P135" s="31"/>
      <c r="Q135" s="24" t="s">
        <v>32</v>
      </c>
      <c r="R135" s="32">
        <f t="array" ref="R135">INDEX($Y135:$XL135,COUNTA($Y135:$XL135))</f>
        <v>2.5</v>
      </c>
      <c r="S135" s="32">
        <f t="shared" si="58"/>
        <v>2.5</v>
      </c>
      <c r="T135" s="32">
        <f t="shared" si="59"/>
        <v>0</v>
      </c>
      <c r="U135" s="34">
        <f t="shared" si="60"/>
        <v>0</v>
      </c>
      <c r="V135" s="35" t="s">
        <v>9</v>
      </c>
      <c r="W135" s="36" t="s">
        <v>319</v>
      </c>
      <c r="X135" s="35" t="s">
        <v>9</v>
      </c>
      <c r="Y135" s="24">
        <v>1.6</v>
      </c>
      <c r="Z135" s="24">
        <v>1.6</v>
      </c>
      <c r="AA135" s="24">
        <v>1.6</v>
      </c>
      <c r="AB135" s="24">
        <v>1.6</v>
      </c>
      <c r="AC135" s="24">
        <v>1.6</v>
      </c>
      <c r="AD135" s="24">
        <v>1.69</v>
      </c>
      <c r="AE135" s="24">
        <v>1.39</v>
      </c>
      <c r="AF135" s="24">
        <v>1.39</v>
      </c>
      <c r="AG135" s="24">
        <v>1.39</v>
      </c>
      <c r="AH135" s="24">
        <v>-3.5</v>
      </c>
      <c r="AI135" s="24">
        <v>-2.5</v>
      </c>
      <c r="AJ135" s="24">
        <v>-1.5</v>
      </c>
      <c r="AK135" s="24">
        <v>-0.5</v>
      </c>
      <c r="AL135" s="24">
        <v>0.5</v>
      </c>
      <c r="AM135" s="24">
        <v>1.5</v>
      </c>
      <c r="AN135" s="24">
        <v>2.5</v>
      </c>
      <c r="AO135" s="24">
        <v>2.5</v>
      </c>
      <c r="AQ135" s="24">
        <v>2.5</v>
      </c>
      <c r="AS135" s="24">
        <v>2.5</v>
      </c>
      <c r="AU135" s="24">
        <v>2.5</v>
      </c>
      <c r="AW135" s="24">
        <v>2.5</v>
      </c>
    </row>
    <row r="136" ht="19.5" customHeight="1" spans="1:49" s="24" customFormat="1" x14ac:dyDescent="0.25">
      <c r="A136" s="25" t="s">
        <v>276</v>
      </c>
      <c r="B136" s="26" t="s">
        <v>320</v>
      </c>
      <c r="C136" s="27" t="s">
        <v>23</v>
      </c>
      <c r="D136" s="27">
        <v>69</v>
      </c>
      <c r="E136" s="27" t="s">
        <v>28</v>
      </c>
      <c r="F136" s="28">
        <v>0.3</v>
      </c>
      <c r="G136" s="29">
        <f t="array" ref="G136">_xlfn.IFS($E136="AboveFloor",$K136+($F136*$K136),$E136="BelowFloor",$K136-($F136*$K136),$E136="Fixed",$F136)</f>
        <v>1.26464</v>
      </c>
      <c r="H136" s="29">
        <f t="shared" si="53"/>
        <v>0.73536</v>
      </c>
      <c r="I136" s="30">
        <v>0.01</v>
      </c>
      <c r="J136" s="31"/>
      <c r="K136" s="32">
        <f t="shared" si="52"/>
        <v>0.9728</v>
      </c>
      <c r="L136" s="32">
        <f t="shared" si="54"/>
        <v>2</v>
      </c>
      <c r="M136" s="32">
        <f t="shared" si="55"/>
        <v>1.0272000000000001</v>
      </c>
      <c r="N136" s="33">
        <f t="shared" si="56"/>
        <v>1.055921052631579</v>
      </c>
      <c r="O136" s="32">
        <f t="shared" si="57"/>
        <v>2.1</v>
      </c>
      <c r="P136" s="31"/>
      <c r="Q136" s="24" t="s">
        <v>35</v>
      </c>
      <c r="R136" s="32">
        <f t="array" ref="R136">INDEX($Y136:$XL136,COUNTA($Y136:$XL136))</f>
        <v>2</v>
      </c>
      <c r="S136" s="32">
        <f t="shared" si="58"/>
        <v>2</v>
      </c>
      <c r="T136" s="32">
        <f t="shared" si="59"/>
        <v>0</v>
      </c>
      <c r="U136" s="34">
        <f t="shared" si="60"/>
        <v>0</v>
      </c>
      <c r="V136" s="35" t="s">
        <v>9</v>
      </c>
      <c r="W136" s="36" t="s">
        <v>321</v>
      </c>
      <c r="X136" s="35" t="s">
        <v>9</v>
      </c>
      <c r="Y136" s="24">
        <v>1.6</v>
      </c>
      <c r="Z136" s="24">
        <v>1.6</v>
      </c>
      <c r="AA136" s="24">
        <v>1.6</v>
      </c>
      <c r="AB136" s="24">
        <v>1.6</v>
      </c>
      <c r="AC136" s="24">
        <v>1.6</v>
      </c>
      <c r="AD136" s="24">
        <v>1.69</v>
      </c>
      <c r="AE136" s="24">
        <v>1.39</v>
      </c>
      <c r="AF136" s="24">
        <v>1.39</v>
      </c>
      <c r="AG136" s="24">
        <v>1.39</v>
      </c>
      <c r="AH136" s="24">
        <v>-4</v>
      </c>
      <c r="AI136" s="24">
        <v>-3</v>
      </c>
      <c r="AJ136" s="24">
        <v>-2</v>
      </c>
      <c r="AK136" s="24">
        <v>-1</v>
      </c>
      <c r="AL136" s="24">
        <v>0</v>
      </c>
      <c r="AM136" s="24">
        <v>1</v>
      </c>
      <c r="AN136" s="24">
        <v>2</v>
      </c>
      <c r="AO136" s="24">
        <v>2</v>
      </c>
      <c r="AQ136" s="24">
        <v>2</v>
      </c>
      <c r="AS136" s="24">
        <v>2</v>
      </c>
      <c r="AU136" s="24">
        <v>2</v>
      </c>
      <c r="AW136" s="24">
        <v>2</v>
      </c>
    </row>
    <row r="137" ht="19.5" customHeight="1" spans="1:49" s="24" customFormat="1" x14ac:dyDescent="0.25">
      <c r="A137" s="25" t="s">
        <v>276</v>
      </c>
      <c r="B137" s="26" t="s">
        <v>322</v>
      </c>
      <c r="C137" s="27" t="s">
        <v>23</v>
      </c>
      <c r="D137" s="27">
        <v>71</v>
      </c>
      <c r="E137" s="27" t="s">
        <v>28</v>
      </c>
      <c r="F137" s="28">
        <v>0.3</v>
      </c>
      <c r="G137" s="29">
        <f t="array" ref="G137">_xlfn.IFS($E137="AboveFloor",$K137+($F137*$K137),$E137="BelowFloor",$K137-($F137*$K137),$E137="Fixed",$F137)</f>
        <v>1.26464</v>
      </c>
      <c r="H137" s="29">
        <f t="shared" si="53"/>
        <v>0.72536</v>
      </c>
      <c r="I137" s="30">
        <v>0.01</v>
      </c>
      <c r="J137" s="31"/>
      <c r="K137" s="32">
        <f t="shared" si="52"/>
        <v>0.9728</v>
      </c>
      <c r="L137" s="32">
        <f t="shared" si="54"/>
        <v>1.99</v>
      </c>
      <c r="M137" s="32">
        <f t="shared" si="55"/>
        <v>1.0171999999999999</v>
      </c>
      <c r="N137" s="33">
        <f t="shared" si="56"/>
        <v>1.045641447368421</v>
      </c>
      <c r="O137" s="32">
        <f t="shared" si="57"/>
        <v>2</v>
      </c>
      <c r="P137" s="31"/>
      <c r="Q137" s="24" t="s">
        <v>35</v>
      </c>
      <c r="R137" s="32">
        <f t="array" ref="R137">INDEX($Y137:$XL137,COUNTA($Y137:$XL137))</f>
        <v>1.99</v>
      </c>
      <c r="S137" s="32">
        <f t="shared" si="58"/>
        <v>1.99</v>
      </c>
      <c r="T137" s="32">
        <f t="shared" si="59"/>
        <v>0</v>
      </c>
      <c r="U137" s="34">
        <f t="shared" si="60"/>
        <v>0</v>
      </c>
      <c r="V137" s="35" t="s">
        <v>9</v>
      </c>
      <c r="W137" s="36" t="s">
        <v>323</v>
      </c>
      <c r="X137" s="35" t="s">
        <v>9</v>
      </c>
      <c r="Y137" s="24">
        <v>1.6</v>
      </c>
      <c r="Z137" s="24">
        <v>1.6</v>
      </c>
      <c r="AA137" s="24">
        <v>1.6</v>
      </c>
      <c r="AB137" s="24">
        <v>1.6</v>
      </c>
      <c r="AC137" s="24">
        <v>1.6</v>
      </c>
      <c r="AD137" s="24">
        <v>1.69</v>
      </c>
      <c r="AE137" s="24">
        <v>1.39</v>
      </c>
      <c r="AF137" s="24">
        <v>1.39</v>
      </c>
      <c r="AG137" s="24">
        <v>1.39</v>
      </c>
      <c r="AH137" s="24">
        <v>-4.01</v>
      </c>
      <c r="AI137" s="24">
        <v>-3.01</v>
      </c>
      <c r="AJ137" s="24">
        <v>-2.01</v>
      </c>
      <c r="AK137" s="24">
        <v>-1.01</v>
      </c>
      <c r="AL137" s="24">
        <v>-0.01</v>
      </c>
      <c r="AM137" s="24">
        <v>0.99</v>
      </c>
      <c r="AN137" s="24">
        <v>1.99</v>
      </c>
      <c r="AO137" s="24">
        <v>1.99</v>
      </c>
      <c r="AQ137" s="24">
        <v>1.99</v>
      </c>
      <c r="AS137" s="24">
        <v>1.99</v>
      </c>
      <c r="AU137" s="24">
        <v>2.39</v>
      </c>
      <c r="AW137" s="24">
        <v>10</v>
      </c>
    </row>
    <row r="138" ht="19.5" customHeight="1" spans="1:49" s="24" customFormat="1" x14ac:dyDescent="0.25">
      <c r="A138" s="25" t="s">
        <v>276</v>
      </c>
      <c r="B138" s="26" t="s">
        <v>324</v>
      </c>
      <c r="C138" s="27" t="s">
        <v>23</v>
      </c>
      <c r="D138" s="27">
        <v>137</v>
      </c>
      <c r="E138" s="27" t="s">
        <v>28</v>
      </c>
      <c r="F138" s="28">
        <v>0.3</v>
      </c>
      <c r="G138" s="29">
        <f t="array" ref="G138">_xlfn.IFS($E138="AboveFloor",$K138+($F138*$K138),$E138="BelowFloor",$K138-($F138*$K138),$E138="Fixed",$F138)</f>
        <v>1.26464</v>
      </c>
      <c r="H138" s="29">
        <f t="shared" si="53"/>
        <v>0.7853599999999998</v>
      </c>
      <c r="I138" s="30">
        <v>0.01</v>
      </c>
      <c r="J138" s="31"/>
      <c r="K138" s="32">
        <f t="shared" si="52"/>
        <v>0.9728</v>
      </c>
      <c r="L138" s="32">
        <f t="shared" si="54"/>
        <v>2.05</v>
      </c>
      <c r="M138" s="32">
        <f t="shared" si="55"/>
        <v>1.0772</v>
      </c>
      <c r="N138" s="33">
        <f t="shared" si="56"/>
        <v>1.1073190789473684</v>
      </c>
      <c r="O138" s="32">
        <f t="shared" si="57"/>
        <v>2.1</v>
      </c>
      <c r="P138" s="31"/>
      <c r="Q138" s="24" t="s">
        <v>40</v>
      </c>
      <c r="R138" s="32">
        <f t="array" ref="R138">INDEX($Y138:$XL138,COUNTA($Y138:$XL138))</f>
        <v>2.05</v>
      </c>
      <c r="S138" s="32">
        <f t="shared" si="58"/>
        <v>2.05</v>
      </c>
      <c r="T138" s="32">
        <f t="shared" si="59"/>
        <v>0</v>
      </c>
      <c r="U138" s="34">
        <f t="shared" si="60"/>
        <v>0</v>
      </c>
      <c r="V138" s="35" t="s">
        <v>9</v>
      </c>
      <c r="W138" s="36" t="s">
        <v>325</v>
      </c>
      <c r="X138" s="35" t="s">
        <v>9</v>
      </c>
      <c r="Y138" s="24">
        <v>1.6</v>
      </c>
      <c r="Z138" s="24">
        <v>1.6</v>
      </c>
      <c r="AA138" s="24">
        <v>1.6</v>
      </c>
      <c r="AB138" s="24">
        <v>1.6</v>
      </c>
      <c r="AC138" s="24">
        <v>1.6</v>
      </c>
      <c r="AD138" s="24">
        <v>1.69</v>
      </c>
      <c r="AE138" s="24">
        <v>1.39</v>
      </c>
      <c r="AF138" s="24">
        <v>1.39</v>
      </c>
      <c r="AG138" s="24">
        <v>1.39</v>
      </c>
      <c r="AH138" s="24">
        <v>-3.95</v>
      </c>
      <c r="AI138" s="24">
        <v>-2.95</v>
      </c>
      <c r="AJ138" s="24">
        <v>-1.95</v>
      </c>
      <c r="AK138" s="24">
        <v>-0.95</v>
      </c>
      <c r="AL138" s="24">
        <v>0.0499999999999998</v>
      </c>
      <c r="AM138" s="24">
        <v>1.05</v>
      </c>
      <c r="AN138" s="24">
        <v>2.05</v>
      </c>
      <c r="AO138" s="24">
        <v>2.05</v>
      </c>
      <c r="AQ138" s="24">
        <v>2.05</v>
      </c>
      <c r="AS138" s="24">
        <v>2.05</v>
      </c>
      <c r="AU138" s="24">
        <v>1.65</v>
      </c>
      <c r="AW138" s="24">
        <v>1.65</v>
      </c>
    </row>
    <row r="139" ht="19.5" customHeight="1" spans="1:49" s="24" customFormat="1" x14ac:dyDescent="0.25">
      <c r="A139" s="25" t="s">
        <v>276</v>
      </c>
      <c r="B139" s="26" t="s">
        <v>326</v>
      </c>
      <c r="C139" s="27" t="s">
        <v>23</v>
      </c>
      <c r="D139" s="27">
        <v>69</v>
      </c>
      <c r="E139" s="27" t="s">
        <v>28</v>
      </c>
      <c r="F139" s="28">
        <v>0.3</v>
      </c>
      <c r="G139" s="29">
        <f t="array" ref="G139">_xlfn.IFS($E139="AboveFloor",$K139+($F139*$K139),$E139="BelowFloor",$K139-($F139*$K139),$E139="Fixed",$F139)</f>
        <v>1.26464</v>
      </c>
      <c r="H139" s="29">
        <f t="shared" si="53"/>
        <v>0.48536</v>
      </c>
      <c r="I139" s="30">
        <v>0.01</v>
      </c>
      <c r="J139" s="31"/>
      <c r="K139" s="32">
        <f t="shared" si="52"/>
        <v>0.9728</v>
      </c>
      <c r="L139" s="32">
        <f t="shared" si="54"/>
        <v>1.75</v>
      </c>
      <c r="M139" s="32">
        <f t="shared" si="55"/>
        <v>0.7772</v>
      </c>
      <c r="N139" s="33">
        <f t="shared" si="56"/>
        <v>0.7989309210526316</v>
      </c>
      <c r="O139" s="32">
        <f t="shared" si="57"/>
        <v>1.8</v>
      </c>
      <c r="P139" s="31"/>
      <c r="Q139" s="24" t="s">
        <v>43</v>
      </c>
      <c r="R139" s="32">
        <f t="array" ref="R139">INDEX($Y139:$XL139,COUNTA($Y139:$XL139))</f>
        <v>1.75</v>
      </c>
      <c r="S139" s="32">
        <f t="shared" si="58"/>
        <v>1.75</v>
      </c>
      <c r="T139" s="32">
        <f t="shared" si="59"/>
        <v>0</v>
      </c>
      <c r="U139" s="34">
        <f t="shared" si="60"/>
        <v>0</v>
      </c>
      <c r="V139" s="35" t="s">
        <v>9</v>
      </c>
      <c r="W139" s="36" t="s">
        <v>327</v>
      </c>
      <c r="X139" s="35" t="s">
        <v>9</v>
      </c>
      <c r="Y139" s="24">
        <v>1.6</v>
      </c>
      <c r="Z139" s="24">
        <v>1.6</v>
      </c>
      <c r="AA139" s="24">
        <v>1.6</v>
      </c>
      <c r="AB139" s="24">
        <v>1.6</v>
      </c>
      <c r="AC139" s="24">
        <v>1.6</v>
      </c>
      <c r="AD139" s="24">
        <v>1.69</v>
      </c>
      <c r="AE139" s="24">
        <v>1.39</v>
      </c>
      <c r="AF139" s="24">
        <v>1.39</v>
      </c>
      <c r="AG139" s="24">
        <v>1.39</v>
      </c>
      <c r="AH139" s="24">
        <v>-4.25</v>
      </c>
      <c r="AI139" s="24">
        <v>-3.25</v>
      </c>
      <c r="AJ139" s="24">
        <v>-2.25</v>
      </c>
      <c r="AK139" s="24">
        <v>-1.25</v>
      </c>
      <c r="AL139" s="24">
        <v>-0.25</v>
      </c>
      <c r="AM139" s="24">
        <v>0.75</v>
      </c>
      <c r="AN139" s="24">
        <v>1.75</v>
      </c>
      <c r="AO139" s="24">
        <v>1.75</v>
      </c>
      <c r="AQ139" s="24">
        <v>1.75</v>
      </c>
      <c r="AS139" s="24">
        <v>1.75</v>
      </c>
      <c r="AU139" s="24">
        <v>1.75</v>
      </c>
      <c r="AW139" s="24">
        <v>1.75</v>
      </c>
    </row>
    <row r="140" ht="19.5" customHeight="1" spans="1:49" s="24" customFormat="1" x14ac:dyDescent="0.25">
      <c r="A140" s="25" t="s">
        <v>276</v>
      </c>
      <c r="B140" s="26" t="s">
        <v>328</v>
      </c>
      <c r="C140" s="27" t="s">
        <v>23</v>
      </c>
      <c r="D140" s="27">
        <v>76</v>
      </c>
      <c r="E140" s="27" t="s">
        <v>28</v>
      </c>
      <c r="F140" s="28">
        <v>0.3</v>
      </c>
      <c r="G140" s="29">
        <f t="array" ref="G140">_xlfn.IFS($E140="AboveFloor",$K140+($F140*$K140),$E140="BelowFloor",$K140-($F140*$K140),$E140="Fixed",$F140)</f>
        <v>1.26464</v>
      </c>
      <c r="H140" s="29">
        <f t="shared" si="53"/>
        <v>1.4353600000000002</v>
      </c>
      <c r="I140" s="30">
        <v>0.01</v>
      </c>
      <c r="J140" s="31"/>
      <c r="K140" s="32">
        <f t="shared" si="52"/>
        <v>0.9728</v>
      </c>
      <c r="L140" s="32">
        <f t="shared" si="54"/>
        <v>2.7</v>
      </c>
      <c r="M140" s="32">
        <f t="shared" si="55"/>
        <v>1.7272000000000003</v>
      </c>
      <c r="N140" s="33">
        <f t="shared" si="56"/>
        <v>1.7754934210526319</v>
      </c>
      <c r="O140" s="32">
        <f t="shared" si="57"/>
        <v>2.8</v>
      </c>
      <c r="P140" s="31"/>
      <c r="Q140" s="24" t="s">
        <v>43</v>
      </c>
      <c r="R140" s="32">
        <f t="array" ref="R140">INDEX($Y140:$XL140,COUNTA($Y140:$XL140))</f>
        <v>2.7</v>
      </c>
      <c r="S140" s="32">
        <f t="shared" si="58"/>
        <v>2.7</v>
      </c>
      <c r="T140" s="32">
        <f t="shared" si="59"/>
        <v>0</v>
      </c>
      <c r="U140" s="34">
        <f t="shared" si="60"/>
        <v>0</v>
      </c>
      <c r="V140" s="35" t="s">
        <v>9</v>
      </c>
      <c r="W140" s="36" t="s">
        <v>329</v>
      </c>
      <c r="X140" s="35" t="s">
        <v>9</v>
      </c>
      <c r="Y140" s="24">
        <v>1.6</v>
      </c>
      <c r="Z140" s="24">
        <v>1.6</v>
      </c>
      <c r="AA140" s="24">
        <v>1.6</v>
      </c>
      <c r="AB140" s="24">
        <v>1.6</v>
      </c>
      <c r="AC140" s="24">
        <v>1.6</v>
      </c>
      <c r="AD140" s="24">
        <v>1.69</v>
      </c>
      <c r="AE140" s="24">
        <v>1.39</v>
      </c>
      <c r="AF140" s="24">
        <v>1.39</v>
      </c>
      <c r="AG140" s="24">
        <v>1.39</v>
      </c>
      <c r="AH140" s="24">
        <v>-3.3</v>
      </c>
      <c r="AI140" s="24">
        <v>-2.3</v>
      </c>
      <c r="AJ140" s="24">
        <v>-1.3</v>
      </c>
      <c r="AK140" s="24">
        <v>-0.3</v>
      </c>
      <c r="AL140" s="24">
        <v>0.7</v>
      </c>
      <c r="AM140" s="24">
        <v>1.7</v>
      </c>
      <c r="AN140" s="24">
        <v>2.7</v>
      </c>
      <c r="AO140" s="24">
        <v>2.7</v>
      </c>
      <c r="AQ140" s="24">
        <v>2.7</v>
      </c>
      <c r="AS140" s="24">
        <v>2.7</v>
      </c>
      <c r="AU140" s="24">
        <v>2.7</v>
      </c>
      <c r="AW140" s="24">
        <v>2.7</v>
      </c>
    </row>
    <row r="141" ht="19.5" customHeight="1" spans="1:49" s="24" customFormat="1" x14ac:dyDescent="0.25">
      <c r="A141" s="25" t="s">
        <v>276</v>
      </c>
      <c r="B141" s="26" t="s">
        <v>330</v>
      </c>
      <c r="C141" s="27" t="s">
        <v>53</v>
      </c>
      <c r="D141" s="27">
        <v>81</v>
      </c>
      <c r="E141" s="27" t="s">
        <v>28</v>
      </c>
      <c r="F141" s="28">
        <v>0.3</v>
      </c>
      <c r="G141" s="29">
        <f t="array" ref="G141">_xlfn.IFS($E141="AboveFloor",$K141+($F141*$K141),$E141="BelowFloor",$K141-($F141*$K141),$E141="Fixed",$F141)</f>
        <v>1.26464</v>
      </c>
      <c r="H141" s="29">
        <f t="shared" si="53"/>
        <v>-1.26464</v>
      </c>
      <c r="I141" s="30">
        <v>0.01</v>
      </c>
      <c r="J141" s="31"/>
      <c r="K141" s="32">
        <f t="shared" si="52"/>
        <v>0.9728</v>
      </c>
      <c r="L141" s="32">
        <f t="shared" si="54"/>
        <v>0</v>
      </c>
      <c r="M141" s="32">
        <f t="shared" si="55"/>
        <v>-0.9728</v>
      </c>
      <c r="N141" s="33">
        <f t="shared" si="56"/>
        <v>-1</v>
      </c>
      <c r="O141" s="32">
        <f t="shared" si="57"/>
        <v>0</v>
      </c>
      <c r="P141" s="31"/>
      <c r="Q141" s="24" t="s">
        <v>32</v>
      </c>
      <c r="R141" s="32" t="str">
        <f t="array" ref="R141">INDEX($Y141:$XL141,COUNTA($Y141:$XL141))</f>
        <v>Infinity</v>
      </c>
      <c r="S141" s="32" t="str">
        <f t="shared" si="58"/>
        <v>Infinity</v>
      </c>
      <c r="T141" s="32" t="e">
        <f t="shared" si="59"/>
        <v>#VALUE!</v>
      </c>
      <c r="U141" s="34" t="e">
        <f t="shared" si="60"/>
        <v>#VALUE!</v>
      </c>
      <c r="V141" s="35" t="s">
        <v>9</v>
      </c>
      <c r="W141" s="36" t="s">
        <v>331</v>
      </c>
      <c r="X141" s="35" t="s">
        <v>9</v>
      </c>
      <c r="Y141" s="24">
        <v>1.6</v>
      </c>
      <c r="Z141" s="24">
        <v>1.6</v>
      </c>
      <c r="AA141" s="24">
        <v>1.6</v>
      </c>
      <c r="AB141" s="24">
        <v>1.6</v>
      </c>
      <c r="AC141" s="24">
        <v>1.6</v>
      </c>
      <c r="AD141" s="24">
        <v>1.69</v>
      </c>
      <c r="AE141" s="24">
        <v>1.39</v>
      </c>
      <c r="AF141" s="24">
        <v>1.39</v>
      </c>
      <c r="AG141" s="24">
        <v>1.39</v>
      </c>
      <c r="AH141" s="24" t="s">
        <v>283</v>
      </c>
      <c r="AI141" s="24" t="s">
        <v>283</v>
      </c>
      <c r="AJ141" s="24" t="s">
        <v>283</v>
      </c>
      <c r="AK141" s="24" t="s">
        <v>283</v>
      </c>
      <c r="AL141" s="24" t="s">
        <v>283</v>
      </c>
      <c r="AM141" s="24" t="s">
        <v>283</v>
      </c>
      <c r="AN141" s="24" t="s">
        <v>283</v>
      </c>
      <c r="AO141" s="24" t="s">
        <v>283</v>
      </c>
      <c r="AQ141" s="24">
        <v>1.399</v>
      </c>
      <c r="AS141" s="24">
        <v>1.399</v>
      </c>
      <c r="AU141" s="24">
        <v>1.399</v>
      </c>
      <c r="AW141" s="24">
        <v>1.399</v>
      </c>
    </row>
    <row r="142" ht="19.5" customHeight="1" spans="1:49" s="24" customFormat="1" x14ac:dyDescent="0.25">
      <c r="A142" s="25" t="s">
        <v>276</v>
      </c>
      <c r="B142" s="26" t="s">
        <v>332</v>
      </c>
      <c r="C142" s="27" t="s">
        <v>23</v>
      </c>
      <c r="D142" s="27">
        <v>173</v>
      </c>
      <c r="E142" s="27" t="s">
        <v>28</v>
      </c>
      <c r="F142" s="28">
        <v>0.3</v>
      </c>
      <c r="G142" s="29">
        <f t="array" ref="G142">_xlfn.IFS($E142="AboveFloor",$K142+($F142*$K142),$E142="BelowFloor",$K142-($F142*$K142),$E142="Fixed",$F142)</f>
        <v>1.26464</v>
      </c>
      <c r="H142" s="29">
        <f t="shared" si="53"/>
        <v>0.3253600000000001</v>
      </c>
      <c r="I142" s="30">
        <v>0.01</v>
      </c>
      <c r="J142" s="31"/>
      <c r="K142" s="32">
        <f t="shared" si="52"/>
        <v>0.9728</v>
      </c>
      <c r="L142" s="32">
        <f t="shared" si="54"/>
        <v>1.59</v>
      </c>
      <c r="M142" s="32">
        <f t="shared" si="55"/>
        <v>0.6172000000000001</v>
      </c>
      <c r="N142" s="33">
        <f t="shared" si="56"/>
        <v>0.6344572368421053</v>
      </c>
      <c r="O142" s="32">
        <f t="shared" si="57"/>
        <v>1.6</v>
      </c>
      <c r="P142" s="31"/>
      <c r="Q142" s="24" t="s">
        <v>40</v>
      </c>
      <c r="R142" s="32">
        <f t="array" ref="R142">INDEX($Y142:$XL142,COUNTA($Y142:$XL142))</f>
        <v>1.59</v>
      </c>
      <c r="S142" s="32">
        <f t="shared" si="58"/>
        <v>1.59</v>
      </c>
      <c r="T142" s="32">
        <f t="shared" si="59"/>
        <v>0</v>
      </c>
      <c r="U142" s="34">
        <f t="shared" si="60"/>
        <v>0</v>
      </c>
      <c r="V142" s="35" t="s">
        <v>9</v>
      </c>
      <c r="W142" s="36" t="s">
        <v>333</v>
      </c>
      <c r="X142" s="35" t="s">
        <v>9</v>
      </c>
      <c r="Y142" s="24">
        <v>1.6</v>
      </c>
      <c r="Z142" s="24">
        <v>1.6</v>
      </c>
      <c r="AA142" s="24">
        <v>1.6</v>
      </c>
      <c r="AB142" s="24">
        <v>1.6</v>
      </c>
      <c r="AC142" s="24">
        <v>1.6</v>
      </c>
      <c r="AD142" s="24">
        <v>1.69</v>
      </c>
      <c r="AE142" s="24">
        <v>1.39</v>
      </c>
      <c r="AF142" s="24">
        <v>1.39</v>
      </c>
      <c r="AG142" s="24">
        <v>1.39</v>
      </c>
      <c r="AH142" s="24">
        <v>-4.41</v>
      </c>
      <c r="AI142" s="24">
        <v>-3.41</v>
      </c>
      <c r="AJ142" s="24">
        <v>-2.41</v>
      </c>
      <c r="AK142" s="24">
        <v>-1.41</v>
      </c>
      <c r="AL142" s="24">
        <v>-0.41</v>
      </c>
      <c r="AM142" s="24">
        <v>0.59</v>
      </c>
      <c r="AN142" s="24">
        <v>1.59</v>
      </c>
      <c r="AO142" s="24">
        <v>1.59</v>
      </c>
      <c r="AQ142" s="24">
        <v>1.15</v>
      </c>
      <c r="AS142" s="24">
        <v>1.59</v>
      </c>
      <c r="AU142" s="24">
        <v>1.59</v>
      </c>
      <c r="AW142" s="24">
        <v>1.59</v>
      </c>
    </row>
    <row r="143" ht="19.5" customHeight="1" spans="1:49" s="24" customFormat="1" x14ac:dyDescent="0.25">
      <c r="A143" s="25" t="s">
        <v>276</v>
      </c>
      <c r="B143" s="26" t="s">
        <v>334</v>
      </c>
      <c r="C143" s="27" t="s">
        <v>23</v>
      </c>
      <c r="D143" s="27">
        <v>177</v>
      </c>
      <c r="E143" s="27" t="s">
        <v>28</v>
      </c>
      <c r="F143" s="28">
        <v>0.3</v>
      </c>
      <c r="G143" s="29">
        <f t="array" ref="G143">_xlfn.IFS($E143="AboveFloor",$K143+($F143*$K143),$E143="BelowFloor",$K143-($F143*$K143),$E143="Fixed",$F143)</f>
        <v>1.26464</v>
      </c>
      <c r="H143" s="29">
        <f t="shared" si="53"/>
        <v>0.4803600000000001</v>
      </c>
      <c r="I143" s="30">
        <v>0.01</v>
      </c>
      <c r="J143" s="31"/>
      <c r="K143" s="32">
        <f t="shared" si="52"/>
        <v>0.9728</v>
      </c>
      <c r="L143" s="32">
        <f t="shared" si="54"/>
        <v>1.745</v>
      </c>
      <c r="M143" s="32">
        <f t="shared" si="55"/>
        <v>0.7722000000000001</v>
      </c>
      <c r="N143" s="33">
        <f t="shared" si="56"/>
        <v>0.7937911184210528</v>
      </c>
      <c r="O143" s="32">
        <f t="shared" si="57"/>
        <v>1.8</v>
      </c>
      <c r="P143" s="31"/>
      <c r="Q143" s="24" t="s">
        <v>54</v>
      </c>
      <c r="R143" s="32">
        <f t="array" ref="R143">INDEX($Y143:$XL143,COUNTA($Y143:$XL143))</f>
        <v>1.745</v>
      </c>
      <c r="S143" s="32">
        <f t="shared" si="58"/>
        <v>1.745</v>
      </c>
      <c r="T143" s="32">
        <f t="shared" si="59"/>
        <v>0</v>
      </c>
      <c r="U143" s="34">
        <f t="shared" si="60"/>
        <v>0</v>
      </c>
      <c r="V143" s="35" t="s">
        <v>9</v>
      </c>
      <c r="W143" s="36" t="s">
        <v>335</v>
      </c>
      <c r="X143" s="35" t="s">
        <v>9</v>
      </c>
      <c r="Y143" s="24">
        <v>1.6</v>
      </c>
      <c r="Z143" s="24">
        <v>1.6</v>
      </c>
      <c r="AA143" s="24">
        <v>1.6</v>
      </c>
      <c r="AB143" s="24">
        <v>1.6</v>
      </c>
      <c r="AC143" s="24">
        <v>1.6</v>
      </c>
      <c r="AD143" s="24">
        <v>1.69</v>
      </c>
      <c r="AE143" s="24">
        <v>1.39</v>
      </c>
      <c r="AF143" s="24">
        <v>1.39</v>
      </c>
      <c r="AG143" s="24">
        <v>1.39</v>
      </c>
      <c r="AH143" s="24">
        <v>-4.255</v>
      </c>
      <c r="AI143" s="24">
        <v>-3.255</v>
      </c>
      <c r="AJ143" s="24">
        <v>-2.255</v>
      </c>
      <c r="AK143" s="24">
        <v>-1.255</v>
      </c>
      <c r="AL143" s="24">
        <v>-0.255</v>
      </c>
      <c r="AM143" s="24">
        <v>0.745</v>
      </c>
      <c r="AN143" s="24">
        <v>1.745</v>
      </c>
      <c r="AO143" s="24">
        <v>1.745</v>
      </c>
      <c r="AQ143" s="24">
        <v>1.69</v>
      </c>
      <c r="AS143" s="24">
        <v>1.69</v>
      </c>
      <c r="AU143" s="24">
        <v>1.69</v>
      </c>
      <c r="AW143" s="24">
        <v>1.69</v>
      </c>
    </row>
    <row r="144" ht="19.5" customHeight="1" spans="1:49" s="24" customFormat="1" x14ac:dyDescent="0.25">
      <c r="A144" s="25" t="s">
        <v>276</v>
      </c>
      <c r="B144" s="26" t="s">
        <v>336</v>
      </c>
      <c r="C144" s="27" t="s">
        <v>53</v>
      </c>
      <c r="D144" s="27">
        <v>183</v>
      </c>
      <c r="E144" s="27" t="s">
        <v>28</v>
      </c>
      <c r="F144" s="28">
        <v>0.3</v>
      </c>
      <c r="G144" s="29">
        <f t="array" ref="G144">_xlfn.IFS($E144="AboveFloor",$K144+($F144*$K144),$E144="BelowFloor",$K144-($F144*$K144),$E144="Fixed",$F144)</f>
        <v>1.26464</v>
      </c>
      <c r="H144" s="29">
        <f t="shared" si="53"/>
        <v>0.23536</v>
      </c>
      <c r="I144" s="30">
        <v>0.01</v>
      </c>
      <c r="J144" s="31"/>
      <c r="K144" s="32">
        <f t="shared" si="52"/>
        <v>0.9728</v>
      </c>
      <c r="L144" s="32">
        <f t="shared" si="54"/>
        <v>1.5</v>
      </c>
      <c r="M144" s="32">
        <f t="shared" si="55"/>
        <v>0.5272</v>
      </c>
      <c r="N144" s="33">
        <f t="shared" si="56"/>
        <v>0.5419407894736842</v>
      </c>
      <c r="O144" s="32">
        <f t="shared" si="57"/>
        <v>1.5</v>
      </c>
      <c r="P144" s="31"/>
      <c r="Q144" s="24" t="s">
        <v>59</v>
      </c>
      <c r="R144" s="32">
        <f t="array" ref="R144">INDEX($Y144:$XL144,COUNTA($Y144:$XL144))</f>
        <v>1.5</v>
      </c>
      <c r="S144" s="32">
        <f t="shared" si="58"/>
        <v>1.5</v>
      </c>
      <c r="T144" s="32">
        <f t="shared" si="59"/>
        <v>0</v>
      </c>
      <c r="U144" s="34">
        <f t="shared" si="60"/>
        <v>0</v>
      </c>
      <c r="V144" s="35" t="s">
        <v>9</v>
      </c>
      <c r="W144" s="36" t="s">
        <v>337</v>
      </c>
      <c r="X144" s="35" t="s">
        <v>9</v>
      </c>
      <c r="Y144" s="24">
        <v>1.6</v>
      </c>
      <c r="Z144" s="24">
        <v>1.6</v>
      </c>
      <c r="AA144" s="24">
        <v>1.6</v>
      </c>
      <c r="AB144" s="24">
        <v>1.6</v>
      </c>
      <c r="AC144" s="24">
        <v>1.6</v>
      </c>
      <c r="AD144" s="24">
        <v>1.69</v>
      </c>
      <c r="AE144" s="24">
        <v>1.39</v>
      </c>
      <c r="AF144" s="24">
        <v>1.39</v>
      </c>
      <c r="AG144" s="24">
        <v>1.39</v>
      </c>
      <c r="AH144" s="24">
        <v>-5.15</v>
      </c>
      <c r="AI144" s="24">
        <v>-4.15</v>
      </c>
      <c r="AJ144" s="24">
        <v>-3.15</v>
      </c>
      <c r="AK144" s="24">
        <v>-2.15</v>
      </c>
      <c r="AL144" s="24">
        <v>-1.15</v>
      </c>
      <c r="AM144" s="24">
        <v>-0.15</v>
      </c>
      <c r="AN144" s="24">
        <v>1.5</v>
      </c>
      <c r="AO144" s="24">
        <v>1.5</v>
      </c>
      <c r="AQ144" s="24">
        <v>1.5</v>
      </c>
      <c r="AS144" s="24">
        <v>1.5</v>
      </c>
      <c r="AU144" s="24">
        <v>1.5</v>
      </c>
      <c r="AW144" s="24">
        <v>1.5</v>
      </c>
    </row>
    <row r="145" ht="19.5" customHeight="1" spans="1:49" s="24" customFormat="1" x14ac:dyDescent="0.25">
      <c r="A145" s="25" t="s">
        <v>276</v>
      </c>
      <c r="B145" s="26" t="s">
        <v>338</v>
      </c>
      <c r="C145" s="27" t="s">
        <v>23</v>
      </c>
      <c r="D145" s="27">
        <v>30</v>
      </c>
      <c r="E145" s="27" t="s">
        <v>28</v>
      </c>
      <c r="F145" s="28">
        <v>0.3</v>
      </c>
      <c r="G145" s="29">
        <f t="array" ref="G145">_xlfn.IFS($E145="AboveFloor",$K145+($F145*$K145),$E145="BelowFloor",$K145-($F145*$K145),$E145="Fixed",$F145)</f>
        <v>1.26464</v>
      </c>
      <c r="H145" s="29">
        <f t="shared" si="53"/>
        <v>0.5853600000000001</v>
      </c>
      <c r="I145" s="30">
        <v>0.01</v>
      </c>
      <c r="J145" s="31"/>
      <c r="K145" s="32">
        <f t="shared" si="52"/>
        <v>0.9728</v>
      </c>
      <c r="L145" s="32">
        <f t="shared" si="54"/>
        <v>1.85</v>
      </c>
      <c r="M145" s="32">
        <f t="shared" si="55"/>
        <v>0.8772000000000001</v>
      </c>
      <c r="N145" s="33">
        <f t="shared" si="56"/>
        <v>0.9017269736842106</v>
      </c>
      <c r="O145" s="32">
        <f t="shared" si="57"/>
        <v>1.9</v>
      </c>
      <c r="P145" s="31"/>
      <c r="Q145" s="24" t="s">
        <v>29</v>
      </c>
      <c r="R145" s="32">
        <f t="array" ref="R145">INDEX($Y145:$XL145,COUNTA($Y145:$XL145))</f>
        <v>1.85</v>
      </c>
      <c r="S145" s="32">
        <f t="shared" si="58"/>
        <v>1.85</v>
      </c>
      <c r="T145" s="32">
        <f t="shared" si="59"/>
        <v>0</v>
      </c>
      <c r="U145" s="34">
        <f t="shared" si="60"/>
        <v>0</v>
      </c>
      <c r="V145" s="35" t="s">
        <v>9</v>
      </c>
      <c r="W145" s="36" t="s">
        <v>339</v>
      </c>
      <c r="X145" s="35" t="s">
        <v>9</v>
      </c>
      <c r="Y145" s="24">
        <v>1.6</v>
      </c>
      <c r="Z145" s="24">
        <v>1.6</v>
      </c>
      <c r="AA145" s="24">
        <v>1.6</v>
      </c>
      <c r="AB145" s="24">
        <v>1.6</v>
      </c>
      <c r="AC145" s="24">
        <v>1.6</v>
      </c>
      <c r="AD145" s="24">
        <v>1.69</v>
      </c>
      <c r="AE145" s="24">
        <v>1.39</v>
      </c>
      <c r="AF145" s="24">
        <v>1.39</v>
      </c>
      <c r="AG145" s="24">
        <v>1.39</v>
      </c>
      <c r="AH145" s="24">
        <v>-4.15</v>
      </c>
      <c r="AI145" s="24">
        <v>-3.15</v>
      </c>
      <c r="AJ145" s="24">
        <v>-2.15</v>
      </c>
      <c r="AK145" s="24">
        <v>-1.15</v>
      </c>
      <c r="AL145" s="24">
        <v>-0.15</v>
      </c>
      <c r="AM145" s="24">
        <v>0.85</v>
      </c>
      <c r="AN145" s="24">
        <v>1.85</v>
      </c>
      <c r="AO145" s="24">
        <v>1.85</v>
      </c>
      <c r="AQ145" s="24">
        <v>1.85</v>
      </c>
      <c r="AS145" s="24">
        <v>1.85</v>
      </c>
      <c r="AU145" s="24">
        <v>1.85</v>
      </c>
      <c r="AW145" s="24">
        <v>1.85</v>
      </c>
    </row>
    <row r="146" ht="19.5" customHeight="1" spans="1:49" s="24" customFormat="1" x14ac:dyDescent="0.25">
      <c r="A146" s="25" t="s">
        <v>276</v>
      </c>
      <c r="B146" s="26" t="s">
        <v>340</v>
      </c>
      <c r="C146" s="27" t="s">
        <v>23</v>
      </c>
      <c r="D146" s="27">
        <v>44</v>
      </c>
      <c r="E146" s="27" t="s">
        <v>28</v>
      </c>
      <c r="F146" s="28">
        <v>0.3</v>
      </c>
      <c r="G146" s="29">
        <f t="array" ref="G146">_xlfn.IFS($E146="AboveFloor",$K146+($F146*$K146),$E146="BelowFloor",$K146-($F146*$K146),$E146="Fixed",$F146)</f>
        <v>1.26464</v>
      </c>
      <c r="H146" s="29">
        <f t="shared" si="53"/>
        <v>7.615360000000001</v>
      </c>
      <c r="I146" s="30">
        <v>0.01</v>
      </c>
      <c r="J146" s="31"/>
      <c r="K146" s="32">
        <f t="shared" si="52"/>
        <v>0.9728</v>
      </c>
      <c r="L146" s="32">
        <f t="shared" si="54"/>
        <v>8.88</v>
      </c>
      <c r="M146" s="32">
        <f t="shared" si="55"/>
        <v>7.9072000000000005</v>
      </c>
      <c r="N146" s="33">
        <f t="shared" si="56"/>
        <v>8.12828947368421</v>
      </c>
      <c r="O146" s="32">
        <f t="shared" si="57"/>
        <v>9.1</v>
      </c>
      <c r="P146" s="31"/>
      <c r="Q146" s="24" t="s">
        <v>29</v>
      </c>
      <c r="R146" s="32">
        <f t="array" ref="R146">INDEX($Y146:$XL146,COUNTA($Y146:$XL146))</f>
        <v>8.88</v>
      </c>
      <c r="S146" s="32">
        <f t="shared" si="58"/>
        <v>8.88</v>
      </c>
      <c r="T146" s="32">
        <f t="shared" si="59"/>
        <v>0</v>
      </c>
      <c r="U146" s="34">
        <f t="shared" si="60"/>
        <v>0</v>
      </c>
      <c r="V146" s="35" t="s">
        <v>9</v>
      </c>
      <c r="W146" s="36" t="s">
        <v>341</v>
      </c>
      <c r="X146" s="35" t="s">
        <v>9</v>
      </c>
      <c r="Y146" s="24">
        <v>1.6</v>
      </c>
      <c r="Z146" s="24">
        <v>1.6</v>
      </c>
      <c r="AA146" s="24">
        <v>1.6</v>
      </c>
      <c r="AB146" s="24">
        <v>1.6</v>
      </c>
      <c r="AC146" s="24">
        <v>1.6</v>
      </c>
      <c r="AD146" s="24">
        <v>1.69</v>
      </c>
      <c r="AE146" s="24">
        <v>1.39</v>
      </c>
      <c r="AF146" s="24">
        <v>1.39</v>
      </c>
      <c r="AG146" s="24">
        <v>1.39</v>
      </c>
      <c r="AH146" s="24">
        <v>2.88</v>
      </c>
      <c r="AI146" s="24">
        <v>3.88</v>
      </c>
      <c r="AJ146" s="24">
        <v>4.88</v>
      </c>
      <c r="AK146" s="24">
        <v>5.88</v>
      </c>
      <c r="AL146" s="24">
        <v>6.88</v>
      </c>
      <c r="AM146" s="24">
        <v>7.88</v>
      </c>
      <c r="AN146" s="24">
        <v>8.88</v>
      </c>
      <c r="AO146" s="24">
        <v>8.88</v>
      </c>
      <c r="AQ146" s="24">
        <v>8.88</v>
      </c>
      <c r="AS146" s="24">
        <v>8.88</v>
      </c>
      <c r="AU146" s="24">
        <v>8.88</v>
      </c>
      <c r="AW146" s="24">
        <v>8.88</v>
      </c>
    </row>
    <row r="147" ht="19.5" customHeight="1" spans="1:49" s="24" customFormat="1" x14ac:dyDescent="0.25">
      <c r="A147" s="25" t="s">
        <v>276</v>
      </c>
      <c r="B147" s="26" t="s">
        <v>342</v>
      </c>
      <c r="C147" s="27" t="s">
        <v>53</v>
      </c>
      <c r="D147" s="27">
        <v>46</v>
      </c>
      <c r="E147" s="27" t="s">
        <v>28</v>
      </c>
      <c r="F147" s="28">
        <v>0.3</v>
      </c>
      <c r="G147" s="29">
        <f t="array" ref="G147">_xlfn.IFS($E147="AboveFloor",$K147+($F147*$K147),$E147="BelowFloor",$K147-($F147*$K147),$E147="Fixed",$F147)</f>
        <v>1.26464</v>
      </c>
      <c r="H147" s="29">
        <f t="shared" si="53"/>
        <v>0.23536</v>
      </c>
      <c r="I147" s="30">
        <v>0.01</v>
      </c>
      <c r="J147" s="31"/>
      <c r="K147" s="32">
        <f t="shared" si="52"/>
        <v>0.9728</v>
      </c>
      <c r="L147" s="32">
        <f t="shared" si="54"/>
        <v>1.5</v>
      </c>
      <c r="M147" s="32">
        <f t="shared" si="55"/>
        <v>0.5272</v>
      </c>
      <c r="N147" s="33">
        <f t="shared" si="56"/>
        <v>0.5419407894736842</v>
      </c>
      <c r="O147" s="32">
        <f t="shared" si="57"/>
        <v>1.5</v>
      </c>
      <c r="P147" s="31"/>
      <c r="Q147" s="24" t="s">
        <v>43</v>
      </c>
      <c r="R147" s="32">
        <f t="array" ref="R147">INDEX($Y147:$XL147,COUNTA($Y147:$XL147))</f>
        <v>1.5</v>
      </c>
      <c r="S147" s="32">
        <f t="shared" si="58"/>
        <v>1.5</v>
      </c>
      <c r="T147" s="32">
        <f t="shared" si="59"/>
        <v>0</v>
      </c>
      <c r="U147" s="34">
        <f t="shared" si="60"/>
        <v>0</v>
      </c>
      <c r="V147" s="35" t="s">
        <v>9</v>
      </c>
      <c r="W147" s="36" t="s">
        <v>343</v>
      </c>
      <c r="X147" s="35" t="s">
        <v>9</v>
      </c>
      <c r="Y147" s="24">
        <v>1.6</v>
      </c>
      <c r="Z147" s="24">
        <v>1.6</v>
      </c>
      <c r="AA147" s="24">
        <v>1.6</v>
      </c>
      <c r="AB147" s="24">
        <v>1.6</v>
      </c>
      <c r="AC147" s="24">
        <v>1.6</v>
      </c>
      <c r="AD147" s="24">
        <v>1.69</v>
      </c>
      <c r="AE147" s="24">
        <v>1.39</v>
      </c>
      <c r="AF147" s="24">
        <v>1.39</v>
      </c>
      <c r="AG147" s="24">
        <v>1.39</v>
      </c>
      <c r="AH147" s="24">
        <v>-4.5</v>
      </c>
      <c r="AI147" s="24">
        <v>-3.5</v>
      </c>
      <c r="AJ147" s="24">
        <v>-2.5</v>
      </c>
      <c r="AK147" s="24">
        <v>-1.5</v>
      </c>
      <c r="AL147" s="24">
        <v>-0.5</v>
      </c>
      <c r="AM147" s="24">
        <v>0.5</v>
      </c>
      <c r="AN147" s="24">
        <v>1.5</v>
      </c>
      <c r="AO147" s="24">
        <v>1.5</v>
      </c>
      <c r="AQ147" s="24">
        <v>1.5</v>
      </c>
      <c r="AS147" s="24">
        <v>1.5</v>
      </c>
      <c r="AU147" s="24">
        <v>1.5</v>
      </c>
      <c r="AW147" s="24">
        <v>1.5</v>
      </c>
    </row>
    <row r="148" ht="19.5" customHeight="1" spans="1:49" s="24" customFormat="1" x14ac:dyDescent="0.25">
      <c r="A148" s="25" t="s">
        <v>276</v>
      </c>
      <c r="B148" s="26" t="s">
        <v>344</v>
      </c>
      <c r="C148" s="27" t="s">
        <v>23</v>
      </c>
      <c r="D148" s="27">
        <v>71</v>
      </c>
      <c r="E148" s="27" t="s">
        <v>28</v>
      </c>
      <c r="F148" s="28">
        <v>0.3</v>
      </c>
      <c r="G148" s="29">
        <f t="array" ref="G148">_xlfn.IFS($E148="AboveFloor",$K148+($F148*$K148),$E148="BelowFloor",$K148-($F148*$K148),$E148="Fixed",$F148)</f>
        <v>1.26464</v>
      </c>
      <c r="H148" s="29">
        <f t="shared" ref="H148:H157" si="61">SUM(L148-G148)</f>
        <v>0.73536</v>
      </c>
      <c r="I148" s="30">
        <v>0.01</v>
      </c>
      <c r="J148" s="31"/>
      <c r="K148" s="32">
        <f t="shared" si="52"/>
        <v>0.9728</v>
      </c>
      <c r="L148" s="32">
        <f t="shared" ref="L148:L157" si="62">SUM(R148)</f>
        <v>2</v>
      </c>
      <c r="M148" s="32">
        <f t="shared" ref="M148:M157" si="63">SUM(L148-K148)</f>
        <v>1.0272000000000001</v>
      </c>
      <c r="N148" s="33">
        <f t="shared" ref="N148:N157" si="64">SUM(L148-K148)/K148</f>
        <v>1.055921052631579</v>
      </c>
      <c r="O148" s="32">
        <f t="shared" ref="O148:O157" si="65">ROUND(L148/K148,1)</f>
        <v>2.1</v>
      </c>
      <c r="P148" s="31"/>
      <c r="Q148" s="24" t="s">
        <v>43</v>
      </c>
      <c r="R148" s="32">
        <f t="array" ref="R148">INDEX($Y148:$XL148,COUNTA($Y148:$XL148))</f>
        <v>2</v>
      </c>
      <c r="S148" s="32">
        <f t="shared" si="58"/>
        <v>2</v>
      </c>
      <c r="T148" s="32">
        <f t="shared" si="59"/>
        <v>0</v>
      </c>
      <c r="U148" s="34">
        <f t="shared" si="60"/>
        <v>0</v>
      </c>
      <c r="V148" s="35" t="s">
        <v>9</v>
      </c>
      <c r="W148" s="36" t="s">
        <v>345</v>
      </c>
      <c r="X148" s="35" t="s">
        <v>9</v>
      </c>
      <c r="Y148" s="24">
        <v>1.6</v>
      </c>
      <c r="Z148" s="24">
        <v>1.6</v>
      </c>
      <c r="AA148" s="24">
        <v>1.6</v>
      </c>
      <c r="AB148" s="24">
        <v>1.6</v>
      </c>
      <c r="AC148" s="24">
        <v>1.6</v>
      </c>
      <c r="AD148" s="24">
        <v>1.69</v>
      </c>
      <c r="AE148" s="24">
        <v>1.39</v>
      </c>
      <c r="AF148" s="24">
        <v>1.39</v>
      </c>
      <c r="AG148" s="24">
        <v>1.39</v>
      </c>
      <c r="AH148" s="24">
        <v>-4</v>
      </c>
      <c r="AI148" s="24">
        <v>-3</v>
      </c>
      <c r="AJ148" s="24">
        <v>-2</v>
      </c>
      <c r="AK148" s="24">
        <v>-1</v>
      </c>
      <c r="AL148" s="24">
        <v>0</v>
      </c>
      <c r="AM148" s="24">
        <v>1</v>
      </c>
      <c r="AN148" s="24">
        <v>2</v>
      </c>
      <c r="AO148" s="24">
        <v>2</v>
      </c>
      <c r="AQ148" s="24">
        <v>2</v>
      </c>
      <c r="AS148" s="24">
        <v>2</v>
      </c>
      <c r="AU148" s="24">
        <v>2</v>
      </c>
      <c r="AW148" s="24">
        <v>1.55</v>
      </c>
    </row>
    <row r="149" ht="19.5" customHeight="1" spans="1:49" s="24" customFormat="1" x14ac:dyDescent="0.25">
      <c r="A149" s="25" t="s">
        <v>276</v>
      </c>
      <c r="B149" s="26" t="s">
        <v>346</v>
      </c>
      <c r="C149" s="27" t="s">
        <v>23</v>
      </c>
      <c r="D149" s="27">
        <v>32</v>
      </c>
      <c r="E149" s="27" t="s">
        <v>28</v>
      </c>
      <c r="F149" s="28">
        <v>0.3</v>
      </c>
      <c r="G149" s="29">
        <f t="array" ref="G149">_xlfn.IFS($E149="AboveFloor",$K149+($F149*$K149),$E149="BelowFloor",$K149-($F149*$K149),$E149="Fixed",$F149)</f>
        <v>1.26464</v>
      </c>
      <c r="H149" s="29">
        <f t="shared" si="61"/>
        <v>1.58536</v>
      </c>
      <c r="I149" s="30">
        <v>0.01</v>
      </c>
      <c r="J149" s="31"/>
      <c r="K149" s="32">
        <f t="shared" si="52"/>
        <v>0.9728</v>
      </c>
      <c r="L149" s="32">
        <f t="shared" si="62"/>
        <v>2.85</v>
      </c>
      <c r="M149" s="32">
        <f t="shared" si="63"/>
        <v>1.8772000000000002</v>
      </c>
      <c r="N149" s="33">
        <f t="shared" si="64"/>
        <v>1.9296875000000002</v>
      </c>
      <c r="O149" s="32">
        <f t="shared" si="65"/>
        <v>2.9</v>
      </c>
      <c r="P149" s="31"/>
      <c r="Q149" s="24" t="s">
        <v>43</v>
      </c>
      <c r="R149" s="32">
        <f t="array" ref="R149">INDEX($Y149:$XL149,COUNTA($Y149:$XL149))</f>
        <v>2.85</v>
      </c>
      <c r="S149" s="32">
        <f t="shared" si="58"/>
        <v>2.85</v>
      </c>
      <c r="T149" s="32">
        <f t="shared" si="59"/>
        <v>0</v>
      </c>
      <c r="U149" s="34">
        <f t="shared" si="60"/>
        <v>0</v>
      </c>
      <c r="V149" s="35" t="s">
        <v>9</v>
      </c>
      <c r="W149" s="36" t="s">
        <v>347</v>
      </c>
      <c r="X149" s="35" t="s">
        <v>9</v>
      </c>
      <c r="Y149" s="24">
        <v>1.6</v>
      </c>
      <c r="Z149" s="24">
        <v>1.6</v>
      </c>
      <c r="AA149" s="24">
        <v>1.6</v>
      </c>
      <c r="AB149" s="24">
        <v>1.6</v>
      </c>
      <c r="AC149" s="24">
        <v>1.6</v>
      </c>
      <c r="AD149" s="24">
        <v>1.69</v>
      </c>
      <c r="AE149" s="24">
        <v>1.39</v>
      </c>
      <c r="AF149" s="24">
        <v>1.39</v>
      </c>
      <c r="AG149" s="24">
        <v>1.39</v>
      </c>
      <c r="AH149" s="24">
        <v>-3.15</v>
      </c>
      <c r="AI149" s="24">
        <v>-2.15</v>
      </c>
      <c r="AJ149" s="24">
        <v>-1.15</v>
      </c>
      <c r="AK149" s="24">
        <v>-0.15</v>
      </c>
      <c r="AL149" s="24">
        <v>0.85</v>
      </c>
      <c r="AM149" s="24">
        <v>1.85</v>
      </c>
      <c r="AN149" s="24">
        <v>2.85</v>
      </c>
      <c r="AO149" s="24">
        <v>2.85</v>
      </c>
      <c r="AQ149" s="24">
        <v>2.85</v>
      </c>
      <c r="AS149" s="24">
        <v>2.85</v>
      </c>
      <c r="AU149" s="24">
        <v>2.85</v>
      </c>
      <c r="AW149" s="24">
        <v>2.85</v>
      </c>
    </row>
    <row r="150" ht="19.5" customHeight="1" spans="1:49" s="24" customFormat="1" x14ac:dyDescent="0.25">
      <c r="A150" s="25" t="s">
        <v>276</v>
      </c>
      <c r="B150" s="26" t="s">
        <v>348</v>
      </c>
      <c r="C150" s="27" t="s">
        <v>23</v>
      </c>
      <c r="D150" s="27">
        <v>31</v>
      </c>
      <c r="E150" s="27" t="s">
        <v>28</v>
      </c>
      <c r="F150" s="28">
        <v>0.3</v>
      </c>
      <c r="G150" s="29">
        <f t="array" ref="G150">_xlfn.IFS($E150="AboveFloor",$K150+($F150*$K150),$E150="BelowFloor",$K150-($F150*$K150),$E150="Fixed",$F150)</f>
        <v>1.26464</v>
      </c>
      <c r="H150" s="29">
        <f t="shared" si="61"/>
        <v>2.48536</v>
      </c>
      <c r="I150" s="30">
        <v>0.01</v>
      </c>
      <c r="J150" s="31"/>
      <c r="K150" s="32">
        <f t="shared" si="52"/>
        <v>0.9728</v>
      </c>
      <c r="L150" s="32">
        <f t="shared" si="62"/>
        <v>3.75</v>
      </c>
      <c r="M150" s="32">
        <f t="shared" si="63"/>
        <v>2.7772</v>
      </c>
      <c r="N150" s="33">
        <f t="shared" si="64"/>
        <v>2.8548519736842106</v>
      </c>
      <c r="O150" s="32">
        <f t="shared" si="65"/>
        <v>3.9</v>
      </c>
      <c r="P150" s="31"/>
      <c r="Q150" s="24" t="s">
        <v>29</v>
      </c>
      <c r="R150" s="32">
        <f t="array" ref="R150">INDEX($Y150:$XL150,COUNTA($Y150:$XL150))</f>
        <v>3.75</v>
      </c>
      <c r="S150" s="32">
        <f t="shared" si="58"/>
        <v>3.75</v>
      </c>
      <c r="T150" s="32">
        <f t="shared" si="59"/>
        <v>0</v>
      </c>
      <c r="U150" s="34">
        <f t="shared" si="60"/>
        <v>0</v>
      </c>
      <c r="V150" s="35" t="s">
        <v>9</v>
      </c>
      <c r="W150" s="36" t="s">
        <v>349</v>
      </c>
      <c r="X150" s="35" t="s">
        <v>9</v>
      </c>
      <c r="Y150" s="24">
        <v>1.6</v>
      </c>
      <c r="Z150" s="24">
        <v>1.6</v>
      </c>
      <c r="AA150" s="24">
        <v>1.6</v>
      </c>
      <c r="AB150" s="24">
        <v>1.6</v>
      </c>
      <c r="AC150" s="24">
        <v>1.6</v>
      </c>
      <c r="AD150" s="24">
        <v>1.69</v>
      </c>
      <c r="AE150" s="24">
        <v>1.39</v>
      </c>
      <c r="AF150" s="24">
        <v>1.39</v>
      </c>
      <c r="AG150" s="24">
        <v>1.39</v>
      </c>
      <c r="AH150" s="24">
        <v>-2.25</v>
      </c>
      <c r="AI150" s="24">
        <v>-1.25</v>
      </c>
      <c r="AJ150" s="24">
        <v>-0.25</v>
      </c>
      <c r="AK150" s="24">
        <v>0.75</v>
      </c>
      <c r="AL150" s="24">
        <v>1.75</v>
      </c>
      <c r="AM150" s="24">
        <v>2.75</v>
      </c>
      <c r="AN150" s="24">
        <v>3.75</v>
      </c>
      <c r="AO150" s="24">
        <v>3.75</v>
      </c>
      <c r="AQ150" s="24">
        <v>3.75</v>
      </c>
      <c r="AS150" s="24">
        <v>3.75</v>
      </c>
      <c r="AU150" s="24">
        <v>3.75</v>
      </c>
      <c r="AW150" s="24">
        <v>3.75</v>
      </c>
    </row>
    <row r="151" ht="19.5" customHeight="1" spans="1:49" s="24" customFormat="1" x14ac:dyDescent="0.25">
      <c r="A151" s="25" t="s">
        <v>276</v>
      </c>
      <c r="B151" s="26" t="s">
        <v>350</v>
      </c>
      <c r="C151" s="27" t="s">
        <v>23</v>
      </c>
      <c r="D151" s="27">
        <v>38</v>
      </c>
      <c r="E151" s="27" t="s">
        <v>28</v>
      </c>
      <c r="F151" s="28">
        <v>0.3</v>
      </c>
      <c r="G151" s="29">
        <f t="array" ref="G151">_xlfn.IFS($E151="AboveFloor",$K151+($F151*$K151),$E151="BelowFloor",$K151-($F151*$K151),$E151="Fixed",$F151)</f>
        <v>1.26464</v>
      </c>
      <c r="H151" s="29">
        <f t="shared" si="61"/>
        <v>0.7043600000000001</v>
      </c>
      <c r="I151" s="30">
        <v>0.01</v>
      </c>
      <c r="J151" s="31"/>
      <c r="K151" s="32">
        <f t="shared" si="52"/>
        <v>0.9728</v>
      </c>
      <c r="L151" s="32">
        <f t="shared" si="62"/>
        <v>1.969</v>
      </c>
      <c r="M151" s="32">
        <f t="shared" si="63"/>
        <v>0.9962000000000001</v>
      </c>
      <c r="N151" s="33">
        <f t="shared" si="64"/>
        <v>1.0240542763157896</v>
      </c>
      <c r="O151" s="32">
        <f t="shared" si="65"/>
        <v>2</v>
      </c>
      <c r="P151" s="31"/>
      <c r="Q151" s="24" t="s">
        <v>43</v>
      </c>
      <c r="R151" s="32">
        <f t="array" ref="R151">INDEX($Y151:$XL151,COUNTA($Y151:$XL151))</f>
        <v>1.969</v>
      </c>
      <c r="S151" s="32">
        <f t="shared" si="58"/>
        <v>1.969</v>
      </c>
      <c r="T151" s="32">
        <f t="shared" si="59"/>
        <v>0</v>
      </c>
      <c r="U151" s="34">
        <f t="shared" si="60"/>
        <v>0</v>
      </c>
      <c r="V151" s="35" t="s">
        <v>9</v>
      </c>
      <c r="W151" s="36" t="s">
        <v>351</v>
      </c>
      <c r="X151" s="35" t="s">
        <v>9</v>
      </c>
      <c r="Y151" s="24">
        <v>1.6</v>
      </c>
      <c r="Z151" s="24">
        <v>1.6</v>
      </c>
      <c r="AA151" s="24">
        <v>1.6</v>
      </c>
      <c r="AB151" s="24">
        <v>1.6</v>
      </c>
      <c r="AC151" s="24">
        <v>1.6</v>
      </c>
      <c r="AD151" s="24">
        <v>1.69</v>
      </c>
      <c r="AE151" s="24">
        <v>1.39</v>
      </c>
      <c r="AF151" s="24">
        <v>1.39</v>
      </c>
      <c r="AG151" s="24">
        <v>1.39</v>
      </c>
      <c r="AH151" s="24">
        <v>-4.031</v>
      </c>
      <c r="AI151" s="24">
        <v>-3.031</v>
      </c>
      <c r="AJ151" s="24">
        <v>-2.031</v>
      </c>
      <c r="AK151" s="24">
        <v>-1.031</v>
      </c>
      <c r="AL151" s="24">
        <v>-0.0309999999999999</v>
      </c>
      <c r="AM151" s="24">
        <v>0.969</v>
      </c>
      <c r="AN151" s="24">
        <v>1.969</v>
      </c>
      <c r="AO151" s="24">
        <v>1.969</v>
      </c>
      <c r="AQ151" s="24">
        <v>1.969</v>
      </c>
      <c r="AS151" s="24">
        <v>1.969</v>
      </c>
      <c r="AU151" s="24">
        <v>1.969</v>
      </c>
      <c r="AW151" s="24">
        <v>1.969</v>
      </c>
    </row>
    <row r="152" ht="19.5" customHeight="1" spans="1:49" s="24" customFormat="1" x14ac:dyDescent="0.25">
      <c r="A152" s="25" t="s">
        <v>276</v>
      </c>
      <c r="B152" s="26" t="s">
        <v>352</v>
      </c>
      <c r="C152" s="27" t="s">
        <v>23</v>
      </c>
      <c r="D152" s="27">
        <v>46</v>
      </c>
      <c r="E152" s="27" t="s">
        <v>28</v>
      </c>
      <c r="F152" s="28">
        <v>0.3</v>
      </c>
      <c r="G152" s="29">
        <f t="array" ref="G152">_xlfn.IFS($E152="AboveFloor",$K152+($F152*$K152),$E152="BelowFloor",$K152-($F152*$K152),$E152="Fixed",$F152)</f>
        <v>1.26464</v>
      </c>
      <c r="H152" s="29">
        <f t="shared" si="61"/>
        <v>3.4253600000000004</v>
      </c>
      <c r="I152" s="30">
        <v>0.01</v>
      </c>
      <c r="J152" s="31"/>
      <c r="K152" s="32">
        <f t="shared" si="52"/>
        <v>0.9728</v>
      </c>
      <c r="L152" s="32">
        <f t="shared" si="62"/>
        <v>4.69</v>
      </c>
      <c r="M152" s="32">
        <f t="shared" si="63"/>
        <v>3.7172000000000005</v>
      </c>
      <c r="N152" s="33">
        <f t="shared" si="64"/>
        <v>3.821134868421053</v>
      </c>
      <c r="O152" s="32">
        <f t="shared" si="65"/>
        <v>4.8</v>
      </c>
      <c r="P152" s="31"/>
      <c r="Q152" s="24" t="s">
        <v>29</v>
      </c>
      <c r="R152" s="32">
        <f t="array" ref="R152">INDEX($Y152:$XL152,COUNTA($Y152:$XL152))</f>
        <v>4.69</v>
      </c>
      <c r="S152" s="32">
        <f t="shared" si="58"/>
        <v>4.69</v>
      </c>
      <c r="T152" s="32">
        <f t="shared" si="59"/>
        <v>0</v>
      </c>
      <c r="U152" s="34">
        <f t="shared" si="60"/>
        <v>0</v>
      </c>
      <c r="V152" s="35" t="s">
        <v>9</v>
      </c>
      <c r="W152" s="36" t="s">
        <v>353</v>
      </c>
      <c r="X152" s="35" t="s">
        <v>9</v>
      </c>
      <c r="Y152" s="24">
        <v>1.6</v>
      </c>
      <c r="Z152" s="24">
        <v>1.6</v>
      </c>
      <c r="AA152" s="24">
        <v>1.6</v>
      </c>
      <c r="AB152" s="24">
        <v>1.6</v>
      </c>
      <c r="AC152" s="24">
        <v>1.6</v>
      </c>
      <c r="AD152" s="24">
        <v>1.69</v>
      </c>
      <c r="AE152" s="24">
        <v>1.39</v>
      </c>
      <c r="AF152" s="24">
        <v>1.39</v>
      </c>
      <c r="AG152" s="24">
        <v>1.39</v>
      </c>
      <c r="AH152" s="24">
        <v>-1.31</v>
      </c>
      <c r="AI152" s="24">
        <v>-0.31</v>
      </c>
      <c r="AJ152" s="24">
        <v>0.69</v>
      </c>
      <c r="AK152" s="24">
        <v>1.69</v>
      </c>
      <c r="AL152" s="24">
        <v>2.69</v>
      </c>
      <c r="AM152" s="24">
        <v>3.69</v>
      </c>
      <c r="AN152" s="24">
        <v>4.69</v>
      </c>
      <c r="AO152" s="24">
        <v>4.69</v>
      </c>
      <c r="AQ152" s="24">
        <v>4.69</v>
      </c>
      <c r="AS152" s="24">
        <v>4.69</v>
      </c>
      <c r="AU152" s="24">
        <v>4.69</v>
      </c>
      <c r="AW152" s="24">
        <v>4.69</v>
      </c>
    </row>
    <row r="153" ht="19.5" customHeight="1" spans="1:49" s="24" customFormat="1" x14ac:dyDescent="0.25">
      <c r="A153" s="25" t="s">
        <v>276</v>
      </c>
      <c r="B153" s="26" t="s">
        <v>354</v>
      </c>
      <c r="C153" s="27" t="s">
        <v>23</v>
      </c>
      <c r="D153" s="27">
        <v>12</v>
      </c>
      <c r="E153" s="27" t="s">
        <v>28</v>
      </c>
      <c r="F153" s="28">
        <v>0.3</v>
      </c>
      <c r="G153" s="29">
        <f t="array" ref="G153">_xlfn.IFS($E153="AboveFloor",$K153+($F153*$K153),$E153="BelowFloor",$K153-($F153*$K153),$E153="Fixed",$F153)</f>
        <v>1.26464</v>
      </c>
      <c r="H153" s="29">
        <f t="shared" si="61"/>
        <v>3.16036</v>
      </c>
      <c r="I153" s="30">
        <v>0.01</v>
      </c>
      <c r="J153" s="31"/>
      <c r="K153" s="32">
        <f t="shared" si="52"/>
        <v>0.9728</v>
      </c>
      <c r="L153" s="32">
        <f t="shared" si="62"/>
        <v>4.425</v>
      </c>
      <c r="M153" s="32">
        <f t="shared" si="63"/>
        <v>3.4522</v>
      </c>
      <c r="N153" s="33">
        <f t="shared" si="64"/>
        <v>3.548725328947368</v>
      </c>
      <c r="O153" s="32">
        <f t="shared" si="65"/>
        <v>4.5</v>
      </c>
      <c r="P153" s="31"/>
      <c r="Q153" s="24" t="s">
        <v>35</v>
      </c>
      <c r="R153" s="32">
        <f t="array" ref="R153">INDEX($Y153:$XL153,COUNTA($Y153:$XL153))</f>
        <v>4.425</v>
      </c>
      <c r="S153" s="32">
        <f t="shared" si="58"/>
        <v>4.425</v>
      </c>
      <c r="T153" s="32">
        <f t="shared" si="59"/>
        <v>0</v>
      </c>
      <c r="U153" s="34">
        <f t="shared" si="60"/>
        <v>0</v>
      </c>
      <c r="V153" s="35" t="s">
        <v>9</v>
      </c>
      <c r="W153" s="36" t="s">
        <v>355</v>
      </c>
      <c r="X153" s="35" t="s">
        <v>9</v>
      </c>
      <c r="Y153" s="24">
        <v>1.6</v>
      </c>
      <c r="Z153" s="24">
        <v>1.6</v>
      </c>
      <c r="AA153" s="24">
        <v>1.6</v>
      </c>
      <c r="AB153" s="24">
        <v>1.6</v>
      </c>
      <c r="AC153" s="24">
        <v>1.6</v>
      </c>
      <c r="AD153" s="24">
        <v>1.69</v>
      </c>
      <c r="AE153" s="24">
        <v>1.39</v>
      </c>
      <c r="AF153" s="24">
        <v>1.39</v>
      </c>
      <c r="AG153" s="24">
        <v>1.39</v>
      </c>
      <c r="AH153" s="24">
        <v>-1.575</v>
      </c>
      <c r="AI153" s="24">
        <v>-0.575</v>
      </c>
      <c r="AJ153" s="24">
        <v>0.425</v>
      </c>
      <c r="AK153" s="24">
        <v>1.425</v>
      </c>
      <c r="AL153" s="24">
        <v>2.425</v>
      </c>
      <c r="AM153" s="24">
        <v>3.425</v>
      </c>
      <c r="AN153" s="24">
        <v>4.425</v>
      </c>
      <c r="AO153" s="24">
        <v>4.425</v>
      </c>
      <c r="AQ153" s="24">
        <v>4.425</v>
      </c>
      <c r="AS153" s="24">
        <v>4.425</v>
      </c>
      <c r="AU153" s="24">
        <v>4.425</v>
      </c>
      <c r="AW153" s="24">
        <v>4.425</v>
      </c>
    </row>
    <row r="154" ht="19.5" customHeight="1" spans="1:49" s="24" customFormat="1" x14ac:dyDescent="0.25">
      <c r="A154" s="25" t="s">
        <v>276</v>
      </c>
      <c r="B154" s="26" t="s">
        <v>356</v>
      </c>
      <c r="C154" s="27" t="s">
        <v>23</v>
      </c>
      <c r="D154" s="27">
        <v>19</v>
      </c>
      <c r="E154" s="27" t="s">
        <v>28</v>
      </c>
      <c r="F154" s="28">
        <v>0.3</v>
      </c>
      <c r="G154" s="29">
        <f t="array" ref="G154">_xlfn.IFS($E154="AboveFloor",$K154+($F154*$K154),$E154="BelowFloor",$K154-($F154*$K154),$E154="Fixed",$F154)</f>
        <v>1.26464</v>
      </c>
      <c r="H154" s="29">
        <f t="shared" si="61"/>
        <v>0.73536</v>
      </c>
      <c r="I154" s="30">
        <v>0.01</v>
      </c>
      <c r="J154" s="31"/>
      <c r="K154" s="32">
        <f t="shared" si="52"/>
        <v>0.9728</v>
      </c>
      <c r="L154" s="32">
        <f t="shared" si="62"/>
        <v>2</v>
      </c>
      <c r="M154" s="32">
        <f t="shared" si="63"/>
        <v>1.0272000000000001</v>
      </c>
      <c r="N154" s="33">
        <f t="shared" si="64"/>
        <v>1.055921052631579</v>
      </c>
      <c r="O154" s="32">
        <f t="shared" si="65"/>
        <v>2.1</v>
      </c>
      <c r="P154" s="31"/>
      <c r="Q154" s="24" t="s">
        <v>29</v>
      </c>
      <c r="R154" s="32">
        <f t="array" ref="R154">INDEX($Y154:$XL154,COUNTA($Y154:$XL154))</f>
        <v>2</v>
      </c>
      <c r="S154" s="32">
        <f t="shared" si="58"/>
        <v>2</v>
      </c>
      <c r="T154" s="32">
        <f t="shared" si="59"/>
        <v>0</v>
      </c>
      <c r="U154" s="34">
        <f t="shared" si="60"/>
        <v>0</v>
      </c>
      <c r="V154" s="35" t="s">
        <v>9</v>
      </c>
      <c r="W154" s="36" t="s">
        <v>357</v>
      </c>
      <c r="X154" s="35" t="s">
        <v>9</v>
      </c>
      <c r="Y154" s="24">
        <v>1.6</v>
      </c>
      <c r="Z154" s="24">
        <v>1.6</v>
      </c>
      <c r="AA154" s="24">
        <v>1.6</v>
      </c>
      <c r="AB154" s="24">
        <v>1.6</v>
      </c>
      <c r="AC154" s="24">
        <v>1.6</v>
      </c>
      <c r="AD154" s="24">
        <v>1.69</v>
      </c>
      <c r="AE154" s="24">
        <v>1.39</v>
      </c>
      <c r="AF154" s="24">
        <v>1.39</v>
      </c>
      <c r="AG154" s="24">
        <v>1.39</v>
      </c>
      <c r="AH154" s="24">
        <v>-4</v>
      </c>
      <c r="AI154" s="24">
        <v>-3</v>
      </c>
      <c r="AJ154" s="24">
        <v>-2</v>
      </c>
      <c r="AK154" s="24">
        <v>-1</v>
      </c>
      <c r="AL154" s="24">
        <v>0</v>
      </c>
      <c r="AM154" s="24">
        <v>1</v>
      </c>
      <c r="AN154" s="24">
        <v>2</v>
      </c>
      <c r="AO154" s="24">
        <v>2</v>
      </c>
      <c r="AQ154" s="24">
        <v>2</v>
      </c>
      <c r="AS154" s="24">
        <v>2</v>
      </c>
      <c r="AU154" s="24">
        <v>2</v>
      </c>
      <c r="AW154" s="24">
        <v>2</v>
      </c>
    </row>
    <row r="155" ht="19.5" customHeight="1" spans="1:49" s="24" customFormat="1" x14ac:dyDescent="0.25">
      <c r="A155" s="25" t="s">
        <v>276</v>
      </c>
      <c r="B155" s="26" t="s">
        <v>358</v>
      </c>
      <c r="C155" s="27" t="s">
        <v>23</v>
      </c>
      <c r="D155" s="27">
        <v>18</v>
      </c>
      <c r="E155" s="27" t="s">
        <v>28</v>
      </c>
      <c r="F155" s="28">
        <v>0.3</v>
      </c>
      <c r="G155" s="29">
        <f t="array" ref="G155">_xlfn.IFS($E155="AboveFloor",$K155+($F155*$K155),$E155="BelowFloor",$K155-($F155*$K155),$E155="Fixed",$F155)</f>
        <v>1.26464</v>
      </c>
      <c r="H155" s="29">
        <f t="shared" si="61"/>
        <v>0.73536</v>
      </c>
      <c r="I155" s="30">
        <v>0.01</v>
      </c>
      <c r="J155" s="31"/>
      <c r="K155" s="32">
        <f t="shared" si="52"/>
        <v>0.9728</v>
      </c>
      <c r="L155" s="32">
        <f t="shared" si="62"/>
        <v>2</v>
      </c>
      <c r="M155" s="32">
        <f t="shared" si="63"/>
        <v>1.0272000000000001</v>
      </c>
      <c r="N155" s="33">
        <f t="shared" si="64"/>
        <v>1.055921052631579</v>
      </c>
      <c r="O155" s="32">
        <f t="shared" si="65"/>
        <v>2.1</v>
      </c>
      <c r="P155" s="31"/>
      <c r="Q155" s="24" t="s">
        <v>29</v>
      </c>
      <c r="R155" s="32">
        <f t="array" ref="R155">INDEX($Y155:$XL155,COUNTA($Y155:$XL155))</f>
        <v>2</v>
      </c>
      <c r="S155" s="32">
        <f t="shared" si="58"/>
        <v>2</v>
      </c>
      <c r="T155" s="32">
        <f t="shared" si="59"/>
        <v>0</v>
      </c>
      <c r="U155" s="34">
        <f t="shared" si="60"/>
        <v>0</v>
      </c>
      <c r="V155" s="35" t="s">
        <v>9</v>
      </c>
      <c r="W155" s="36" t="s">
        <v>359</v>
      </c>
      <c r="X155" s="35" t="s">
        <v>9</v>
      </c>
      <c r="Y155" s="24">
        <v>1.6</v>
      </c>
      <c r="Z155" s="24">
        <v>1.6</v>
      </c>
      <c r="AA155" s="24">
        <v>1.6</v>
      </c>
      <c r="AB155" s="24">
        <v>1.6</v>
      </c>
      <c r="AC155" s="24">
        <v>1.6</v>
      </c>
      <c r="AD155" s="24">
        <v>1.69</v>
      </c>
      <c r="AE155" s="24">
        <v>1.39</v>
      </c>
      <c r="AF155" s="24">
        <v>1.39</v>
      </c>
      <c r="AG155" s="24">
        <v>1.39</v>
      </c>
      <c r="AH155" s="24">
        <v>-4</v>
      </c>
      <c r="AI155" s="24">
        <v>-3</v>
      </c>
      <c r="AJ155" s="24">
        <v>-2</v>
      </c>
      <c r="AK155" s="24">
        <v>-1</v>
      </c>
      <c r="AL155" s="24">
        <v>0</v>
      </c>
      <c r="AM155" s="24">
        <v>1</v>
      </c>
      <c r="AN155" s="24">
        <v>2</v>
      </c>
      <c r="AO155" s="24">
        <v>2</v>
      </c>
      <c r="AQ155" s="24">
        <v>2</v>
      </c>
      <c r="AS155" s="24">
        <v>2</v>
      </c>
      <c r="AU155" s="24">
        <v>2</v>
      </c>
      <c r="AW155" s="24">
        <v>1.6</v>
      </c>
    </row>
    <row r="156" ht="19.5" customHeight="1" spans="1:49" s="24" customFormat="1" x14ac:dyDescent="0.25">
      <c r="A156" s="25" t="s">
        <v>276</v>
      </c>
      <c r="B156" s="26" t="s">
        <v>360</v>
      </c>
      <c r="C156" s="27" t="s">
        <v>23</v>
      </c>
      <c r="D156" s="27">
        <v>19</v>
      </c>
      <c r="E156" s="27" t="s">
        <v>28</v>
      </c>
      <c r="F156" s="28">
        <v>0.3</v>
      </c>
      <c r="G156" s="29">
        <f t="array" ref="G156">_xlfn.IFS($E156="AboveFloor",$K156+($F156*$K156),$E156="BelowFloor",$K156-($F156*$K156),$E156="Fixed",$F156)</f>
        <v>1.26464</v>
      </c>
      <c r="H156" s="29">
        <f t="shared" si="61"/>
        <v>0.6353599999999999</v>
      </c>
      <c r="I156" s="30">
        <v>0.01</v>
      </c>
      <c r="J156" s="31"/>
      <c r="K156" s="32">
        <f t="shared" si="52"/>
        <v>0.9728</v>
      </c>
      <c r="L156" s="32">
        <f t="shared" si="62"/>
        <v>1.9</v>
      </c>
      <c r="M156" s="32">
        <f t="shared" si="63"/>
        <v>0.9271999999999999</v>
      </c>
      <c r="N156" s="33">
        <f t="shared" si="64"/>
        <v>0.9531249999999999</v>
      </c>
      <c r="O156" s="32">
        <f t="shared" si="65"/>
        <v>2</v>
      </c>
      <c r="P156" s="31"/>
      <c r="Q156" s="24" t="s">
        <v>35</v>
      </c>
      <c r="R156" s="32">
        <f t="array" ref="R156">INDEX($Y156:$XL156,COUNTA($Y156:$XL156))</f>
        <v>1.9</v>
      </c>
      <c r="S156" s="32">
        <f t="shared" si="58"/>
        <v>1.9</v>
      </c>
      <c r="T156" s="32">
        <f t="shared" si="59"/>
        <v>0</v>
      </c>
      <c r="U156" s="34">
        <f t="shared" si="60"/>
        <v>0</v>
      </c>
      <c r="V156" s="35" t="s">
        <v>9</v>
      </c>
      <c r="W156" s="36" t="s">
        <v>361</v>
      </c>
      <c r="X156" s="35" t="s">
        <v>9</v>
      </c>
      <c r="Y156" s="24">
        <v>1.6</v>
      </c>
      <c r="Z156" s="24">
        <v>1.6</v>
      </c>
      <c r="AA156" s="24">
        <v>1.6</v>
      </c>
      <c r="AB156" s="24">
        <v>1.6</v>
      </c>
      <c r="AC156" s="24">
        <v>1.6</v>
      </c>
      <c r="AD156" s="24">
        <v>1.69</v>
      </c>
      <c r="AE156" s="24">
        <v>1.39</v>
      </c>
      <c r="AF156" s="24">
        <v>1.39</v>
      </c>
      <c r="AG156" s="24">
        <v>1.39</v>
      </c>
      <c r="AH156" s="24">
        <v>-4.1</v>
      </c>
      <c r="AI156" s="24">
        <v>-3.1</v>
      </c>
      <c r="AJ156" s="24">
        <v>-2.1</v>
      </c>
      <c r="AK156" s="24">
        <v>-1.1</v>
      </c>
      <c r="AL156" s="24">
        <v>-0.1</v>
      </c>
      <c r="AM156" s="24">
        <v>0.9</v>
      </c>
      <c r="AN156" s="24">
        <v>1.9</v>
      </c>
      <c r="AO156" s="24">
        <v>1.9</v>
      </c>
      <c r="AQ156" s="24">
        <v>1.9</v>
      </c>
      <c r="AS156" s="24">
        <v>1.9</v>
      </c>
      <c r="AU156" s="24">
        <v>1.9</v>
      </c>
      <c r="AW156" s="24">
        <v>1.9</v>
      </c>
    </row>
    <row r="157" ht="19.5" customHeight="1" spans="1:49" s="24" customFormat="1" x14ac:dyDescent="0.25">
      <c r="A157" s="25" t="s">
        <v>276</v>
      </c>
      <c r="B157" s="26" t="s">
        <v>362</v>
      </c>
      <c r="C157" s="27" t="s">
        <v>53</v>
      </c>
      <c r="D157" s="27">
        <v>21</v>
      </c>
      <c r="E157" s="27" t="s">
        <v>28</v>
      </c>
      <c r="F157" s="28">
        <v>0.3</v>
      </c>
      <c r="G157" s="29">
        <f t="array" ref="G157">_xlfn.IFS($E157="AboveFloor",$K157+($F157*$K157),$E157="BelowFloor",$K157-($F157*$K157),$E157="Fixed",$F157)</f>
        <v>1.26464</v>
      </c>
      <c r="H157" s="29">
        <f t="shared" si="61"/>
        <v>0.18535999999999997</v>
      </c>
      <c r="I157" s="30">
        <v>0.01</v>
      </c>
      <c r="J157" s="31"/>
      <c r="K157" s="32">
        <f t="shared" si="52"/>
        <v>0.9728</v>
      </c>
      <c r="L157" s="32">
        <f t="shared" si="62"/>
        <v>1.45</v>
      </c>
      <c r="M157" s="32">
        <f t="shared" si="63"/>
        <v>0.47719999999999996</v>
      </c>
      <c r="N157" s="33">
        <f t="shared" si="64"/>
        <v>0.4905427631578947</v>
      </c>
      <c r="O157" s="32">
        <f t="shared" si="65"/>
        <v>1.5</v>
      </c>
      <c r="P157" s="31"/>
      <c r="Q157" s="24" t="s">
        <v>29</v>
      </c>
      <c r="R157" s="32">
        <f t="array" ref="R157">INDEX($Y157:$XL157,COUNTA($Y157:$XL157))</f>
        <v>1.45</v>
      </c>
      <c r="S157" s="32">
        <f t="shared" si="58"/>
        <v>1.45</v>
      </c>
      <c r="T157" s="32">
        <f t="shared" si="59"/>
        <v>0</v>
      </c>
      <c r="U157" s="34">
        <f t="shared" si="60"/>
        <v>0</v>
      </c>
      <c r="V157" s="35" t="s">
        <v>9</v>
      </c>
      <c r="W157" s="36" t="s">
        <v>363</v>
      </c>
      <c r="X157" s="35" t="s">
        <v>9</v>
      </c>
      <c r="Y157" s="24">
        <v>1.6</v>
      </c>
      <c r="Z157" s="24">
        <v>1.6</v>
      </c>
      <c r="AA157" s="24">
        <v>1.6</v>
      </c>
      <c r="AB157" s="24">
        <v>1.6</v>
      </c>
      <c r="AC157" s="24">
        <v>1.6</v>
      </c>
      <c r="AD157" s="24">
        <v>1.69</v>
      </c>
      <c r="AE157" s="24">
        <v>1.39</v>
      </c>
      <c r="AF157" s="24">
        <v>1.39</v>
      </c>
      <c r="AG157" s="24">
        <v>1.39</v>
      </c>
      <c r="AH157" s="24">
        <v>-4.55</v>
      </c>
      <c r="AI157" s="24">
        <v>-3.55</v>
      </c>
      <c r="AJ157" s="24">
        <v>-2.55</v>
      </c>
      <c r="AK157" s="24">
        <v>-1.55</v>
      </c>
      <c r="AL157" s="24">
        <v>-0.55</v>
      </c>
      <c r="AM157" s="24">
        <v>0.45</v>
      </c>
      <c r="AN157" s="24">
        <v>1.45</v>
      </c>
      <c r="AO157" s="24">
        <v>1.45</v>
      </c>
      <c r="AQ157" s="24">
        <v>1.45</v>
      </c>
      <c r="AS157" s="24">
        <v>1.8</v>
      </c>
      <c r="AU157" s="24">
        <v>1.8</v>
      </c>
      <c r="AW157" s="24">
        <v>1.8</v>
      </c>
    </row>
  </sheetData>
  <autoFilter ref="A1:X53"/>
  <conditionalFormatting sqref="K2:K157">
    <cfRule type="expression" dxfId="0" priority="16">
      <formula>#REF!="AboveFloor"</formula>
    </cfRule>
    <cfRule type="expression" dxfId="1" priority="17">
      <formula>#REF!="BelowFloor"</formula>
    </cfRule>
  </conditionalFormatting>
  <conditionalFormatting sqref="U2:U157">
    <cfRule type="cellIs" dxfId="2" priority="6" operator="equal">
      <formula>0</formula>
    </cfRule>
    <cfRule type="cellIs" dxfId="3" priority="14" operator="greaterThan">
      <formula>0</formula>
    </cfRule>
    <cfRule type="cellIs" dxfId="4" priority="15" operator="lessThan">
      <formula>0</formula>
    </cfRule>
  </conditionalFormatting>
  <conditionalFormatting sqref="C2:C157">
    <cfRule type="cellIs" dxfId="5" priority="12" operator="equal">
      <formula>"NO"</formula>
    </cfRule>
    <cfRule type="cellIs" dxfId="6" priority="13" operator="equal">
      <formula>"YES"</formula>
    </cfRule>
  </conditionalFormatting>
  <conditionalFormatting sqref="G2:H90 R2:U90">
    <cfRule type="containsErrors" dxfId="7" priority="10" operator="containsErrors">
      <formula>ISERROR(G2)</formula>
    </cfRule>
  </conditionalFormatting>
  <conditionalFormatting sqref="F1:F157">
    <cfRule type="expression" dxfId="8" priority="7">
      <formula>$E1="Fixed"</formula>
    </cfRule>
    <cfRule type="expression" dxfId="9" priority="8">
      <formula>$E1="AboveFloor"</formula>
    </cfRule>
    <cfRule type="expression" dxfId="10" priority="9">
      <formula>$E1="BelowFloor"</formula>
    </cfRule>
  </conditionalFormatting>
  <conditionalFormatting sqref="R91:U114 G91:H114 G116:H157 R116:U157">
    <cfRule type="containsErrors" dxfId="11" priority="5" operator="containsErrors">
      <formula>ISERROR(G91)</formula>
    </cfRule>
  </conditionalFormatting>
  <conditionalFormatting sqref="S115:U115 G115:H115">
    <cfRule type="containsErrors" dxfId="12" priority="4" operator="containsErrors">
      <formula>ISERROR(G115)</formula>
    </cfRule>
  </conditionalFormatting>
  <conditionalFormatting sqref="R115">
    <cfRule type="containsErrors" dxfId="13" priority="3" operator="containsErrors">
      <formula>ISERROR(R115)</formula>
    </cfRule>
  </conditionalFormatting>
  <conditionalFormatting sqref="H1:H1048576">
    <cfRule type="cellIs" dxfId="14" priority="1" operator="lessThan">
      <formula>0.3</formula>
    </cfRule>
    <cfRule type="cellIs" dxfId="15" priority="2" operator="lessThan">
      <formula>0.6</formula>
    </cfRule>
  </conditionalFormatting>
  <hyperlinks>
    <hyperlink ref="W2" r:id="rId1"/>
    <hyperlink ref="W3" r:id="rId2"/>
    <hyperlink ref="W21" r:id="rId3"/>
    <hyperlink ref="W40" r:id="rId4"/>
    <hyperlink ref="W41" r:id="rId5"/>
    <hyperlink ref="W92" r:id="rId6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2022-03-31T13:17:15Z</dcterms:created>
  <dcterms:modified xsi:type="dcterms:W3CDTF">2022-04-06T19:26:26Z</dcterms:modified>
</cp:coreProperties>
</file>