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tock" sheetId="1" r:id="rId1"/>
    <sheet name="Sales " sheetId="2" r:id="rId2"/>
    <sheet name="Date Wise Details" sheetId="3" r:id="rId3"/>
  </sheets>
  <definedNames>
    <definedName name="Date">'Sales '!$B$6:$B$31</definedName>
    <definedName name="_xlnm.Extract" localSheetId="2">'Date Wise Details'!$J$7</definedName>
    <definedName name="Grand_Total">'Sales '!$J$6:$J$31</definedName>
    <definedName name="Profit">'Sales '!$K$6:$K$31</definedName>
    <definedName name="Sold">'Sales '!$G$6:$G$31</definedName>
    <definedName name="Stocktable">Stock!$A$6:$F$15</definedName>
    <definedName name="Stocktable1">Stock!$A$5:$H$15</definedName>
    <definedName name="StockTable16">Stock!$B$5:$H$15</definedName>
    <definedName name="Stoktable1">Stock!$A$5:$H$15</definedName>
    <definedName name="Total_Price">'Sales '!$H$6:$H$31</definedName>
    <definedName name="VAT">'Sales '!$L$3</definedName>
    <definedName name="VAT_7.50">'Sales '!$I$6:$I$31</definedName>
  </definedNames>
  <calcPr calcId="144525"/>
</workbook>
</file>

<file path=xl/calcChain.xml><?xml version="1.0" encoding="utf-8"?>
<calcChain xmlns="http://schemas.openxmlformats.org/spreadsheetml/2006/main">
  <c r="F5" i="3" l="1"/>
  <c r="E5" i="3"/>
  <c r="D5" i="3"/>
  <c r="B5" i="3"/>
  <c r="C5" i="3"/>
  <c r="K13" i="2" l="1"/>
  <c r="K8" i="2"/>
  <c r="E15" i="1"/>
  <c r="F15" i="1" s="1"/>
  <c r="F29" i="2" s="1"/>
  <c r="H29" i="2" s="1"/>
  <c r="D7" i="2"/>
  <c r="F8" i="2"/>
  <c r="H8" i="2" s="1"/>
  <c r="F9" i="2"/>
  <c r="H9" i="2" s="1"/>
  <c r="F10" i="2"/>
  <c r="H10" i="2" s="1"/>
  <c r="K10" i="2" s="1"/>
  <c r="F11" i="2"/>
  <c r="H11" i="2" s="1"/>
  <c r="K11" i="2" s="1"/>
  <c r="F12" i="2"/>
  <c r="H12" i="2" s="1"/>
  <c r="F13" i="2"/>
  <c r="H13" i="2" s="1"/>
  <c r="F14" i="2"/>
  <c r="H14" i="2" s="1"/>
  <c r="F15" i="2"/>
  <c r="H15" i="2" s="1"/>
  <c r="F16" i="2"/>
  <c r="H16" i="2" s="1"/>
  <c r="K16" i="2" s="1"/>
  <c r="F17" i="2"/>
  <c r="H17" i="2" s="1"/>
  <c r="K17" i="2" s="1"/>
  <c r="F18" i="2"/>
  <c r="H18" i="2" s="1"/>
  <c r="F20" i="2"/>
  <c r="H20" i="2" s="1"/>
  <c r="F21" i="2"/>
  <c r="H21" i="2" s="1"/>
  <c r="F22" i="2"/>
  <c r="H22" i="2" s="1"/>
  <c r="F23" i="2"/>
  <c r="H23" i="2" s="1"/>
  <c r="K23" i="2" s="1"/>
  <c r="F25" i="2"/>
  <c r="H25" i="2" s="1"/>
  <c r="K25" i="2" s="1"/>
  <c r="F26" i="2"/>
  <c r="H26" i="2" s="1"/>
  <c r="F27" i="2"/>
  <c r="H27" i="2" s="1"/>
  <c r="F28" i="2"/>
  <c r="H28" i="2" s="1"/>
  <c r="F30" i="2"/>
  <c r="H30" i="2" s="1"/>
  <c r="K30" i="2" s="1"/>
  <c r="F31" i="2"/>
  <c r="H31" i="2" s="1"/>
  <c r="K31" i="2" s="1"/>
  <c r="F7" i="2"/>
  <c r="H7" i="2" s="1"/>
  <c r="E10" i="2"/>
  <c r="E11" i="2"/>
  <c r="E12" i="2"/>
  <c r="E13" i="2"/>
  <c r="E14" i="2"/>
  <c r="K14" i="2" s="1"/>
  <c r="E15" i="2"/>
  <c r="K15" i="2" s="1"/>
  <c r="E16" i="2"/>
  <c r="E17" i="2"/>
  <c r="E18" i="2"/>
  <c r="E20" i="2"/>
  <c r="K20" i="2" s="1"/>
  <c r="E21" i="2"/>
  <c r="K21" i="2" s="1"/>
  <c r="E22" i="2"/>
  <c r="E23" i="2"/>
  <c r="E25" i="2"/>
  <c r="E26" i="2"/>
  <c r="E27" i="2"/>
  <c r="E28" i="2"/>
  <c r="E29" i="2"/>
  <c r="E30" i="2"/>
  <c r="E31" i="2"/>
  <c r="E8" i="2"/>
  <c r="E9" i="2"/>
  <c r="K9" i="2" s="1"/>
  <c r="E7" i="2"/>
  <c r="D11" i="2"/>
  <c r="D12" i="2"/>
  <c r="D13" i="2"/>
  <c r="D14" i="2"/>
  <c r="D15" i="2"/>
  <c r="D16" i="2"/>
  <c r="D17" i="2"/>
  <c r="D18" i="2"/>
  <c r="D20" i="2"/>
  <c r="D21" i="2"/>
  <c r="D22" i="2"/>
  <c r="D23" i="2"/>
  <c r="D25" i="2"/>
  <c r="D26" i="2"/>
  <c r="D27" i="2"/>
  <c r="D28" i="2"/>
  <c r="D30" i="2"/>
  <c r="D31" i="2"/>
  <c r="D8" i="2"/>
  <c r="D9" i="2"/>
  <c r="D10" i="2"/>
  <c r="H7" i="1"/>
  <c r="H8" i="1"/>
  <c r="H9" i="1"/>
  <c r="H10" i="1"/>
  <c r="H11" i="1"/>
  <c r="H12" i="1"/>
  <c r="H13" i="1"/>
  <c r="H14" i="1"/>
  <c r="H15" i="1"/>
  <c r="D24" i="2" s="1"/>
  <c r="H6" i="1"/>
  <c r="F7" i="1"/>
  <c r="F8" i="1"/>
  <c r="F9" i="1"/>
  <c r="F10" i="1"/>
  <c r="F11" i="1"/>
  <c r="F12" i="1"/>
  <c r="F13" i="1"/>
  <c r="F14" i="1"/>
  <c r="F6" i="1"/>
  <c r="K22" i="2" l="1"/>
  <c r="K28" i="2"/>
  <c r="K27" i="2"/>
  <c r="K26" i="2"/>
  <c r="K18" i="2"/>
  <c r="K12" i="2"/>
  <c r="K29" i="2"/>
  <c r="E19" i="2"/>
  <c r="E24" i="2"/>
  <c r="D29" i="2"/>
  <c r="D19" i="2"/>
  <c r="I31" i="2"/>
  <c r="J31" i="2" s="1"/>
  <c r="I23" i="2"/>
  <c r="J23" i="2" s="1"/>
  <c r="I10" i="2"/>
  <c r="J10" i="2" s="1"/>
  <c r="I30" i="2"/>
  <c r="J30" i="2" s="1"/>
  <c r="I22" i="2"/>
  <c r="J22" i="2" s="1"/>
  <c r="I15" i="2"/>
  <c r="J15" i="2" s="1"/>
  <c r="I9" i="2"/>
  <c r="J9" i="2" s="1"/>
  <c r="I28" i="2"/>
  <c r="J28" i="2" s="1"/>
  <c r="I21" i="2"/>
  <c r="J21" i="2" s="1"/>
  <c r="I14" i="2"/>
  <c r="J14" i="2" s="1"/>
  <c r="I8" i="2"/>
  <c r="J8" i="2" s="1"/>
  <c r="I16" i="2"/>
  <c r="J16" i="2" s="1"/>
  <c r="I29" i="2"/>
  <c r="J29" i="2" s="1"/>
  <c r="I27" i="2"/>
  <c r="J27" i="2" s="1"/>
  <c r="I20" i="2"/>
  <c r="J20" i="2"/>
  <c r="I26" i="2"/>
  <c r="J26" i="2" s="1"/>
  <c r="I18" i="2"/>
  <c r="J18" i="2" s="1"/>
  <c r="K7" i="2"/>
  <c r="I7" i="2"/>
  <c r="J7" i="2" s="1"/>
  <c r="I25" i="2"/>
  <c r="J25" i="2" s="1"/>
  <c r="I17" i="2"/>
  <c r="J17" i="2" s="1"/>
  <c r="I11" i="2"/>
  <c r="J11" i="2" s="1"/>
  <c r="F19" i="2"/>
  <c r="H19" i="2" s="1"/>
  <c r="I13" i="2"/>
  <c r="J13" i="2" s="1"/>
  <c r="F24" i="2"/>
  <c r="H24" i="2" s="1"/>
  <c r="I12" i="2"/>
  <c r="J12" i="2" s="1"/>
  <c r="E7" i="1"/>
  <c r="E8" i="1"/>
  <c r="E9" i="1"/>
  <c r="E10" i="1"/>
  <c r="E11" i="1"/>
  <c r="E12" i="1"/>
  <c r="E13" i="1"/>
  <c r="E14" i="1"/>
  <c r="E6" i="1"/>
  <c r="K24" i="2" l="1"/>
  <c r="K19" i="2"/>
  <c r="I24" i="2"/>
  <c r="J24" i="2" s="1"/>
  <c r="I19" i="2"/>
  <c r="J19" i="2" s="1"/>
</calcChain>
</file>

<file path=xl/sharedStrings.xml><?xml version="1.0" encoding="utf-8"?>
<sst xmlns="http://schemas.openxmlformats.org/spreadsheetml/2006/main" count="79" uniqueCount="31">
  <si>
    <t>ABC Enterprise</t>
  </si>
  <si>
    <t>Stock</t>
  </si>
  <si>
    <t>SL.</t>
  </si>
  <si>
    <t>Product</t>
  </si>
  <si>
    <t>Total Price</t>
  </si>
  <si>
    <t>Average Unit Price</t>
  </si>
  <si>
    <t>Sold Price</t>
  </si>
  <si>
    <t>Sold</t>
  </si>
  <si>
    <t>Current Stock</t>
  </si>
  <si>
    <t>Pencil</t>
  </si>
  <si>
    <t>Pen</t>
  </si>
  <si>
    <t>Sharpner</t>
  </si>
  <si>
    <t>Eraser</t>
  </si>
  <si>
    <t>Marker</t>
  </si>
  <si>
    <t>Highligher</t>
  </si>
  <si>
    <t>Stapler</t>
  </si>
  <si>
    <t>Pin Remover</t>
  </si>
  <si>
    <t>Ring File</t>
  </si>
  <si>
    <t>Plastic File</t>
  </si>
  <si>
    <t>ABC Enterprice</t>
  </si>
  <si>
    <t>Sales Management</t>
  </si>
  <si>
    <t>Date</t>
  </si>
  <si>
    <t>Average Unit price</t>
  </si>
  <si>
    <t>Unit price for Sale</t>
  </si>
  <si>
    <t>VAT(7.50%)</t>
  </si>
  <si>
    <t>Grand Total</t>
  </si>
  <si>
    <t>Profit</t>
  </si>
  <si>
    <t>VAT</t>
  </si>
  <si>
    <t>Data Wise Details</t>
  </si>
  <si>
    <t>Total Unit Sold</t>
  </si>
  <si>
    <t>VAT(7.5%)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</si>
</sst>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4" fontId="1" fillId="0" borderId="0" xfId="0" applyNumberFormat="1" applyFont="1" applyAlignment="1">
      <alignment wrapText="1"/>
    </xf>
    <xf numFmtId="10" fontId="0" fillId="0" borderId="0" xfId="0" applyNumberFormat="1"/>
    <xf numFmtId="0" fontId="1" fillId="6" borderId="0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D16" sqref="D16"/>
    </sheetView>
  </sheetViews>
  <sheetFormatPr defaultRowHeight="15" x14ac:dyDescent="0.25"/>
  <cols>
    <col min="2" max="2" width="14.5703125" customWidth="1"/>
    <col min="3" max="3" width="12.28515625" customWidth="1"/>
    <col min="4" max="4" width="12.7109375" customWidth="1"/>
    <col min="5" max="5" width="15.42578125" customWidth="1"/>
    <col min="6" max="7" width="11.7109375" customWidth="1"/>
    <col min="8" max="8" width="12.42578125" customWidth="1"/>
  </cols>
  <sheetData>
    <row r="1" spans="1:8" ht="21.95" customHeight="1" x14ac:dyDescent="0.3">
      <c r="A1" s="17" t="s">
        <v>0</v>
      </c>
      <c r="B1" s="18"/>
      <c r="C1" s="18"/>
      <c r="D1" s="18"/>
      <c r="E1" s="18"/>
      <c r="F1" s="18"/>
      <c r="G1" s="18"/>
      <c r="H1" s="19"/>
    </row>
    <row r="2" spans="1:8" ht="15.75" x14ac:dyDescent="0.25">
      <c r="A2" s="15" t="s">
        <v>1</v>
      </c>
      <c r="B2" s="16"/>
      <c r="C2" s="16"/>
      <c r="D2" s="16"/>
      <c r="E2" s="16"/>
      <c r="F2" s="16"/>
      <c r="G2" s="16"/>
      <c r="H2" s="16"/>
    </row>
    <row r="3" spans="1:8" x14ac:dyDescent="0.25">
      <c r="H3" s="1"/>
    </row>
    <row r="4" spans="1:8" x14ac:dyDescent="0.25">
      <c r="H4" s="1"/>
    </row>
    <row r="5" spans="1:8" ht="28.5" x14ac:dyDescent="0.25">
      <c r="A5" s="6" t="s">
        <v>2</v>
      </c>
      <c r="B5" s="6" t="s">
        <v>3</v>
      </c>
      <c r="C5" s="6" t="s">
        <v>1</v>
      </c>
      <c r="D5" s="6" t="s">
        <v>4</v>
      </c>
      <c r="E5" s="7" t="s">
        <v>5</v>
      </c>
      <c r="F5" s="6" t="s">
        <v>6</v>
      </c>
      <c r="G5" s="8" t="s">
        <v>7</v>
      </c>
      <c r="H5" s="7" t="s">
        <v>8</v>
      </c>
    </row>
    <row r="6" spans="1:8" x14ac:dyDescent="0.25">
      <c r="A6" s="9">
        <v>1</v>
      </c>
      <c r="B6" s="9" t="s">
        <v>9</v>
      </c>
      <c r="C6" s="9">
        <v>40</v>
      </c>
      <c r="D6" s="10">
        <v>475</v>
      </c>
      <c r="E6" s="11">
        <f>D6/C6</f>
        <v>11.875</v>
      </c>
      <c r="F6" s="11">
        <f>CEILING(E6+E6*0.25,1)</f>
        <v>15</v>
      </c>
      <c r="G6" s="12">
        <v>35</v>
      </c>
      <c r="H6" s="13">
        <f>C6-G6</f>
        <v>5</v>
      </c>
    </row>
    <row r="7" spans="1:8" x14ac:dyDescent="0.25">
      <c r="A7" s="9">
        <v>2</v>
      </c>
      <c r="B7" s="9" t="s">
        <v>10</v>
      </c>
      <c r="C7" s="9">
        <v>55</v>
      </c>
      <c r="D7" s="10">
        <v>440</v>
      </c>
      <c r="E7" s="11">
        <f t="shared" ref="E7:E14" si="0">D7/C7</f>
        <v>8</v>
      </c>
      <c r="F7" s="11">
        <f t="shared" ref="F7:F15" si="1">CEILING(E7+E7*0.25,1)</f>
        <v>10</v>
      </c>
      <c r="G7" s="12">
        <v>25</v>
      </c>
      <c r="H7" s="13">
        <f t="shared" ref="H7:H15" si="2">C7-G7</f>
        <v>30</v>
      </c>
    </row>
    <row r="8" spans="1:8" x14ac:dyDescent="0.25">
      <c r="A8" s="9">
        <v>3</v>
      </c>
      <c r="B8" s="9" t="s">
        <v>11</v>
      </c>
      <c r="C8" s="9">
        <v>20</v>
      </c>
      <c r="D8" s="10">
        <v>900</v>
      </c>
      <c r="E8" s="11">
        <f t="shared" si="0"/>
        <v>45</v>
      </c>
      <c r="F8" s="11">
        <f t="shared" si="1"/>
        <v>57</v>
      </c>
      <c r="G8" s="12">
        <v>5</v>
      </c>
      <c r="H8" s="13">
        <f t="shared" si="2"/>
        <v>15</v>
      </c>
    </row>
    <row r="9" spans="1:8" x14ac:dyDescent="0.25">
      <c r="A9" s="9">
        <v>4</v>
      </c>
      <c r="B9" s="9" t="s">
        <v>12</v>
      </c>
      <c r="C9" s="9">
        <v>40</v>
      </c>
      <c r="D9" s="10">
        <v>880</v>
      </c>
      <c r="E9" s="11">
        <f t="shared" si="0"/>
        <v>22</v>
      </c>
      <c r="F9" s="11">
        <f t="shared" si="1"/>
        <v>28</v>
      </c>
      <c r="G9" s="12">
        <v>38</v>
      </c>
      <c r="H9" s="13">
        <f t="shared" si="2"/>
        <v>2</v>
      </c>
    </row>
    <row r="10" spans="1:8" x14ac:dyDescent="0.25">
      <c r="A10" s="9">
        <v>5</v>
      </c>
      <c r="B10" s="9" t="s">
        <v>13</v>
      </c>
      <c r="C10" s="9">
        <v>250</v>
      </c>
      <c r="D10" s="10">
        <v>6300</v>
      </c>
      <c r="E10" s="11">
        <f t="shared" si="0"/>
        <v>25.2</v>
      </c>
      <c r="F10" s="11">
        <f t="shared" si="1"/>
        <v>32</v>
      </c>
      <c r="G10" s="12">
        <v>192</v>
      </c>
      <c r="H10" s="13">
        <f t="shared" si="2"/>
        <v>58</v>
      </c>
    </row>
    <row r="11" spans="1:8" x14ac:dyDescent="0.25">
      <c r="A11" s="9">
        <v>6</v>
      </c>
      <c r="B11" s="9" t="s">
        <v>14</v>
      </c>
      <c r="C11" s="9">
        <v>40</v>
      </c>
      <c r="D11" s="10">
        <v>1800</v>
      </c>
      <c r="E11" s="11">
        <f t="shared" si="0"/>
        <v>45</v>
      </c>
      <c r="F11" s="11">
        <f t="shared" si="1"/>
        <v>57</v>
      </c>
      <c r="G11" s="12">
        <v>20</v>
      </c>
      <c r="H11" s="13">
        <f t="shared" si="2"/>
        <v>20</v>
      </c>
    </row>
    <row r="12" spans="1:8" x14ac:dyDescent="0.25">
      <c r="A12" s="9">
        <v>7</v>
      </c>
      <c r="B12" s="9" t="s">
        <v>15</v>
      </c>
      <c r="C12" s="9">
        <v>40</v>
      </c>
      <c r="D12" s="10">
        <v>320</v>
      </c>
      <c r="E12" s="11">
        <f t="shared" si="0"/>
        <v>8</v>
      </c>
      <c r="F12" s="11">
        <f t="shared" si="1"/>
        <v>10</v>
      </c>
      <c r="G12" s="12">
        <v>17</v>
      </c>
      <c r="H12" s="13">
        <f t="shared" si="2"/>
        <v>23</v>
      </c>
    </row>
    <row r="13" spans="1:8" x14ac:dyDescent="0.25">
      <c r="A13" s="9">
        <v>8</v>
      </c>
      <c r="B13" s="9" t="s">
        <v>16</v>
      </c>
      <c r="C13" s="9">
        <v>25</v>
      </c>
      <c r="D13" s="10">
        <v>550</v>
      </c>
      <c r="E13" s="11">
        <f t="shared" si="0"/>
        <v>22</v>
      </c>
      <c r="F13" s="11">
        <f t="shared" si="1"/>
        <v>28</v>
      </c>
      <c r="G13" s="12">
        <v>20</v>
      </c>
      <c r="H13" s="13">
        <f t="shared" si="2"/>
        <v>5</v>
      </c>
    </row>
    <row r="14" spans="1:8" x14ac:dyDescent="0.25">
      <c r="A14" s="9">
        <v>9</v>
      </c>
      <c r="B14" s="9" t="s">
        <v>17</v>
      </c>
      <c r="C14" s="9">
        <v>100</v>
      </c>
      <c r="D14" s="10">
        <v>700</v>
      </c>
      <c r="E14" s="11">
        <f t="shared" si="0"/>
        <v>7</v>
      </c>
      <c r="F14" s="11">
        <f t="shared" si="1"/>
        <v>9</v>
      </c>
      <c r="G14" s="12">
        <v>60</v>
      </c>
      <c r="H14" s="13">
        <f t="shared" si="2"/>
        <v>40</v>
      </c>
    </row>
    <row r="15" spans="1:8" x14ac:dyDescent="0.25">
      <c r="A15" s="9">
        <v>10</v>
      </c>
      <c r="B15" s="9" t="s">
        <v>18</v>
      </c>
      <c r="C15" s="9">
        <v>50</v>
      </c>
      <c r="D15" s="10">
        <v>250</v>
      </c>
      <c r="E15" s="11">
        <f>D15/C15</f>
        <v>5</v>
      </c>
      <c r="F15" s="11">
        <f t="shared" si="1"/>
        <v>7</v>
      </c>
      <c r="G15" s="9">
        <v>44</v>
      </c>
      <c r="H15" s="13">
        <f t="shared" si="2"/>
        <v>6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mergeCells count="2">
    <mergeCell ref="A2:H2"/>
    <mergeCell ref="A1:H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M15" sqref="M15"/>
    </sheetView>
  </sheetViews>
  <sheetFormatPr defaultRowHeight="15" x14ac:dyDescent="0.25"/>
  <cols>
    <col min="2" max="2" width="13.5703125" customWidth="1"/>
    <col min="3" max="3" width="12.85546875" customWidth="1"/>
    <col min="4" max="4" width="11.5703125" customWidth="1"/>
    <col min="5" max="5" width="13.42578125" customWidth="1"/>
    <col min="6" max="6" width="10.140625" customWidth="1"/>
    <col min="9" max="9" width="11.7109375" customWidth="1"/>
    <col min="16" max="16" width="16.42578125" customWidth="1"/>
  </cols>
  <sheetData>
    <row r="1" spans="1:16" ht="23.1" customHeight="1" x14ac:dyDescent="0.3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6" ht="15.75" x14ac:dyDescent="0.25">
      <c r="A2" s="22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6" ht="15" customHeight="1" x14ac:dyDescent="0.25">
      <c r="J3" s="3"/>
      <c r="K3" s="3" t="s">
        <v>27</v>
      </c>
      <c r="L3" s="4">
        <v>7.4999999999999997E-2</v>
      </c>
    </row>
    <row r="6" spans="1:16" ht="42.75" x14ac:dyDescent="0.25">
      <c r="A6" s="6" t="s">
        <v>2</v>
      </c>
      <c r="B6" s="6" t="s">
        <v>21</v>
      </c>
      <c r="C6" s="6" t="s">
        <v>3</v>
      </c>
      <c r="D6" s="6" t="s">
        <v>1</v>
      </c>
      <c r="E6" s="7" t="s">
        <v>22</v>
      </c>
      <c r="F6" s="7" t="s">
        <v>23</v>
      </c>
      <c r="G6" s="6" t="s">
        <v>7</v>
      </c>
      <c r="H6" s="7" t="s">
        <v>4</v>
      </c>
      <c r="I6" s="7" t="s">
        <v>24</v>
      </c>
      <c r="J6" s="7" t="s">
        <v>25</v>
      </c>
      <c r="K6" s="6" t="s">
        <v>26</v>
      </c>
      <c r="L6" s="5"/>
    </row>
    <row r="7" spans="1:16" x14ac:dyDescent="0.25">
      <c r="A7" s="9">
        <v>1</v>
      </c>
      <c r="B7" s="14">
        <v>45597</v>
      </c>
      <c r="C7" s="9" t="s">
        <v>9</v>
      </c>
      <c r="D7" s="9">
        <f t="shared" ref="D7:D31" si="0">VLOOKUP(C7,StockTable16,7,0)</f>
        <v>5</v>
      </c>
      <c r="E7" s="11">
        <f t="shared" ref="E7:E31" si="1">VLOOKUP(C7,StockTable16,4,0)</f>
        <v>11.875</v>
      </c>
      <c r="F7" s="11">
        <f t="shared" ref="F7:F31" si="2">VLOOKUP(C7,StockTable16,5,0)</f>
        <v>15</v>
      </c>
      <c r="G7" s="9">
        <v>5</v>
      </c>
      <c r="H7" s="11">
        <f>F7*G7</f>
        <v>75</v>
      </c>
      <c r="I7" s="11">
        <f t="shared" ref="I7:I31" si="3">H7*VAT</f>
        <v>5.625</v>
      </c>
      <c r="J7" s="11">
        <f>H7+I7</f>
        <v>80.625</v>
      </c>
      <c r="K7" s="11">
        <f>H7-(G7*E7)</f>
        <v>15.625</v>
      </c>
      <c r="L7" s="1"/>
    </row>
    <row r="8" spans="1:16" x14ac:dyDescent="0.25">
      <c r="A8" s="9">
        <v>2</v>
      </c>
      <c r="B8" s="14">
        <v>45597</v>
      </c>
      <c r="C8" s="9" t="s">
        <v>9</v>
      </c>
      <c r="D8" s="9">
        <f t="shared" si="0"/>
        <v>5</v>
      </c>
      <c r="E8" s="11">
        <f t="shared" si="1"/>
        <v>11.875</v>
      </c>
      <c r="F8" s="11">
        <f t="shared" si="2"/>
        <v>15</v>
      </c>
      <c r="G8" s="9">
        <v>5</v>
      </c>
      <c r="H8" s="11">
        <f t="shared" ref="H8:H31" si="4">F8*G8</f>
        <v>75</v>
      </c>
      <c r="I8" s="11">
        <f t="shared" si="3"/>
        <v>5.625</v>
      </c>
      <c r="J8" s="11">
        <f t="shared" ref="J8:J31" si="5">H8+I8</f>
        <v>80.625</v>
      </c>
      <c r="K8" s="11">
        <f t="shared" ref="K8:K31" si="6">H8-(G8*E8)</f>
        <v>15.625</v>
      </c>
      <c r="L8" s="1"/>
    </row>
    <row r="9" spans="1:16" x14ac:dyDescent="0.25">
      <c r="A9" s="9">
        <v>3</v>
      </c>
      <c r="B9" s="14">
        <v>45597</v>
      </c>
      <c r="C9" s="9" t="s">
        <v>12</v>
      </c>
      <c r="D9" s="9">
        <f t="shared" si="0"/>
        <v>2</v>
      </c>
      <c r="E9" s="11">
        <f t="shared" si="1"/>
        <v>22</v>
      </c>
      <c r="F9" s="11">
        <f t="shared" si="2"/>
        <v>28</v>
      </c>
      <c r="G9" s="9">
        <v>10</v>
      </c>
      <c r="H9" s="11">
        <f t="shared" si="4"/>
        <v>280</v>
      </c>
      <c r="I9" s="11">
        <f t="shared" si="3"/>
        <v>21</v>
      </c>
      <c r="J9" s="11">
        <f t="shared" si="5"/>
        <v>301</v>
      </c>
      <c r="K9" s="11">
        <f t="shared" si="6"/>
        <v>60</v>
      </c>
      <c r="L9" s="1"/>
    </row>
    <row r="10" spans="1:16" x14ac:dyDescent="0.25">
      <c r="A10" s="9">
        <v>4</v>
      </c>
      <c r="B10" s="14">
        <v>45597</v>
      </c>
      <c r="C10" s="9" t="s">
        <v>15</v>
      </c>
      <c r="D10" s="9">
        <f t="shared" si="0"/>
        <v>23</v>
      </c>
      <c r="E10" s="11">
        <f t="shared" si="1"/>
        <v>8</v>
      </c>
      <c r="F10" s="11">
        <f t="shared" si="2"/>
        <v>10</v>
      </c>
      <c r="G10" s="9">
        <v>5</v>
      </c>
      <c r="H10" s="11">
        <f t="shared" si="4"/>
        <v>50</v>
      </c>
      <c r="I10" s="11">
        <f t="shared" si="3"/>
        <v>3.75</v>
      </c>
      <c r="J10" s="11">
        <f t="shared" si="5"/>
        <v>53.75</v>
      </c>
      <c r="K10" s="11">
        <f t="shared" si="6"/>
        <v>10</v>
      </c>
      <c r="L10" s="1"/>
    </row>
    <row r="11" spans="1:16" x14ac:dyDescent="0.25">
      <c r="A11" s="9">
        <v>5</v>
      </c>
      <c r="B11" s="14">
        <v>45598</v>
      </c>
      <c r="C11" s="9" t="s">
        <v>12</v>
      </c>
      <c r="D11" s="9">
        <f t="shared" si="0"/>
        <v>2</v>
      </c>
      <c r="E11" s="11">
        <f t="shared" si="1"/>
        <v>22</v>
      </c>
      <c r="F11" s="11">
        <f t="shared" si="2"/>
        <v>28</v>
      </c>
      <c r="G11" s="9">
        <v>15</v>
      </c>
      <c r="H11" s="11">
        <f t="shared" si="4"/>
        <v>420</v>
      </c>
      <c r="I11" s="11">
        <f t="shared" si="3"/>
        <v>31.5</v>
      </c>
      <c r="J11" s="11">
        <f t="shared" si="5"/>
        <v>451.5</v>
      </c>
      <c r="K11" s="11">
        <f t="shared" si="6"/>
        <v>90</v>
      </c>
      <c r="L11" s="1"/>
    </row>
    <row r="12" spans="1:16" x14ac:dyDescent="0.25">
      <c r="A12" s="9">
        <v>6</v>
      </c>
      <c r="B12" s="14">
        <v>45598</v>
      </c>
      <c r="C12" s="9" t="s">
        <v>13</v>
      </c>
      <c r="D12" s="9">
        <f t="shared" si="0"/>
        <v>58</v>
      </c>
      <c r="E12" s="11">
        <f t="shared" si="1"/>
        <v>25.2</v>
      </c>
      <c r="F12" s="11">
        <f t="shared" si="2"/>
        <v>32</v>
      </c>
      <c r="G12" s="9">
        <v>12</v>
      </c>
      <c r="H12" s="11">
        <f t="shared" si="4"/>
        <v>384</v>
      </c>
      <c r="I12" s="11">
        <f t="shared" si="3"/>
        <v>28.799999999999997</v>
      </c>
      <c r="J12" s="11">
        <f t="shared" si="5"/>
        <v>412.8</v>
      </c>
      <c r="K12" s="11">
        <f t="shared" si="6"/>
        <v>81.600000000000023</v>
      </c>
      <c r="L12" s="1"/>
      <c r="P12" s="2" t="s">
        <v>3</v>
      </c>
    </row>
    <row r="13" spans="1:16" x14ac:dyDescent="0.25">
      <c r="A13" s="9">
        <v>7</v>
      </c>
      <c r="B13" s="14">
        <v>45598</v>
      </c>
      <c r="C13" s="9" t="s">
        <v>12</v>
      </c>
      <c r="D13" s="9">
        <f t="shared" si="0"/>
        <v>2</v>
      </c>
      <c r="E13" s="11">
        <f t="shared" si="1"/>
        <v>22</v>
      </c>
      <c r="F13" s="11">
        <f t="shared" si="2"/>
        <v>28</v>
      </c>
      <c r="G13" s="9">
        <v>10</v>
      </c>
      <c r="H13" s="11">
        <f t="shared" si="4"/>
        <v>280</v>
      </c>
      <c r="I13" s="11">
        <f t="shared" si="3"/>
        <v>21</v>
      </c>
      <c r="J13" s="11">
        <f t="shared" si="5"/>
        <v>301</v>
      </c>
      <c r="K13" s="11">
        <f t="shared" si="6"/>
        <v>60</v>
      </c>
      <c r="L13" s="1"/>
      <c r="P13" t="s">
        <v>9</v>
      </c>
    </row>
    <row r="14" spans="1:16" x14ac:dyDescent="0.25">
      <c r="A14" s="9">
        <v>8</v>
      </c>
      <c r="B14" s="14">
        <v>45599</v>
      </c>
      <c r="C14" s="9" t="s">
        <v>9</v>
      </c>
      <c r="D14" s="9">
        <f t="shared" si="0"/>
        <v>5</v>
      </c>
      <c r="E14" s="11">
        <f t="shared" si="1"/>
        <v>11.875</v>
      </c>
      <c r="F14" s="11">
        <f t="shared" si="2"/>
        <v>15</v>
      </c>
      <c r="G14" s="9">
        <v>5</v>
      </c>
      <c r="H14" s="11">
        <f t="shared" si="4"/>
        <v>75</v>
      </c>
      <c r="I14" s="11">
        <f t="shared" si="3"/>
        <v>5.625</v>
      </c>
      <c r="J14" s="11">
        <f t="shared" si="5"/>
        <v>80.625</v>
      </c>
      <c r="K14" s="11">
        <f t="shared" si="6"/>
        <v>15.625</v>
      </c>
      <c r="L14" s="1"/>
      <c r="P14" t="s">
        <v>10</v>
      </c>
    </row>
    <row r="15" spans="1:16" x14ac:dyDescent="0.25">
      <c r="A15" s="9">
        <v>9</v>
      </c>
      <c r="B15" s="14">
        <v>45599</v>
      </c>
      <c r="C15" s="9" t="s">
        <v>12</v>
      </c>
      <c r="D15" s="9">
        <f t="shared" si="0"/>
        <v>2</v>
      </c>
      <c r="E15" s="11">
        <f t="shared" si="1"/>
        <v>22</v>
      </c>
      <c r="F15" s="11">
        <f t="shared" si="2"/>
        <v>28</v>
      </c>
      <c r="G15" s="9">
        <v>1</v>
      </c>
      <c r="H15" s="11">
        <f t="shared" si="4"/>
        <v>28</v>
      </c>
      <c r="I15" s="11">
        <f t="shared" si="3"/>
        <v>2.1</v>
      </c>
      <c r="J15" s="11">
        <f t="shared" si="5"/>
        <v>30.1</v>
      </c>
      <c r="K15" s="11">
        <f t="shared" si="6"/>
        <v>6</v>
      </c>
      <c r="L15" s="1"/>
      <c r="P15" t="s">
        <v>11</v>
      </c>
    </row>
    <row r="16" spans="1:16" x14ac:dyDescent="0.25">
      <c r="A16" s="9">
        <v>10</v>
      </c>
      <c r="B16" s="14">
        <v>45599</v>
      </c>
      <c r="C16" s="9" t="s">
        <v>10</v>
      </c>
      <c r="D16" s="9">
        <f t="shared" si="0"/>
        <v>30</v>
      </c>
      <c r="E16" s="11">
        <f t="shared" si="1"/>
        <v>8</v>
      </c>
      <c r="F16" s="11">
        <f t="shared" si="2"/>
        <v>10</v>
      </c>
      <c r="G16" s="9">
        <v>25</v>
      </c>
      <c r="H16" s="11">
        <f t="shared" si="4"/>
        <v>250</v>
      </c>
      <c r="I16" s="11">
        <f t="shared" si="3"/>
        <v>18.75</v>
      </c>
      <c r="J16" s="11">
        <f t="shared" si="5"/>
        <v>268.75</v>
      </c>
      <c r="K16" s="11">
        <f t="shared" si="6"/>
        <v>50</v>
      </c>
      <c r="L16" s="1"/>
      <c r="P16" t="s">
        <v>12</v>
      </c>
    </row>
    <row r="17" spans="1:16" x14ac:dyDescent="0.25">
      <c r="A17" s="9">
        <v>11</v>
      </c>
      <c r="B17" s="14">
        <v>45599</v>
      </c>
      <c r="C17" s="9" t="s">
        <v>15</v>
      </c>
      <c r="D17" s="9">
        <f t="shared" si="0"/>
        <v>23</v>
      </c>
      <c r="E17" s="11">
        <f t="shared" si="1"/>
        <v>8</v>
      </c>
      <c r="F17" s="11">
        <f t="shared" si="2"/>
        <v>10</v>
      </c>
      <c r="G17" s="9">
        <v>12</v>
      </c>
      <c r="H17" s="11">
        <f t="shared" si="4"/>
        <v>120</v>
      </c>
      <c r="I17" s="11">
        <f t="shared" si="3"/>
        <v>9</v>
      </c>
      <c r="J17" s="11">
        <f t="shared" si="5"/>
        <v>129</v>
      </c>
      <c r="K17" s="11">
        <f t="shared" si="6"/>
        <v>24</v>
      </c>
      <c r="L17" s="1"/>
      <c r="P17" t="s">
        <v>13</v>
      </c>
    </row>
    <row r="18" spans="1:16" x14ac:dyDescent="0.25">
      <c r="A18" s="9">
        <v>12</v>
      </c>
      <c r="B18" s="14">
        <v>45599</v>
      </c>
      <c r="C18" s="9" t="s">
        <v>16</v>
      </c>
      <c r="D18" s="9">
        <f t="shared" si="0"/>
        <v>5</v>
      </c>
      <c r="E18" s="11">
        <f t="shared" si="1"/>
        <v>22</v>
      </c>
      <c r="F18" s="11">
        <f t="shared" si="2"/>
        <v>28</v>
      </c>
      <c r="G18" s="9">
        <v>20</v>
      </c>
      <c r="H18" s="11">
        <f t="shared" si="4"/>
        <v>560</v>
      </c>
      <c r="I18" s="11">
        <f t="shared" si="3"/>
        <v>42</v>
      </c>
      <c r="J18" s="11">
        <f t="shared" si="5"/>
        <v>602</v>
      </c>
      <c r="K18" s="11">
        <f t="shared" si="6"/>
        <v>120</v>
      </c>
      <c r="L18" s="1"/>
      <c r="P18" t="s">
        <v>14</v>
      </c>
    </row>
    <row r="19" spans="1:16" x14ac:dyDescent="0.25">
      <c r="A19" s="9">
        <v>13</v>
      </c>
      <c r="B19" s="14">
        <v>45600</v>
      </c>
      <c r="C19" s="9" t="s">
        <v>18</v>
      </c>
      <c r="D19" s="9">
        <f t="shared" si="0"/>
        <v>6</v>
      </c>
      <c r="E19" s="11">
        <f t="shared" si="1"/>
        <v>5</v>
      </c>
      <c r="F19" s="11">
        <f t="shared" si="2"/>
        <v>7</v>
      </c>
      <c r="G19" s="9">
        <v>25</v>
      </c>
      <c r="H19" s="11">
        <f t="shared" si="4"/>
        <v>175</v>
      </c>
      <c r="I19" s="11">
        <f t="shared" si="3"/>
        <v>13.125</v>
      </c>
      <c r="J19" s="11">
        <f t="shared" si="5"/>
        <v>188.125</v>
      </c>
      <c r="K19" s="11">
        <f t="shared" si="6"/>
        <v>50</v>
      </c>
      <c r="L19" s="1"/>
      <c r="P19" t="s">
        <v>15</v>
      </c>
    </row>
    <row r="20" spans="1:16" x14ac:dyDescent="0.25">
      <c r="A20" s="9">
        <v>14</v>
      </c>
      <c r="B20" s="14">
        <v>45600</v>
      </c>
      <c r="C20" s="9" t="s">
        <v>13</v>
      </c>
      <c r="D20" s="9">
        <f t="shared" si="0"/>
        <v>58</v>
      </c>
      <c r="E20" s="11">
        <f t="shared" si="1"/>
        <v>25.2</v>
      </c>
      <c r="F20" s="11">
        <f t="shared" si="2"/>
        <v>32</v>
      </c>
      <c r="G20" s="9">
        <v>150</v>
      </c>
      <c r="H20" s="11">
        <f t="shared" si="4"/>
        <v>4800</v>
      </c>
      <c r="I20" s="11">
        <f t="shared" si="3"/>
        <v>360</v>
      </c>
      <c r="J20" s="11">
        <f t="shared" si="5"/>
        <v>5160</v>
      </c>
      <c r="K20" s="11">
        <f t="shared" si="6"/>
        <v>1020</v>
      </c>
      <c r="L20" s="1"/>
      <c r="P20" t="s">
        <v>16</v>
      </c>
    </row>
    <row r="21" spans="1:16" x14ac:dyDescent="0.25">
      <c r="A21" s="9">
        <v>15</v>
      </c>
      <c r="B21" s="14">
        <v>45600</v>
      </c>
      <c r="C21" s="9" t="s">
        <v>14</v>
      </c>
      <c r="D21" s="9">
        <f t="shared" si="0"/>
        <v>20</v>
      </c>
      <c r="E21" s="11">
        <f t="shared" si="1"/>
        <v>45</v>
      </c>
      <c r="F21" s="11">
        <f t="shared" si="2"/>
        <v>57</v>
      </c>
      <c r="G21" s="9">
        <v>20</v>
      </c>
      <c r="H21" s="11">
        <f t="shared" si="4"/>
        <v>1140</v>
      </c>
      <c r="I21" s="11">
        <f t="shared" si="3"/>
        <v>85.5</v>
      </c>
      <c r="J21" s="11">
        <f t="shared" si="5"/>
        <v>1225.5</v>
      </c>
      <c r="K21" s="11">
        <f t="shared" si="6"/>
        <v>240</v>
      </c>
      <c r="L21" s="1"/>
      <c r="P21" t="s">
        <v>17</v>
      </c>
    </row>
    <row r="22" spans="1:16" x14ac:dyDescent="0.25">
      <c r="A22" s="9">
        <v>16</v>
      </c>
      <c r="B22" s="14">
        <v>45600</v>
      </c>
      <c r="C22" s="9" t="s">
        <v>9</v>
      </c>
      <c r="D22" s="9">
        <f t="shared" si="0"/>
        <v>5</v>
      </c>
      <c r="E22" s="11">
        <f t="shared" si="1"/>
        <v>11.875</v>
      </c>
      <c r="F22" s="11">
        <f t="shared" si="2"/>
        <v>15</v>
      </c>
      <c r="G22" s="9">
        <v>15</v>
      </c>
      <c r="H22" s="11">
        <f t="shared" si="4"/>
        <v>225</v>
      </c>
      <c r="I22" s="11">
        <f t="shared" si="3"/>
        <v>16.875</v>
      </c>
      <c r="J22" s="11">
        <f t="shared" si="5"/>
        <v>241.875</v>
      </c>
      <c r="K22" s="11">
        <f t="shared" si="6"/>
        <v>46.875</v>
      </c>
      <c r="L22" s="1"/>
      <c r="P22" t="s">
        <v>18</v>
      </c>
    </row>
    <row r="23" spans="1:16" x14ac:dyDescent="0.25">
      <c r="A23" s="9">
        <v>17</v>
      </c>
      <c r="B23" s="14">
        <v>45600</v>
      </c>
      <c r="C23" s="9" t="s">
        <v>12</v>
      </c>
      <c r="D23" s="9">
        <f t="shared" si="0"/>
        <v>2</v>
      </c>
      <c r="E23" s="11">
        <f t="shared" si="1"/>
        <v>22</v>
      </c>
      <c r="F23" s="11">
        <f t="shared" si="2"/>
        <v>28</v>
      </c>
      <c r="G23" s="9">
        <v>1</v>
      </c>
      <c r="H23" s="11">
        <f t="shared" si="4"/>
        <v>28</v>
      </c>
      <c r="I23" s="11">
        <f t="shared" si="3"/>
        <v>2.1</v>
      </c>
      <c r="J23" s="11">
        <f t="shared" si="5"/>
        <v>30.1</v>
      </c>
      <c r="K23" s="11">
        <f t="shared" si="6"/>
        <v>6</v>
      </c>
      <c r="L23" s="1"/>
    </row>
    <row r="24" spans="1:16" x14ac:dyDescent="0.25">
      <c r="A24" s="9">
        <v>18</v>
      </c>
      <c r="B24" s="14">
        <v>45601</v>
      </c>
      <c r="C24" s="9" t="s">
        <v>18</v>
      </c>
      <c r="D24" s="9">
        <f t="shared" si="0"/>
        <v>6</v>
      </c>
      <c r="E24" s="11">
        <f t="shared" si="1"/>
        <v>5</v>
      </c>
      <c r="F24" s="11">
        <f t="shared" si="2"/>
        <v>7</v>
      </c>
      <c r="G24" s="9">
        <v>15</v>
      </c>
      <c r="H24" s="11">
        <f t="shared" si="4"/>
        <v>105</v>
      </c>
      <c r="I24" s="11">
        <f t="shared" si="3"/>
        <v>7.875</v>
      </c>
      <c r="J24" s="11">
        <f t="shared" si="5"/>
        <v>112.875</v>
      </c>
      <c r="K24" s="11">
        <f t="shared" si="6"/>
        <v>30</v>
      </c>
      <c r="L24" s="1"/>
    </row>
    <row r="25" spans="1:16" x14ac:dyDescent="0.25">
      <c r="A25" s="9">
        <v>19</v>
      </c>
      <c r="B25" s="14">
        <v>45601</v>
      </c>
      <c r="C25" s="9" t="s">
        <v>17</v>
      </c>
      <c r="D25" s="9">
        <f t="shared" si="0"/>
        <v>40</v>
      </c>
      <c r="E25" s="11">
        <f t="shared" si="1"/>
        <v>7</v>
      </c>
      <c r="F25" s="11">
        <f t="shared" si="2"/>
        <v>9</v>
      </c>
      <c r="G25" s="9">
        <v>60</v>
      </c>
      <c r="H25" s="11">
        <f t="shared" si="4"/>
        <v>540</v>
      </c>
      <c r="I25" s="11">
        <f t="shared" si="3"/>
        <v>40.5</v>
      </c>
      <c r="J25" s="11">
        <f t="shared" si="5"/>
        <v>580.5</v>
      </c>
      <c r="K25" s="11">
        <f t="shared" si="6"/>
        <v>120</v>
      </c>
      <c r="L25" s="1"/>
    </row>
    <row r="26" spans="1:16" x14ac:dyDescent="0.25">
      <c r="A26" s="9">
        <v>20</v>
      </c>
      <c r="B26" s="14">
        <v>45601</v>
      </c>
      <c r="C26" s="9" t="s">
        <v>13</v>
      </c>
      <c r="D26" s="9">
        <f t="shared" si="0"/>
        <v>58</v>
      </c>
      <c r="E26" s="11">
        <f t="shared" si="1"/>
        <v>25.2</v>
      </c>
      <c r="F26" s="11">
        <f t="shared" si="2"/>
        <v>32</v>
      </c>
      <c r="G26" s="9">
        <v>25</v>
      </c>
      <c r="H26" s="11">
        <f t="shared" si="4"/>
        <v>800</v>
      </c>
      <c r="I26" s="11">
        <f t="shared" si="3"/>
        <v>60</v>
      </c>
      <c r="J26" s="11">
        <f t="shared" si="5"/>
        <v>860</v>
      </c>
      <c r="K26" s="11">
        <f t="shared" si="6"/>
        <v>170</v>
      </c>
      <c r="L26" s="1"/>
    </row>
    <row r="27" spans="1:16" x14ac:dyDescent="0.25">
      <c r="A27" s="9">
        <v>21</v>
      </c>
      <c r="B27" s="14">
        <v>45602</v>
      </c>
      <c r="C27" s="9" t="s">
        <v>12</v>
      </c>
      <c r="D27" s="9">
        <f t="shared" si="0"/>
        <v>2</v>
      </c>
      <c r="E27" s="11">
        <f t="shared" si="1"/>
        <v>22</v>
      </c>
      <c r="F27" s="11">
        <f t="shared" si="2"/>
        <v>28</v>
      </c>
      <c r="G27" s="9">
        <v>1</v>
      </c>
      <c r="H27" s="11">
        <f t="shared" si="4"/>
        <v>28</v>
      </c>
      <c r="I27" s="11">
        <f t="shared" si="3"/>
        <v>2.1</v>
      </c>
      <c r="J27" s="11">
        <f t="shared" si="5"/>
        <v>30.1</v>
      </c>
      <c r="K27" s="11">
        <f t="shared" si="6"/>
        <v>6</v>
      </c>
      <c r="L27" s="1"/>
    </row>
    <row r="28" spans="1:16" x14ac:dyDescent="0.25">
      <c r="A28" s="9">
        <v>22</v>
      </c>
      <c r="B28" s="14">
        <v>45602</v>
      </c>
      <c r="C28" s="9" t="s">
        <v>9</v>
      </c>
      <c r="D28" s="9">
        <f t="shared" si="0"/>
        <v>5</v>
      </c>
      <c r="E28" s="11">
        <f t="shared" si="1"/>
        <v>11.875</v>
      </c>
      <c r="F28" s="11">
        <f t="shared" si="2"/>
        <v>15</v>
      </c>
      <c r="G28" s="9">
        <v>5</v>
      </c>
      <c r="H28" s="11">
        <f t="shared" si="4"/>
        <v>75</v>
      </c>
      <c r="I28" s="11">
        <f t="shared" si="3"/>
        <v>5.625</v>
      </c>
      <c r="J28" s="11">
        <f t="shared" si="5"/>
        <v>80.625</v>
      </c>
      <c r="K28" s="11">
        <f t="shared" si="6"/>
        <v>15.625</v>
      </c>
      <c r="L28" s="1"/>
    </row>
    <row r="29" spans="1:16" x14ac:dyDescent="0.25">
      <c r="A29" s="9">
        <v>23</v>
      </c>
      <c r="B29" s="14">
        <v>45603</v>
      </c>
      <c r="C29" s="9" t="s">
        <v>18</v>
      </c>
      <c r="D29" s="9">
        <f t="shared" si="0"/>
        <v>6</v>
      </c>
      <c r="E29" s="11">
        <f t="shared" si="1"/>
        <v>5</v>
      </c>
      <c r="F29" s="11">
        <f t="shared" si="2"/>
        <v>7</v>
      </c>
      <c r="G29" s="9">
        <v>4</v>
      </c>
      <c r="H29" s="11">
        <f t="shared" si="4"/>
        <v>28</v>
      </c>
      <c r="I29" s="11">
        <f t="shared" si="3"/>
        <v>2.1</v>
      </c>
      <c r="J29" s="11">
        <f t="shared" si="5"/>
        <v>30.1</v>
      </c>
      <c r="K29" s="11">
        <f t="shared" si="6"/>
        <v>8</v>
      </c>
      <c r="L29" s="1"/>
    </row>
    <row r="30" spans="1:16" x14ac:dyDescent="0.25">
      <c r="A30" s="9">
        <v>24</v>
      </c>
      <c r="B30" s="14">
        <v>45603</v>
      </c>
      <c r="C30" s="9" t="s">
        <v>13</v>
      </c>
      <c r="D30" s="9">
        <f t="shared" si="0"/>
        <v>58</v>
      </c>
      <c r="E30" s="11">
        <f t="shared" si="1"/>
        <v>25.2</v>
      </c>
      <c r="F30" s="11">
        <f t="shared" si="2"/>
        <v>32</v>
      </c>
      <c r="G30" s="9">
        <v>5</v>
      </c>
      <c r="H30" s="11">
        <f t="shared" si="4"/>
        <v>160</v>
      </c>
      <c r="I30" s="11">
        <f t="shared" si="3"/>
        <v>12</v>
      </c>
      <c r="J30" s="11">
        <f t="shared" si="5"/>
        <v>172</v>
      </c>
      <c r="K30" s="11">
        <f t="shared" si="6"/>
        <v>34</v>
      </c>
      <c r="L30" s="1"/>
    </row>
    <row r="31" spans="1:16" x14ac:dyDescent="0.25">
      <c r="A31" s="9">
        <v>25</v>
      </c>
      <c r="B31" s="14">
        <v>45603</v>
      </c>
      <c r="C31" s="9" t="s">
        <v>11</v>
      </c>
      <c r="D31" s="9">
        <f t="shared" si="0"/>
        <v>15</v>
      </c>
      <c r="E31" s="11">
        <f t="shared" si="1"/>
        <v>45</v>
      </c>
      <c r="F31" s="11">
        <f t="shared" si="2"/>
        <v>57</v>
      </c>
      <c r="G31" s="9">
        <v>5</v>
      </c>
      <c r="H31" s="11">
        <f t="shared" si="4"/>
        <v>285</v>
      </c>
      <c r="I31" s="11">
        <f t="shared" si="3"/>
        <v>21.375</v>
      </c>
      <c r="J31" s="11">
        <f t="shared" si="5"/>
        <v>306.375</v>
      </c>
      <c r="K31" s="11">
        <f t="shared" si="6"/>
        <v>60</v>
      </c>
      <c r="L31" s="1"/>
    </row>
  </sheetData>
  <dataConsolidate/>
  <mergeCells count="2">
    <mergeCell ref="A1:L1"/>
    <mergeCell ref="A2:L2"/>
  </mergeCells>
  <dataValidations count="2">
    <dataValidation type="list" allowBlank="1" showInputMessage="1" showErrorMessage="1" sqref="C7:C31">
      <formula1>$P$13:$P$22</formula1>
    </dataValidation>
    <dataValidation type="custom" allowBlank="1" showInputMessage="1" showErrorMessage="1" sqref="G7">
      <formula1>G7&lt;=D7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N4" sqref="N4"/>
    </sheetView>
  </sheetViews>
  <sheetFormatPr defaultRowHeight="15" x14ac:dyDescent="0.25"/>
  <cols>
    <col min="1" max="1" width="14.140625" customWidth="1"/>
    <col min="2" max="2" width="20.42578125" customWidth="1"/>
    <col min="3" max="3" width="17.28515625" customWidth="1"/>
    <col min="4" max="4" width="17" customWidth="1"/>
    <col min="5" max="5" width="20.85546875" customWidth="1"/>
    <col min="6" max="6" width="14" customWidth="1"/>
    <col min="10" max="10" width="15.85546875" customWidth="1"/>
  </cols>
  <sheetData>
    <row r="1" spans="1:10" ht="15.75" x14ac:dyDescent="0.25">
      <c r="A1" s="24" t="s">
        <v>0</v>
      </c>
      <c r="B1" s="23"/>
      <c r="C1" s="23"/>
      <c r="D1" s="23"/>
      <c r="E1" s="23"/>
      <c r="F1" s="23"/>
    </row>
    <row r="2" spans="1:10" x14ac:dyDescent="0.25">
      <c r="A2" s="25" t="s">
        <v>28</v>
      </c>
      <c r="B2" s="25"/>
      <c r="C2" s="25"/>
      <c r="D2" s="25"/>
      <c r="E2" s="25"/>
      <c r="F2" s="25"/>
    </row>
    <row r="4" spans="1:10" x14ac:dyDescent="0.25">
      <c r="A4" s="28" t="s">
        <v>21</v>
      </c>
      <c r="B4" s="29" t="s">
        <v>29</v>
      </c>
      <c r="C4" s="28" t="s">
        <v>4</v>
      </c>
      <c r="D4" s="28" t="s">
        <v>30</v>
      </c>
      <c r="E4" s="28" t="s">
        <v>25</v>
      </c>
      <c r="F4" s="28" t="s">
        <v>26</v>
      </c>
    </row>
    <row r="5" spans="1:10" x14ac:dyDescent="0.25">
      <c r="A5" s="26">
        <v>45597</v>
      </c>
      <c r="B5" s="27">
        <f>SUMIFS(Sold,Date,A5)</f>
        <v>25</v>
      </c>
      <c r="C5" s="27">
        <f>SUMIFS(Total_Price,Date,A5)</f>
        <v>480</v>
      </c>
      <c r="D5" s="27">
        <f>SUMIFS(VAT_7.50,Date,A5)</f>
        <v>36</v>
      </c>
      <c r="E5" s="27">
        <f>SUMIFS(Grand_Total,Date,A5)</f>
        <v>516</v>
      </c>
      <c r="F5" s="27">
        <f>SUMIFS(Profit,Date,A5)</f>
        <v>101.25</v>
      </c>
    </row>
    <row r="7" spans="1:10" x14ac:dyDescent="0.25">
      <c r="J7" s="6" t="s">
        <v>21</v>
      </c>
    </row>
    <row r="8" spans="1:10" x14ac:dyDescent="0.25">
      <c r="J8" s="14">
        <v>45597</v>
      </c>
    </row>
    <row r="9" spans="1:10" x14ac:dyDescent="0.25">
      <c r="J9" s="14">
        <v>45598</v>
      </c>
    </row>
    <row r="10" spans="1:10" x14ac:dyDescent="0.25">
      <c r="J10" s="14">
        <v>45599</v>
      </c>
    </row>
    <row r="11" spans="1:10" x14ac:dyDescent="0.25">
      <c r="J11" s="14">
        <v>45600</v>
      </c>
    </row>
    <row r="12" spans="1:10" x14ac:dyDescent="0.25">
      <c r="J12" s="14">
        <v>45601</v>
      </c>
    </row>
    <row r="13" spans="1:10" x14ac:dyDescent="0.25">
      <c r="J13" s="14">
        <v>45602</v>
      </c>
    </row>
    <row r="14" spans="1:10" x14ac:dyDescent="0.25">
      <c r="J14" s="14">
        <v>45603</v>
      </c>
    </row>
  </sheetData>
  <mergeCells count="2">
    <mergeCell ref="A1:F1"/>
    <mergeCell ref="A2:F2"/>
  </mergeCells>
  <dataValidations count="1">
    <dataValidation type="list" allowBlank="1" showInputMessage="1" showErrorMessage="1" sqref="A5">
      <formula1>$J$8:$J$14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Stock</vt:lpstr>
      <vt:lpstr>Sales </vt:lpstr>
      <vt:lpstr>Date Wise Details</vt:lpstr>
      <vt:lpstr>Date</vt:lpstr>
      <vt:lpstr>'Date Wise Details'!Extract</vt:lpstr>
      <vt:lpstr>Grand_Total</vt:lpstr>
      <vt:lpstr>Profit</vt:lpstr>
      <vt:lpstr>Sold</vt:lpstr>
      <vt:lpstr>Stocktable</vt:lpstr>
      <vt:lpstr>Stocktable1</vt:lpstr>
      <vt:lpstr>StockTable16</vt:lpstr>
      <vt:lpstr>Stoktable1</vt:lpstr>
      <vt:lpstr>Total_Price</vt:lpstr>
      <vt:lpstr>VAT</vt:lpstr>
      <vt:lpstr>VAT_7.50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2024-11-18T09:04:51Z</dcterms:created>
  <dcterms:modified xsi:type="dcterms:W3CDTF">2024-11-24T14:21:22Z</dcterms:modified>
</cp:coreProperties>
</file>