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 Y PRODUCCION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N19" i="1"/>
  <c r="N20" i="1"/>
  <c r="M24" i="1"/>
  <c r="M19" i="1"/>
  <c r="M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W12" i="1" s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AA34" i="1" l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<sst xmlns="http://schemas.openxmlformats.org/spreadsheetml/2006/main" count="126" uniqueCount="85">
  <si>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</si>
  <si>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</si>
  <si>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</si>
  <si>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</si>
  <si>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</si>
  <si>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</si>
  <si>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</si>
  <si>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</si>
  <si>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</si>
  <si>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</si>
  <si>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</si>
  <si>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</si>
  <si>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</si>
  <si>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</si>
  <si>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</si>
  <si>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</si>
  <si>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</si>
  <si>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</si>
  <si>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</si>
  <si>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</si>
  <si>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</si>
  <si>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</si>
  <si>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</si>
  <si>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</si>
  <si>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</si>
  <si>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</si>
  <si>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</si>
  <si>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</si>
  <si>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</si>
  <si>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</si>
  <si>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</si>
  <si>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</si>
  <si>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</si>
  <si>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</si>
  <si>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</si>
  <si>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</si>
  <si>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</si>
  <si>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</si>
  <si>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</si>
  <si>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</si>
  <si>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</si>
  <si>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</si>
  <si>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</si>
  <si>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</si>
  <si>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</si>
  <si>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</si>
  <si>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</si>
  <si>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</si>
  <si>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</si>
  <si>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</si>
  <si>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</si>
  <si>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</si>
  <si>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</si>
  <si>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</si>
  <si>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</si>
  <si>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</si>
  <si>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</si>
  <si>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</si>
  <si>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</si>
  <si>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</si>
  <si>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</si>
  <si>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</si>
  <si>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</si>
  <si>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</si>
  <si>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</si>
  <si>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</si>
  <si>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1645:57</t>
  </si>
  <si>
    <t>598:01</t>
  </si>
  <si>
    <t>482:29</t>
  </si>
  <si>
    <t>287:26</t>
  </si>
  <si>
    <t>278:01</t>
  </si>
  <si>
    <t>76:22</t>
  </si>
  <si>
    <t>1112:39</t>
  </si>
  <si>
    <t>416:37</t>
  </si>
  <si>
    <t>32:03</t>
  </si>
  <si>
    <t>271:21</t>
  </si>
  <si>
    <t>143:24</t>
  </si>
  <si>
    <t>249:14</t>
  </si>
  <si>
    <t>1147:02</t>
  </si>
  <si>
    <t>520:32</t>
  </si>
  <si>
    <t>227:25</t>
  </si>
  <si>
    <t>170:05</t>
  </si>
  <si>
    <t>229:00</t>
  </si>
  <si>
    <t>617:41</t>
  </si>
  <si>
    <t xml:space="preserve">  19:00:00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</si>
</sst>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J8" zoomScale="96" zoomScaleNormal="96" workbookViewId="0">
      <selection activeCell="U23" sqref="U23:AA23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44046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0.79166666666666663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8</v>
      </c>
      <c r="F6" s="101">
        <f>F7</f>
        <v>2819</v>
      </c>
      <c r="G6" s="102">
        <f>G7</f>
        <v>3382.8</v>
      </c>
      <c r="H6" s="103">
        <f>+H7</f>
        <v>128</v>
      </c>
      <c r="I6" s="104">
        <f>I7</f>
        <v>19.049148843299868</v>
      </c>
      <c r="J6" s="105">
        <f>SUM(J8+J7)</f>
        <v>1454.7199999999998</v>
      </c>
      <c r="K6" s="105">
        <f>J6</f>
        <v>1454.7199999999998</v>
      </c>
      <c r="L6" s="106" t="s">
        <v>71</v>
      </c>
      <c r="M6" s="107">
        <f>M7</f>
        <v>1.9378299604047518</v>
      </c>
      <c r="N6" s="108">
        <f>N7</f>
        <v>422.85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8</v>
      </c>
      <c r="F7" s="111">
        <v>2819</v>
      </c>
      <c r="G7" s="112">
        <v>3382.8</v>
      </c>
      <c r="H7" s="113">
        <v>128</v>
      </c>
      <c r="I7" s="114">
        <f>J7/(L7*24)</f>
        <v>19.049148843299868</v>
      </c>
      <c r="J7" s="115">
        <v>1454.7199999999998</v>
      </c>
      <c r="K7" s="115">
        <v>2717.99</v>
      </c>
      <c r="L7" s="116" t="s">
        <v>71</v>
      </c>
      <c r="M7" s="117">
        <f>+F7/J7</f>
        <v>1.9378299604047518</v>
      </c>
      <c r="N7" s="118">
        <f>+G7/E7</f>
        <v>422.85</v>
      </c>
      <c r="O7" s="118">
        <v>19.130668351743402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10431</v>
      </c>
      <c r="G9" s="123">
        <f t="shared" ref="G9" si="0">G10</f>
        <v>24970</v>
      </c>
      <c r="H9" s="124">
        <f>H10</f>
        <v>474</v>
      </c>
      <c r="I9" s="114">
        <f t="shared" ref="I9:I27" si="1">J9/(L9*24)</f>
        <v>25.927638218072907</v>
      </c>
      <c r="J9" s="125">
        <f>J10</f>
        <v>16015.07</v>
      </c>
      <c r="K9" s="125">
        <f>J9</f>
        <v>16015.07</v>
      </c>
      <c r="L9" s="126" t="s">
        <v>83</v>
      </c>
      <c r="M9" s="117">
        <f t="shared" ref="M9:M29" si="2">+F9/J9</f>
        <v>0.65132403417531115</v>
      </c>
      <c r="N9" s="118">
        <f t="shared" ref="N9:N27" si="3">+G9/E9</f>
        <v>356.71428571428572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10431</v>
      </c>
      <c r="G10" s="112">
        <v>24970</v>
      </c>
      <c r="H10" s="113">
        <v>474</v>
      </c>
      <c r="I10" s="114">
        <f>J10/(L10*24)</f>
        <v>25.927638218072907</v>
      </c>
      <c r="J10" s="115">
        <v>16015.07</v>
      </c>
      <c r="K10" s="115">
        <v>32.5</v>
      </c>
      <c r="L10" s="116" t="s">
        <v>83</v>
      </c>
      <c r="M10" s="117">
        <f>+F10/J10</f>
        <v>0.65132403417531115</v>
      </c>
      <c r="N10" s="118">
        <f t="shared" si="3"/>
        <v>356.71428571428572</v>
      </c>
      <c r="O10" s="118">
        <v>28.885822935805884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164</v>
      </c>
      <c r="D11" s="189"/>
      <c r="E11" s="121">
        <f>SUM(E15+E14+E13+E12+E16)</f>
        <v>155</v>
      </c>
      <c r="F11" s="122">
        <f>SUM(F15+F14+F13+F12+F16)</f>
        <v>49174</v>
      </c>
      <c r="G11" s="123">
        <f>SUM(G15+G14+G13+G12+G16)</f>
        <v>67485</v>
      </c>
      <c r="H11" s="124">
        <f>SUM(H12+H13+H14+H15+H16)</f>
        <v>1628</v>
      </c>
      <c r="I11" s="114">
        <f t="shared" si="1"/>
        <v>21.352756766608955</v>
      </c>
      <c r="J11" s="125">
        <f>SUM(J12+J13+J14+J15+J16)</f>
        <v>35145.570000000007</v>
      </c>
      <c r="K11" s="125">
        <f>J11</f>
        <v>35145.570000000007</v>
      </c>
      <c r="L11" s="126" t="s">
        <v>66</v>
      </c>
      <c r="M11" s="117">
        <f t="shared" si="2"/>
        <v>1.3991521548804013</v>
      </c>
      <c r="N11" s="118">
        <f t="shared" si="3"/>
        <v>435.38709677419354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61</v>
      </c>
      <c r="D12" s="189"/>
      <c r="E12" s="127">
        <v>54</v>
      </c>
      <c r="F12" s="111">
        <v>15479</v>
      </c>
      <c r="G12" s="112">
        <v>20830.5</v>
      </c>
      <c r="H12" s="113">
        <v>482</v>
      </c>
      <c r="I12" s="128">
        <f>J12/(L12*24)</f>
        <v>19.505141997157274</v>
      </c>
      <c r="J12" s="115">
        <v>11664.400000000001</v>
      </c>
      <c r="K12" s="115">
        <v>24.200000000000003</v>
      </c>
      <c r="L12" s="116" t="s">
        <v>67</v>
      </c>
      <c r="M12" s="117">
        <f t="shared" si="2"/>
        <v>1.3270292513974142</v>
      </c>
      <c r="N12" s="118">
        <f t="shared" si="3"/>
        <v>385.75</v>
      </c>
      <c r="O12" s="118">
        <v>22.212521424149237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36</v>
      </c>
      <c r="D13" s="189"/>
      <c r="E13" s="127">
        <v>41</v>
      </c>
      <c r="F13" s="111">
        <v>14176</v>
      </c>
      <c r="G13" s="112">
        <v>19638</v>
      </c>
      <c r="H13" s="113">
        <v>433</v>
      </c>
      <c r="I13" s="128">
        <f t="shared" si="1"/>
        <v>19.532788697364332</v>
      </c>
      <c r="J13" s="115">
        <v>9424.2450000000008</v>
      </c>
      <c r="K13" s="115">
        <v>21.7</v>
      </c>
      <c r="L13" s="116" t="s">
        <v>68</v>
      </c>
      <c r="M13" s="117">
        <f t="shared" si="2"/>
        <v>1.5042053766641252</v>
      </c>
      <c r="N13" s="118">
        <f t="shared" si="3"/>
        <v>478.97560975609758</v>
      </c>
      <c r="O13" s="118">
        <v>23.39310588284993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31</v>
      </c>
      <c r="F14" s="111">
        <v>8970</v>
      </c>
      <c r="G14" s="112">
        <v>12529.5</v>
      </c>
      <c r="H14" s="113">
        <v>312</v>
      </c>
      <c r="I14" s="128">
        <f t="shared" si="1"/>
        <v>24.846387568131743</v>
      </c>
      <c r="J14" s="115">
        <v>7141.68</v>
      </c>
      <c r="K14" s="115">
        <v>22.95</v>
      </c>
      <c r="L14" s="116" t="s">
        <v>69</v>
      </c>
      <c r="M14" s="117">
        <f t="shared" si="2"/>
        <v>1.2560069899519439</v>
      </c>
      <c r="N14" s="118">
        <f t="shared" si="3"/>
        <v>404.17741935483872</v>
      </c>
      <c r="O14" s="118">
        <v>22.909255433771264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29</v>
      </c>
      <c r="F15" s="111">
        <v>10549</v>
      </c>
      <c r="G15" s="112">
        <v>14487</v>
      </c>
      <c r="H15" s="113">
        <v>401</v>
      </c>
      <c r="I15" s="128">
        <f t="shared" si="1"/>
        <v>24.873490797913792</v>
      </c>
      <c r="J15" s="115">
        <v>6915.244999999999</v>
      </c>
      <c r="K15" s="115">
        <v>17.244999999999997</v>
      </c>
      <c r="L15" s="116" t="s">
        <v>70</v>
      </c>
      <c r="M15" s="117">
        <f t="shared" si="2"/>
        <v>1.5254701749540329</v>
      </c>
      <c r="N15" s="118">
        <f t="shared" si="3"/>
        <v>499.55172413793105</v>
      </c>
      <c r="O15" s="118">
        <v>26.034333655497566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108</v>
      </c>
      <c r="D17" s="189"/>
      <c r="E17" s="121">
        <f>SUM(E21+E20+E19+E18)</f>
        <v>107</v>
      </c>
      <c r="F17" s="122">
        <f>SUM(F21+F20+F19+F18)</f>
        <v>38469</v>
      </c>
      <c r="G17" s="123">
        <f>SUM(G21+G20+G19+G18)</f>
        <v>53452.5</v>
      </c>
      <c r="H17" s="124">
        <f>SUM(H21+H20+H19+H18)</f>
        <v>1609</v>
      </c>
      <c r="I17" s="114">
        <f t="shared" si="1"/>
        <v>18.92807677777455</v>
      </c>
      <c r="J17" s="125">
        <f>SUM(J18:J21)</f>
        <v>21711.134999999998</v>
      </c>
      <c r="K17" s="125">
        <f>J17</f>
        <v>21711.134999999998</v>
      </c>
      <c r="L17" s="126" t="s">
        <v>78</v>
      </c>
      <c r="M17" s="117">
        <f t="shared" si="2"/>
        <v>1.7718557781525472</v>
      </c>
      <c r="N17" s="118">
        <f t="shared" si="3"/>
        <v>499.55607476635515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42</v>
      </c>
      <c r="D18" s="189"/>
      <c r="E18" s="127">
        <v>43</v>
      </c>
      <c r="F18" s="111">
        <v>17818</v>
      </c>
      <c r="G18" s="112">
        <v>24729</v>
      </c>
      <c r="H18" s="113">
        <v>590</v>
      </c>
      <c r="I18" s="128">
        <f t="shared" si="1"/>
        <v>18.469614497950822</v>
      </c>
      <c r="J18" s="115">
        <v>9614.0500000000011</v>
      </c>
      <c r="K18" s="115">
        <v>16.295000000000002</v>
      </c>
      <c r="L18" s="116" t="s">
        <v>79</v>
      </c>
      <c r="M18" s="117">
        <f t="shared" si="2"/>
        <v>1.853329242098803</v>
      </c>
      <c r="N18" s="118">
        <f t="shared" si="3"/>
        <v>575.09302325581393</v>
      </c>
      <c r="O18" s="118">
        <v>19.8912060096537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29</v>
      </c>
      <c r="D19" s="189"/>
      <c r="E19" s="127">
        <v>31</v>
      </c>
      <c r="F19" s="111">
        <v>8435</v>
      </c>
      <c r="G19" s="112">
        <v>11728.5</v>
      </c>
      <c r="H19" s="113">
        <v>369</v>
      </c>
      <c r="I19" s="128">
        <v>0</v>
      </c>
      <c r="J19" s="115">
        <v>4311.7649999999994</v>
      </c>
      <c r="K19" s="115">
        <v>11.69</v>
      </c>
      <c r="L19" s="116" t="s">
        <v>80</v>
      </c>
      <c r="M19" s="117">
        <f t="shared" si="2"/>
        <v>1.9562754463659315</v>
      </c>
      <c r="N19" s="118">
        <f t="shared" si="3"/>
        <v>378.33870967741933</v>
      </c>
      <c r="O19" s="118">
        <v>22.219584421868241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14</v>
      </c>
      <c r="F20" s="111">
        <v>5732</v>
      </c>
      <c r="G20" s="112">
        <v>7878</v>
      </c>
      <c r="H20" s="113">
        <v>296</v>
      </c>
      <c r="I20" s="128">
        <v>0</v>
      </c>
      <c r="J20" s="115">
        <v>3834.68</v>
      </c>
      <c r="K20" s="115">
        <v>12.96</v>
      </c>
      <c r="L20" s="116" t="s">
        <v>81</v>
      </c>
      <c r="M20" s="117">
        <f t="shared" si="2"/>
        <v>1.4947792253851691</v>
      </c>
      <c r="N20" s="118">
        <f t="shared" si="3"/>
        <v>562.71428571428567</v>
      </c>
      <c r="O20" s="118">
        <v>25.789399626947905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20</v>
      </c>
      <c r="D21" s="189"/>
      <c r="E21" s="127">
        <v>19</v>
      </c>
      <c r="F21" s="111">
        <v>6484</v>
      </c>
      <c r="G21" s="112">
        <v>9117</v>
      </c>
      <c r="H21" s="113">
        <v>354</v>
      </c>
      <c r="I21" s="128">
        <f>J21/(L21*24)</f>
        <v>17.251703056768559</v>
      </c>
      <c r="J21" s="115">
        <v>3950.64</v>
      </c>
      <c r="K21" s="115">
        <v>9.94</v>
      </c>
      <c r="L21" s="116" t="s">
        <v>82</v>
      </c>
      <c r="M21" s="117">
        <f t="shared" si="2"/>
        <v>1.6412530627948889</v>
      </c>
      <c r="N21" s="118">
        <f t="shared" si="3"/>
        <v>479.84210526315792</v>
      </c>
      <c r="O21" s="118">
        <v>17.806029527664176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150</v>
      </c>
      <c r="F22" s="122">
        <f>SUM(F23:F28)</f>
        <v>46760</v>
      </c>
      <c r="G22" s="123">
        <f>SUM(G28+G27+G26+G25+G24+G23)</f>
        <v>77467.300000000017</v>
      </c>
      <c r="H22" s="124">
        <f>SUM(H28+H27+H26+H25+H24+H23)</f>
        <v>1142</v>
      </c>
      <c r="I22" s="114">
        <f t="shared" si="1"/>
        <v>24.737159034736891</v>
      </c>
      <c r="J22" s="114">
        <f>SUM(J28+J27+J26+J25+J24+J23)</f>
        <v>27523.800000000003</v>
      </c>
      <c r="K22" s="114">
        <f>J22</f>
        <v>27523.800000000003</v>
      </c>
      <c r="L22" s="126" t="s">
        <v>72</v>
      </c>
      <c r="M22" s="117">
        <f>+F22/J22</f>
        <v>1.6988933214163739</v>
      </c>
      <c r="N22" s="118">
        <f>+G22/E22</f>
        <v>516.44866666666678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54</v>
      </c>
      <c r="F23" s="129">
        <v>20947</v>
      </c>
      <c r="G23" s="112">
        <v>34729.300000000003</v>
      </c>
      <c r="H23" s="113">
        <v>440</v>
      </c>
      <c r="I23" s="128">
        <f t="shared" si="1"/>
        <v>25.199183902068246</v>
      </c>
      <c r="J23" s="115">
        <v>10498.4</v>
      </c>
      <c r="K23" s="115">
        <v>24.27</v>
      </c>
      <c r="L23" s="116" t="s">
        <v>73</v>
      </c>
      <c r="M23" s="117">
        <f t="shared" si="2"/>
        <v>1.9952564200259089</v>
      </c>
      <c r="N23" s="118">
        <f t="shared" si="3"/>
        <v>643.13518518518526</v>
      </c>
      <c r="O23" s="118">
        <v>22.697028028517945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836</v>
      </c>
      <c r="G24" s="112">
        <v>1371.9</v>
      </c>
      <c r="H24" s="113">
        <v>50</v>
      </c>
      <c r="I24" s="128">
        <v>0</v>
      </c>
      <c r="J24" s="115">
        <v>1102</v>
      </c>
      <c r="K24" s="115">
        <v>24.27</v>
      </c>
      <c r="L24" s="116" t="s">
        <v>74</v>
      </c>
      <c r="M24" s="117">
        <f t="shared" si="2"/>
        <v>0.75862068965517238</v>
      </c>
      <c r="N24" s="118">
        <f t="shared" si="3"/>
        <v>137.19</v>
      </c>
      <c r="O24" s="118">
        <v>28.618813593004759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30</v>
      </c>
      <c r="F25" s="111">
        <v>8612</v>
      </c>
      <c r="G25" s="130">
        <v>14315.7</v>
      </c>
      <c r="H25" s="113">
        <v>264</v>
      </c>
      <c r="I25" s="128">
        <f t="shared" si="1"/>
        <v>26.239469320066334</v>
      </c>
      <c r="J25" s="115">
        <v>7120.08</v>
      </c>
      <c r="K25" s="115">
        <v>37.130000000000003</v>
      </c>
      <c r="L25" s="116" t="s">
        <v>75</v>
      </c>
      <c r="M25" s="117">
        <f t="shared" si="2"/>
        <v>1.2095369714947024</v>
      </c>
      <c r="N25" s="118">
        <f t="shared" si="3"/>
        <v>477.19</v>
      </c>
      <c r="O25" s="118">
        <v>26.728197075541463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4628</v>
      </c>
      <c r="G26" s="130">
        <v>7590.5</v>
      </c>
      <c r="H26" s="113">
        <v>108</v>
      </c>
      <c r="I26" s="128">
        <f t="shared" si="1"/>
        <v>8.728870292887029</v>
      </c>
      <c r="J26" s="115">
        <v>1251.72</v>
      </c>
      <c r="K26" s="115">
        <v>30.099999999999969</v>
      </c>
      <c r="L26" s="116" t="s">
        <v>76</v>
      </c>
      <c r="M26" s="117">
        <f t="shared" si="2"/>
        <v>3.6973124980027481</v>
      </c>
      <c r="N26" s="118">
        <f t="shared" si="3"/>
        <v>542.17857142857144</v>
      </c>
      <c r="O26" s="118">
        <v>23.550855149745292</v>
      </c>
      <c r="S26" t="s">
        <v>24</v>
      </c>
      <c r="T26" s="1"/>
      <c r="U26" s="160">
        <f>B3</f>
        <v>44046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42</v>
      </c>
      <c r="F27" s="111">
        <v>11737</v>
      </c>
      <c r="G27" s="112">
        <v>19459.900000000001</v>
      </c>
      <c r="H27" s="113">
        <v>280</v>
      </c>
      <c r="I27" s="128">
        <f t="shared" si="1"/>
        <v>30.299317908251975</v>
      </c>
      <c r="J27" s="115">
        <v>7551.5999999999995</v>
      </c>
      <c r="K27" s="115">
        <v>23.87</v>
      </c>
      <c r="L27" s="116" t="s">
        <v>77</v>
      </c>
      <c r="M27" s="117">
        <f t="shared" si="2"/>
        <v>1.5542401610254781</v>
      </c>
      <c r="N27" s="118">
        <f t="shared" si="3"/>
        <v>463.3309523809524</v>
      </c>
      <c r="O27" s="118">
        <v>20.349848043543304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>
        <v>0</v>
      </c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528</v>
      </c>
      <c r="D29" s="190"/>
      <c r="E29" s="50">
        <f>SUM(E6+E9+E11+E17+E22+P32)</f>
        <v>490</v>
      </c>
      <c r="F29" s="98">
        <f>SUM(F6+F9+F11+F17+F22)</f>
        <v>147653</v>
      </c>
      <c r="G29" s="90">
        <f>SUM(G6+G9+G11+G17+G22)</f>
        <v>226757.6</v>
      </c>
      <c r="H29" s="52">
        <f>SUM(H6+H9+H11+H17+H22)</f>
        <v>4981</v>
      </c>
      <c r="I29" s="52"/>
      <c r="J29" s="53">
        <f>SUM(J6+J9+J11+J17+J22)</f>
        <v>101850.29500000001</v>
      </c>
      <c r="K29" s="53"/>
      <c r="L29" s="53"/>
      <c r="M29" s="53">
        <f t="shared" si="2"/>
        <v>1.4497061594176039</v>
      </c>
      <c r="N29" s="91">
        <f>G29/E29</f>
        <v>462.77061224489796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8</v>
      </c>
      <c r="Y29" s="55">
        <f t="shared" ref="Y29:Y34" si="4">+X29/V29</f>
        <v>0.5714285714285714</v>
      </c>
      <c r="Z29" s="24">
        <f>F7</f>
        <v>2819</v>
      </c>
      <c r="AA29" s="67">
        <f>G6</f>
        <v>3382.8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10431</v>
      </c>
      <c r="AA30" s="67">
        <f>G9</f>
        <v>24970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164</v>
      </c>
      <c r="W31" s="193"/>
      <c r="X31" s="56">
        <f>E11</f>
        <v>155</v>
      </c>
      <c r="Y31" s="55">
        <f t="shared" si="4"/>
        <v>0.94512195121951215</v>
      </c>
      <c r="Z31" s="24">
        <f>F11</f>
        <v>49174</v>
      </c>
      <c r="AA31" s="67">
        <f>G11</f>
        <v>67485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108</v>
      </c>
      <c r="W32" s="193"/>
      <c r="X32" s="56">
        <f>E17</f>
        <v>107</v>
      </c>
      <c r="Y32" s="55">
        <f t="shared" si="4"/>
        <v>0.9907407407407407</v>
      </c>
      <c r="Z32" s="24">
        <f>F17</f>
        <v>38469</v>
      </c>
      <c r="AA32" s="67">
        <f>G17</f>
        <v>53452.5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29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150</v>
      </c>
      <c r="Y33" s="58">
        <f t="shared" si="4"/>
        <v>0.87209302325581395</v>
      </c>
      <c r="Z33" s="47">
        <f>F22</f>
        <v>46760</v>
      </c>
      <c r="AA33" s="72">
        <f>G22</f>
        <v>77467.300000000017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54</v>
      </c>
      <c r="H34" s="173"/>
      <c r="I34" s="173">
        <v>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528</v>
      </c>
      <c r="W34" s="193"/>
      <c r="X34" s="75">
        <f>SUM(X29:X33)</f>
        <v>490</v>
      </c>
      <c r="Y34" s="59">
        <f t="shared" si="4"/>
        <v>0.92803030303030298</v>
      </c>
      <c r="Z34" s="51">
        <f>SUM(Z29+Z30+Z31+Z32+Z33)</f>
        <v>147653</v>
      </c>
      <c r="AA34" s="60">
        <f>SUM(AA29:AA33)</f>
        <v>226757.6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72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155</v>
      </c>
      <c r="H37" s="148"/>
      <c r="I37" s="148">
        <f>SUM(I33+I34+I35+I36)</f>
        <v>15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2020-08-05T12:38:54Z</dcterms:modified>
</cp:coreProperties>
</file>