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38" documentId="13_ncr:1_{88B4AC99-80B4-4399-9058-278690988486}" xr6:coauthVersionLast="45" xr6:coauthVersionMax="45" xr10:uidLastSave="{3861D85C-FE2E-40D5-9B6A-646D96FEA7F5}"/>
  <bookViews>
    <workbookView xWindow="-108" yWindow="-108" windowWidth="23256" windowHeight="12576" xr2:uid="{00000000-000D-0000-FFFF-FFFF00000000}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N19" i="1"/>
  <c r="M19" i="1"/>
  <c r="J11" i="1"/>
  <c r="M24" i="1" l="1"/>
  <c r="N24" i="1"/>
  <c r="J9" i="1" l="1"/>
  <c r="I9" i="1" s="1"/>
  <c r="M10" i="1"/>
  <c r="I10" i="1"/>
  <c r="N23" i="1" l="1"/>
  <c r="I24" i="1" l="1"/>
  <c r="E9" i="1" l="1"/>
  <c r="H22" i="1" l="1"/>
  <c r="J22" i="1" l="1"/>
  <c r="U26" i="1" l="1"/>
  <c r="N25" i="1" l="1"/>
  <c r="N20" i="1" l="1"/>
  <c r="I25" i="1" l="1"/>
  <c r="D37" i="1"/>
  <c r="I36" i="1"/>
  <c r="H17" i="1"/>
  <c r="H9" i="1"/>
  <c r="K22" i="1"/>
  <c r="H6" i="1"/>
  <c r="N7" i="1"/>
  <c r="N6" i="1" s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 l="1"/>
  <c r="T21" i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21" i="1" l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<sst xmlns="http://schemas.openxmlformats.org/spreadsheetml/2006/main" count="126" uniqueCount="85">
  <si>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</si>
  <si>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</si>
  <si>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</si>
  <si>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</si>
  <si>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</si>
  <si>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</si>
  <si>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</si>
  <si>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</si>
  <si>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</si>
  <si>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</si>
  <si>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</si>
  <si>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</si>
  <si>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</si>
  <si>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</si>
  <si>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</si>
  <si>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</si>
  <si>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</si>
  <si>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</si>
  <si>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</si>
  <si>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</si>
  <si>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</si>
  <si>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</si>
  <si>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</si>
  <si>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</si>
  <si>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</si>
  <si>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</si>
  <si>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</si>
  <si>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</si>
  <si>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</si>
  <si>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</si>
  <si>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</si>
  <si>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</si>
  <si>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</si>
  <si>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</si>
  <si>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</si>
  <si>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</si>
  <si>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</si>
  <si>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</si>
  <si>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</si>
  <si>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</si>
  <si>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</si>
  <si>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</si>
  <si>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</si>
  <si>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</si>
  <si>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</si>
  <si>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</si>
  <si>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</si>
  <si>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</si>
  <si>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</si>
  <si>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</si>
  <si>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</si>
  <si>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</si>
  <si>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</si>
  <si>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</si>
  <si>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</si>
  <si>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</si>
  <si>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</si>
  <si>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</si>
  <si>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</si>
  <si>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</si>
  <si>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</si>
  <si>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</si>
  <si>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</si>
  <si>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</si>
  <si>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</si>
  <si>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</si>
  <si>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>685:27</t>
  </si>
  <si>
    <t>67:51</t>
  </si>
  <si>
    <t>1334:46</t>
  </si>
  <si>
    <t>524:02</t>
  </si>
  <si>
    <t>36:03</t>
  </si>
  <si>
    <t>299:57</t>
  </si>
  <si>
    <t>148:49</t>
  </si>
  <si>
    <t>325:57</t>
  </si>
  <si>
    <t>1860:49</t>
  </si>
  <si>
    <t>680:15</t>
  </si>
  <si>
    <t>500:06</t>
  </si>
  <si>
    <t>345:23</t>
  </si>
  <si>
    <t>335:05</t>
  </si>
  <si>
    <t>1162:54</t>
  </si>
  <si>
    <t>551:18</t>
  </si>
  <si>
    <t>267:16</t>
  </si>
  <si>
    <t>79:31</t>
  </si>
  <si>
    <t>264:49</t>
  </si>
  <si>
    <t xml:space="preserve"> 08:00:00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</si>
</sst>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5547" cy="578060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I6" zoomScale="93" zoomScaleNormal="93" workbookViewId="0">
      <selection activeCell="U23" sqref="U23:AA38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91" t="s">
        <v>37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O1" s="92"/>
    </row>
    <row r="2" spans="2:32" ht="18" customHeight="1" thickBot="1" x14ac:dyDescent="0.35">
      <c r="B2" s="194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95"/>
      <c r="O2" s="92"/>
    </row>
    <row r="3" spans="2:32" ht="18.75" customHeight="1" thickBot="1" x14ac:dyDescent="0.35">
      <c r="B3" s="175">
        <v>44085</v>
      </c>
      <c r="C3" s="175"/>
      <c r="D3" s="175"/>
      <c r="E3" s="175"/>
      <c r="F3" s="175"/>
      <c r="G3" s="175"/>
      <c r="H3" s="175"/>
      <c r="I3" s="175"/>
      <c r="J3" s="175"/>
      <c r="K3" s="76"/>
      <c r="L3" s="76"/>
      <c r="M3" s="176">
        <v>0.33333333333333331</v>
      </c>
      <c r="N3" s="176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98" t="s">
        <v>4</v>
      </c>
      <c r="C4" s="200" t="s">
        <v>5</v>
      </c>
      <c r="D4" s="201"/>
      <c r="E4" s="202"/>
      <c r="F4" s="203" t="s">
        <v>36</v>
      </c>
      <c r="G4" s="204" t="s">
        <v>3</v>
      </c>
      <c r="H4" s="208" t="s">
        <v>6</v>
      </c>
      <c r="I4" s="80" t="s">
        <v>55</v>
      </c>
      <c r="J4" s="180" t="s">
        <v>7</v>
      </c>
      <c r="K4" s="77" t="s">
        <v>53</v>
      </c>
      <c r="L4" s="80" t="s">
        <v>54</v>
      </c>
      <c r="M4" s="180" t="s">
        <v>8</v>
      </c>
      <c r="N4" s="180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99"/>
      <c r="C5" s="13" t="s">
        <v>10</v>
      </c>
      <c r="D5" s="205" t="s">
        <v>11</v>
      </c>
      <c r="E5" s="14" t="s">
        <v>12</v>
      </c>
      <c r="F5" s="184"/>
      <c r="G5" s="204"/>
      <c r="H5" s="208"/>
      <c r="I5" s="89" t="s">
        <v>58</v>
      </c>
      <c r="J5" s="181"/>
      <c r="K5" s="88" t="s">
        <v>57</v>
      </c>
      <c r="L5" s="89" t="s">
        <v>56</v>
      </c>
      <c r="M5" s="181"/>
      <c r="N5" s="181"/>
      <c r="O5" s="95" t="s">
        <v>63</v>
      </c>
      <c r="Q5" s="15"/>
      <c r="R5" s="105"/>
      <c r="S5" s="182" t="s">
        <v>13</v>
      </c>
      <c r="T5" s="182"/>
      <c r="U5" s="182"/>
      <c r="V5" s="182"/>
      <c r="W5" s="182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129">
        <f>SUM(C8+C7)</f>
        <v>14</v>
      </c>
      <c r="D6" s="206"/>
      <c r="E6" s="131">
        <f>E7</f>
        <v>6</v>
      </c>
      <c r="F6" s="135">
        <f>F7</f>
        <v>2072</v>
      </c>
      <c r="G6" s="136">
        <f>G7</f>
        <v>2486.4</v>
      </c>
      <c r="H6" s="137">
        <f>+H7</f>
        <v>94</v>
      </c>
      <c r="I6" s="138">
        <f>I7</f>
        <v>15.745173176123803</v>
      </c>
      <c r="J6" s="139">
        <f>SUM(J8+J7)</f>
        <v>1068.31</v>
      </c>
      <c r="K6" s="139">
        <f>J6</f>
        <v>1068.31</v>
      </c>
      <c r="L6" s="140" t="s">
        <v>67</v>
      </c>
      <c r="M6" s="138">
        <f>M7</f>
        <v>1.9395119394183338</v>
      </c>
      <c r="N6" s="99">
        <f>N7</f>
        <v>414.40000000000003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30">
        <v>14</v>
      </c>
      <c r="D7" s="206"/>
      <c r="E7" s="132">
        <v>6</v>
      </c>
      <c r="F7" s="141">
        <v>2072</v>
      </c>
      <c r="G7" s="142">
        <v>2486.4</v>
      </c>
      <c r="H7" s="143">
        <v>94</v>
      </c>
      <c r="I7" s="144">
        <f>J7/(L7*24)</f>
        <v>15.745173176123803</v>
      </c>
      <c r="J7" s="145">
        <v>1068.31</v>
      </c>
      <c r="K7" s="145">
        <v>2717.99</v>
      </c>
      <c r="L7" s="146" t="s">
        <v>67</v>
      </c>
      <c r="M7" s="147">
        <f>+F7/J7</f>
        <v>1.9395119394183338</v>
      </c>
      <c r="N7" s="109">
        <f>+G7/E7</f>
        <v>414.40000000000003</v>
      </c>
      <c r="O7" s="156">
        <v>17.356726905341041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30">
        <v>0</v>
      </c>
      <c r="D8" s="206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129">
        <f>C10</f>
        <v>70</v>
      </c>
      <c r="D9" s="206"/>
      <c r="E9" s="133">
        <f>E10</f>
        <v>70</v>
      </c>
      <c r="F9" s="150">
        <f>F10</f>
        <v>9696</v>
      </c>
      <c r="G9" s="151">
        <f t="shared" ref="G9" si="0">G10</f>
        <v>23048.75</v>
      </c>
      <c r="H9" s="152">
        <f>H10</f>
        <v>469</v>
      </c>
      <c r="I9" s="117">
        <f t="shared" ref="I9:I27" si="1">J9/(L9*24)</f>
        <v>22.835363629732292</v>
      </c>
      <c r="J9" s="153">
        <f>J10</f>
        <v>15652.5</v>
      </c>
      <c r="K9" s="153">
        <f>J9</f>
        <v>15652.5</v>
      </c>
      <c r="L9" s="154" t="s">
        <v>66</v>
      </c>
      <c r="M9" s="108">
        <f t="shared" ref="M9" si="2">+F9/J9</f>
        <v>0.61945376137997121</v>
      </c>
      <c r="N9" s="109">
        <f t="shared" ref="N9:N27" si="3">+G9/E9</f>
        <v>329.26785714285717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30">
        <v>70</v>
      </c>
      <c r="D10" s="206"/>
      <c r="E10" s="134">
        <v>70</v>
      </c>
      <c r="F10" s="141">
        <v>9696</v>
      </c>
      <c r="G10" s="142">
        <v>23048.75</v>
      </c>
      <c r="H10" s="143">
        <v>469</v>
      </c>
      <c r="I10" s="117">
        <f t="shared" si="1"/>
        <v>22.835363629732292</v>
      </c>
      <c r="J10" s="145">
        <v>15652.5</v>
      </c>
      <c r="K10" s="145">
        <v>32.5</v>
      </c>
      <c r="L10" s="146" t="s">
        <v>66</v>
      </c>
      <c r="M10" s="108">
        <f t="shared" ref="M10:M29" si="4">+F10/J10</f>
        <v>0.61945376137997121</v>
      </c>
      <c r="N10" s="109">
        <f t="shared" si="3"/>
        <v>329.26785714285717</v>
      </c>
      <c r="O10" s="156">
        <v>26.934668824631402</v>
      </c>
      <c r="T10" s="1"/>
      <c r="U10" s="1"/>
      <c r="V10" s="1"/>
      <c r="W10" s="1"/>
    </row>
    <row r="11" spans="2:32" x14ac:dyDescent="0.3">
      <c r="B11" s="35" t="s">
        <v>18</v>
      </c>
      <c r="C11" s="98">
        <f>SUM(C15+C14+C13+C12+C16)</f>
        <v>168</v>
      </c>
      <c r="D11" s="206"/>
      <c r="E11" s="110">
        <f>SUM(E15+E14+E13+E12+E16)</f>
        <v>156</v>
      </c>
      <c r="F11" s="150">
        <f>SUM(F15+F14+F13+F12+F16)</f>
        <v>27244</v>
      </c>
      <c r="G11" s="151">
        <f>SUM(G15+G14+G13+G12+G16)</f>
        <v>36998.25</v>
      </c>
      <c r="H11" s="152">
        <f>SUM(H12+H13+H14+H15+H16)</f>
        <v>1607</v>
      </c>
      <c r="I11" s="144">
        <f>J11/(L11*24)</f>
        <v>13.530627412695145</v>
      </c>
      <c r="J11" s="114">
        <f>SUM(J12:J15)</f>
        <v>25178.017000000003</v>
      </c>
      <c r="K11" s="153">
        <f>J11</f>
        <v>25178.017000000003</v>
      </c>
      <c r="L11" s="154" t="s">
        <v>74</v>
      </c>
      <c r="M11" s="144">
        <f t="shared" si="4"/>
        <v>1.0820550323720886</v>
      </c>
      <c r="N11" s="109">
        <f t="shared" si="3"/>
        <v>237.16826923076923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0">
        <v>60</v>
      </c>
      <c r="D12" s="206"/>
      <c r="E12" s="116">
        <v>55</v>
      </c>
      <c r="F12" s="102">
        <v>8859</v>
      </c>
      <c r="G12" s="103">
        <v>12179.25</v>
      </c>
      <c r="H12" s="104">
        <v>498</v>
      </c>
      <c r="I12" s="117">
        <f>J12/(L12*24)</f>
        <v>12.107900036751197</v>
      </c>
      <c r="J12" s="106">
        <v>8236.3990000000013</v>
      </c>
      <c r="K12" s="106">
        <v>24.200000000000003</v>
      </c>
      <c r="L12" s="107" t="s">
        <v>75</v>
      </c>
      <c r="M12" s="108">
        <f>+F12/J12</f>
        <v>1.0755914083326947</v>
      </c>
      <c r="N12" s="109">
        <f t="shared" si="3"/>
        <v>221.44090909090909</v>
      </c>
      <c r="O12" s="109">
        <v>20.276233389064167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0">
        <v>41</v>
      </c>
      <c r="D13" s="206"/>
      <c r="E13" s="116">
        <v>41</v>
      </c>
      <c r="F13" s="102">
        <v>5840</v>
      </c>
      <c r="G13" s="103">
        <v>8169</v>
      </c>
      <c r="H13" s="104">
        <v>433</v>
      </c>
      <c r="I13" s="117">
        <f>J13/(L13*24)</f>
        <v>13.621211757648473</v>
      </c>
      <c r="J13" s="106">
        <v>6811.9680000000017</v>
      </c>
      <c r="K13" s="106">
        <v>21.7</v>
      </c>
      <c r="L13" s="107" t="s">
        <v>76</v>
      </c>
      <c r="M13" s="108">
        <f>+F13/J13</f>
        <v>0.85731465561787701</v>
      </c>
      <c r="N13" s="109">
        <f t="shared" si="3"/>
        <v>199.2439024390244</v>
      </c>
      <c r="O13" s="109">
        <v>22.0972129388459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0">
        <v>34</v>
      </c>
      <c r="D14" s="206"/>
      <c r="E14" s="116">
        <v>27</v>
      </c>
      <c r="F14" s="102">
        <v>5263</v>
      </c>
      <c r="G14" s="103">
        <v>6825.75</v>
      </c>
      <c r="H14" s="104">
        <v>274</v>
      </c>
      <c r="I14" s="117">
        <f>J14/(L14*24)</f>
        <v>14.050127877237852</v>
      </c>
      <c r="J14" s="106">
        <v>4852.68</v>
      </c>
      <c r="K14" s="106">
        <v>22.95</v>
      </c>
      <c r="L14" s="107" t="s">
        <v>77</v>
      </c>
      <c r="M14" s="108">
        <f>+F14/J14</f>
        <v>1.0845553384933686</v>
      </c>
      <c r="N14" s="109">
        <f t="shared" si="3"/>
        <v>252.80555555555554</v>
      </c>
      <c r="O14" s="109">
        <v>21.646463267119941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0">
        <v>33</v>
      </c>
      <c r="D15" s="206"/>
      <c r="E15" s="116">
        <v>33</v>
      </c>
      <c r="F15" s="102">
        <v>7282</v>
      </c>
      <c r="G15" s="103">
        <v>9824.25</v>
      </c>
      <c r="H15" s="104">
        <v>402</v>
      </c>
      <c r="I15" s="117">
        <f>J15/(L15*24)</f>
        <v>15.748231783138531</v>
      </c>
      <c r="J15" s="106">
        <v>5276.9700000000021</v>
      </c>
      <c r="K15" s="106">
        <v>17.244999999999997</v>
      </c>
      <c r="L15" s="107" t="s">
        <v>78</v>
      </c>
      <c r="M15" s="108">
        <f>+F15/J15</f>
        <v>1.3799585747123817</v>
      </c>
      <c r="N15" s="109">
        <f t="shared" si="3"/>
        <v>297.70454545454544</v>
      </c>
      <c r="O15" s="109">
        <v>22.58842785851505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0">
        <v>0</v>
      </c>
      <c r="D16" s="206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64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8">
        <f>SUM(C21+C20+C19+C18)</f>
        <v>117</v>
      </c>
      <c r="D17" s="206"/>
      <c r="E17" s="110">
        <f>SUM(E21+E20+E19+E18)</f>
        <v>115</v>
      </c>
      <c r="F17" s="111">
        <f>SUM(F21+F20+F19+F18)</f>
        <v>31229</v>
      </c>
      <c r="G17" s="112">
        <f>SUM(G21+G20+G19+G18)</f>
        <v>44028.75</v>
      </c>
      <c r="H17" s="113">
        <f>SUM(H21+H20+H19+H18)</f>
        <v>1733</v>
      </c>
      <c r="I17" s="105">
        <f t="shared" si="1"/>
        <v>19.94822856651475</v>
      </c>
      <c r="J17" s="114">
        <f>SUM(J18:J21)</f>
        <v>23197.795000000006</v>
      </c>
      <c r="K17" s="114">
        <f>J17</f>
        <v>23197.795000000006</v>
      </c>
      <c r="L17" s="115" t="s">
        <v>79</v>
      </c>
      <c r="M17" s="105">
        <f t="shared" si="4"/>
        <v>1.346205533758704</v>
      </c>
      <c r="N17" s="109">
        <f t="shared" si="3"/>
        <v>382.85869565217394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0">
        <v>45</v>
      </c>
      <c r="D18" s="206"/>
      <c r="E18" s="116">
        <v>45</v>
      </c>
      <c r="F18" s="102">
        <v>16038</v>
      </c>
      <c r="G18" s="103">
        <v>22733.25</v>
      </c>
      <c r="H18" s="104">
        <v>601</v>
      </c>
      <c r="I18" s="117">
        <f>J18/(L18*24)</f>
        <v>17.764003265009983</v>
      </c>
      <c r="J18" s="106">
        <v>9793.2950000000019</v>
      </c>
      <c r="K18" s="106">
        <v>16.295000000000002</v>
      </c>
      <c r="L18" s="107" t="s">
        <v>80</v>
      </c>
      <c r="M18" s="108">
        <f>+F18/J18</f>
        <v>1.6376510663673458</v>
      </c>
      <c r="N18" s="109">
        <f t="shared" si="3"/>
        <v>505.18333333333334</v>
      </c>
      <c r="O18" s="109">
        <v>20.207271544780482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0">
        <v>32</v>
      </c>
      <c r="D19" s="206"/>
      <c r="E19" s="116">
        <v>32</v>
      </c>
      <c r="F19" s="102">
        <v>7255</v>
      </c>
      <c r="G19" s="103">
        <v>10148.25</v>
      </c>
      <c r="H19" s="104">
        <v>447</v>
      </c>
      <c r="I19" s="117">
        <v>0</v>
      </c>
      <c r="J19" s="106">
        <v>5223.1949999999997</v>
      </c>
      <c r="K19" s="106">
        <v>11.69</v>
      </c>
      <c r="L19" s="107" t="s">
        <v>81</v>
      </c>
      <c r="M19" s="108">
        <f>+F19/J19</f>
        <v>1.3889965815942158</v>
      </c>
      <c r="N19" s="109">
        <f t="shared" si="3"/>
        <v>317.1328125</v>
      </c>
      <c r="O19" s="109">
        <v>22.147038567169382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0">
        <v>19</v>
      </c>
      <c r="D20" s="206"/>
      <c r="E20" s="116">
        <v>17</v>
      </c>
      <c r="F20" s="102">
        <v>4304</v>
      </c>
      <c r="G20" s="103">
        <v>6062.25</v>
      </c>
      <c r="H20" s="104">
        <v>299</v>
      </c>
      <c r="I20" s="117">
        <f t="shared" si="1"/>
        <v>48.713623978201639</v>
      </c>
      <c r="J20" s="106">
        <v>3873.5450000000001</v>
      </c>
      <c r="K20" s="106">
        <v>12.96</v>
      </c>
      <c r="L20" s="107" t="s">
        <v>82</v>
      </c>
      <c r="M20" s="108">
        <f>+F20/J20</f>
        <v>1.1111268876442639</v>
      </c>
      <c r="N20" s="109">
        <f t="shared" si="3"/>
        <v>356.60294117647061</v>
      </c>
      <c r="O20" s="109">
        <v>26.557411607437999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0">
        <v>21</v>
      </c>
      <c r="D21" s="206"/>
      <c r="E21" s="116">
        <v>21</v>
      </c>
      <c r="F21" s="102">
        <v>3632</v>
      </c>
      <c r="G21" s="103">
        <v>5085</v>
      </c>
      <c r="H21" s="104">
        <v>386</v>
      </c>
      <c r="I21" s="117">
        <f t="shared" si="1"/>
        <v>16.26695197935679</v>
      </c>
      <c r="J21" s="106">
        <v>4307.76</v>
      </c>
      <c r="K21" s="106">
        <v>9.94</v>
      </c>
      <c r="L21" s="107" t="s">
        <v>83</v>
      </c>
      <c r="M21" s="108">
        <f>+F21/J21</f>
        <v>0.84312960796330338</v>
      </c>
      <c r="N21" s="109">
        <f t="shared" si="3"/>
        <v>242.14285714285714</v>
      </c>
      <c r="O21" s="109">
        <v>17.619096162440748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8">
        <f>SUM(C28+C27+C26+C25+C24+C23)</f>
        <v>172</v>
      </c>
      <c r="D22" s="206"/>
      <c r="E22" s="110">
        <f>SUM(E28+E27+E26+E25+E24+E23)</f>
        <v>169</v>
      </c>
      <c r="F22" s="111">
        <f>SUM(F23:F28)</f>
        <v>37749</v>
      </c>
      <c r="G22" s="112">
        <f>SUM(G28+G27+G26+G25+G24+G23)</f>
        <v>62435.9</v>
      </c>
      <c r="H22" s="113">
        <f>SUM(H28+H27+H26+H25+H24+H23)</f>
        <v>1262</v>
      </c>
      <c r="I22" s="105">
        <f t="shared" si="1"/>
        <v>23.496765976575187</v>
      </c>
      <c r="J22" s="105">
        <f>SUM(J28+J27+J26+J25+J24+J23)</f>
        <v>31362.700000000004</v>
      </c>
      <c r="K22" s="105">
        <f>J22</f>
        <v>31362.700000000004</v>
      </c>
      <c r="L22" s="115" t="s">
        <v>68</v>
      </c>
      <c r="M22" s="105">
        <f t="shared" si="4"/>
        <v>1.2036272387262574</v>
      </c>
      <c r="N22" s="109">
        <f t="shared" si="3"/>
        <v>369.4431952662722</v>
      </c>
      <c r="O22" s="109"/>
      <c r="U22" s="196"/>
      <c r="V22" s="196"/>
      <c r="W22" s="196"/>
      <c r="X22" s="196"/>
      <c r="Y22" s="196"/>
      <c r="Z22" s="196"/>
      <c r="AA22" s="196"/>
    </row>
    <row r="23" spans="2:29" x14ac:dyDescent="0.3">
      <c r="B23" s="44">
        <v>201</v>
      </c>
      <c r="C23" s="101">
        <v>74</v>
      </c>
      <c r="D23" s="206"/>
      <c r="E23" s="116">
        <v>73</v>
      </c>
      <c r="F23" s="118">
        <v>17380</v>
      </c>
      <c r="G23" s="103">
        <v>28708.75</v>
      </c>
      <c r="H23" s="104">
        <v>554</v>
      </c>
      <c r="I23" s="117">
        <f t="shared" si="1"/>
        <v>25.224425927103876</v>
      </c>
      <c r="J23" s="106">
        <v>13218.44</v>
      </c>
      <c r="K23" s="106">
        <v>24.27</v>
      </c>
      <c r="L23" s="107" t="s">
        <v>69</v>
      </c>
      <c r="M23" s="108">
        <f t="shared" si="4"/>
        <v>1.3148298891548473</v>
      </c>
      <c r="N23" s="109">
        <f>+G23/E23</f>
        <v>393.27054794520546</v>
      </c>
      <c r="O23" s="109">
        <v>20.250805254927823</v>
      </c>
      <c r="S23" s="1" t="s">
        <v>2</v>
      </c>
      <c r="T23" s="1"/>
      <c r="U23" s="197" t="s">
        <v>40</v>
      </c>
      <c r="V23" s="197"/>
      <c r="W23" s="197"/>
      <c r="X23" s="197"/>
      <c r="Y23" s="197"/>
      <c r="Z23" s="197"/>
      <c r="AA23" s="197"/>
    </row>
    <row r="24" spans="2:29" x14ac:dyDescent="0.3">
      <c r="B24" s="44">
        <v>202</v>
      </c>
      <c r="C24" s="101">
        <v>10</v>
      </c>
      <c r="D24" s="206"/>
      <c r="E24" s="116">
        <v>10</v>
      </c>
      <c r="F24" s="102">
        <v>516</v>
      </c>
      <c r="G24" s="103">
        <v>859.35</v>
      </c>
      <c r="H24" s="104">
        <v>50</v>
      </c>
      <c r="I24" s="117">
        <f t="shared" si="1"/>
        <v>23.85575589459085</v>
      </c>
      <c r="J24" s="106">
        <v>860.00000000000011</v>
      </c>
      <c r="K24" s="106">
        <v>24.27</v>
      </c>
      <c r="L24" s="107" t="s">
        <v>70</v>
      </c>
      <c r="M24" s="108">
        <f t="shared" si="4"/>
        <v>0.59999999999999987</v>
      </c>
      <c r="N24" s="109">
        <f>+G24/E24</f>
        <v>85.935000000000002</v>
      </c>
      <c r="O24" s="109">
        <v>24.088587097684915</v>
      </c>
      <c r="T24" s="1"/>
      <c r="U24" s="188" t="s">
        <v>41</v>
      </c>
      <c r="V24" s="188"/>
      <c r="W24" s="188"/>
      <c r="X24" s="188"/>
      <c r="Y24" s="188"/>
      <c r="Z24" s="188"/>
      <c r="AA24" s="188"/>
    </row>
    <row r="25" spans="2:29" ht="15" thickBot="1" x14ac:dyDescent="0.35">
      <c r="B25" s="44">
        <v>204</v>
      </c>
      <c r="C25" s="101">
        <v>32</v>
      </c>
      <c r="D25" s="206"/>
      <c r="E25" s="116">
        <v>31</v>
      </c>
      <c r="F25" s="102">
        <v>7905</v>
      </c>
      <c r="G25" s="119">
        <v>13124.85</v>
      </c>
      <c r="H25" s="104">
        <v>265</v>
      </c>
      <c r="I25" s="117">
        <f t="shared" si="1"/>
        <v>23.827471245207533</v>
      </c>
      <c r="J25" s="106">
        <v>7147.0499999999993</v>
      </c>
      <c r="K25" s="106">
        <v>37.130000000000003</v>
      </c>
      <c r="L25" s="107" t="s">
        <v>71</v>
      </c>
      <c r="M25" s="108">
        <f t="shared" si="4"/>
        <v>1.1060507482108004</v>
      </c>
      <c r="N25" s="109">
        <f t="shared" si="3"/>
        <v>423.38225806451612</v>
      </c>
      <c r="O25" s="109">
        <v>24.613025736756612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2" thickBot="1" x14ac:dyDescent="0.35">
      <c r="B26" s="44">
        <v>206</v>
      </c>
      <c r="C26" s="101">
        <v>14</v>
      </c>
      <c r="D26" s="206"/>
      <c r="E26" s="116">
        <v>14</v>
      </c>
      <c r="F26" s="102">
        <v>3478</v>
      </c>
      <c r="G26" s="119">
        <v>5683.95</v>
      </c>
      <c r="H26" s="104">
        <v>107</v>
      </c>
      <c r="I26" s="117">
        <f t="shared" si="1"/>
        <v>22.792473961249861</v>
      </c>
      <c r="J26" s="106">
        <v>3391.9</v>
      </c>
      <c r="K26" s="106">
        <v>30.099999999999969</v>
      </c>
      <c r="L26" s="107" t="s">
        <v>72</v>
      </c>
      <c r="M26" s="108">
        <f t="shared" si="4"/>
        <v>1.0253840030661281</v>
      </c>
      <c r="N26" s="109">
        <f t="shared" si="3"/>
        <v>405.99642857142857</v>
      </c>
      <c r="O26" s="109">
        <v>22.81915021167941</v>
      </c>
      <c r="S26" t="s">
        <v>24</v>
      </c>
      <c r="T26" s="1"/>
      <c r="U26" s="177">
        <f>+B3</f>
        <v>44085</v>
      </c>
      <c r="V26" s="178"/>
      <c r="W26" s="178"/>
      <c r="X26" s="178"/>
      <c r="Y26" s="178"/>
      <c r="Z26" s="178"/>
      <c r="AA26" s="179"/>
    </row>
    <row r="27" spans="2:29" ht="15" thickBot="1" x14ac:dyDescent="0.35">
      <c r="B27" s="44">
        <v>209</v>
      </c>
      <c r="C27" s="101">
        <v>42</v>
      </c>
      <c r="D27" s="206"/>
      <c r="E27" s="116">
        <v>41</v>
      </c>
      <c r="F27" s="102">
        <v>8470</v>
      </c>
      <c r="G27" s="103">
        <v>14059</v>
      </c>
      <c r="H27" s="104">
        <v>286</v>
      </c>
      <c r="I27" s="117">
        <f t="shared" si="1"/>
        <v>20.694308943089432</v>
      </c>
      <c r="J27" s="106">
        <v>6745.31</v>
      </c>
      <c r="K27" s="106">
        <v>23.87</v>
      </c>
      <c r="L27" s="107" t="s">
        <v>73</v>
      </c>
      <c r="M27" s="108">
        <f t="shared" si="4"/>
        <v>1.2556872849431679</v>
      </c>
      <c r="N27" s="109">
        <f t="shared" si="3"/>
        <v>342.90243902439022</v>
      </c>
      <c r="O27" s="109">
        <v>18.837982390206719</v>
      </c>
      <c r="T27" s="1"/>
      <c r="U27" s="183" t="s">
        <v>4</v>
      </c>
      <c r="V27" s="185" t="s">
        <v>5</v>
      </c>
      <c r="W27" s="186"/>
      <c r="X27" s="186"/>
      <c r="Y27" s="187"/>
      <c r="Z27" s="183" t="s">
        <v>2</v>
      </c>
      <c r="AA27" s="183" t="s">
        <v>3</v>
      </c>
    </row>
    <row r="28" spans="2:29" ht="15" thickBot="1" x14ac:dyDescent="0.35">
      <c r="B28" s="45">
        <v>257</v>
      </c>
      <c r="C28" s="101">
        <v>0</v>
      </c>
      <c r="D28" s="206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64</v>
      </c>
      <c r="M28" s="127">
        <v>0</v>
      </c>
      <c r="N28" s="128">
        <v>0</v>
      </c>
      <c r="O28" s="128">
        <v>0</v>
      </c>
      <c r="T28" s="1"/>
      <c r="U28" s="184"/>
      <c r="V28" s="13" t="s">
        <v>10</v>
      </c>
      <c r="W28" s="209" t="s">
        <v>11</v>
      </c>
      <c r="X28" s="14" t="s">
        <v>12</v>
      </c>
      <c r="Y28" s="48" t="s">
        <v>25</v>
      </c>
      <c r="Z28" s="184"/>
      <c r="AA28" s="184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207"/>
      <c r="E29" s="50">
        <f>SUM(E6+E9+E11+E17+E22+P32)</f>
        <v>516</v>
      </c>
      <c r="F29" s="97">
        <f>SUM(F6+F9+F11+F17+F22)</f>
        <v>107990</v>
      </c>
      <c r="G29" s="90">
        <f>SUM(G6+G9+G11+G17+G22)</f>
        <v>168998.05</v>
      </c>
      <c r="H29" s="52">
        <f>SUM(H6+H9+H11+H17+H22)</f>
        <v>5165</v>
      </c>
      <c r="I29" s="52"/>
      <c r="J29" s="53">
        <f>SUM(J6+J9+J11+J17+J22)</f>
        <v>96459.322000000015</v>
      </c>
      <c r="K29" s="53"/>
      <c r="L29" s="53"/>
      <c r="M29" s="53">
        <f t="shared" si="4"/>
        <v>1.1195392810245959</v>
      </c>
      <c r="N29" s="91">
        <f>G29/E29</f>
        <v>327.51560077519378</v>
      </c>
      <c r="O29" s="96"/>
      <c r="T29" s="1"/>
      <c r="U29" s="66" t="s">
        <v>14</v>
      </c>
      <c r="V29" s="54">
        <f>C6</f>
        <v>14</v>
      </c>
      <c r="W29" s="210"/>
      <c r="X29" s="54">
        <f>E6</f>
        <v>6</v>
      </c>
      <c r="Y29" s="55">
        <f t="shared" ref="Y29:Y34" si="5">+X29/V29</f>
        <v>0.42857142857142855</v>
      </c>
      <c r="Z29" s="24">
        <f>F7</f>
        <v>2072</v>
      </c>
      <c r="AA29" s="67">
        <f>G6</f>
        <v>2486.4</v>
      </c>
    </row>
    <row r="30" spans="2:29" ht="15.75" customHeight="1" x14ac:dyDescent="0.3">
      <c r="B30" s="212" t="s">
        <v>65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S30" s="73" t="s">
        <v>39</v>
      </c>
      <c r="U30" s="68" t="s">
        <v>16</v>
      </c>
      <c r="V30" s="34">
        <f>C9</f>
        <v>70</v>
      </c>
      <c r="W30" s="210"/>
      <c r="X30" s="56">
        <f>E9</f>
        <v>70</v>
      </c>
      <c r="Y30" s="55">
        <f t="shared" si="5"/>
        <v>1</v>
      </c>
      <c r="Z30" s="24">
        <f>F9</f>
        <v>9696</v>
      </c>
      <c r="AA30" s="67">
        <f>G9</f>
        <v>23048.75</v>
      </c>
    </row>
    <row r="31" spans="2:29" x14ac:dyDescent="0.3">
      <c r="B31" s="212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Q31" s="85"/>
      <c r="U31" s="69" t="s">
        <v>18</v>
      </c>
      <c r="V31" s="34">
        <f>C11</f>
        <v>168</v>
      </c>
      <c r="W31" s="210"/>
      <c r="X31" s="56">
        <f>E11</f>
        <v>156</v>
      </c>
      <c r="Y31" s="55">
        <f t="shared" si="5"/>
        <v>0.9285714285714286</v>
      </c>
      <c r="Z31" s="24">
        <f>F11</f>
        <v>27244</v>
      </c>
      <c r="AA31" s="67">
        <f>G11</f>
        <v>36998.25</v>
      </c>
    </row>
    <row r="32" spans="2:29" x14ac:dyDescent="0.3">
      <c r="B32" s="211" t="s">
        <v>42</v>
      </c>
      <c r="C32" s="211"/>
      <c r="D32" s="189" t="s">
        <v>43</v>
      </c>
      <c r="E32" s="189"/>
      <c r="F32" s="189"/>
      <c r="G32" s="189" t="s">
        <v>44</v>
      </c>
      <c r="H32" s="189"/>
      <c r="I32" s="189" t="s">
        <v>45</v>
      </c>
      <c r="J32" s="189"/>
      <c r="K32" s="189"/>
      <c r="L32" s="189"/>
      <c r="M32" s="189"/>
      <c r="N32" s="189"/>
      <c r="O32" s="189"/>
      <c r="U32" s="70" t="s">
        <v>21</v>
      </c>
      <c r="V32" s="34">
        <f>C17</f>
        <v>117</v>
      </c>
      <c r="W32" s="210"/>
      <c r="X32" s="56">
        <f>E17</f>
        <v>115</v>
      </c>
      <c r="Y32" s="55">
        <f t="shared" si="5"/>
        <v>0.98290598290598286</v>
      </c>
      <c r="Z32" s="24">
        <f>F17</f>
        <v>31229</v>
      </c>
      <c r="AA32" s="67">
        <f>G17</f>
        <v>44028.75</v>
      </c>
    </row>
    <row r="33" spans="2:27" ht="15" thickBot="1" x14ac:dyDescent="0.35">
      <c r="B33" s="216" t="s">
        <v>46</v>
      </c>
      <c r="C33" s="216"/>
      <c r="D33" s="190">
        <v>40</v>
      </c>
      <c r="E33" s="190"/>
      <c r="F33" s="190"/>
      <c r="G33" s="190">
        <v>33</v>
      </c>
      <c r="H33" s="190"/>
      <c r="I33" s="190">
        <v>7</v>
      </c>
      <c r="J33" s="190"/>
      <c r="K33" s="190"/>
      <c r="L33" s="190"/>
      <c r="M33" s="190"/>
      <c r="N33" s="190"/>
      <c r="O33" s="190"/>
      <c r="U33" s="71" t="s">
        <v>23</v>
      </c>
      <c r="V33" s="46">
        <f>C22</f>
        <v>172</v>
      </c>
      <c r="W33" s="210"/>
      <c r="X33" s="57">
        <f>E22</f>
        <v>169</v>
      </c>
      <c r="Y33" s="58">
        <f t="shared" si="5"/>
        <v>0.98255813953488369</v>
      </c>
      <c r="Z33" s="47">
        <f>F22</f>
        <v>37749</v>
      </c>
      <c r="AA33" s="72">
        <f>G22</f>
        <v>62435.9</v>
      </c>
    </row>
    <row r="34" spans="2:27" ht="15" thickBot="1" x14ac:dyDescent="0.35">
      <c r="B34" s="216" t="s">
        <v>47</v>
      </c>
      <c r="C34" s="216"/>
      <c r="D34" s="190">
        <v>58</v>
      </c>
      <c r="E34" s="190"/>
      <c r="F34" s="190"/>
      <c r="G34" s="190">
        <v>51</v>
      </c>
      <c r="H34" s="190"/>
      <c r="I34" s="190">
        <v>7</v>
      </c>
      <c r="J34" s="190"/>
      <c r="K34" s="190"/>
      <c r="L34" s="190"/>
      <c r="M34" s="190"/>
      <c r="N34" s="190"/>
      <c r="O34" s="190"/>
      <c r="U34" s="49" t="s">
        <v>26</v>
      </c>
      <c r="V34" s="75">
        <f>SUM(V29:V33)</f>
        <v>541</v>
      </c>
      <c r="W34" s="210"/>
      <c r="X34" s="75">
        <f>SUM(X29:X33)</f>
        <v>516</v>
      </c>
      <c r="Y34" s="59">
        <f t="shared" si="5"/>
        <v>0.95378927911275413</v>
      </c>
      <c r="Z34" s="51">
        <f>SUM(Z29+Z30+Z31+Z32+Z33)</f>
        <v>107990</v>
      </c>
      <c r="AA34" s="60">
        <f>SUM(AA29:AA33)</f>
        <v>168998.05</v>
      </c>
    </row>
    <row r="35" spans="2:27" x14ac:dyDescent="0.3">
      <c r="B35" s="216" t="s">
        <v>48</v>
      </c>
      <c r="C35" s="216"/>
      <c r="D35" s="190">
        <v>70</v>
      </c>
      <c r="E35" s="190"/>
      <c r="F35" s="190"/>
      <c r="G35" s="217">
        <v>72</v>
      </c>
      <c r="H35" s="218"/>
      <c r="I35" s="190">
        <v>0</v>
      </c>
      <c r="J35" s="190"/>
      <c r="K35" s="190"/>
      <c r="L35" s="190"/>
      <c r="M35" s="190"/>
      <c r="N35" s="190"/>
      <c r="O35" s="190"/>
      <c r="U35" s="74" t="s">
        <v>50</v>
      </c>
      <c r="V35" s="172" t="s">
        <v>60</v>
      </c>
      <c r="W35" s="173"/>
      <c r="X35" s="174"/>
    </row>
    <row r="36" spans="2:27" x14ac:dyDescent="0.3">
      <c r="B36" s="216" t="s">
        <v>49</v>
      </c>
      <c r="C36" s="216"/>
      <c r="D36" s="190">
        <v>0</v>
      </c>
      <c r="E36" s="190"/>
      <c r="F36" s="190"/>
      <c r="G36" s="190">
        <v>0</v>
      </c>
      <c r="H36" s="190"/>
      <c r="I36" s="190">
        <f t="shared" ref="I36" si="6">+D36-G36</f>
        <v>0</v>
      </c>
      <c r="J36" s="190"/>
      <c r="K36" s="190"/>
      <c r="L36" s="190"/>
      <c r="M36" s="190"/>
      <c r="N36" s="190"/>
      <c r="O36" s="190"/>
      <c r="U36" s="79" t="s">
        <v>51</v>
      </c>
      <c r="V36" s="161" t="s">
        <v>60</v>
      </c>
      <c r="W36" s="162"/>
      <c r="X36" s="163"/>
    </row>
    <row r="37" spans="2:27" x14ac:dyDescent="0.3">
      <c r="B37" s="165" t="s">
        <v>26</v>
      </c>
      <c r="C37" s="165"/>
      <c r="D37" s="166">
        <f>SUM(D33+D34+D35+D36)</f>
        <v>168</v>
      </c>
      <c r="E37" s="167"/>
      <c r="F37" s="168"/>
      <c r="G37" s="165">
        <f>SUM(G33+G34+G35+G36)</f>
        <v>156</v>
      </c>
      <c r="H37" s="165"/>
      <c r="I37" s="165">
        <f>SUM(I33+I34+I35+I36)</f>
        <v>14</v>
      </c>
      <c r="J37" s="165"/>
      <c r="K37" s="165"/>
      <c r="L37" s="165"/>
      <c r="M37" s="165"/>
      <c r="N37" s="165"/>
      <c r="O37" s="165"/>
      <c r="U37" s="78" t="s">
        <v>52</v>
      </c>
      <c r="V37" s="157" t="s">
        <v>60</v>
      </c>
      <c r="W37" s="158"/>
      <c r="X37" s="159"/>
    </row>
    <row r="38" spans="2:27" x14ac:dyDescent="0.3">
      <c r="B38" s="74" t="s">
        <v>50</v>
      </c>
      <c r="C38" s="164" t="s">
        <v>60</v>
      </c>
      <c r="D38" s="164"/>
      <c r="E38" s="164"/>
      <c r="F38" s="221" t="s">
        <v>62</v>
      </c>
      <c r="G38" s="221"/>
      <c r="H38" s="221"/>
      <c r="U38" s="86" t="s">
        <v>59</v>
      </c>
      <c r="V38" s="169" t="s">
        <v>60</v>
      </c>
      <c r="W38" s="170"/>
      <c r="X38" s="171"/>
    </row>
    <row r="39" spans="2:27" x14ac:dyDescent="0.3">
      <c r="B39" s="79" t="s">
        <v>51</v>
      </c>
      <c r="C39" s="160" t="s">
        <v>60</v>
      </c>
      <c r="D39" s="160"/>
      <c r="E39" s="160"/>
    </row>
    <row r="40" spans="2:27" x14ac:dyDescent="0.3">
      <c r="B40" s="78" t="s">
        <v>52</v>
      </c>
      <c r="C40" s="219" t="s">
        <v>60</v>
      </c>
      <c r="D40" s="219"/>
      <c r="E40" s="219"/>
    </row>
    <row r="41" spans="2:27" x14ac:dyDescent="0.3">
      <c r="B41" s="86" t="s">
        <v>59</v>
      </c>
      <c r="C41" s="220" t="s">
        <v>60</v>
      </c>
      <c r="D41" s="220"/>
      <c r="E41" s="220"/>
    </row>
    <row r="48" spans="2:27" x14ac:dyDescent="0.3">
      <c r="K48" s="214"/>
      <c r="L48" s="215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3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3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2020-09-12T13:41:50Z</dcterms:modified>
</cp:coreProperties>
</file>