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cha.luna\Downloads\"/>
    </mc:Choice>
  </mc:AlternateContent>
  <xr:revisionPtr revIDLastSave="0" documentId="13_ncr:1_{3F4805AF-8722-4F99-8F98-24C8E5899B1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1" l="1"/>
  <c r="M24" i="1"/>
  <c r="N19" i="1"/>
  <c r="N20" i="1"/>
  <c r="M19" i="1"/>
  <c r="M20" i="1"/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<sst xmlns="http://schemas.openxmlformats.org/spreadsheetml/2006/main" count="126" uniqueCount="86">
  <si>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</si>
  <si>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</si>
  <si>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</si>
  <si>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</si>
  <si>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</si>
  <si>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</si>
  <si>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</si>
  <si>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</si>
  <si>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</si>
  <si>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</si>
  <si>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</si>
  <si>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</si>
  <si>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</si>
  <si>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</si>
  <si>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</si>
  <si>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</si>
  <si>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</si>
  <si>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</si>
  <si>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</si>
  <si>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</si>
  <si>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</si>
  <si>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</si>
  <si>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</si>
  <si>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</si>
  <si>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</si>
  <si>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</si>
  <si>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</si>
  <si>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</si>
  <si>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</si>
  <si>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</si>
  <si>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</si>
  <si>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</si>
  <si>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</si>
  <si>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</si>
  <si>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</si>
  <si>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</si>
  <si>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</si>
  <si>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</si>
  <si>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</si>
  <si>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</si>
  <si>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</si>
  <si>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</si>
  <si>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</si>
  <si>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</si>
  <si>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</si>
  <si>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</si>
  <si>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</si>
  <si>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</si>
  <si>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</si>
  <si>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</si>
  <si>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</si>
  <si>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</si>
  <si>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</si>
  <si>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</si>
  <si>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</si>
  <si>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</si>
  <si>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</si>
  <si>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</si>
  <si>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</si>
  <si>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</si>
  <si>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</si>
  <si>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</si>
  <si>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0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</si>
  <si>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</si>
  <si>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>596:48</t>
  </si>
  <si>
    <t>1878:23</t>
  </si>
  <si>
    <t>74:00</t>
  </si>
  <si>
    <t>597:48</t>
  </si>
  <si>
    <t>417:13</t>
  </si>
  <si>
    <t>408:16</t>
  </si>
  <si>
    <t>365:49</t>
  </si>
  <si>
    <t>1349:26</t>
  </si>
  <si>
    <t>559:28</t>
  </si>
  <si>
    <t>34:00</t>
  </si>
  <si>
    <t>281:19</t>
  </si>
  <si>
    <t>148:35</t>
  </si>
  <si>
    <t>326:04</t>
  </si>
  <si>
    <t>565:50</t>
  </si>
  <si>
    <t>258:40</t>
  </si>
  <si>
    <t>189:11</t>
  </si>
  <si>
    <t>241:53</t>
  </si>
  <si>
    <t>1255:34</t>
  </si>
  <si>
    <t>644:03</t>
  </si>
  <si>
    <t xml:space="preserve">  08:00:00 p.m.</t>
  </si>
  <si>
    <t>TOTAL (HORA)</t>
  </si>
  <si>
    <t>7-8 AM(KM/H)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</si>
</sst>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2" applyNumberFormat="0" applyFill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5" applyNumberFormat="0" applyAlignment="0" applyProtection="0"/>
    <xf numFmtId="0" fontId="39" fillId="27" borderId="36" applyNumberFormat="0" applyAlignment="0" applyProtection="0"/>
    <xf numFmtId="0" fontId="40" fillId="27" borderId="35" applyNumberFormat="0" applyAlignment="0" applyProtection="0"/>
    <xf numFmtId="0" fontId="41" fillId="0" borderId="37" applyNumberFormat="0" applyFill="0" applyAlignment="0" applyProtection="0"/>
    <xf numFmtId="0" fontId="2" fillId="28" borderId="38" applyNumberFormat="0" applyAlignment="0" applyProtection="0"/>
    <xf numFmtId="0" fontId="3" fillId="0" borderId="0" applyNumberFormat="0" applyFill="0" applyBorder="0" applyAlignment="0" applyProtection="0"/>
    <xf numFmtId="0" fontId="1" fillId="29" borderId="39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0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1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0" fillId="0" borderId="0" xfId="0" applyNumberFormat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20" fillId="21" borderId="0" xfId="0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9" fontId="26" fillId="0" borderId="7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" fillId="0" borderId="22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4" fillId="0" borderId="16" xfId="0" applyNumberFormat="1" applyFont="1" applyFill="1" applyBorder="1" applyAlignment="1">
      <alignment horizontal="center"/>
    </xf>
    <xf numFmtId="168" fontId="2" fillId="12" borderId="0" xfId="0" applyNumberFormat="1" applyFont="1" applyFill="1" applyAlignment="1">
      <alignment horizontal="center"/>
    </xf>
    <xf numFmtId="168" fontId="2" fillId="12" borderId="19" xfId="0" applyNumberFormat="1" applyFont="1" applyFill="1" applyBorder="1" applyAlignment="1">
      <alignment horizontal="center"/>
    </xf>
    <xf numFmtId="168" fontId="2" fillId="12" borderId="3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29" xfId="0" applyFont="1" applyBorder="1" applyAlignment="1">
      <alignment horizontal="center" vertical="center"/>
    </xf>
    <xf numFmtId="167" fontId="4" fillId="0" borderId="10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68" fontId="4" fillId="0" borderId="7" xfId="0" applyNumberFormat="1" applyFon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7" fontId="4" fillId="0" borderId="2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7" fontId="0" fillId="0" borderId="1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8" fontId="2" fillId="12" borderId="1" xfId="0" applyNumberFormat="1" applyFont="1" applyFill="1" applyBorder="1" applyAlignment="1">
      <alignment horizontal="center"/>
    </xf>
    <xf numFmtId="1" fontId="2" fillId="12" borderId="0" xfId="0" applyNumberFormat="1" applyFont="1" applyFill="1" applyAlignment="1">
      <alignment horizontal="center"/>
    </xf>
    <xf numFmtId="2" fontId="0" fillId="0" borderId="1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3" fontId="4" fillId="0" borderId="10" xfId="0" applyNumberFormat="1" applyFont="1" applyFill="1" applyBorder="1" applyAlignment="1"/>
    <xf numFmtId="3" fontId="0" fillId="0" borderId="20" xfId="0" applyNumberFormat="1" applyFill="1" applyBorder="1" applyAlignment="1"/>
    <xf numFmtId="3" fontId="4" fillId="0" borderId="20" xfId="0" applyNumberFormat="1" applyFont="1" applyFill="1" applyBorder="1" applyAlignment="1"/>
    <xf numFmtId="3" fontId="0" fillId="0" borderId="20" xfId="0" applyNumberFormat="1" applyFont="1" applyFill="1" applyBorder="1" applyAlignment="1"/>
    <xf numFmtId="3" fontId="0" fillId="0" borderId="18" xfId="0" applyNumberFormat="1" applyFill="1" applyBorder="1" applyAlignment="1"/>
    <xf numFmtId="3" fontId="2" fillId="12" borderId="1" xfId="0" applyNumberFormat="1" applyFont="1" applyFill="1" applyBorder="1" applyAlignment="1"/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zoomScale="96" zoomScaleNormal="96" workbookViewId="0">
      <selection activeCell="R2" sqref="R2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style="179" customWidth="1"/>
    <col min="8" max="9" width="11.7109375" style="179" customWidth="1"/>
    <col min="10" max="10" width="13.140625" style="179" customWidth="1"/>
    <col min="11" max="11" width="13.140625" style="179" hidden="1" customWidth="1"/>
    <col min="12" max="12" width="13.5703125" style="179" customWidth="1"/>
    <col min="13" max="14" width="9.42578125" style="179" customWidth="1"/>
    <col min="15" max="15" width="12.5703125" style="179" customWidth="1"/>
    <col min="16" max="16" width="6.42578125" customWidth="1"/>
    <col min="17" max="17" width="7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35" t="s">
        <v>37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95"/>
    </row>
    <row r="2" spans="2:32" ht="18" customHeight="1" thickBot="1" x14ac:dyDescent="0.3">
      <c r="B2" s="137" t="s">
        <v>38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97"/>
    </row>
    <row r="3" spans="2:32" ht="18.75" customHeight="1" thickBot="1" x14ac:dyDescent="0.3">
      <c r="B3" s="119">
        <v>44091</v>
      </c>
      <c r="C3" s="119"/>
      <c r="D3" s="119"/>
      <c r="E3" s="119"/>
      <c r="F3" s="119"/>
      <c r="G3" s="119"/>
      <c r="H3" s="119"/>
      <c r="I3" s="119"/>
      <c r="J3" s="119"/>
      <c r="K3" s="96"/>
      <c r="L3" s="96"/>
      <c r="M3" s="120">
        <v>0.33333333333333331</v>
      </c>
      <c r="N3" s="120"/>
      <c r="O3" s="82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40" t="s">
        <v>4</v>
      </c>
      <c r="C4" s="142" t="s">
        <v>5</v>
      </c>
      <c r="D4" s="143"/>
      <c r="E4" s="144"/>
      <c r="F4" s="203" t="s">
        <v>36</v>
      </c>
      <c r="G4" s="145" t="s">
        <v>3</v>
      </c>
      <c r="H4" s="149" t="s">
        <v>6</v>
      </c>
      <c r="I4" s="180" t="s">
        <v>55</v>
      </c>
      <c r="J4" s="124" t="s">
        <v>7</v>
      </c>
      <c r="K4" s="99" t="s">
        <v>53</v>
      </c>
      <c r="L4" s="180" t="s">
        <v>54</v>
      </c>
      <c r="M4" s="124" t="s">
        <v>8</v>
      </c>
      <c r="N4" s="201" t="s">
        <v>9</v>
      </c>
      <c r="O4" s="100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41"/>
      <c r="C5" s="13" t="s">
        <v>10</v>
      </c>
      <c r="D5" s="146" t="s">
        <v>11</v>
      </c>
      <c r="E5" s="14" t="s">
        <v>12</v>
      </c>
      <c r="F5" s="204"/>
      <c r="G5" s="145"/>
      <c r="H5" s="149"/>
      <c r="I5" s="99" t="s">
        <v>57</v>
      </c>
      <c r="J5" s="125"/>
      <c r="K5" s="99" t="s">
        <v>56</v>
      </c>
      <c r="L5" s="99" t="s">
        <v>84</v>
      </c>
      <c r="M5" s="125"/>
      <c r="N5" s="202"/>
      <c r="O5" s="98" t="s">
        <v>85</v>
      </c>
      <c r="Q5" s="15"/>
      <c r="R5" s="15"/>
      <c r="S5" s="126" t="s">
        <v>13</v>
      </c>
      <c r="T5" s="126"/>
      <c r="U5" s="126"/>
      <c r="V5" s="126"/>
      <c r="W5" s="12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83">
        <f>SUM(C8+C7)</f>
        <v>14</v>
      </c>
      <c r="D6" s="147"/>
      <c r="E6" s="84">
        <f>E7</f>
        <v>8</v>
      </c>
      <c r="F6" s="205">
        <f>F7</f>
        <v>2175</v>
      </c>
      <c r="G6" s="181">
        <f>G7</f>
        <v>2610</v>
      </c>
      <c r="H6" s="182">
        <f>+H7</f>
        <v>102</v>
      </c>
      <c r="I6" s="183">
        <f>I7</f>
        <v>15.66527027027027</v>
      </c>
      <c r="J6" s="184">
        <f>SUM(J8+J7)</f>
        <v>1159.23</v>
      </c>
      <c r="K6" s="184">
        <f>J6</f>
        <v>1159.23</v>
      </c>
      <c r="L6" s="85" t="s">
        <v>66</v>
      </c>
      <c r="M6" s="170">
        <f>M7</f>
        <v>1.8762454387826402</v>
      </c>
      <c r="N6" s="171">
        <f>N7</f>
        <v>326.25</v>
      </c>
      <c r="O6" s="171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86">
        <v>14</v>
      </c>
      <c r="D7" s="147"/>
      <c r="E7" s="87">
        <v>8</v>
      </c>
      <c r="F7" s="206">
        <v>2175</v>
      </c>
      <c r="G7" s="185">
        <v>2610</v>
      </c>
      <c r="H7" s="186">
        <v>102</v>
      </c>
      <c r="I7" s="187">
        <f>J7/(L7*24)</f>
        <v>15.66527027027027</v>
      </c>
      <c r="J7" s="188">
        <v>1159.23</v>
      </c>
      <c r="K7" s="188">
        <v>2717.99</v>
      </c>
      <c r="L7" s="88" t="s">
        <v>66</v>
      </c>
      <c r="M7" s="172">
        <f>+F7/J7</f>
        <v>1.8762454387826402</v>
      </c>
      <c r="N7" s="173">
        <f>+G7/E7</f>
        <v>326.25</v>
      </c>
      <c r="O7" s="173">
        <v>18.12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86">
        <v>0</v>
      </c>
      <c r="D8" s="147"/>
      <c r="E8" s="87">
        <v>0</v>
      </c>
      <c r="F8" s="206">
        <v>0</v>
      </c>
      <c r="G8" s="185">
        <v>0</v>
      </c>
      <c r="H8" s="186"/>
      <c r="I8" s="187">
        <v>0</v>
      </c>
      <c r="J8" s="188">
        <v>0</v>
      </c>
      <c r="K8" s="89">
        <v>0</v>
      </c>
      <c r="L8" s="89">
        <v>0</v>
      </c>
      <c r="M8" s="172">
        <v>0</v>
      </c>
      <c r="N8" s="173">
        <v>0</v>
      </c>
      <c r="O8" s="173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83">
        <f>C10</f>
        <v>70</v>
      </c>
      <c r="D9" s="147"/>
      <c r="E9" s="90">
        <f>E10</f>
        <v>69</v>
      </c>
      <c r="F9" s="207">
        <f>F10</f>
        <v>10697</v>
      </c>
      <c r="G9" s="189">
        <f t="shared" ref="G9" si="0">G10</f>
        <v>25202.5</v>
      </c>
      <c r="H9" s="190">
        <f>H10</f>
        <v>462</v>
      </c>
      <c r="I9" s="187">
        <f t="shared" ref="I9:I27" si="1">J9/(L9*24)</f>
        <v>25.921581769437001</v>
      </c>
      <c r="J9" s="191">
        <f>J10</f>
        <v>15470</v>
      </c>
      <c r="K9" s="191">
        <f>J9</f>
        <v>15470</v>
      </c>
      <c r="L9" s="91" t="s">
        <v>64</v>
      </c>
      <c r="M9" s="172">
        <f t="shared" ref="M9:M29" si="2">+F9/J9</f>
        <v>0.69146735617323851</v>
      </c>
      <c r="N9" s="173">
        <f t="shared" ref="N9:N27" si="3">+G9/E9</f>
        <v>365.25362318840581</v>
      </c>
      <c r="O9" s="173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86">
        <v>70</v>
      </c>
      <c r="D10" s="147"/>
      <c r="E10" s="92">
        <v>69</v>
      </c>
      <c r="F10" s="206">
        <v>10697</v>
      </c>
      <c r="G10" s="185">
        <v>25202.5</v>
      </c>
      <c r="H10" s="186">
        <v>462</v>
      </c>
      <c r="I10" s="187">
        <f>J10/(L10*24)</f>
        <v>24.019874233366977</v>
      </c>
      <c r="J10" s="188">
        <v>15470</v>
      </c>
      <c r="K10" s="188">
        <v>32.5</v>
      </c>
      <c r="L10" s="88" t="s">
        <v>82</v>
      </c>
      <c r="M10" s="172">
        <f>+F10/J10</f>
        <v>0.69146735617323851</v>
      </c>
      <c r="N10" s="173">
        <f t="shared" si="3"/>
        <v>365.25362318840581</v>
      </c>
      <c r="O10" s="173">
        <v>25.026528166319338</v>
      </c>
      <c r="T10" s="1"/>
      <c r="U10" s="1"/>
      <c r="V10" s="1"/>
      <c r="W10" s="1"/>
    </row>
    <row r="11" spans="2:32" x14ac:dyDescent="0.25">
      <c r="B11" s="35" t="s">
        <v>18</v>
      </c>
      <c r="C11" s="83">
        <f>SUM(C15+C14+C13+C12+C16)</f>
        <v>168</v>
      </c>
      <c r="D11" s="147"/>
      <c r="E11" s="90">
        <f>SUM(E15+E14+E13+E12+E16)</f>
        <v>159</v>
      </c>
      <c r="F11" s="207">
        <f>SUM(F15+F14+F13+F12+F16)</f>
        <v>47441</v>
      </c>
      <c r="G11" s="189">
        <f>SUM(G15+G14+G13+G12+G16)</f>
        <v>64735.5</v>
      </c>
      <c r="H11" s="190">
        <f>SUM(H12+H13+H14+H15+H16)</f>
        <v>23971.406999999999</v>
      </c>
      <c r="I11" s="187">
        <f t="shared" si="1"/>
        <v>12.761722580587914</v>
      </c>
      <c r="J11" s="191">
        <f>SUM(J12+J13+J14+J15+J16)</f>
        <v>23971.406999999999</v>
      </c>
      <c r="K11" s="191">
        <f>J11</f>
        <v>23971.406999999999</v>
      </c>
      <c r="L11" s="91" t="s">
        <v>65</v>
      </c>
      <c r="M11" s="172">
        <f t="shared" si="2"/>
        <v>1.9790661432597596</v>
      </c>
      <c r="N11" s="173">
        <f t="shared" si="3"/>
        <v>407.14150943396226</v>
      </c>
      <c r="O11" s="173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86">
        <v>60</v>
      </c>
      <c r="D12" s="147"/>
      <c r="E12" s="92">
        <v>53</v>
      </c>
      <c r="F12" s="206">
        <v>14931</v>
      </c>
      <c r="G12" s="185">
        <v>19785.75</v>
      </c>
      <c r="H12" s="186">
        <v>9010.7990000000009</v>
      </c>
      <c r="I12" s="192">
        <f>J12/(L12*24)</f>
        <v>15.073266978922719</v>
      </c>
      <c r="J12" s="188">
        <v>9010.7990000000009</v>
      </c>
      <c r="K12" s="188">
        <v>24.200000000000003</v>
      </c>
      <c r="L12" s="88" t="s">
        <v>67</v>
      </c>
      <c r="M12" s="172">
        <f t="shared" si="2"/>
        <v>1.6570117699884326</v>
      </c>
      <c r="N12" s="173">
        <f t="shared" si="3"/>
        <v>373.31603773584908</v>
      </c>
      <c r="O12" s="173">
        <v>20.561292680539069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86">
        <v>41</v>
      </c>
      <c r="D13" s="147"/>
      <c r="E13" s="92">
        <v>39</v>
      </c>
      <c r="F13" s="206">
        <v>11077</v>
      </c>
      <c r="G13" s="185">
        <v>15316.5</v>
      </c>
      <c r="H13" s="186">
        <v>6180.7830000000013</v>
      </c>
      <c r="I13" s="192">
        <f t="shared" si="1"/>
        <v>14.814324291934648</v>
      </c>
      <c r="J13" s="188">
        <v>6180.7830000000013</v>
      </c>
      <c r="K13" s="188">
        <v>21.7</v>
      </c>
      <c r="L13" s="88" t="s">
        <v>68</v>
      </c>
      <c r="M13" s="172">
        <f t="shared" si="2"/>
        <v>1.7921677560917439</v>
      </c>
      <c r="N13" s="173">
        <f t="shared" si="3"/>
        <v>392.73076923076923</v>
      </c>
      <c r="O13" s="173">
        <v>22.268366553542275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86">
        <v>34</v>
      </c>
      <c r="D14" s="147"/>
      <c r="E14" s="92">
        <v>34</v>
      </c>
      <c r="F14" s="206">
        <v>9348</v>
      </c>
      <c r="G14" s="185">
        <v>13057.5</v>
      </c>
      <c r="H14" s="186">
        <v>4623.7800000000007</v>
      </c>
      <c r="I14" s="192">
        <f t="shared" si="1"/>
        <v>11.325391900718486</v>
      </c>
      <c r="J14" s="188">
        <v>4623.7800000000007</v>
      </c>
      <c r="K14" s="188">
        <v>22.95</v>
      </c>
      <c r="L14" s="88" t="s">
        <v>69</v>
      </c>
      <c r="M14" s="172">
        <f t="shared" si="2"/>
        <v>2.0217224867965169</v>
      </c>
      <c r="N14" s="173">
        <f t="shared" si="3"/>
        <v>384.04411764705884</v>
      </c>
      <c r="O14" s="173">
        <v>20.551946160682753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86">
        <v>33</v>
      </c>
      <c r="D15" s="147"/>
      <c r="E15" s="92">
        <v>33</v>
      </c>
      <c r="F15" s="206">
        <v>12085</v>
      </c>
      <c r="G15" s="185">
        <v>16575.75</v>
      </c>
      <c r="H15" s="186">
        <v>4156.0450000000001</v>
      </c>
      <c r="I15" s="192">
        <f t="shared" si="1"/>
        <v>11.361005057178003</v>
      </c>
      <c r="J15" s="188">
        <v>4156.0450000000001</v>
      </c>
      <c r="K15" s="188">
        <v>17.244999999999997</v>
      </c>
      <c r="L15" s="88" t="s">
        <v>70</v>
      </c>
      <c r="M15" s="172">
        <f t="shared" si="2"/>
        <v>2.9078125958693901</v>
      </c>
      <c r="N15" s="173">
        <f t="shared" si="3"/>
        <v>502.29545454545456</v>
      </c>
      <c r="O15" s="173">
        <v>22.870871115832003</v>
      </c>
      <c r="Q15" s="76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60</v>
      </c>
      <c r="C16" s="86">
        <v>0</v>
      </c>
      <c r="D16" s="147"/>
      <c r="E16" s="92">
        <v>0</v>
      </c>
      <c r="F16" s="206">
        <v>0</v>
      </c>
      <c r="G16" s="185">
        <v>0</v>
      </c>
      <c r="H16" s="186">
        <v>0</v>
      </c>
      <c r="I16" s="192">
        <v>0</v>
      </c>
      <c r="J16" s="188">
        <v>0</v>
      </c>
      <c r="K16" s="188">
        <v>15.2</v>
      </c>
      <c r="L16" s="88" t="s">
        <v>62</v>
      </c>
      <c r="M16" s="172">
        <v>0</v>
      </c>
      <c r="N16" s="173">
        <v>0</v>
      </c>
      <c r="O16" s="173">
        <v>0</v>
      </c>
      <c r="Q16" s="76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83">
        <f>SUM(C21+C20+C19+C18)</f>
        <v>117</v>
      </c>
      <c r="D17" s="147"/>
      <c r="E17" s="90">
        <f>SUM(E21+E20+E19+E18)</f>
        <v>113</v>
      </c>
      <c r="F17" s="207">
        <f>SUM(F21+F20+F19+F18)</f>
        <v>38535</v>
      </c>
      <c r="G17" s="189">
        <f>SUM(G21+G20+G19+G18)</f>
        <v>53820</v>
      </c>
      <c r="H17" s="190">
        <f>SUM(H21+H20+H19+H18)</f>
        <v>1819</v>
      </c>
      <c r="I17" s="187">
        <f t="shared" si="1"/>
        <v>19.45864018902488</v>
      </c>
      <c r="J17" s="191">
        <f>SUM(J18:J21)</f>
        <v>24431.620000000003</v>
      </c>
      <c r="K17" s="191">
        <f>J17</f>
        <v>24431.620000000003</v>
      </c>
      <c r="L17" s="91" t="s">
        <v>81</v>
      </c>
      <c r="M17" s="172">
        <f t="shared" si="2"/>
        <v>1.577259305768508</v>
      </c>
      <c r="N17" s="173">
        <f t="shared" si="3"/>
        <v>476.28318584070797</v>
      </c>
      <c r="O17" s="173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86">
        <v>45</v>
      </c>
      <c r="D18" s="147"/>
      <c r="E18" s="92">
        <v>43</v>
      </c>
      <c r="F18" s="206">
        <v>17599</v>
      </c>
      <c r="G18" s="185">
        <v>24638.25</v>
      </c>
      <c r="H18" s="186">
        <v>636</v>
      </c>
      <c r="I18" s="192">
        <f t="shared" si="1"/>
        <v>18.315675994108982</v>
      </c>
      <c r="J18" s="188">
        <v>10363.620000000001</v>
      </c>
      <c r="K18" s="188">
        <v>16.295000000000002</v>
      </c>
      <c r="L18" s="88" t="s">
        <v>77</v>
      </c>
      <c r="M18" s="172">
        <f t="shared" si="2"/>
        <v>1.6981518040993397</v>
      </c>
      <c r="N18" s="173">
        <f t="shared" si="3"/>
        <v>572.98255813953483</v>
      </c>
      <c r="O18" s="173">
        <v>19.980201823675564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86">
        <v>32</v>
      </c>
      <c r="D19" s="147"/>
      <c r="E19" s="92">
        <v>31</v>
      </c>
      <c r="F19" s="206">
        <v>8826</v>
      </c>
      <c r="G19" s="185">
        <v>12221.25</v>
      </c>
      <c r="H19" s="186">
        <v>466</v>
      </c>
      <c r="I19" s="192">
        <f t="shared" si="1"/>
        <v>21.051069587628859</v>
      </c>
      <c r="J19" s="188">
        <v>5445.2099999999991</v>
      </c>
      <c r="K19" s="188">
        <v>11.69</v>
      </c>
      <c r="L19" s="88" t="s">
        <v>78</v>
      </c>
      <c r="M19" s="172">
        <f t="shared" si="2"/>
        <v>1.6208741260667636</v>
      </c>
      <c r="N19" s="173">
        <f t="shared" si="3"/>
        <v>394.23387096774195</v>
      </c>
      <c r="O19" s="173">
        <v>22.748959686579951</v>
      </c>
      <c r="Q19" s="80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86">
        <v>19</v>
      </c>
      <c r="D20" s="147"/>
      <c r="E20" s="92">
        <v>19</v>
      </c>
      <c r="F20" s="206">
        <v>5790</v>
      </c>
      <c r="G20" s="185">
        <v>8076</v>
      </c>
      <c r="H20" s="186">
        <v>346</v>
      </c>
      <c r="I20" s="192">
        <f t="shared" si="1"/>
        <v>23.693577658356094</v>
      </c>
      <c r="J20" s="188">
        <v>4482.43</v>
      </c>
      <c r="K20" s="188">
        <v>12.96</v>
      </c>
      <c r="L20" s="88" t="s">
        <v>79</v>
      </c>
      <c r="M20" s="172">
        <f t="shared" si="2"/>
        <v>1.2917100769002527</v>
      </c>
      <c r="N20" s="173">
        <f t="shared" si="3"/>
        <v>425.05263157894734</v>
      </c>
      <c r="O20" s="173">
        <v>26.405663693815328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86">
        <v>21</v>
      </c>
      <c r="D21" s="147"/>
      <c r="E21" s="92">
        <v>20</v>
      </c>
      <c r="F21" s="206">
        <v>6320</v>
      </c>
      <c r="G21" s="185">
        <v>8884.5</v>
      </c>
      <c r="H21" s="186">
        <v>371</v>
      </c>
      <c r="I21" s="192">
        <f>J21/(L21*24)</f>
        <v>17.11717770274926</v>
      </c>
      <c r="J21" s="188">
        <v>4140.3599999999997</v>
      </c>
      <c r="K21" s="188">
        <v>9.94</v>
      </c>
      <c r="L21" s="88" t="s">
        <v>80</v>
      </c>
      <c r="M21" s="172">
        <f t="shared" si="2"/>
        <v>1.5264373146296459</v>
      </c>
      <c r="N21" s="173">
        <f t="shared" si="3"/>
        <v>444.22500000000002</v>
      </c>
      <c r="O21" s="173">
        <v>17.340599981968495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83">
        <f>SUM(C28+C27+C26+C25+C24+C23)</f>
        <v>172</v>
      </c>
      <c r="D22" s="147"/>
      <c r="E22" s="90">
        <f>SUM(E28+E27+E26+E25+E24+E23)</f>
        <v>172</v>
      </c>
      <c r="F22" s="207">
        <f>SUM(F23:F28)</f>
        <v>50158</v>
      </c>
      <c r="G22" s="189">
        <f>SUM(G28+G27+G26+G25+G24+G23)</f>
        <v>82810.399999999907</v>
      </c>
      <c r="H22" s="190">
        <f>SUM(H28+H27+H26+H25+H24+H23)</f>
        <v>1289</v>
      </c>
      <c r="I22" s="187">
        <f t="shared" si="1"/>
        <v>23.751799520786498</v>
      </c>
      <c r="J22" s="187">
        <f>SUM(J28+J27+J26+J25+J24+J23)</f>
        <v>32051.469999999998</v>
      </c>
      <c r="K22" s="187">
        <f>J22</f>
        <v>32051.469999999998</v>
      </c>
      <c r="L22" s="91" t="s">
        <v>71</v>
      </c>
      <c r="M22" s="172">
        <f>+F22/J22</f>
        <v>1.5649204233066378</v>
      </c>
      <c r="N22" s="173">
        <f>+G22/E22</f>
        <v>481.45581395348785</v>
      </c>
      <c r="O22" s="173">
        <v>0</v>
      </c>
      <c r="U22" s="138"/>
      <c r="V22" s="138"/>
      <c r="W22" s="138"/>
      <c r="X22" s="138"/>
      <c r="Y22" s="138"/>
      <c r="Z22" s="138"/>
      <c r="AA22" s="138"/>
    </row>
    <row r="23" spans="2:29" x14ac:dyDescent="0.25">
      <c r="B23" s="44">
        <v>201</v>
      </c>
      <c r="C23" s="87">
        <v>74</v>
      </c>
      <c r="D23" s="147"/>
      <c r="E23" s="92">
        <v>74</v>
      </c>
      <c r="F23" s="208">
        <v>24587</v>
      </c>
      <c r="G23" s="185">
        <v>40663.999999999898</v>
      </c>
      <c r="H23" s="186">
        <v>556</v>
      </c>
      <c r="I23" s="192">
        <f t="shared" si="1"/>
        <v>23.712154432793135</v>
      </c>
      <c r="J23" s="188">
        <v>13266.16</v>
      </c>
      <c r="K23" s="188">
        <v>24.27</v>
      </c>
      <c r="L23" s="88" t="s">
        <v>72</v>
      </c>
      <c r="M23" s="172">
        <f t="shared" si="2"/>
        <v>1.8533622389598798</v>
      </c>
      <c r="N23" s="173">
        <f t="shared" si="3"/>
        <v>549.51351351351218</v>
      </c>
      <c r="O23" s="173">
        <v>21.703957420832008</v>
      </c>
      <c r="S23" s="1" t="s">
        <v>2</v>
      </c>
      <c r="T23" s="1"/>
      <c r="U23" s="139" t="s">
        <v>40</v>
      </c>
      <c r="V23" s="139"/>
      <c r="W23" s="139"/>
      <c r="X23" s="139"/>
      <c r="Y23" s="139"/>
      <c r="Z23" s="139"/>
      <c r="AA23" s="139"/>
    </row>
    <row r="24" spans="2:29" x14ac:dyDescent="0.25">
      <c r="B24" s="44">
        <v>202</v>
      </c>
      <c r="C24" s="87">
        <v>10</v>
      </c>
      <c r="D24" s="147"/>
      <c r="E24" s="92">
        <v>10</v>
      </c>
      <c r="F24" s="206">
        <v>679</v>
      </c>
      <c r="G24" s="185">
        <v>1119.45</v>
      </c>
      <c r="H24" s="186">
        <v>50</v>
      </c>
      <c r="I24" s="192">
        <v>0</v>
      </c>
      <c r="J24" s="188">
        <v>860.00000000000011</v>
      </c>
      <c r="K24" s="188">
        <v>24.27</v>
      </c>
      <c r="L24" s="88" t="s">
        <v>73</v>
      </c>
      <c r="M24" s="172">
        <f t="shared" si="2"/>
        <v>0.78953488372093017</v>
      </c>
      <c r="N24" s="173">
        <f t="shared" si="3"/>
        <v>111.94500000000001</v>
      </c>
      <c r="O24" s="173">
        <v>24.839747167494565</v>
      </c>
      <c r="T24" s="1"/>
      <c r="U24" s="132" t="s">
        <v>41</v>
      </c>
      <c r="V24" s="132"/>
      <c r="W24" s="132"/>
      <c r="X24" s="132"/>
      <c r="Y24" s="132"/>
      <c r="Z24" s="132"/>
      <c r="AA24" s="132"/>
    </row>
    <row r="25" spans="2:29" ht="15.75" thickBot="1" x14ac:dyDescent="0.3">
      <c r="B25" s="44">
        <v>204</v>
      </c>
      <c r="C25" s="87">
        <v>32</v>
      </c>
      <c r="D25" s="147"/>
      <c r="E25" s="92">
        <v>32</v>
      </c>
      <c r="F25" s="206">
        <v>9348</v>
      </c>
      <c r="G25" s="185">
        <v>15481.9</v>
      </c>
      <c r="H25" s="186">
        <v>273</v>
      </c>
      <c r="I25" s="192">
        <f t="shared" si="1"/>
        <v>26.172676106404406</v>
      </c>
      <c r="J25" s="188">
        <v>7362.8099999999995</v>
      </c>
      <c r="K25" s="188">
        <v>37.130000000000003</v>
      </c>
      <c r="L25" s="88" t="s">
        <v>74</v>
      </c>
      <c r="M25" s="172">
        <f t="shared" si="2"/>
        <v>1.2696239615038281</v>
      </c>
      <c r="N25" s="173">
        <f t="shared" si="3"/>
        <v>483.80937499999999</v>
      </c>
      <c r="O25" s="173">
        <v>24.010635878564294</v>
      </c>
      <c r="T25" s="1"/>
      <c r="U25" s="77"/>
      <c r="V25" s="77"/>
      <c r="W25" s="77"/>
      <c r="X25" s="77"/>
      <c r="Y25" s="77"/>
      <c r="Z25" s="77"/>
      <c r="AA25" s="77" t="s">
        <v>83</v>
      </c>
    </row>
    <row r="26" spans="2:29" ht="16.5" thickBot="1" x14ac:dyDescent="0.3">
      <c r="B26" s="44">
        <v>206</v>
      </c>
      <c r="C26" s="87">
        <v>14</v>
      </c>
      <c r="D26" s="147"/>
      <c r="E26" s="92">
        <v>14</v>
      </c>
      <c r="F26" s="206">
        <v>4748</v>
      </c>
      <c r="G26" s="185">
        <v>7780.9</v>
      </c>
      <c r="H26" s="186">
        <v>110</v>
      </c>
      <c r="I26" s="192">
        <f t="shared" si="1"/>
        <v>23.468311833987659</v>
      </c>
      <c r="J26" s="188">
        <v>3487</v>
      </c>
      <c r="K26" s="188">
        <v>30.099999999999969</v>
      </c>
      <c r="L26" s="88" t="s">
        <v>75</v>
      </c>
      <c r="M26" s="172">
        <f t="shared" si="2"/>
        <v>1.3616289073702323</v>
      </c>
      <c r="N26" s="173">
        <f t="shared" si="3"/>
        <v>555.77857142857135</v>
      </c>
      <c r="O26" s="173">
        <v>22.922435680842614</v>
      </c>
      <c r="S26" t="s">
        <v>24</v>
      </c>
      <c r="T26" s="1"/>
      <c r="U26" s="121">
        <f>B3</f>
        <v>44091</v>
      </c>
      <c r="V26" s="122"/>
      <c r="W26" s="122"/>
      <c r="X26" s="122"/>
      <c r="Y26" s="122"/>
      <c r="Z26" s="122"/>
      <c r="AA26" s="123"/>
    </row>
    <row r="27" spans="2:29" ht="15.75" thickBot="1" x14ac:dyDescent="0.3">
      <c r="B27" s="44">
        <v>209</v>
      </c>
      <c r="C27" s="87">
        <v>42</v>
      </c>
      <c r="D27" s="147"/>
      <c r="E27" s="92">
        <v>42</v>
      </c>
      <c r="F27" s="206">
        <v>10796</v>
      </c>
      <c r="G27" s="185">
        <v>17764.150000000001</v>
      </c>
      <c r="H27" s="186">
        <v>300</v>
      </c>
      <c r="I27" s="192">
        <f t="shared" si="1"/>
        <v>21.699550194234309</v>
      </c>
      <c r="J27" s="188">
        <v>7075.5</v>
      </c>
      <c r="K27" s="188">
        <v>23.87</v>
      </c>
      <c r="L27" s="88" t="s">
        <v>76</v>
      </c>
      <c r="M27" s="172">
        <f t="shared" si="2"/>
        <v>1.5258285633524133</v>
      </c>
      <c r="N27" s="173">
        <f t="shared" si="3"/>
        <v>422.9559523809524</v>
      </c>
      <c r="O27" s="173">
        <v>18.455921353446371</v>
      </c>
      <c r="T27" s="1"/>
      <c r="U27" s="127" t="s">
        <v>4</v>
      </c>
      <c r="V27" s="129" t="s">
        <v>5</v>
      </c>
      <c r="W27" s="130"/>
      <c r="X27" s="130"/>
      <c r="Y27" s="131"/>
      <c r="Z27" s="127" t="s">
        <v>2</v>
      </c>
      <c r="AA27" s="127" t="s">
        <v>3</v>
      </c>
    </row>
    <row r="28" spans="2:29" ht="15.75" thickBot="1" x14ac:dyDescent="0.3">
      <c r="B28" s="45">
        <v>257</v>
      </c>
      <c r="C28" s="87">
        <v>0</v>
      </c>
      <c r="D28" s="147"/>
      <c r="E28" s="93">
        <v>0</v>
      </c>
      <c r="F28" s="209">
        <v>0</v>
      </c>
      <c r="G28" s="193">
        <v>0</v>
      </c>
      <c r="H28" s="194"/>
      <c r="I28" s="195">
        <v>0</v>
      </c>
      <c r="J28" s="196">
        <v>0</v>
      </c>
      <c r="K28" s="196">
        <v>13.76</v>
      </c>
      <c r="L28" s="94" t="s">
        <v>62</v>
      </c>
      <c r="M28" s="174">
        <v>0</v>
      </c>
      <c r="N28" s="175">
        <v>0</v>
      </c>
      <c r="O28" s="175">
        <v>0</v>
      </c>
      <c r="T28" s="1"/>
      <c r="U28" s="128"/>
      <c r="V28" s="13" t="s">
        <v>10</v>
      </c>
      <c r="W28" s="150" t="s">
        <v>11</v>
      </c>
      <c r="X28" s="14" t="s">
        <v>12</v>
      </c>
      <c r="Y28" s="48" t="s">
        <v>25</v>
      </c>
      <c r="Z28" s="128"/>
      <c r="AA28" s="128"/>
    </row>
    <row r="29" spans="2:29" ht="15.75" customHeight="1" thickBot="1" x14ac:dyDescent="0.3">
      <c r="B29" s="49" t="s">
        <v>26</v>
      </c>
      <c r="C29" s="50">
        <f>SUM(C6+C9+C11+C17+C22)</f>
        <v>541</v>
      </c>
      <c r="D29" s="148"/>
      <c r="E29" s="50">
        <f>SUM(E6+E9+E11+E17+E22+P32)</f>
        <v>521</v>
      </c>
      <c r="F29" s="210">
        <f>SUM(F6+F9+F11+F17+F22)</f>
        <v>149006</v>
      </c>
      <c r="G29" s="197">
        <f>SUM(G6+G9+G11+G17+G22)</f>
        <v>229178.39999999991</v>
      </c>
      <c r="H29" s="198">
        <f>SUM(H6+H9+H11+H17+H22)</f>
        <v>27643.406999999999</v>
      </c>
      <c r="I29" s="198"/>
      <c r="J29" s="176">
        <f>SUM(J6+J9+J11+J17+J22)</f>
        <v>97083.726999999999</v>
      </c>
      <c r="K29" s="176"/>
      <c r="L29" s="176"/>
      <c r="M29" s="176">
        <f t="shared" si="2"/>
        <v>1.5348195274785856</v>
      </c>
      <c r="N29" s="177">
        <f>G29/E29</f>
        <v>439.88176583493265</v>
      </c>
      <c r="O29" s="178"/>
      <c r="T29" s="1"/>
      <c r="U29" s="64" t="s">
        <v>14</v>
      </c>
      <c r="V29" s="52">
        <f>C6</f>
        <v>14</v>
      </c>
      <c r="W29" s="151"/>
      <c r="X29" s="52">
        <f>E6</f>
        <v>8</v>
      </c>
      <c r="Y29" s="53">
        <f t="shared" ref="Y29:Y34" si="4">+X29/V29</f>
        <v>0.5714285714285714</v>
      </c>
      <c r="Z29" s="24">
        <f>F7</f>
        <v>2175</v>
      </c>
      <c r="AA29" s="65">
        <f>G6</f>
        <v>2610</v>
      </c>
    </row>
    <row r="30" spans="2:29" ht="15.75" customHeight="1" x14ac:dyDescent="0.25">
      <c r="B30" s="153" t="s">
        <v>63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S30" s="71" t="s">
        <v>39</v>
      </c>
      <c r="U30" s="66" t="s">
        <v>16</v>
      </c>
      <c r="V30" s="34">
        <f>C9</f>
        <v>70</v>
      </c>
      <c r="W30" s="151"/>
      <c r="X30" s="54">
        <f>E9</f>
        <v>69</v>
      </c>
      <c r="Y30" s="53">
        <f t="shared" si="4"/>
        <v>0.98571428571428577</v>
      </c>
      <c r="Z30" s="24">
        <f>F9</f>
        <v>10697</v>
      </c>
      <c r="AA30" s="65">
        <f>G9</f>
        <v>25202.5</v>
      </c>
    </row>
    <row r="31" spans="2:29" x14ac:dyDescent="0.25">
      <c r="B31" s="153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Q31" s="78"/>
      <c r="U31" s="67" t="s">
        <v>18</v>
      </c>
      <c r="V31" s="34">
        <f>C11</f>
        <v>168</v>
      </c>
      <c r="W31" s="151"/>
      <c r="X31" s="54">
        <f>E11</f>
        <v>159</v>
      </c>
      <c r="Y31" s="53">
        <f t="shared" si="4"/>
        <v>0.9464285714285714</v>
      </c>
      <c r="Z31" s="24">
        <f>F11</f>
        <v>47441</v>
      </c>
      <c r="AA31" s="65">
        <f>G11</f>
        <v>64735.5</v>
      </c>
    </row>
    <row r="32" spans="2:29" x14ac:dyDescent="0.25">
      <c r="B32" s="152" t="s">
        <v>42</v>
      </c>
      <c r="C32" s="152"/>
      <c r="D32" s="133" t="s">
        <v>43</v>
      </c>
      <c r="E32" s="133"/>
      <c r="F32" s="133"/>
      <c r="G32" s="133" t="s">
        <v>44</v>
      </c>
      <c r="H32" s="133"/>
      <c r="I32" s="133" t="s">
        <v>45</v>
      </c>
      <c r="J32" s="133"/>
      <c r="K32" s="133"/>
      <c r="L32" s="133"/>
      <c r="M32" s="133"/>
      <c r="N32" s="133"/>
      <c r="O32" s="133"/>
      <c r="U32" s="68" t="s">
        <v>21</v>
      </c>
      <c r="V32" s="34">
        <f>C17</f>
        <v>117</v>
      </c>
      <c r="W32" s="151"/>
      <c r="X32" s="54">
        <f>E17</f>
        <v>113</v>
      </c>
      <c r="Y32" s="53">
        <f t="shared" si="4"/>
        <v>0.96581196581196582</v>
      </c>
      <c r="Z32" s="24">
        <f>F17</f>
        <v>38535</v>
      </c>
      <c r="AA32" s="65">
        <f>G17</f>
        <v>53820</v>
      </c>
    </row>
    <row r="33" spans="2:27" ht="15.75" thickBot="1" x14ac:dyDescent="0.3">
      <c r="B33" s="157" t="s">
        <v>46</v>
      </c>
      <c r="C33" s="157"/>
      <c r="D33" s="134">
        <v>40</v>
      </c>
      <c r="E33" s="134"/>
      <c r="F33" s="134"/>
      <c r="G33" s="134">
        <v>35</v>
      </c>
      <c r="H33" s="134"/>
      <c r="I33" s="134">
        <v>5</v>
      </c>
      <c r="J33" s="134"/>
      <c r="K33" s="134"/>
      <c r="L33" s="134"/>
      <c r="M33" s="134"/>
      <c r="N33" s="134"/>
      <c r="O33" s="134"/>
      <c r="U33" s="69" t="s">
        <v>23</v>
      </c>
      <c r="V33" s="46">
        <f>C22</f>
        <v>172</v>
      </c>
      <c r="W33" s="151"/>
      <c r="X33" s="55">
        <f>E22</f>
        <v>172</v>
      </c>
      <c r="Y33" s="56">
        <f t="shared" si="4"/>
        <v>1</v>
      </c>
      <c r="Z33" s="47">
        <f>F22</f>
        <v>50158</v>
      </c>
      <c r="AA33" s="70">
        <f>G22</f>
        <v>82810.399999999907</v>
      </c>
    </row>
    <row r="34" spans="2:27" ht="15.75" thickBot="1" x14ac:dyDescent="0.3">
      <c r="B34" s="157" t="s">
        <v>47</v>
      </c>
      <c r="C34" s="157"/>
      <c r="D34" s="134">
        <v>58</v>
      </c>
      <c r="E34" s="134"/>
      <c r="F34" s="134"/>
      <c r="G34" s="134">
        <v>50</v>
      </c>
      <c r="H34" s="134"/>
      <c r="I34" s="134">
        <v>5</v>
      </c>
      <c r="J34" s="134"/>
      <c r="K34" s="134"/>
      <c r="L34" s="134"/>
      <c r="M34" s="134"/>
      <c r="N34" s="134"/>
      <c r="O34" s="134"/>
      <c r="U34" s="49" t="s">
        <v>26</v>
      </c>
      <c r="V34" s="73">
        <f>SUM(V29:V33)</f>
        <v>541</v>
      </c>
      <c r="W34" s="151"/>
      <c r="X34" s="73">
        <f>SUM(X29:X33)</f>
        <v>521</v>
      </c>
      <c r="Y34" s="57">
        <f t="shared" si="4"/>
        <v>0.9630314232902033</v>
      </c>
      <c r="Z34" s="51">
        <f>SUM(Z29+Z30+Z31+Z32+Z33)</f>
        <v>149006</v>
      </c>
      <c r="AA34" s="58">
        <f>SUM(AA29:AA33)</f>
        <v>229178.39999999991</v>
      </c>
    </row>
    <row r="35" spans="2:27" x14ac:dyDescent="0.25">
      <c r="B35" s="157" t="s">
        <v>48</v>
      </c>
      <c r="C35" s="157"/>
      <c r="D35" s="134">
        <v>70</v>
      </c>
      <c r="E35" s="134"/>
      <c r="F35" s="134"/>
      <c r="G35" s="158">
        <v>74</v>
      </c>
      <c r="H35" s="159"/>
      <c r="I35" s="134">
        <v>0</v>
      </c>
      <c r="J35" s="134"/>
      <c r="K35" s="134"/>
      <c r="L35" s="134"/>
      <c r="M35" s="134"/>
      <c r="N35" s="134"/>
      <c r="O35" s="134"/>
      <c r="U35" s="72" t="s">
        <v>50</v>
      </c>
      <c r="V35" s="116" t="s">
        <v>59</v>
      </c>
      <c r="W35" s="117"/>
      <c r="X35" s="118"/>
    </row>
    <row r="36" spans="2:27" x14ac:dyDescent="0.25">
      <c r="B36" s="157" t="s">
        <v>49</v>
      </c>
      <c r="C36" s="157"/>
      <c r="D36" s="134">
        <v>0</v>
      </c>
      <c r="E36" s="134"/>
      <c r="F36" s="134"/>
      <c r="G36" s="134">
        <v>0</v>
      </c>
      <c r="H36" s="134"/>
      <c r="I36" s="134">
        <f t="shared" ref="I36" si="5">+D36-G36</f>
        <v>0</v>
      </c>
      <c r="J36" s="134"/>
      <c r="K36" s="134"/>
      <c r="L36" s="134"/>
      <c r="M36" s="134"/>
      <c r="N36" s="134"/>
      <c r="O36" s="134"/>
      <c r="U36" s="75" t="s">
        <v>51</v>
      </c>
      <c r="V36" s="105" t="s">
        <v>59</v>
      </c>
      <c r="W36" s="106"/>
      <c r="X36" s="107"/>
    </row>
    <row r="37" spans="2:27" x14ac:dyDescent="0.25">
      <c r="B37" s="109" t="s">
        <v>26</v>
      </c>
      <c r="C37" s="109"/>
      <c r="D37" s="110">
        <f>SUM(D33+D34+D35+D36)</f>
        <v>168</v>
      </c>
      <c r="E37" s="111"/>
      <c r="F37" s="112"/>
      <c r="G37" s="109">
        <f>SUM(G33+G34+G35+G36)</f>
        <v>159</v>
      </c>
      <c r="H37" s="109"/>
      <c r="I37" s="109">
        <f>SUM(I33+I34+I35+I36)</f>
        <v>10</v>
      </c>
      <c r="J37" s="109"/>
      <c r="K37" s="109"/>
      <c r="L37" s="109"/>
      <c r="M37" s="109"/>
      <c r="N37" s="109"/>
      <c r="O37" s="109"/>
      <c r="U37" s="74" t="s">
        <v>52</v>
      </c>
      <c r="V37" s="101" t="s">
        <v>59</v>
      </c>
      <c r="W37" s="102"/>
      <c r="X37" s="103"/>
    </row>
    <row r="38" spans="2:27" x14ac:dyDescent="0.25">
      <c r="B38" s="72" t="s">
        <v>50</v>
      </c>
      <c r="C38" s="108" t="s">
        <v>59</v>
      </c>
      <c r="D38" s="108"/>
      <c r="E38" s="108"/>
      <c r="F38" s="162" t="s">
        <v>61</v>
      </c>
      <c r="G38" s="162"/>
      <c r="H38" s="162"/>
      <c r="I38" s="81"/>
      <c r="U38" s="79" t="s">
        <v>58</v>
      </c>
      <c r="V38" s="113" t="s">
        <v>59</v>
      </c>
      <c r="W38" s="114"/>
      <c r="X38" s="115"/>
    </row>
    <row r="39" spans="2:27" x14ac:dyDescent="0.25">
      <c r="B39" s="75" t="s">
        <v>51</v>
      </c>
      <c r="C39" s="104" t="s">
        <v>59</v>
      </c>
      <c r="D39" s="104"/>
      <c r="E39" s="104"/>
    </row>
    <row r="40" spans="2:27" x14ac:dyDescent="0.25">
      <c r="B40" s="74" t="s">
        <v>52</v>
      </c>
      <c r="C40" s="160" t="s">
        <v>59</v>
      </c>
      <c r="D40" s="160"/>
      <c r="E40" s="160"/>
    </row>
    <row r="41" spans="2:27" x14ac:dyDescent="0.25">
      <c r="B41" s="79" t="s">
        <v>58</v>
      </c>
      <c r="C41" s="161" t="s">
        <v>59</v>
      </c>
      <c r="D41" s="161"/>
      <c r="E41" s="161"/>
    </row>
    <row r="48" spans="2:27" x14ac:dyDescent="0.25">
      <c r="K48" s="155"/>
      <c r="L48" s="156"/>
    </row>
    <row r="49" spans="11:12" x14ac:dyDescent="0.25">
      <c r="K49" s="199"/>
      <c r="L49" s="200"/>
    </row>
    <row r="50" spans="11:12" x14ac:dyDescent="0.25">
      <c r="K50" s="199"/>
      <c r="L50" s="200"/>
    </row>
    <row r="51" spans="11:12" x14ac:dyDescent="0.25">
      <c r="K51" s="199"/>
      <c r="L51" s="200"/>
    </row>
    <row r="52" spans="11:12" x14ac:dyDescent="0.25">
      <c r="K52" s="199"/>
      <c r="L52" s="200"/>
    </row>
    <row r="53" spans="11:12" x14ac:dyDescent="0.25">
      <c r="K53" s="199"/>
      <c r="L53" s="200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168" t="s">
        <v>4</v>
      </c>
      <c r="D10" s="163" t="s">
        <v>27</v>
      </c>
      <c r="E10" s="163" t="s">
        <v>28</v>
      </c>
      <c r="F10" s="163" t="s">
        <v>29</v>
      </c>
      <c r="G10" s="163" t="s">
        <v>30</v>
      </c>
      <c r="H10" s="163" t="s">
        <v>31</v>
      </c>
      <c r="I10" s="163" t="s">
        <v>32</v>
      </c>
      <c r="J10" s="163" t="s">
        <v>33</v>
      </c>
    </row>
    <row r="11" spans="3:10" ht="24" customHeight="1" x14ac:dyDescent="0.25">
      <c r="C11" s="169"/>
      <c r="D11" s="163"/>
      <c r="E11" s="163"/>
      <c r="F11" s="163"/>
      <c r="G11" s="163"/>
      <c r="H11" s="163"/>
      <c r="I11" s="163"/>
      <c r="J11" s="163"/>
    </row>
    <row r="12" spans="3:10" ht="20.100000000000001" customHeight="1" x14ac:dyDescent="0.25">
      <c r="C12" s="166" t="s">
        <v>34</v>
      </c>
      <c r="D12" s="59"/>
      <c r="E12" s="59" t="s">
        <v>35</v>
      </c>
      <c r="F12" s="59"/>
      <c r="G12" s="59"/>
      <c r="H12" s="59"/>
      <c r="I12" s="59"/>
      <c r="J12" s="59"/>
    </row>
    <row r="13" spans="3:10" ht="20.100000000000001" customHeight="1" x14ac:dyDescent="0.25">
      <c r="C13" s="167"/>
      <c r="D13" s="59"/>
      <c r="E13" s="59"/>
      <c r="F13" s="59"/>
      <c r="G13" s="59"/>
      <c r="H13" s="59"/>
      <c r="I13" s="59"/>
      <c r="J13" s="59"/>
    </row>
    <row r="14" spans="3:10" ht="20.100000000000001" customHeight="1" x14ac:dyDescent="0.25">
      <c r="C14" s="61" t="s">
        <v>21</v>
      </c>
      <c r="D14" s="59"/>
      <c r="E14" s="59"/>
      <c r="F14" s="59"/>
      <c r="G14" s="59"/>
      <c r="H14" s="59"/>
      <c r="I14" s="59"/>
      <c r="J14" s="59"/>
    </row>
    <row r="15" spans="3:10" ht="20.100000000000001" customHeight="1" x14ac:dyDescent="0.25">
      <c r="C15" s="62" t="s">
        <v>18</v>
      </c>
      <c r="D15" s="59"/>
      <c r="E15" s="59"/>
      <c r="F15" s="59"/>
      <c r="G15" s="59"/>
      <c r="H15" s="59"/>
      <c r="I15" s="59"/>
      <c r="J15" s="59"/>
    </row>
    <row r="16" spans="3:10" ht="20.100000000000001" customHeight="1" x14ac:dyDescent="0.25">
      <c r="C16" s="164" t="s">
        <v>16</v>
      </c>
      <c r="D16" s="59"/>
      <c r="E16" s="59"/>
      <c r="F16" s="59"/>
      <c r="G16" s="59"/>
      <c r="H16" s="59"/>
      <c r="I16" s="59"/>
      <c r="J16" s="59"/>
    </row>
    <row r="17" spans="3:10" ht="20.100000000000001" customHeight="1" x14ac:dyDescent="0.25">
      <c r="C17" s="165"/>
      <c r="D17" s="59"/>
      <c r="E17" s="59"/>
      <c r="F17" s="59"/>
      <c r="G17" s="59"/>
      <c r="H17" s="59"/>
      <c r="I17" s="59"/>
      <c r="J17" s="59"/>
    </row>
    <row r="18" spans="3:10" ht="20.100000000000001" customHeight="1" x14ac:dyDescent="0.25">
      <c r="C18" s="63" t="s">
        <v>14</v>
      </c>
      <c r="D18" s="59"/>
      <c r="E18" s="59"/>
      <c r="F18" s="59"/>
      <c r="G18" s="59"/>
      <c r="H18" s="59"/>
      <c r="I18" s="59"/>
      <c r="J18" s="59"/>
    </row>
    <row r="19" spans="3:10" ht="20.100000000000001" customHeight="1" x14ac:dyDescent="0.25">
      <c r="C19" s="60" t="s">
        <v>26</v>
      </c>
      <c r="D19" s="59"/>
      <c r="E19" s="59"/>
      <c r="F19" s="59"/>
      <c r="G19" s="59"/>
      <c r="H19" s="59"/>
      <c r="I19" s="59"/>
      <c r="J19" s="59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ischa luna tello</dc:creator>
  <cp:lastModifiedBy>Ischa Luna Tello</cp:lastModifiedBy>
  <dcterms:created xsi:type="dcterms:W3CDTF">2019-02-06T14:14:25Z</dcterms:created>
  <dcterms:modified xsi:type="dcterms:W3CDTF">2020-09-18T23:01:44Z</dcterms:modified>
</cp:coreProperties>
</file>