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W:\GOCC\CORREDORES COMPLEMENTARIOS CGCCC\SUPERVISORES 2020\PRODUCCION\SETIEMBRE_2020_SUPERV\"/>
    </mc:Choice>
  </mc:AlternateContent>
  <xr:revisionPtr revIDLastSave="0" documentId="8_{CD486730-3720-4BE7-9C6A-484E5D18A2C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I12" i="1" l="1"/>
  <c r="I13" i="1"/>
  <c r="I14" i="1"/>
  <c r="U26" i="1" l="1"/>
  <c r="J9" i="1" l="1"/>
  <c r="F22" i="1" l="1"/>
  <c r="Z33" i="1" s="1"/>
  <c r="H22" i="1"/>
  <c r="J22" i="1"/>
  <c r="K22" i="1" s="1"/>
  <c r="E22" i="1"/>
  <c r="M14" i="1"/>
  <c r="N14" i="1"/>
  <c r="N15" i="1"/>
  <c r="I15" i="1"/>
  <c r="E9" i="1"/>
  <c r="X30" i="1" s="1"/>
  <c r="D37" i="1"/>
  <c r="I36" i="1"/>
  <c r="I37" i="1" s="1"/>
  <c r="H17" i="1"/>
  <c r="H9" i="1"/>
  <c r="H6" i="1"/>
  <c r="I11" i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X33" i="1" l="1"/>
  <c r="E29" i="1"/>
  <c r="Y30" i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X34" i="1"/>
  <c r="G29" i="1"/>
  <c r="H29" i="1"/>
  <c r="W12" i="1" l="1"/>
  <c r="AA34" i="1"/>
  <c r="W18" i="1"/>
  <c r="AB18" i="1"/>
  <c r="AB12" i="1"/>
  <c r="Y34" i="1"/>
  <c r="N29" i="1"/>
  <c r="K6" i="1" l="1"/>
  <c r="I6" i="1"/>
  <c r="J29" i="1" l="1"/>
  <c r="M29" i="1" s="1"/>
</calcChain>
</file>

<file path=xl/sharedStrings.xml><?xml version="1.0" encoding="utf-8"?>
<sst xmlns="http://schemas.openxmlformats.org/spreadsheetml/2006/main" count="126" uniqueCount="83">
  <si>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</si>
  <si>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</si>
  <si>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</si>
  <si>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</si>
  <si>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</si>
  <si>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</si>
  <si>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</si>
  <si>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</si>
  <si>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</si>
  <si>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</si>
  <si>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</si>
  <si>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</si>
  <si>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</si>
  <si>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</si>
  <si>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</si>
  <si>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</si>
  <si>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</si>
  <si>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</si>
  <si>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</si>
  <si>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</si>
  <si>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</si>
  <si>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</si>
  <si>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</si>
  <si>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</si>
  <si>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</si>
  <si>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</si>
  <si>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</si>
  <si>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</si>
  <si>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</si>
  <si>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</si>
  <si>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</si>
  <si>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</si>
  <si>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</si>
  <si>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</si>
  <si>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</si>
  <si>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</si>
  <si>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</si>
  <si>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</si>
  <si>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</si>
  <si>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</si>
  <si>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</si>
  <si>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</si>
  <si>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</si>
  <si>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</si>
  <si>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</si>
  <si>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</si>
  <si>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</si>
  <si>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</si>
  <si>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</si>
  <si>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</si>
  <si>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</si>
  <si>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</si>
  <si>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</si>
  <si>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</si>
  <si>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</si>
  <si>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</si>
  <si>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</si>
  <si>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</si>
  <si>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</si>
  <si>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</si>
  <si>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</si>
  <si>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</si>
  <si>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</si>
  <si>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</si>
  <si>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>00</t>
  </si>
  <si>
    <t>ACTUALIZADO AL 99%</t>
  </si>
  <si>
    <t xml:space="preserve">BUSES  POR CONSORCIO DE  SAN JUAN DE LURIGANCHO                                                                                                                                                                             </t>
  </si>
  <si>
    <t>223:11</t>
  </si>
  <si>
    <t>892:31</t>
  </si>
  <si>
    <t>262:25</t>
  </si>
  <si>
    <t>231:07</t>
  </si>
  <si>
    <t>242:12</t>
  </si>
  <si>
    <t>156:47</t>
  </si>
  <si>
    <t>229:57</t>
  </si>
  <si>
    <t>129:32</t>
  </si>
  <si>
    <t>100:25</t>
  </si>
  <si>
    <t>214:11</t>
  </si>
  <si>
    <t>135:22</t>
  </si>
  <si>
    <t>53:06</t>
  </si>
  <si>
    <t>158:03</t>
  </si>
  <si>
    <t>560:42</t>
  </si>
  <si>
    <t xml:space="preserve">  08:00:00 a.m.</t>
  </si>
  <si>
    <t>TOTAL (HORA)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</si>
</sst>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2" applyNumberFormat="0" applyFill="0" applyAlignment="0" applyProtection="0"/>
    <xf numFmtId="0" fontId="33" fillId="0" borderId="33" applyNumberFormat="0" applyFill="0" applyAlignment="0" applyProtection="0"/>
    <xf numFmtId="0" fontId="34" fillId="0" borderId="34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5" applyNumberFormat="0" applyAlignment="0" applyProtection="0"/>
    <xf numFmtId="0" fontId="39" fillId="27" borderId="36" applyNumberFormat="0" applyAlignment="0" applyProtection="0"/>
    <xf numFmtId="0" fontId="40" fillId="27" borderId="35" applyNumberFormat="0" applyAlignment="0" applyProtection="0"/>
    <xf numFmtId="0" fontId="41" fillId="0" borderId="37" applyNumberFormat="0" applyFill="0" applyAlignment="0" applyProtection="0"/>
    <xf numFmtId="0" fontId="2" fillId="28" borderId="38" applyNumberFormat="0" applyAlignment="0" applyProtection="0"/>
    <xf numFmtId="0" fontId="3" fillId="0" borderId="0" applyNumberFormat="0" applyFill="0" applyBorder="0" applyAlignment="0" applyProtection="0"/>
    <xf numFmtId="0" fontId="1" fillId="29" borderId="39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0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09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24" xfId="0" applyNumberFormat="1" applyFont="1" applyFill="1" applyBorder="1" applyAlignment="1">
      <alignment horizontal="right" indent="1"/>
    </xf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49" fontId="26" fillId="0" borderId="7" xfId="0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168" fontId="4" fillId="0" borderId="7" xfId="0" applyNumberFormat="1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67" fontId="0" fillId="0" borderId="2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" fillId="0" borderId="22" xfId="0" applyNumberFormat="1" applyFont="1" applyFill="1" applyBorder="1" applyAlignment="1">
      <alignment horizontal="center"/>
    </xf>
    <xf numFmtId="3" fontId="4" fillId="0" borderId="20" xfId="0" applyNumberFormat="1" applyFont="1" applyFill="1" applyBorder="1" applyAlignment="1">
      <alignment horizontal="center"/>
    </xf>
    <xf numFmtId="167" fontId="4" fillId="0" borderId="2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167" fontId="0" fillId="0" borderId="18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4" fillId="0" borderId="16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168" fontId="2" fillId="12" borderId="1" xfId="0" applyNumberFormat="1" applyFont="1" applyFill="1" applyBorder="1" applyAlignment="1">
      <alignment horizontal="center"/>
    </xf>
    <xf numFmtId="1" fontId="2" fillId="12" borderId="0" xfId="0" applyNumberFormat="1" applyFont="1" applyFill="1" applyAlignment="1">
      <alignment horizontal="center"/>
    </xf>
    <xf numFmtId="168" fontId="2" fillId="12" borderId="0" xfId="0" applyNumberFormat="1" applyFont="1" applyFill="1" applyAlignment="1">
      <alignment horizontal="center"/>
    </xf>
    <xf numFmtId="168" fontId="2" fillId="12" borderId="19" xfId="0" applyNumberFormat="1" applyFont="1" applyFill="1" applyBorder="1" applyAlignment="1">
      <alignment horizontal="center"/>
    </xf>
    <xf numFmtId="168" fontId="2" fillId="12" borderId="31" xfId="0" applyNumberFormat="1" applyFont="1" applyFill="1" applyBorder="1" applyAlignment="1">
      <alignment horizont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15875</xdr:rowOff>
    </xdr:from>
    <xdr:to>
      <xdr:col>15</xdr:col>
      <xdr:colOff>6708</xdr:colOff>
      <xdr:row>29</xdr:row>
      <xdr:rowOff>1849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5875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A19" zoomScale="96" zoomScaleNormal="96" workbookViewId="0">
      <selection activeCell="Q35" sqref="Q35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35" t="s">
        <v>37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84"/>
    </row>
    <row r="2" spans="2:32" ht="18" customHeight="1" thickBot="1" x14ac:dyDescent="0.3">
      <c r="B2" s="138" t="s">
        <v>38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39"/>
      <c r="O2" s="84"/>
    </row>
    <row r="3" spans="2:32" ht="18.75" customHeight="1" thickBot="1" x14ac:dyDescent="0.3">
      <c r="B3" s="119">
        <v>44094</v>
      </c>
      <c r="C3" s="119"/>
      <c r="D3" s="119"/>
      <c r="E3" s="119"/>
      <c r="F3" s="119"/>
      <c r="G3" s="119"/>
      <c r="H3" s="119"/>
      <c r="I3" s="119"/>
      <c r="J3" s="119"/>
      <c r="K3" s="73"/>
      <c r="L3" s="73"/>
      <c r="M3" s="120">
        <v>0.33333333333333331</v>
      </c>
      <c r="N3" s="120"/>
      <c r="O3" s="85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42" t="s">
        <v>4</v>
      </c>
      <c r="C4" s="144" t="s">
        <v>5</v>
      </c>
      <c r="D4" s="145"/>
      <c r="E4" s="146"/>
      <c r="F4" s="147" t="s">
        <v>36</v>
      </c>
      <c r="G4" s="148" t="s">
        <v>3</v>
      </c>
      <c r="H4" s="152" t="s">
        <v>6</v>
      </c>
      <c r="I4" s="207" t="s">
        <v>55</v>
      </c>
      <c r="J4" s="124" t="s">
        <v>7</v>
      </c>
      <c r="K4" s="99" t="s">
        <v>53</v>
      </c>
      <c r="L4" s="207" t="s">
        <v>54</v>
      </c>
      <c r="M4" s="124" t="s">
        <v>8</v>
      </c>
      <c r="N4" s="205" t="s">
        <v>9</v>
      </c>
      <c r="O4" s="100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43"/>
      <c r="C5" s="13" t="s">
        <v>10</v>
      </c>
      <c r="D5" s="149" t="s">
        <v>11</v>
      </c>
      <c r="E5" s="14" t="s">
        <v>12</v>
      </c>
      <c r="F5" s="128"/>
      <c r="G5" s="148"/>
      <c r="H5" s="152"/>
      <c r="I5" s="99" t="s">
        <v>57</v>
      </c>
      <c r="J5" s="125"/>
      <c r="K5" s="99" t="s">
        <v>56</v>
      </c>
      <c r="L5" s="99" t="s">
        <v>82</v>
      </c>
      <c r="M5" s="125"/>
      <c r="N5" s="206"/>
      <c r="O5" s="98" t="s">
        <v>62</v>
      </c>
      <c r="Q5" s="15"/>
      <c r="R5" s="15"/>
      <c r="S5" s="126" t="s">
        <v>13</v>
      </c>
      <c r="T5" s="126"/>
      <c r="U5" s="126"/>
      <c r="V5" s="126"/>
      <c r="W5" s="12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86">
        <f>SUM(C8+C7)</f>
        <v>0</v>
      </c>
      <c r="D6" s="150"/>
      <c r="E6" s="87">
        <f>E7</f>
        <v>0</v>
      </c>
      <c r="F6" s="173">
        <f>F7</f>
        <v>0</v>
      </c>
      <c r="G6" s="174">
        <f>G7</f>
        <v>0</v>
      </c>
      <c r="H6" s="175">
        <f>+H7</f>
        <v>0</v>
      </c>
      <c r="I6" s="176">
        <f>I7</f>
        <v>0</v>
      </c>
      <c r="J6" s="177">
        <v>0</v>
      </c>
      <c r="K6" s="177">
        <f>J6</f>
        <v>0</v>
      </c>
      <c r="L6" s="88" t="s">
        <v>63</v>
      </c>
      <c r="M6" s="178">
        <v>0</v>
      </c>
      <c r="N6" s="179">
        <v>0</v>
      </c>
      <c r="O6" s="179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89">
        <v>0</v>
      </c>
      <c r="D7" s="150"/>
      <c r="E7" s="90">
        <v>0</v>
      </c>
      <c r="F7" s="180">
        <v>0</v>
      </c>
      <c r="G7" s="181">
        <v>0</v>
      </c>
      <c r="H7" s="182">
        <v>0</v>
      </c>
      <c r="I7" s="183">
        <v>0</v>
      </c>
      <c r="J7" s="184">
        <v>0</v>
      </c>
      <c r="K7" s="184">
        <v>2717.99</v>
      </c>
      <c r="L7" s="91" t="s">
        <v>63</v>
      </c>
      <c r="M7" s="185">
        <v>0</v>
      </c>
      <c r="N7" s="186">
        <v>0</v>
      </c>
      <c r="O7" s="186">
        <v>0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89">
        <v>0</v>
      </c>
      <c r="D8" s="150"/>
      <c r="E8" s="90">
        <v>0</v>
      </c>
      <c r="F8" s="180">
        <v>0</v>
      </c>
      <c r="G8" s="181">
        <v>0</v>
      </c>
      <c r="H8" s="182">
        <v>0</v>
      </c>
      <c r="I8" s="183">
        <v>0</v>
      </c>
      <c r="J8" s="184">
        <v>0</v>
      </c>
      <c r="K8" s="92">
        <v>0</v>
      </c>
      <c r="L8" s="92">
        <v>0</v>
      </c>
      <c r="M8" s="185">
        <v>0</v>
      </c>
      <c r="N8" s="186">
        <v>0</v>
      </c>
      <c r="O8" s="186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86">
        <f>C10</f>
        <v>23</v>
      </c>
      <c r="D9" s="150"/>
      <c r="E9" s="93">
        <f>E10</f>
        <v>23</v>
      </c>
      <c r="F9" s="187">
        <f>F10</f>
        <v>2712</v>
      </c>
      <c r="G9" s="188">
        <f t="shared" ref="G9" si="0">G10</f>
        <v>6142.5</v>
      </c>
      <c r="H9" s="189">
        <f>H10</f>
        <v>224</v>
      </c>
      <c r="I9" s="183">
        <f t="shared" ref="I9:I27" si="1">J9/(L9*24)</f>
        <v>34.375326711970729</v>
      </c>
      <c r="J9" s="190">
        <f>J10</f>
        <v>7672</v>
      </c>
      <c r="K9" s="190">
        <f>J9</f>
        <v>7672</v>
      </c>
      <c r="L9" s="94" t="s">
        <v>67</v>
      </c>
      <c r="M9" s="185">
        <f t="shared" ref="M9:M29" si="2">+F9/J9</f>
        <v>0.3534932221063608</v>
      </c>
      <c r="N9" s="186">
        <f t="shared" ref="N9:N27" si="3">+G9/E9</f>
        <v>267.06521739130437</v>
      </c>
      <c r="O9" s="186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89">
        <v>23</v>
      </c>
      <c r="D10" s="150"/>
      <c r="E10" s="95">
        <v>23</v>
      </c>
      <c r="F10" s="180">
        <v>2712</v>
      </c>
      <c r="G10" s="181">
        <v>6142.5</v>
      </c>
      <c r="H10" s="182">
        <v>224</v>
      </c>
      <c r="I10" s="183">
        <f>J10/(L10*24)</f>
        <v>34.375326711970729</v>
      </c>
      <c r="J10" s="184">
        <v>7672</v>
      </c>
      <c r="K10" s="184">
        <v>32.5</v>
      </c>
      <c r="L10" s="91" t="s">
        <v>67</v>
      </c>
      <c r="M10" s="185">
        <f>+F10/J10</f>
        <v>0.3534932221063608</v>
      </c>
      <c r="N10" s="186">
        <f t="shared" si="3"/>
        <v>267.06521739130437</v>
      </c>
      <c r="O10" s="186">
        <v>34.090000000000003</v>
      </c>
      <c r="T10" s="1"/>
      <c r="U10" s="1"/>
      <c r="V10" s="1"/>
      <c r="W10" s="1"/>
    </row>
    <row r="11" spans="2:32" x14ac:dyDescent="0.25">
      <c r="B11" s="35" t="s">
        <v>18</v>
      </c>
      <c r="C11" s="86">
        <f>SUM(C15+C14+C13+C12+C16)</f>
        <v>112</v>
      </c>
      <c r="D11" s="150"/>
      <c r="E11" s="93">
        <f>SUM(E15+E14+E13+E12+E16)</f>
        <v>94</v>
      </c>
      <c r="F11" s="187">
        <f>SUM(F15+F14+F13+F12+F16)</f>
        <v>19655</v>
      </c>
      <c r="G11" s="188">
        <f>SUM(G15+G14+G13+G12+G16)</f>
        <v>25806</v>
      </c>
      <c r="H11" s="189">
        <f>SUM(H12+H13+H14+H15+H16)</f>
        <v>1158</v>
      </c>
      <c r="I11" s="183">
        <f t="shared" si="1"/>
        <v>28.041213049242778</v>
      </c>
      <c r="J11" s="190">
        <f>SUM(J12+J13+J14+J15+J16)</f>
        <v>25027.25</v>
      </c>
      <c r="K11" s="190">
        <f>J11</f>
        <v>25027.25</v>
      </c>
      <c r="L11" s="94" t="s">
        <v>68</v>
      </c>
      <c r="M11" s="185">
        <f t="shared" si="2"/>
        <v>0.78534397506717679</v>
      </c>
      <c r="N11" s="186">
        <f t="shared" si="3"/>
        <v>274.531914893617</v>
      </c>
      <c r="O11" s="186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89">
        <v>40</v>
      </c>
      <c r="D12" s="150"/>
      <c r="E12" s="95">
        <v>28</v>
      </c>
      <c r="F12" s="180">
        <v>6342</v>
      </c>
      <c r="G12" s="181">
        <v>8547</v>
      </c>
      <c r="H12" s="182">
        <v>297</v>
      </c>
      <c r="I12" s="183">
        <f t="shared" si="1"/>
        <v>27.389266433788503</v>
      </c>
      <c r="J12" s="184">
        <v>7187.4000000000005</v>
      </c>
      <c r="K12" s="184">
        <v>24.200000000000003</v>
      </c>
      <c r="L12" s="91" t="s">
        <v>69</v>
      </c>
      <c r="M12" s="185">
        <f t="shared" si="2"/>
        <v>0.88237749394774179</v>
      </c>
      <c r="N12" s="186">
        <f t="shared" si="3"/>
        <v>305.25</v>
      </c>
      <c r="O12" s="186">
        <v>27.430330575046298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89">
        <v>25</v>
      </c>
      <c r="D13" s="150"/>
      <c r="E13" s="95">
        <v>23</v>
      </c>
      <c r="F13" s="180">
        <v>4798</v>
      </c>
      <c r="G13" s="181">
        <v>6213</v>
      </c>
      <c r="H13" s="182">
        <v>296</v>
      </c>
      <c r="I13" s="183">
        <f t="shared" si="1"/>
        <v>27.875272229032959</v>
      </c>
      <c r="J13" s="184">
        <v>6442.4400000000005</v>
      </c>
      <c r="K13" s="184">
        <v>21.7</v>
      </c>
      <c r="L13" s="91" t="s">
        <v>70</v>
      </c>
      <c r="M13" s="185">
        <f t="shared" si="2"/>
        <v>0.74474888396321881</v>
      </c>
      <c r="N13" s="186">
        <f t="shared" si="3"/>
        <v>270.13043478260869</v>
      </c>
      <c r="O13" s="186">
        <v>28.535713583795491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89">
        <v>25</v>
      </c>
      <c r="D14" s="150"/>
      <c r="E14" s="95">
        <v>25</v>
      </c>
      <c r="F14" s="180">
        <v>3909</v>
      </c>
      <c r="G14" s="181">
        <v>5236.5</v>
      </c>
      <c r="H14" s="182">
        <v>293</v>
      </c>
      <c r="I14" s="183">
        <f t="shared" si="1"/>
        <v>27.69104046242775</v>
      </c>
      <c r="J14" s="184">
        <v>6706.77</v>
      </c>
      <c r="K14" s="184">
        <v>22.95</v>
      </c>
      <c r="L14" s="91" t="s">
        <v>71</v>
      </c>
      <c r="M14" s="185">
        <f t="shared" si="2"/>
        <v>0.58284390250448426</v>
      </c>
      <c r="N14" s="186">
        <f t="shared" si="3"/>
        <v>209.46</v>
      </c>
      <c r="O14" s="186">
        <v>28.91654822006668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89">
        <v>22</v>
      </c>
      <c r="D15" s="150"/>
      <c r="E15" s="95">
        <v>18</v>
      </c>
      <c r="F15" s="180">
        <v>4606</v>
      </c>
      <c r="G15" s="181">
        <v>5809.5</v>
      </c>
      <c r="H15" s="182">
        <v>272</v>
      </c>
      <c r="I15" s="191">
        <f t="shared" si="1"/>
        <v>29.917975975337512</v>
      </c>
      <c r="J15" s="184">
        <v>4690.6399999999994</v>
      </c>
      <c r="K15" s="184">
        <v>17.244999999999997</v>
      </c>
      <c r="L15" s="91" t="s">
        <v>72</v>
      </c>
      <c r="M15" s="185">
        <f t="shared" si="2"/>
        <v>0.98195555403953416</v>
      </c>
      <c r="N15" s="186">
        <f t="shared" si="3"/>
        <v>322.75</v>
      </c>
      <c r="O15" s="186">
        <v>32.911052935583335</v>
      </c>
      <c r="Q15" s="76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60</v>
      </c>
      <c r="C16" s="89">
        <v>0</v>
      </c>
      <c r="D16" s="150"/>
      <c r="E16" s="95">
        <v>0</v>
      </c>
      <c r="F16" s="180">
        <v>0</v>
      </c>
      <c r="G16" s="181">
        <v>0</v>
      </c>
      <c r="H16" s="182">
        <v>0</v>
      </c>
      <c r="I16" s="191">
        <v>0</v>
      </c>
      <c r="J16" s="184">
        <v>0</v>
      </c>
      <c r="K16" s="184">
        <v>15.2</v>
      </c>
      <c r="L16" s="91" t="s">
        <v>63</v>
      </c>
      <c r="M16" s="185">
        <v>0</v>
      </c>
      <c r="N16" s="186">
        <v>0</v>
      </c>
      <c r="O16" s="186">
        <v>0</v>
      </c>
      <c r="Q16" s="76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86">
        <f>SUM(C21+C20+C19+C18)</f>
        <v>19</v>
      </c>
      <c r="D17" s="150"/>
      <c r="E17" s="93">
        <f>SUM(E21+E20+E19+E18)</f>
        <v>19</v>
      </c>
      <c r="F17" s="187">
        <f>SUM(F21+F20+F19+F18)</f>
        <v>9373</v>
      </c>
      <c r="G17" s="188">
        <f>SUM(G21+G20+G19+G18)</f>
        <v>13303.5</v>
      </c>
      <c r="H17" s="189">
        <f>SUM(H21+H20+H19+H18)</f>
        <v>385</v>
      </c>
      <c r="I17" s="183">
        <f t="shared" si="1"/>
        <v>22.905479452054795</v>
      </c>
      <c r="J17" s="190">
        <f>SUM(J18:J21)</f>
        <v>5267.1149999999998</v>
      </c>
      <c r="K17" s="190">
        <f>J17</f>
        <v>5267.1149999999998</v>
      </c>
      <c r="L17" s="94" t="s">
        <v>73</v>
      </c>
      <c r="M17" s="185">
        <f t="shared" si="2"/>
        <v>1.7795320588215751</v>
      </c>
      <c r="N17" s="186">
        <f t="shared" si="3"/>
        <v>700.18421052631584</v>
      </c>
      <c r="O17" s="186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89">
        <v>11</v>
      </c>
      <c r="D18" s="150"/>
      <c r="E18" s="95">
        <v>11</v>
      </c>
      <c r="F18" s="180">
        <v>5980</v>
      </c>
      <c r="G18" s="181">
        <v>8451</v>
      </c>
      <c r="H18" s="182">
        <v>189</v>
      </c>
      <c r="I18" s="191">
        <f t="shared" si="1"/>
        <v>23.775772002058673</v>
      </c>
      <c r="J18" s="184">
        <v>3079.7550000000001</v>
      </c>
      <c r="K18" s="184">
        <v>16.295000000000002</v>
      </c>
      <c r="L18" s="91" t="s">
        <v>74</v>
      </c>
      <c r="M18" s="185">
        <f t="shared" si="2"/>
        <v>1.9417128959933501</v>
      </c>
      <c r="N18" s="186">
        <f t="shared" si="3"/>
        <v>768.27272727272725</v>
      </c>
      <c r="O18" s="186">
        <v>23.578024337601548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89">
        <v>0</v>
      </c>
      <c r="D19" s="150"/>
      <c r="E19" s="95">
        <v>0</v>
      </c>
      <c r="F19" s="180">
        <v>0</v>
      </c>
      <c r="G19" s="181">
        <v>0</v>
      </c>
      <c r="H19" s="182">
        <v>0</v>
      </c>
      <c r="I19" s="191">
        <v>0</v>
      </c>
      <c r="J19" s="184">
        <v>0</v>
      </c>
      <c r="K19" s="184">
        <v>11.69</v>
      </c>
      <c r="L19" s="91" t="s">
        <v>64</v>
      </c>
      <c r="M19" s="185">
        <v>0</v>
      </c>
      <c r="N19" s="186">
        <v>0</v>
      </c>
      <c r="O19" s="186">
        <v>0</v>
      </c>
      <c r="Q19" s="82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89">
        <v>0</v>
      </c>
      <c r="D20" s="150"/>
      <c r="E20" s="95">
        <v>0</v>
      </c>
      <c r="F20" s="180">
        <v>0</v>
      </c>
      <c r="G20" s="181">
        <v>0</v>
      </c>
      <c r="H20" s="182">
        <v>0</v>
      </c>
      <c r="I20" s="191">
        <v>0</v>
      </c>
      <c r="J20" s="184">
        <v>0</v>
      </c>
      <c r="K20" s="184">
        <v>12.96</v>
      </c>
      <c r="L20" s="91" t="s">
        <v>64</v>
      </c>
      <c r="M20" s="185">
        <v>0</v>
      </c>
      <c r="N20" s="186">
        <v>0</v>
      </c>
      <c r="O20" s="186">
        <v>0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89">
        <v>8</v>
      </c>
      <c r="D21" s="150"/>
      <c r="E21" s="95">
        <v>8</v>
      </c>
      <c r="F21" s="180">
        <v>3393</v>
      </c>
      <c r="G21" s="181">
        <v>4852.5</v>
      </c>
      <c r="H21" s="182">
        <v>196</v>
      </c>
      <c r="I21" s="191">
        <f>J21/(L21*24)</f>
        <v>21.782838174273863</v>
      </c>
      <c r="J21" s="184">
        <v>2187.36</v>
      </c>
      <c r="K21" s="184">
        <v>9.94</v>
      </c>
      <c r="L21" s="91" t="s">
        <v>75</v>
      </c>
      <c r="M21" s="185">
        <f t="shared" si="2"/>
        <v>1.5511849901250823</v>
      </c>
      <c r="N21" s="186">
        <f t="shared" si="3"/>
        <v>606.5625</v>
      </c>
      <c r="O21" s="186">
        <v>20.162507402935049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86">
        <f>SUM(C28+C27+C26+C25+C24+C23)</f>
        <v>59</v>
      </c>
      <c r="D22" s="150"/>
      <c r="E22" s="93">
        <f>SUM(E28+E27+E26+E25+E24+E23)</f>
        <v>59</v>
      </c>
      <c r="F22" s="187">
        <f>SUM(F23:F28)</f>
        <v>13906</v>
      </c>
      <c r="G22" s="188">
        <f>SUM(G28+G27+G26+G25+G24+G23)</f>
        <v>22557.3</v>
      </c>
      <c r="H22" s="189">
        <f>SUM(H28+H27+H26+H25+H24+H23)</f>
        <v>598</v>
      </c>
      <c r="I22" s="183">
        <f t="shared" si="1"/>
        <v>26.904316033529515</v>
      </c>
      <c r="J22" s="183">
        <f>SUM(J28+J27+J26+J25+J24+J23)</f>
        <v>15085.25</v>
      </c>
      <c r="K22" s="183">
        <f>J22</f>
        <v>15085.25</v>
      </c>
      <c r="L22" s="94" t="s">
        <v>80</v>
      </c>
      <c r="M22" s="185">
        <f>+F22/J22</f>
        <v>0.92182761306574301</v>
      </c>
      <c r="N22" s="186">
        <f>+G22/E22</f>
        <v>382.32711864406781</v>
      </c>
      <c r="O22" s="186"/>
      <c r="U22" s="140"/>
      <c r="V22" s="140"/>
      <c r="W22" s="140"/>
      <c r="X22" s="140"/>
      <c r="Y22" s="140"/>
      <c r="Z22" s="140"/>
      <c r="AA22" s="140"/>
    </row>
    <row r="23" spans="2:29" x14ac:dyDescent="0.25">
      <c r="B23" s="44">
        <v>201</v>
      </c>
      <c r="C23" s="90">
        <v>22</v>
      </c>
      <c r="D23" s="150"/>
      <c r="E23" s="95">
        <v>22</v>
      </c>
      <c r="F23" s="180">
        <v>7283</v>
      </c>
      <c r="G23" s="181">
        <v>11886.4</v>
      </c>
      <c r="H23" s="182">
        <v>220</v>
      </c>
      <c r="I23" s="191">
        <f t="shared" si="1"/>
        <v>24.50797603299354</v>
      </c>
      <c r="J23" s="184">
        <v>5249.2</v>
      </c>
      <c r="K23" s="184">
        <v>24.27</v>
      </c>
      <c r="L23" s="91" t="s">
        <v>76</v>
      </c>
      <c r="M23" s="185">
        <f t="shared" si="2"/>
        <v>1.3874495161167417</v>
      </c>
      <c r="N23" s="186">
        <f t="shared" si="3"/>
        <v>540.29090909090905</v>
      </c>
      <c r="O23" s="186">
        <v>21.338277961782644</v>
      </c>
      <c r="S23" s="1" t="s">
        <v>2</v>
      </c>
      <c r="T23" s="1"/>
      <c r="U23" s="141" t="s">
        <v>40</v>
      </c>
      <c r="V23" s="141"/>
      <c r="W23" s="141"/>
      <c r="X23" s="141"/>
      <c r="Y23" s="141"/>
      <c r="Z23" s="141"/>
      <c r="AA23" s="141"/>
    </row>
    <row r="24" spans="2:29" x14ac:dyDescent="0.25">
      <c r="B24" s="44">
        <v>202</v>
      </c>
      <c r="C24" s="90">
        <v>0</v>
      </c>
      <c r="D24" s="150"/>
      <c r="E24" s="95">
        <v>0</v>
      </c>
      <c r="F24" s="180">
        <v>0</v>
      </c>
      <c r="G24" s="181">
        <v>0</v>
      </c>
      <c r="H24" s="182">
        <v>0</v>
      </c>
      <c r="I24" s="191">
        <v>0</v>
      </c>
      <c r="J24" s="184">
        <v>0</v>
      </c>
      <c r="K24" s="184">
        <v>24.27</v>
      </c>
      <c r="L24" s="91" t="s">
        <v>64</v>
      </c>
      <c r="M24" s="185">
        <v>0</v>
      </c>
      <c r="N24" s="186">
        <v>0</v>
      </c>
      <c r="O24" s="186">
        <v>0</v>
      </c>
      <c r="T24" s="1"/>
      <c r="U24" s="132" t="s">
        <v>41</v>
      </c>
      <c r="V24" s="132"/>
      <c r="W24" s="132"/>
      <c r="X24" s="132"/>
      <c r="Y24" s="132"/>
      <c r="Z24" s="132"/>
      <c r="AA24" s="132"/>
    </row>
    <row r="25" spans="2:29" ht="15.75" thickBot="1" x14ac:dyDescent="0.3">
      <c r="B25" s="44">
        <v>204</v>
      </c>
      <c r="C25" s="90">
        <v>14</v>
      </c>
      <c r="D25" s="150"/>
      <c r="E25" s="95">
        <v>14</v>
      </c>
      <c r="F25" s="180">
        <v>2517</v>
      </c>
      <c r="G25" s="181">
        <v>4068.1</v>
      </c>
      <c r="H25" s="182">
        <v>145</v>
      </c>
      <c r="I25" s="191">
        <f t="shared" si="1"/>
        <v>28.889312977099234</v>
      </c>
      <c r="J25" s="184">
        <v>3910.6499999999996</v>
      </c>
      <c r="K25" s="184">
        <v>37.130000000000003</v>
      </c>
      <c r="L25" s="91" t="s">
        <v>77</v>
      </c>
      <c r="M25" s="185">
        <f t="shared" si="2"/>
        <v>0.64362701852633197</v>
      </c>
      <c r="N25" s="186">
        <f t="shared" si="3"/>
        <v>290.57857142857142</v>
      </c>
      <c r="O25" s="186">
        <v>28.896597437147594</v>
      </c>
      <c r="T25" s="1"/>
      <c r="U25" s="79"/>
      <c r="V25" s="79"/>
      <c r="W25" s="79"/>
      <c r="X25" s="79"/>
      <c r="Y25" s="79"/>
      <c r="Z25" s="79"/>
      <c r="AA25" s="79" t="s">
        <v>81</v>
      </c>
    </row>
    <row r="26" spans="2:29" ht="16.5" thickBot="1" x14ac:dyDescent="0.3">
      <c r="B26" s="44">
        <v>206</v>
      </c>
      <c r="C26" s="90">
        <v>5</v>
      </c>
      <c r="D26" s="150"/>
      <c r="E26" s="95">
        <v>5</v>
      </c>
      <c r="F26" s="180">
        <v>922</v>
      </c>
      <c r="G26" s="181">
        <v>1472.2</v>
      </c>
      <c r="H26" s="182">
        <v>53</v>
      </c>
      <c r="I26" s="191">
        <f t="shared" si="1"/>
        <v>31.640301318267422</v>
      </c>
      <c r="J26" s="184">
        <v>1680.1</v>
      </c>
      <c r="K26" s="184">
        <v>30.099999999999969</v>
      </c>
      <c r="L26" s="91" t="s">
        <v>78</v>
      </c>
      <c r="M26" s="185">
        <f t="shared" si="2"/>
        <v>0.54877685852032621</v>
      </c>
      <c r="N26" s="186">
        <f t="shared" si="3"/>
        <v>294.44</v>
      </c>
      <c r="O26" s="186">
        <v>27.180333507418837</v>
      </c>
      <c r="S26" t="s">
        <v>24</v>
      </c>
      <c r="T26" s="1"/>
      <c r="U26" s="121">
        <f>B3</f>
        <v>44094</v>
      </c>
      <c r="V26" s="122"/>
      <c r="W26" s="122"/>
      <c r="X26" s="122"/>
      <c r="Y26" s="122"/>
      <c r="Z26" s="122"/>
      <c r="AA26" s="123"/>
    </row>
    <row r="27" spans="2:29" ht="15.75" thickBot="1" x14ac:dyDescent="0.3">
      <c r="B27" s="44">
        <v>209</v>
      </c>
      <c r="C27" s="90">
        <v>18</v>
      </c>
      <c r="D27" s="150"/>
      <c r="E27" s="95">
        <v>18</v>
      </c>
      <c r="F27" s="180">
        <v>3184</v>
      </c>
      <c r="G27" s="181">
        <v>5130.6000000000004</v>
      </c>
      <c r="H27" s="182">
        <v>180</v>
      </c>
      <c r="I27" s="191">
        <f t="shared" si="1"/>
        <v>26.86048718759886</v>
      </c>
      <c r="J27" s="184">
        <v>4245.3</v>
      </c>
      <c r="K27" s="184">
        <v>23.87</v>
      </c>
      <c r="L27" s="91" t="s">
        <v>79</v>
      </c>
      <c r="M27" s="185">
        <f t="shared" si="2"/>
        <v>0.75000588886533337</v>
      </c>
      <c r="N27" s="186">
        <f t="shared" si="3"/>
        <v>285.03333333333336</v>
      </c>
      <c r="O27" s="186">
        <v>22.302509905798473</v>
      </c>
      <c r="T27" s="1"/>
      <c r="U27" s="127" t="s">
        <v>4</v>
      </c>
      <c r="V27" s="129" t="s">
        <v>5</v>
      </c>
      <c r="W27" s="130"/>
      <c r="X27" s="130"/>
      <c r="Y27" s="131"/>
      <c r="Z27" s="127" t="s">
        <v>2</v>
      </c>
      <c r="AA27" s="127" t="s">
        <v>3</v>
      </c>
    </row>
    <row r="28" spans="2:29" ht="15.75" thickBot="1" x14ac:dyDescent="0.3">
      <c r="B28" s="45">
        <v>257</v>
      </c>
      <c r="C28" s="90">
        <v>0</v>
      </c>
      <c r="D28" s="150"/>
      <c r="E28" s="96">
        <v>0</v>
      </c>
      <c r="F28" s="192">
        <v>0</v>
      </c>
      <c r="G28" s="193">
        <v>0</v>
      </c>
      <c r="H28" s="194">
        <v>0</v>
      </c>
      <c r="I28" s="195">
        <v>0</v>
      </c>
      <c r="J28" s="196">
        <v>0</v>
      </c>
      <c r="K28" s="196">
        <v>13.76</v>
      </c>
      <c r="L28" s="97" t="s">
        <v>63</v>
      </c>
      <c r="M28" s="197">
        <v>0</v>
      </c>
      <c r="N28" s="198">
        <v>0</v>
      </c>
      <c r="O28" s="198">
        <v>0</v>
      </c>
      <c r="T28" s="1"/>
      <c r="U28" s="128"/>
      <c r="V28" s="13" t="s">
        <v>10</v>
      </c>
      <c r="W28" s="153" t="s">
        <v>11</v>
      </c>
      <c r="X28" s="14" t="s">
        <v>12</v>
      </c>
      <c r="Y28" s="48" t="s">
        <v>25</v>
      </c>
      <c r="Z28" s="128"/>
      <c r="AA28" s="128"/>
    </row>
    <row r="29" spans="2:29" ht="15.75" customHeight="1" thickBot="1" x14ac:dyDescent="0.3">
      <c r="B29" s="49" t="s">
        <v>26</v>
      </c>
      <c r="C29" s="208">
        <f>SUM(C6+C9+C11+C17+C22)</f>
        <v>213</v>
      </c>
      <c r="D29" s="151"/>
      <c r="E29" s="208">
        <f>SUM(E6+E9+E11+E17+E22+P32)</f>
        <v>195</v>
      </c>
      <c r="F29" s="199">
        <f>SUM(F6+F9+F11+F17+F22)</f>
        <v>45646</v>
      </c>
      <c r="G29" s="200">
        <f>SUM(G6+G9+G11+G17+G22)</f>
        <v>67809.3</v>
      </c>
      <c r="H29" s="201">
        <f>SUM(H6+H9+H11+H17+H22)</f>
        <v>2365</v>
      </c>
      <c r="I29" s="201"/>
      <c r="J29" s="202">
        <f>SUM(J6+J9+J11+J17+J22)</f>
        <v>53051.614999999998</v>
      </c>
      <c r="K29" s="202"/>
      <c r="L29" s="202"/>
      <c r="M29" s="202">
        <f t="shared" si="2"/>
        <v>0.86040735988904393</v>
      </c>
      <c r="N29" s="203">
        <f>G29/E29</f>
        <v>347.74</v>
      </c>
      <c r="O29" s="204"/>
      <c r="T29" s="1"/>
      <c r="U29" s="63" t="s">
        <v>14</v>
      </c>
      <c r="V29" s="51">
        <f>C6</f>
        <v>0</v>
      </c>
      <c r="W29" s="154"/>
      <c r="X29" s="51">
        <f>E6</f>
        <v>0</v>
      </c>
      <c r="Y29" s="52">
        <v>0</v>
      </c>
      <c r="Z29" s="24">
        <f>F7</f>
        <v>0</v>
      </c>
      <c r="AA29" s="64">
        <f>G6</f>
        <v>0</v>
      </c>
    </row>
    <row r="30" spans="2:29" ht="15.75" customHeight="1" x14ac:dyDescent="0.25">
      <c r="B30" s="156" t="s">
        <v>66</v>
      </c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S30" s="70" t="s">
        <v>39</v>
      </c>
      <c r="U30" s="65" t="s">
        <v>16</v>
      </c>
      <c r="V30" s="34">
        <f>C9</f>
        <v>23</v>
      </c>
      <c r="W30" s="154"/>
      <c r="X30" s="53">
        <f>E9</f>
        <v>23</v>
      </c>
      <c r="Y30" s="52">
        <f t="shared" ref="Y29:Y34" si="4">+X30/V30</f>
        <v>1</v>
      </c>
      <c r="Z30" s="24">
        <f>F9</f>
        <v>2712</v>
      </c>
      <c r="AA30" s="64">
        <f>G9</f>
        <v>6142.5</v>
      </c>
    </row>
    <row r="31" spans="2:29" x14ac:dyDescent="0.25">
      <c r="B31" s="156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Q31" s="80"/>
      <c r="U31" s="66" t="s">
        <v>18</v>
      </c>
      <c r="V31" s="34">
        <f>C11</f>
        <v>112</v>
      </c>
      <c r="W31" s="154"/>
      <c r="X31" s="53">
        <f>E11</f>
        <v>94</v>
      </c>
      <c r="Y31" s="52">
        <f t="shared" si="4"/>
        <v>0.8392857142857143</v>
      </c>
      <c r="Z31" s="24">
        <f>F11</f>
        <v>19655</v>
      </c>
      <c r="AA31" s="64">
        <f>G11</f>
        <v>25806</v>
      </c>
    </row>
    <row r="32" spans="2:29" x14ac:dyDescent="0.25">
      <c r="B32" s="155" t="s">
        <v>42</v>
      </c>
      <c r="C32" s="155"/>
      <c r="D32" s="133" t="s">
        <v>43</v>
      </c>
      <c r="E32" s="133"/>
      <c r="F32" s="133"/>
      <c r="G32" s="133" t="s">
        <v>44</v>
      </c>
      <c r="H32" s="133"/>
      <c r="I32" s="133" t="s">
        <v>45</v>
      </c>
      <c r="J32" s="133"/>
      <c r="K32" s="133"/>
      <c r="L32" s="133"/>
      <c r="M32" s="133"/>
      <c r="N32" s="133"/>
      <c r="O32" s="133"/>
      <c r="U32" s="67" t="s">
        <v>21</v>
      </c>
      <c r="V32" s="34">
        <f>C17</f>
        <v>19</v>
      </c>
      <c r="W32" s="154"/>
      <c r="X32" s="53">
        <f>E17</f>
        <v>19</v>
      </c>
      <c r="Y32" s="52">
        <f t="shared" si="4"/>
        <v>1</v>
      </c>
      <c r="Z32" s="24">
        <f>F17</f>
        <v>9373</v>
      </c>
      <c r="AA32" s="64">
        <f>G17</f>
        <v>13303.5</v>
      </c>
    </row>
    <row r="33" spans="2:27" ht="15.75" thickBot="1" x14ac:dyDescent="0.3">
      <c r="B33" s="160" t="s">
        <v>46</v>
      </c>
      <c r="C33" s="160"/>
      <c r="D33" s="134">
        <v>40</v>
      </c>
      <c r="E33" s="134"/>
      <c r="F33" s="134"/>
      <c r="G33" s="134">
        <v>34</v>
      </c>
      <c r="H33" s="134"/>
      <c r="I33" s="134">
        <v>0</v>
      </c>
      <c r="J33" s="134"/>
      <c r="K33" s="134"/>
      <c r="L33" s="134"/>
      <c r="M33" s="134"/>
      <c r="N33" s="134"/>
      <c r="O33" s="134"/>
      <c r="U33" s="68" t="s">
        <v>23</v>
      </c>
      <c r="V33" s="46">
        <f>C22</f>
        <v>59</v>
      </c>
      <c r="W33" s="154"/>
      <c r="X33" s="54">
        <f>E22</f>
        <v>59</v>
      </c>
      <c r="Y33" s="55">
        <f t="shared" si="4"/>
        <v>1</v>
      </c>
      <c r="Z33" s="47">
        <f>F22</f>
        <v>13906</v>
      </c>
      <c r="AA33" s="69">
        <f>G22</f>
        <v>22557.3</v>
      </c>
    </row>
    <row r="34" spans="2:27" ht="15.75" thickBot="1" x14ac:dyDescent="0.3">
      <c r="B34" s="160" t="s">
        <v>47</v>
      </c>
      <c r="C34" s="160"/>
      <c r="D34" s="134">
        <v>50</v>
      </c>
      <c r="E34" s="134"/>
      <c r="F34" s="134"/>
      <c r="G34" s="134">
        <v>38</v>
      </c>
      <c r="H34" s="134"/>
      <c r="I34" s="134">
        <v>1</v>
      </c>
      <c r="J34" s="134"/>
      <c r="K34" s="134"/>
      <c r="L34" s="134"/>
      <c r="M34" s="134"/>
      <c r="N34" s="134"/>
      <c r="O34" s="134"/>
      <c r="U34" s="49" t="s">
        <v>26</v>
      </c>
      <c r="V34" s="72">
        <f>SUM(V29:V33)</f>
        <v>213</v>
      </c>
      <c r="W34" s="154"/>
      <c r="X34" s="72">
        <f>SUM(X29:X33)</f>
        <v>195</v>
      </c>
      <c r="Y34" s="56">
        <f t="shared" si="4"/>
        <v>0.91549295774647887</v>
      </c>
      <c r="Z34" s="50">
        <f>SUM(Z29+Z30+Z31+Z32+Z33)</f>
        <v>45646</v>
      </c>
      <c r="AA34" s="57">
        <f>SUM(AA29:AA33)</f>
        <v>67809.3</v>
      </c>
    </row>
    <row r="35" spans="2:27" x14ac:dyDescent="0.25">
      <c r="B35" s="160" t="s">
        <v>48</v>
      </c>
      <c r="C35" s="160"/>
      <c r="D35" s="134">
        <v>22</v>
      </c>
      <c r="E35" s="134"/>
      <c r="F35" s="134"/>
      <c r="G35" s="161">
        <v>22</v>
      </c>
      <c r="H35" s="162"/>
      <c r="I35" s="134">
        <v>0</v>
      </c>
      <c r="J35" s="134"/>
      <c r="K35" s="134"/>
      <c r="L35" s="134"/>
      <c r="M35" s="134"/>
      <c r="N35" s="134"/>
      <c r="O35" s="134"/>
      <c r="U35" s="71" t="s">
        <v>50</v>
      </c>
      <c r="V35" s="116" t="s">
        <v>59</v>
      </c>
      <c r="W35" s="117"/>
      <c r="X35" s="118"/>
    </row>
    <row r="36" spans="2:27" x14ac:dyDescent="0.25">
      <c r="B36" s="160" t="s">
        <v>49</v>
      </c>
      <c r="C36" s="160"/>
      <c r="D36" s="134">
        <v>0</v>
      </c>
      <c r="E36" s="134"/>
      <c r="F36" s="134"/>
      <c r="G36" s="134">
        <v>0</v>
      </c>
      <c r="H36" s="134"/>
      <c r="I36" s="134">
        <f t="shared" ref="I36" si="5">+D36-G36</f>
        <v>0</v>
      </c>
      <c r="J36" s="134"/>
      <c r="K36" s="134"/>
      <c r="L36" s="134"/>
      <c r="M36" s="134"/>
      <c r="N36" s="134"/>
      <c r="O36" s="134"/>
      <c r="U36" s="75" t="s">
        <v>51</v>
      </c>
      <c r="V36" s="105" t="s">
        <v>59</v>
      </c>
      <c r="W36" s="106"/>
      <c r="X36" s="107"/>
    </row>
    <row r="37" spans="2:27" x14ac:dyDescent="0.25">
      <c r="B37" s="109" t="s">
        <v>26</v>
      </c>
      <c r="C37" s="109"/>
      <c r="D37" s="110">
        <f>SUM(D33+D34+D35+D36)</f>
        <v>112</v>
      </c>
      <c r="E37" s="111"/>
      <c r="F37" s="112"/>
      <c r="G37" s="109">
        <f>SUM(G33+G34+G35+G36)</f>
        <v>94</v>
      </c>
      <c r="H37" s="109"/>
      <c r="I37" s="109">
        <f>SUM(I33+I34+I35+I36)</f>
        <v>1</v>
      </c>
      <c r="J37" s="109"/>
      <c r="K37" s="109"/>
      <c r="L37" s="109"/>
      <c r="M37" s="109"/>
      <c r="N37" s="109"/>
      <c r="O37" s="109"/>
      <c r="U37" s="74" t="s">
        <v>52</v>
      </c>
      <c r="V37" s="101" t="s">
        <v>59</v>
      </c>
      <c r="W37" s="102"/>
      <c r="X37" s="103"/>
    </row>
    <row r="38" spans="2:27" x14ac:dyDescent="0.25">
      <c r="B38" s="71" t="s">
        <v>50</v>
      </c>
      <c r="C38" s="108" t="s">
        <v>59</v>
      </c>
      <c r="D38" s="108"/>
      <c r="E38" s="108"/>
      <c r="F38" s="165" t="s">
        <v>61</v>
      </c>
      <c r="G38" s="165"/>
      <c r="H38" s="165"/>
      <c r="I38" s="83"/>
      <c r="U38" s="81" t="s">
        <v>58</v>
      </c>
      <c r="V38" s="113" t="s">
        <v>65</v>
      </c>
      <c r="W38" s="114"/>
      <c r="X38" s="115"/>
    </row>
    <row r="39" spans="2:27" x14ac:dyDescent="0.25">
      <c r="B39" s="75" t="s">
        <v>51</v>
      </c>
      <c r="C39" s="104" t="s">
        <v>59</v>
      </c>
      <c r="D39" s="104"/>
      <c r="E39" s="104"/>
    </row>
    <row r="40" spans="2:27" x14ac:dyDescent="0.25">
      <c r="B40" s="74" t="s">
        <v>52</v>
      </c>
      <c r="C40" s="163" t="s">
        <v>59</v>
      </c>
      <c r="D40" s="163"/>
      <c r="E40" s="163"/>
    </row>
    <row r="41" spans="2:27" x14ac:dyDescent="0.25">
      <c r="B41" s="81" t="s">
        <v>58</v>
      </c>
      <c r="C41" s="164" t="s">
        <v>59</v>
      </c>
      <c r="D41" s="164"/>
      <c r="E41" s="164"/>
    </row>
    <row r="48" spans="2:27" x14ac:dyDescent="0.25">
      <c r="K48" s="158"/>
      <c r="L48" s="159"/>
    </row>
    <row r="49" spans="11:12" x14ac:dyDescent="0.25">
      <c r="K49" s="77"/>
      <c r="L49" s="78"/>
    </row>
    <row r="50" spans="11:12" x14ac:dyDescent="0.25">
      <c r="K50" s="77"/>
      <c r="L50" s="78"/>
    </row>
    <row r="51" spans="11:12" x14ac:dyDescent="0.25">
      <c r="K51" s="77"/>
      <c r="L51" s="78"/>
    </row>
    <row r="52" spans="11:12" x14ac:dyDescent="0.25">
      <c r="K52" s="77"/>
      <c r="L52" s="78"/>
    </row>
    <row r="53" spans="11:12" x14ac:dyDescent="0.25">
      <c r="K53" s="77"/>
      <c r="L53" s="78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171" t="s">
        <v>4</v>
      </c>
      <c r="D10" s="166" t="s">
        <v>27</v>
      </c>
      <c r="E10" s="166" t="s">
        <v>28</v>
      </c>
      <c r="F10" s="166" t="s">
        <v>29</v>
      </c>
      <c r="G10" s="166" t="s">
        <v>30</v>
      </c>
      <c r="H10" s="166" t="s">
        <v>31</v>
      </c>
      <c r="I10" s="166" t="s">
        <v>32</v>
      </c>
      <c r="J10" s="166" t="s">
        <v>33</v>
      </c>
    </row>
    <row r="11" spans="3:10" ht="24" customHeight="1" x14ac:dyDescent="0.25">
      <c r="C11" s="172"/>
      <c r="D11" s="166"/>
      <c r="E11" s="166"/>
      <c r="F11" s="166"/>
      <c r="G11" s="166"/>
      <c r="H11" s="166"/>
      <c r="I11" s="166"/>
      <c r="J11" s="166"/>
    </row>
    <row r="12" spans="3:10" ht="20.100000000000001" customHeight="1" x14ac:dyDescent="0.25">
      <c r="C12" s="169" t="s">
        <v>34</v>
      </c>
      <c r="D12" s="58"/>
      <c r="E12" s="58" t="s">
        <v>35</v>
      </c>
      <c r="F12" s="58"/>
      <c r="G12" s="58"/>
      <c r="H12" s="58"/>
      <c r="I12" s="58"/>
      <c r="J12" s="58"/>
    </row>
    <row r="13" spans="3:10" ht="20.100000000000001" customHeight="1" x14ac:dyDescent="0.25">
      <c r="C13" s="170"/>
      <c r="D13" s="58"/>
      <c r="E13" s="58"/>
      <c r="F13" s="58"/>
      <c r="G13" s="58"/>
      <c r="H13" s="58"/>
      <c r="I13" s="58"/>
      <c r="J13" s="58"/>
    </row>
    <row r="14" spans="3:10" ht="20.100000000000001" customHeight="1" x14ac:dyDescent="0.25">
      <c r="C14" s="60" t="s">
        <v>21</v>
      </c>
      <c r="D14" s="58"/>
      <c r="E14" s="58"/>
      <c r="F14" s="58"/>
      <c r="G14" s="58"/>
      <c r="H14" s="58"/>
      <c r="I14" s="58"/>
      <c r="J14" s="58"/>
    </row>
    <row r="15" spans="3:10" ht="20.100000000000001" customHeight="1" x14ac:dyDescent="0.25">
      <c r="C15" s="61" t="s">
        <v>18</v>
      </c>
      <c r="D15" s="58"/>
      <c r="E15" s="58"/>
      <c r="F15" s="58"/>
      <c r="G15" s="58"/>
      <c r="H15" s="58"/>
      <c r="I15" s="58"/>
      <c r="J15" s="58"/>
    </row>
    <row r="16" spans="3:10" ht="20.100000000000001" customHeight="1" x14ac:dyDescent="0.25">
      <c r="C16" s="167" t="s">
        <v>16</v>
      </c>
      <c r="D16" s="58"/>
      <c r="E16" s="58"/>
      <c r="F16" s="58"/>
      <c r="G16" s="58"/>
      <c r="H16" s="58"/>
      <c r="I16" s="58"/>
      <c r="J16" s="58"/>
    </row>
    <row r="17" spans="3:10" ht="20.100000000000001" customHeight="1" x14ac:dyDescent="0.25">
      <c r="C17" s="168"/>
      <c r="D17" s="58"/>
      <c r="E17" s="58"/>
      <c r="F17" s="58"/>
      <c r="G17" s="58"/>
      <c r="H17" s="58"/>
      <c r="I17" s="58"/>
      <c r="J17" s="58"/>
    </row>
    <row r="18" spans="3:10" ht="20.100000000000001" customHeight="1" x14ac:dyDescent="0.25">
      <c r="C18" s="62" t="s">
        <v>14</v>
      </c>
      <c r="D18" s="58"/>
      <c r="E18" s="58"/>
      <c r="F18" s="58"/>
      <c r="G18" s="58"/>
      <c r="H18" s="58"/>
      <c r="I18" s="58"/>
      <c r="J18" s="58"/>
    </row>
    <row r="19" spans="3:10" ht="20.100000000000001" customHeight="1" x14ac:dyDescent="0.25">
      <c r="C19" s="59" t="s">
        <v>26</v>
      </c>
      <c r="D19" s="58"/>
      <c r="E19" s="58"/>
      <c r="F19" s="58"/>
      <c r="G19" s="58"/>
      <c r="H19" s="58"/>
      <c r="I19" s="58"/>
      <c r="J19" s="58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Ischa Luna Tello</cp:lastModifiedBy>
  <dcterms:created xsi:type="dcterms:W3CDTF">2019-02-06T14:14:25Z</dcterms:created>
  <dcterms:modified xsi:type="dcterms:W3CDTF">2020-09-21T14:26:59Z</dcterms:modified>
</cp:coreProperties>
</file>