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ed903776f685135/Escritorio/KOCHE/"/>
    </mc:Choice>
  </mc:AlternateContent>
  <xr:revisionPtr revIDLastSave="64" documentId="11_CAF6FF2FE8B35D2700760DE5C1669EC0B71DA9C0" xr6:coauthVersionLast="45" xr6:coauthVersionMax="45" xr10:uidLastSave="{CDED0107-EED4-4685-964A-BE9767F7457B}"/>
  <bookViews>
    <workbookView xWindow="-108" yWindow="-108" windowWidth="23256" windowHeight="12576" xr2:uid="{00000000-000D-0000-FFFF-FFFF00000000}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12" i="1" l="1"/>
  <c r="I13" i="1" l="1"/>
  <c r="I19" i="1" l="1"/>
  <c r="I20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I14" i="1"/>
  <c r="M14" i="1"/>
  <c r="N14" i="1"/>
  <c r="N15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AB7" i="1" s="1"/>
  <c r="T14" i="1"/>
  <c r="T15" i="1"/>
  <c r="Y20" i="1"/>
  <c r="T21" i="1"/>
  <c r="T8" i="1"/>
  <c r="W7" i="1" s="1"/>
  <c r="Y14" i="1"/>
  <c r="Y12" i="1"/>
  <c r="Y15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<sst xmlns="http://schemas.openxmlformats.org/spreadsheetml/2006/main" count="126" uniqueCount="86">
  <si>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</si>
  <si>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</si>
  <si>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</si>
  <si>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</si>
  <si>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</si>
  <si>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</si>
  <si>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</si>
  <si>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</si>
  <si>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</si>
  <si>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</si>
  <si>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</si>
  <si>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</si>
  <si>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</si>
  <si>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</si>
  <si>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</si>
  <si>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</si>
  <si>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</si>
  <si>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</si>
  <si>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</si>
  <si>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</si>
  <si>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</si>
  <si>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</si>
  <si>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</si>
  <si>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</si>
  <si>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</si>
  <si>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</si>
  <si>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</si>
  <si>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</si>
  <si>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</si>
  <si>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</si>
  <si>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</si>
  <si>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</si>
  <si>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</si>
  <si>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</si>
  <si>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</si>
  <si>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</si>
  <si>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</si>
  <si>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</si>
  <si>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</si>
  <si>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</si>
  <si>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</si>
  <si>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</si>
  <si>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</si>
  <si>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</si>
  <si>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</si>
  <si>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</si>
  <si>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</si>
  <si>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</si>
  <si>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</si>
  <si>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</si>
  <si>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</si>
  <si>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</si>
  <si>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</si>
  <si>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</si>
  <si>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</si>
  <si>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</si>
  <si>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</si>
  <si>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</si>
  <si>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</si>
  <si>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</si>
  <si>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</si>
  <si>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</si>
  <si>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</si>
  <si>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</si>
  <si>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</si>
  <si>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</si>
  <si>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>75:01</t>
  </si>
  <si>
    <t>1810:37</t>
  </si>
  <si>
    <t>726:34</t>
  </si>
  <si>
    <t>419:59</t>
  </si>
  <si>
    <t>298:56</t>
  </si>
  <si>
    <t>365:18</t>
  </si>
  <si>
    <t>1228:40</t>
  </si>
  <si>
    <t>553:14</t>
  </si>
  <si>
    <t>251:53</t>
  </si>
  <si>
    <t>189:57</t>
  </si>
  <si>
    <t>233:36</t>
  </si>
  <si>
    <t>1395:11</t>
  </si>
  <si>
    <t>578:35</t>
  </si>
  <si>
    <t>36:57</t>
  </si>
  <si>
    <t>307:52</t>
  </si>
  <si>
    <t>138:41</t>
  </si>
  <si>
    <t>333:06</t>
  </si>
  <si>
    <t>65:30</t>
  </si>
  <si>
    <t>577:14</t>
  </si>
  <si>
    <t xml:space="preserve">  16:00:00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</si>
</sst>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  <xf numFmtId="0" fontId="27" fillId="0" borderId="0"/>
    <xf numFmtId="0" fontId="1" fillId="0" borderId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0" fillId="0" borderId="12" xfId="0" applyFill="1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3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 xr:uid="{00000000-0005-0000-0000-000022000000}"/>
    <cellStyle name="Normal 2 2" xfId="51" xr:uid="{00000000-0005-0000-0000-000023000000}"/>
    <cellStyle name="Normal 2 2 2" xfId="4" xr:uid="{00000000-0005-0000-0000-000024000000}"/>
    <cellStyle name="Normal 2 2 3" xfId="5" xr:uid="{00000000-0005-0000-0000-000025000000}"/>
    <cellStyle name="Normal 2 3" xfId="2" xr:uid="{00000000-0005-0000-0000-000026000000}"/>
    <cellStyle name="Normal 23" xfId="3" xr:uid="{00000000-0005-0000-0000-000027000000}"/>
    <cellStyle name="Normal 3" xfId="9" xr:uid="{00000000-0005-0000-0000-000028000000}"/>
    <cellStyle name="Normal 3 2" xfId="52" xr:uid="{00000000-0005-0000-0000-000029000000}"/>
    <cellStyle name="Normal 5 2" xfId="6" xr:uid="{00000000-0005-0000-0000-00002A000000}"/>
    <cellStyle name="Normal 6" xfId="7" xr:uid="{00000000-0005-0000-0000-00002B000000}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6708</xdr:colOff>
      <xdr:row>28</xdr:row>
      <xdr:rowOff>184411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627083" cy="5827974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F53"/>
  <sheetViews>
    <sheetView showGridLines="0" tabSelected="1" topLeftCell="J7" zoomScale="96" zoomScaleNormal="96" workbookViewId="0">
      <selection activeCell="U23" sqref="U23:AA34"/>
    </sheetView>
  </sheetViews>
  <sheetFormatPr baseColWidth="10" defaultColWidth="10.6640625" defaultRowHeight="14.4" x14ac:dyDescent="0.3"/>
  <cols>
    <col min="1" max="1" width="0.6640625" customWidth="1"/>
    <col min="2" max="2" width="12.109375" customWidth="1"/>
    <col min="3" max="3" width="10.109375" customWidth="1"/>
    <col min="4" max="4" width="3" customWidth="1"/>
    <col min="5" max="5" width="8.33203125" customWidth="1"/>
    <col min="6" max="6" width="21.6640625" customWidth="1"/>
    <col min="7" max="7" width="17.44140625" customWidth="1"/>
    <col min="8" max="9" width="11.6640625" customWidth="1"/>
    <col min="10" max="10" width="13.109375" customWidth="1"/>
    <col min="11" max="11" width="13.109375" hidden="1" customWidth="1"/>
    <col min="12" max="12" width="13.5546875" customWidth="1"/>
    <col min="13" max="14" width="9.44140625" customWidth="1"/>
    <col min="15" max="15" width="12.5546875" customWidth="1"/>
    <col min="16" max="16" width="8.33203125" customWidth="1"/>
    <col min="17" max="17" width="10.6640625" customWidth="1"/>
    <col min="18" max="18" width="8.33203125" customWidth="1"/>
    <col min="19" max="19" width="7" style="1" customWidth="1"/>
    <col min="20" max="20" width="7" customWidth="1"/>
    <col min="21" max="21" width="10" customWidth="1"/>
    <col min="22" max="22" width="8.6640625" customWidth="1"/>
    <col min="23" max="23" width="8" customWidth="1"/>
    <col min="24" max="24" width="9.6640625" customWidth="1"/>
    <col min="25" max="25" width="9.109375" customWidth="1"/>
    <col min="26" max="26" width="9.88671875" bestFit="1" customWidth="1"/>
    <col min="27" max="27" width="16.6640625" customWidth="1"/>
    <col min="31" max="31" width="13.6640625" customWidth="1"/>
  </cols>
  <sheetData>
    <row r="1" spans="2:32" ht="15.6" x14ac:dyDescent="0.3">
      <c r="B1" s="150" t="s">
        <v>37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93"/>
    </row>
    <row r="2" spans="2:32" ht="18" customHeight="1" thickBot="1" x14ac:dyDescent="0.35">
      <c r="B2" s="153" t="s">
        <v>38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93"/>
    </row>
    <row r="3" spans="2:32" ht="18.75" customHeight="1" thickBot="1" x14ac:dyDescent="0.35">
      <c r="B3" s="154">
        <v>44074</v>
      </c>
      <c r="C3" s="154"/>
      <c r="D3" s="154"/>
      <c r="E3" s="154"/>
      <c r="F3" s="154"/>
      <c r="G3" s="154"/>
      <c r="H3" s="154"/>
      <c r="I3" s="154"/>
      <c r="J3" s="154"/>
      <c r="K3" s="76"/>
      <c r="L3" s="76"/>
      <c r="M3" s="180">
        <v>0.66666666666666663</v>
      </c>
      <c r="N3" s="180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5">
      <c r="B4" s="158" t="s">
        <v>4</v>
      </c>
      <c r="C4" s="160" t="s">
        <v>5</v>
      </c>
      <c r="D4" s="161"/>
      <c r="E4" s="162"/>
      <c r="F4" s="163" t="s">
        <v>36</v>
      </c>
      <c r="G4" s="165" t="s">
        <v>3</v>
      </c>
      <c r="H4" s="169" t="s">
        <v>6</v>
      </c>
      <c r="I4" s="80" t="s">
        <v>55</v>
      </c>
      <c r="J4" s="184" t="s">
        <v>7</v>
      </c>
      <c r="K4" s="77" t="s">
        <v>53</v>
      </c>
      <c r="L4" s="80" t="s">
        <v>54</v>
      </c>
      <c r="M4" s="184" t="s">
        <v>8</v>
      </c>
      <c r="N4" s="184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5">
      <c r="B5" s="159"/>
      <c r="C5" s="13" t="s">
        <v>10</v>
      </c>
      <c r="D5" s="166" t="s">
        <v>11</v>
      </c>
      <c r="E5" s="14" t="s">
        <v>12</v>
      </c>
      <c r="F5" s="164"/>
      <c r="G5" s="165"/>
      <c r="H5" s="169"/>
      <c r="I5" s="89" t="s">
        <v>58</v>
      </c>
      <c r="J5" s="185"/>
      <c r="K5" s="88" t="s">
        <v>57</v>
      </c>
      <c r="L5" s="89" t="s">
        <v>56</v>
      </c>
      <c r="M5" s="185"/>
      <c r="N5" s="185"/>
      <c r="O5" s="96" t="s">
        <v>63</v>
      </c>
      <c r="Q5" s="15"/>
      <c r="R5" s="15"/>
      <c r="S5" s="186" t="s">
        <v>13</v>
      </c>
      <c r="T5" s="186"/>
      <c r="U5" s="186"/>
      <c r="V5" s="186"/>
      <c r="W5" s="186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3">
      <c r="B6" s="19" t="s">
        <v>14</v>
      </c>
      <c r="C6" s="99">
        <f>SUM(C8+C7)</f>
        <v>14</v>
      </c>
      <c r="D6" s="167"/>
      <c r="E6" s="100">
        <f>E7</f>
        <v>10</v>
      </c>
      <c r="F6" s="101">
        <f>F7</f>
        <v>2324</v>
      </c>
      <c r="G6" s="102">
        <f>G7</f>
        <v>2788.8</v>
      </c>
      <c r="H6" s="103">
        <f>+H7</f>
        <v>95</v>
      </c>
      <c r="I6" s="104">
        <f>I7</f>
        <v>16.510381679389312</v>
      </c>
      <c r="J6" s="105">
        <f>SUM(J8+J7)</f>
        <v>1081.4299999999998</v>
      </c>
      <c r="K6" s="105">
        <f>J6</f>
        <v>1081.4299999999998</v>
      </c>
      <c r="L6" s="106" t="s">
        <v>66</v>
      </c>
      <c r="M6" s="107">
        <f>M7</f>
        <v>2.1490064081817595</v>
      </c>
      <c r="N6" s="108">
        <f>N7</f>
        <v>278.88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3">
      <c r="B7" s="23">
        <v>508</v>
      </c>
      <c r="C7" s="109">
        <v>14</v>
      </c>
      <c r="D7" s="167"/>
      <c r="E7" s="110">
        <v>10</v>
      </c>
      <c r="F7" s="111">
        <v>2324</v>
      </c>
      <c r="G7" s="112">
        <v>2788.8</v>
      </c>
      <c r="H7" s="113">
        <v>95</v>
      </c>
      <c r="I7" s="114">
        <f>J7/(L7*24)</f>
        <v>16.510381679389312</v>
      </c>
      <c r="J7" s="115">
        <v>1081.4299999999998</v>
      </c>
      <c r="K7" s="115">
        <v>2717.99</v>
      </c>
      <c r="L7" s="116" t="s">
        <v>83</v>
      </c>
      <c r="M7" s="117">
        <f>+F7/J7</f>
        <v>2.1490064081817595</v>
      </c>
      <c r="N7" s="118">
        <f>+G7/E7</f>
        <v>278.88</v>
      </c>
      <c r="O7" s="118">
        <v>17.453560338643911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3">
      <c r="B8" s="23">
        <v>516</v>
      </c>
      <c r="C8" s="109">
        <v>0</v>
      </c>
      <c r="D8" s="167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5">
      <c r="B9" s="28" t="s">
        <v>16</v>
      </c>
      <c r="C9" s="99">
        <f>C10</f>
        <v>70</v>
      </c>
      <c r="D9" s="167"/>
      <c r="E9" s="121">
        <f>E10</f>
        <v>70</v>
      </c>
      <c r="F9" s="122">
        <f>F10</f>
        <v>10752</v>
      </c>
      <c r="G9" s="123">
        <f t="shared" ref="G9" si="0">G10</f>
        <v>25555</v>
      </c>
      <c r="H9" s="124">
        <f>H10</f>
        <v>465</v>
      </c>
      <c r="I9" s="114">
        <f t="shared" ref="I9:I27" si="1">J9/(L9*24)</f>
        <v>28.35338684529653</v>
      </c>
      <c r="J9" s="125">
        <f>J10</f>
        <v>16366.52</v>
      </c>
      <c r="K9" s="125">
        <f>J9</f>
        <v>16366.52</v>
      </c>
      <c r="L9" s="126" t="s">
        <v>84</v>
      </c>
      <c r="M9" s="117">
        <f t="shared" ref="M9:M29" si="2">+F9/J9</f>
        <v>0.65695089731965006</v>
      </c>
      <c r="N9" s="118">
        <f t="shared" ref="N9:N27" si="3">+G9/E9</f>
        <v>365.07142857142856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3">
      <c r="B10" s="28">
        <v>107</v>
      </c>
      <c r="C10" s="109">
        <v>70</v>
      </c>
      <c r="D10" s="167"/>
      <c r="E10" s="127">
        <v>70</v>
      </c>
      <c r="F10" s="111">
        <v>10752</v>
      </c>
      <c r="G10" s="112">
        <v>25555</v>
      </c>
      <c r="H10" s="113">
        <v>465</v>
      </c>
      <c r="I10" s="114">
        <f>J10/(L10*24)</f>
        <v>28.35338684529653</v>
      </c>
      <c r="J10" s="115">
        <v>16366.52</v>
      </c>
      <c r="K10" s="115">
        <v>32.5</v>
      </c>
      <c r="L10" s="116" t="s">
        <v>84</v>
      </c>
      <c r="M10" s="117">
        <f>+F10/J10</f>
        <v>0.65695089731965006</v>
      </c>
      <c r="N10" s="118">
        <f t="shared" si="3"/>
        <v>365.07142857142856</v>
      </c>
      <c r="O10" s="118">
        <v>25.603619279461604</v>
      </c>
      <c r="T10" s="1"/>
      <c r="U10" s="1"/>
      <c r="V10" s="1"/>
      <c r="W10" s="1"/>
    </row>
    <row r="11" spans="2:32" x14ac:dyDescent="0.3">
      <c r="B11" s="35" t="s">
        <v>18</v>
      </c>
      <c r="C11" s="99">
        <f>SUM(C15+C14+C13+C12+C16)</f>
        <v>168</v>
      </c>
      <c r="D11" s="167"/>
      <c r="E11" s="121">
        <f>SUM(E15+E14+E13+E12+E16)</f>
        <v>156</v>
      </c>
      <c r="F11" s="122">
        <f>SUM(F15+F14+F13+F12+F16)</f>
        <v>49471</v>
      </c>
      <c r="G11" s="123">
        <f>SUM(G15+G14+G13+G12+G16)</f>
        <v>67842</v>
      </c>
      <c r="H11" s="124">
        <f>SUM(H12+H13+H14+H15+H16)</f>
        <v>1698</v>
      </c>
      <c r="I11" s="114">
        <f t="shared" si="1"/>
        <v>14.584993326398925</v>
      </c>
      <c r="J11" s="125">
        <f>SUM(J12+J13+J14+J15+J16)</f>
        <v>26407.832000000002</v>
      </c>
      <c r="K11" s="125">
        <f>J11</f>
        <v>26407.832000000002</v>
      </c>
      <c r="L11" s="126" t="s">
        <v>67</v>
      </c>
      <c r="M11" s="117">
        <f t="shared" si="2"/>
        <v>1.8733457559105948</v>
      </c>
      <c r="N11" s="118">
        <f t="shared" si="3"/>
        <v>434.88461538461536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3">
      <c r="B12" s="36">
        <v>404</v>
      </c>
      <c r="C12" s="109">
        <v>60</v>
      </c>
      <c r="D12" s="167"/>
      <c r="E12" s="127">
        <v>60</v>
      </c>
      <c r="F12" s="111">
        <v>19354</v>
      </c>
      <c r="G12" s="112">
        <v>26928</v>
      </c>
      <c r="H12" s="113">
        <v>497</v>
      </c>
      <c r="I12" s="128">
        <f>J12/(L12*24)</f>
        <v>14.600172959581592</v>
      </c>
      <c r="J12" s="115">
        <v>10607.999</v>
      </c>
      <c r="K12" s="115">
        <v>24.200000000000003</v>
      </c>
      <c r="L12" s="116" t="s">
        <v>68</v>
      </c>
      <c r="M12" s="117">
        <f t="shared" si="2"/>
        <v>1.8244722685211414</v>
      </c>
      <c r="N12" s="118">
        <f t="shared" si="3"/>
        <v>448.8</v>
      </c>
      <c r="O12" s="118">
        <v>20.408583735401812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3">
      <c r="B13" s="36">
        <v>405</v>
      </c>
      <c r="C13" s="109">
        <v>41</v>
      </c>
      <c r="D13" s="167"/>
      <c r="E13" s="127">
        <v>36</v>
      </c>
      <c r="F13" s="111">
        <v>11434</v>
      </c>
      <c r="G13" s="112">
        <v>15321</v>
      </c>
      <c r="H13" s="113">
        <v>410</v>
      </c>
      <c r="I13" s="128">
        <f t="shared" si="1"/>
        <v>12.125559744434305</v>
      </c>
      <c r="J13" s="115">
        <v>5092.5330000000013</v>
      </c>
      <c r="K13" s="115">
        <v>21.7</v>
      </c>
      <c r="L13" s="116" t="s">
        <v>69</v>
      </c>
      <c r="M13" s="117">
        <f t="shared" si="2"/>
        <v>2.2452480916667592</v>
      </c>
      <c r="N13" s="118">
        <f t="shared" si="3"/>
        <v>425.58333333333331</v>
      </c>
      <c r="O13" s="118">
        <v>21.583698700248974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3">
      <c r="B14" s="36">
        <v>409</v>
      </c>
      <c r="C14" s="109">
        <v>34</v>
      </c>
      <c r="D14" s="167"/>
      <c r="E14" s="127">
        <v>33</v>
      </c>
      <c r="F14" s="111">
        <v>8702</v>
      </c>
      <c r="G14" s="112">
        <v>11994.75</v>
      </c>
      <c r="H14" s="113">
        <v>330</v>
      </c>
      <c r="I14" s="128">
        <f t="shared" si="1"/>
        <v>22.665388046387157</v>
      </c>
      <c r="J14" s="115">
        <v>6775.4400000000005</v>
      </c>
      <c r="K14" s="115">
        <v>22.95</v>
      </c>
      <c r="L14" s="116" t="s">
        <v>70</v>
      </c>
      <c r="M14" s="117">
        <f t="shared" si="2"/>
        <v>1.284344632968486</v>
      </c>
      <c r="N14" s="118">
        <f t="shared" si="3"/>
        <v>363.47727272727275</v>
      </c>
      <c r="O14" s="118">
        <v>30.963388718881795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3">
      <c r="B15" s="36">
        <v>412</v>
      </c>
      <c r="C15" s="109">
        <v>33</v>
      </c>
      <c r="D15" s="167"/>
      <c r="E15" s="127">
        <v>27</v>
      </c>
      <c r="F15" s="111">
        <v>9981</v>
      </c>
      <c r="G15" s="112">
        <v>13598.25</v>
      </c>
      <c r="H15" s="113">
        <v>461</v>
      </c>
      <c r="I15" s="128">
        <f t="shared" si="1"/>
        <v>10.763372570490013</v>
      </c>
      <c r="J15" s="115">
        <v>3931.8600000000019</v>
      </c>
      <c r="K15" s="115">
        <v>17.244999999999997</v>
      </c>
      <c r="L15" s="116" t="s">
        <v>71</v>
      </c>
      <c r="M15" s="117">
        <f t="shared" si="2"/>
        <v>2.5384932322107083</v>
      </c>
      <c r="N15" s="118">
        <f t="shared" si="3"/>
        <v>503.63888888888891</v>
      </c>
      <c r="O15" s="118">
        <v>15.701481118024731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3">
      <c r="B16" s="36" t="s">
        <v>61</v>
      </c>
      <c r="C16" s="109">
        <v>0</v>
      </c>
      <c r="D16" s="167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65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3">
      <c r="B17" s="39" t="s">
        <v>50</v>
      </c>
      <c r="C17" s="99">
        <f>SUM(C21+C20+C19+C18)</f>
        <v>117</v>
      </c>
      <c r="D17" s="167"/>
      <c r="E17" s="121">
        <f>SUM(E21+E20+E19+E18)</f>
        <v>115</v>
      </c>
      <c r="F17" s="122">
        <f>SUM(F21+F20+F19+F18)</f>
        <v>40237</v>
      </c>
      <c r="G17" s="123">
        <f>SUM(G21+G20+G19+G18)</f>
        <v>56237.25</v>
      </c>
      <c r="H17" s="124">
        <f>SUM(H21+H20+H19+H18)</f>
        <v>1774</v>
      </c>
      <c r="I17" s="114">
        <f t="shared" si="1"/>
        <v>19.405926478567551</v>
      </c>
      <c r="J17" s="125">
        <f>SUM(J18:J21)</f>
        <v>23843.415000000001</v>
      </c>
      <c r="K17" s="125">
        <f>J17</f>
        <v>23843.415000000001</v>
      </c>
      <c r="L17" s="126" t="s">
        <v>72</v>
      </c>
      <c r="M17" s="117">
        <f t="shared" si="2"/>
        <v>1.6875518880160412</v>
      </c>
      <c r="N17" s="118">
        <f t="shared" si="3"/>
        <v>489.01956521739129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3">
      <c r="B18" s="40">
        <v>301</v>
      </c>
      <c r="C18" s="109">
        <v>45</v>
      </c>
      <c r="D18" s="167"/>
      <c r="E18" s="127">
        <v>45</v>
      </c>
      <c r="F18" s="111">
        <v>18688</v>
      </c>
      <c r="G18" s="112">
        <v>26184.75</v>
      </c>
      <c r="H18" s="113">
        <v>624</v>
      </c>
      <c r="I18" s="128">
        <f t="shared" si="1"/>
        <v>18.379369765620297</v>
      </c>
      <c r="J18" s="115">
        <v>10168.080000000002</v>
      </c>
      <c r="K18" s="115">
        <v>16.295000000000002</v>
      </c>
      <c r="L18" s="116" t="s">
        <v>73</v>
      </c>
      <c r="M18" s="117">
        <f t="shared" si="2"/>
        <v>1.8379084350241144</v>
      </c>
      <c r="N18" s="118">
        <f t="shared" si="3"/>
        <v>581.88333333333333</v>
      </c>
      <c r="O18" s="118">
        <v>20.088634495563319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3">
      <c r="B19" s="40">
        <v>302</v>
      </c>
      <c r="C19" s="109">
        <v>32</v>
      </c>
      <c r="D19" s="167"/>
      <c r="E19" s="127">
        <v>32</v>
      </c>
      <c r="F19" s="111">
        <v>9020</v>
      </c>
      <c r="G19" s="112">
        <v>12523.5</v>
      </c>
      <c r="H19" s="113">
        <v>464</v>
      </c>
      <c r="I19" s="128">
        <f t="shared" si="1"/>
        <v>21.525203467213654</v>
      </c>
      <c r="J19" s="115">
        <v>5421.8399999999992</v>
      </c>
      <c r="K19" s="115">
        <v>11.69</v>
      </c>
      <c r="L19" s="116" t="s">
        <v>74</v>
      </c>
      <c r="M19" s="117">
        <v>0</v>
      </c>
      <c r="N19" s="118">
        <v>0</v>
      </c>
      <c r="O19" s="118">
        <v>22.133125455457936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3">
      <c r="B20" s="40">
        <v>303</v>
      </c>
      <c r="C20" s="109">
        <v>19</v>
      </c>
      <c r="D20" s="167"/>
      <c r="E20" s="127">
        <v>18</v>
      </c>
      <c r="F20" s="111">
        <v>5881</v>
      </c>
      <c r="G20" s="112">
        <v>8211</v>
      </c>
      <c r="H20" s="113">
        <v>333</v>
      </c>
      <c r="I20" s="128">
        <f t="shared" si="1"/>
        <v>22.71131876809687</v>
      </c>
      <c r="J20" s="115">
        <v>4314.0150000000003</v>
      </c>
      <c r="K20" s="115">
        <v>12.96</v>
      </c>
      <c r="L20" s="116" t="s">
        <v>75</v>
      </c>
      <c r="M20" s="117">
        <v>0</v>
      </c>
      <c r="N20" s="118">
        <v>0</v>
      </c>
      <c r="O20" s="118">
        <v>26.860580432975471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3">
      <c r="B21" s="40">
        <v>306</v>
      </c>
      <c r="C21" s="109">
        <v>21</v>
      </c>
      <c r="D21" s="167"/>
      <c r="E21" s="127">
        <v>20</v>
      </c>
      <c r="F21" s="111">
        <v>6648</v>
      </c>
      <c r="G21" s="112">
        <v>9318</v>
      </c>
      <c r="H21" s="113">
        <v>353</v>
      </c>
      <c r="I21" s="128">
        <f>J21/(L21*24)</f>
        <v>16.864212328767128</v>
      </c>
      <c r="J21" s="115">
        <v>3939.48</v>
      </c>
      <c r="K21" s="115">
        <v>9.94</v>
      </c>
      <c r="L21" s="116" t="s">
        <v>76</v>
      </c>
      <c r="M21" s="117">
        <f t="shared" si="2"/>
        <v>1.6875323646775717</v>
      </c>
      <c r="N21" s="118">
        <f t="shared" si="3"/>
        <v>465.9</v>
      </c>
      <c r="O21" s="118">
        <v>17.726927991106468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3">
      <c r="B22" s="43" t="s">
        <v>23</v>
      </c>
      <c r="C22" s="99">
        <f>SUM(C28+C27+C26+C25+C24+C23)</f>
        <v>172</v>
      </c>
      <c r="D22" s="167"/>
      <c r="E22" s="121">
        <f>SUM(E28+E27+E26+E25+E24+E23)</f>
        <v>171</v>
      </c>
      <c r="F22" s="122">
        <f>SUM(F23:F28)</f>
        <v>51520</v>
      </c>
      <c r="G22" s="123">
        <f>SUM(G28+G27+G26+G25+G24+G23)</f>
        <v>85066.299999999901</v>
      </c>
      <c r="H22" s="124">
        <f>SUM(H28+H27+H26+H25+H24+H23)</f>
        <v>1294</v>
      </c>
      <c r="I22" s="114">
        <f t="shared" si="1"/>
        <v>23.078716058821421</v>
      </c>
      <c r="J22" s="114">
        <f>SUM(J28+J27+J26+J25+J24+J23)</f>
        <v>32199.040000000001</v>
      </c>
      <c r="K22" s="114">
        <f>J22</f>
        <v>32199.040000000001</v>
      </c>
      <c r="L22" s="126" t="s">
        <v>77</v>
      </c>
      <c r="M22" s="117">
        <f>+F22/J22</f>
        <v>1.6000477032855638</v>
      </c>
      <c r="N22" s="118">
        <f>+G22/E22</f>
        <v>497.46374269005793</v>
      </c>
      <c r="O22" s="118">
        <v>0</v>
      </c>
      <c r="U22" s="156"/>
      <c r="V22" s="156"/>
      <c r="W22" s="156"/>
      <c r="X22" s="156"/>
      <c r="Y22" s="156"/>
      <c r="Z22" s="156"/>
      <c r="AA22" s="156"/>
    </row>
    <row r="23" spans="2:29" x14ac:dyDescent="0.3">
      <c r="B23" s="44">
        <v>201</v>
      </c>
      <c r="C23" s="110">
        <v>74</v>
      </c>
      <c r="D23" s="167"/>
      <c r="E23" s="127">
        <v>74</v>
      </c>
      <c r="F23" s="129">
        <v>24410</v>
      </c>
      <c r="G23" s="112">
        <v>40284.8999999999</v>
      </c>
      <c r="H23" s="113">
        <v>547</v>
      </c>
      <c r="I23" s="128">
        <f t="shared" si="1"/>
        <v>22.557545729511737</v>
      </c>
      <c r="J23" s="115">
        <v>13051.42</v>
      </c>
      <c r="K23" s="115">
        <v>24.27</v>
      </c>
      <c r="L23" s="116" t="s">
        <v>78</v>
      </c>
      <c r="M23" s="117">
        <f t="shared" si="2"/>
        <v>1.8702945733107967</v>
      </c>
      <c r="N23" s="118">
        <f t="shared" si="3"/>
        <v>544.39054054053918</v>
      </c>
      <c r="O23" s="118">
        <v>22.007223153624675</v>
      </c>
      <c r="S23" s="1" t="s">
        <v>2</v>
      </c>
      <c r="T23" s="1"/>
      <c r="U23" s="157" t="s">
        <v>40</v>
      </c>
      <c r="V23" s="157"/>
      <c r="W23" s="157"/>
      <c r="X23" s="157"/>
      <c r="Y23" s="157"/>
      <c r="Z23" s="157"/>
      <c r="AA23" s="157"/>
    </row>
    <row r="24" spans="2:29" x14ac:dyDescent="0.3">
      <c r="B24" s="44">
        <v>202</v>
      </c>
      <c r="C24" s="110">
        <v>10</v>
      </c>
      <c r="D24" s="167"/>
      <c r="E24" s="127">
        <v>10</v>
      </c>
      <c r="F24" s="111">
        <v>592</v>
      </c>
      <c r="G24" s="112">
        <v>980.05</v>
      </c>
      <c r="H24" s="113">
        <v>49</v>
      </c>
      <c r="I24" s="128">
        <v>0</v>
      </c>
      <c r="J24" s="115">
        <v>842.80000000000018</v>
      </c>
      <c r="K24" s="115">
        <v>24.27</v>
      </c>
      <c r="L24" s="116" t="s">
        <v>79</v>
      </c>
      <c r="M24" s="117">
        <v>0</v>
      </c>
      <c r="N24" s="118">
        <v>0</v>
      </c>
      <c r="O24" s="118">
        <v>26.254594441293229</v>
      </c>
      <c r="T24" s="1"/>
      <c r="U24" s="190" t="s">
        <v>41</v>
      </c>
      <c r="V24" s="190"/>
      <c r="W24" s="190"/>
      <c r="X24" s="190"/>
      <c r="Y24" s="190"/>
      <c r="Z24" s="190"/>
      <c r="AA24" s="190"/>
    </row>
    <row r="25" spans="2:29" ht="15" thickBot="1" x14ac:dyDescent="0.35">
      <c r="B25" s="44">
        <v>204</v>
      </c>
      <c r="C25" s="110">
        <v>32</v>
      </c>
      <c r="D25" s="167"/>
      <c r="E25" s="127">
        <v>32</v>
      </c>
      <c r="F25" s="111">
        <v>9974</v>
      </c>
      <c r="G25" s="130">
        <v>16525.7</v>
      </c>
      <c r="H25" s="113">
        <v>283</v>
      </c>
      <c r="I25" s="128">
        <f t="shared" si="1"/>
        <v>24.791608921611083</v>
      </c>
      <c r="J25" s="115">
        <v>7632.5099999999993</v>
      </c>
      <c r="K25" s="115">
        <v>37.130000000000003</v>
      </c>
      <c r="L25" s="116" t="s">
        <v>80</v>
      </c>
      <c r="M25" s="117">
        <f t="shared" si="2"/>
        <v>1.3067785040569879</v>
      </c>
      <c r="N25" s="118">
        <f t="shared" si="3"/>
        <v>516.42812500000002</v>
      </c>
      <c r="O25" s="118">
        <v>24.358271320337941</v>
      </c>
      <c r="T25" s="1"/>
      <c r="U25" s="84"/>
      <c r="V25" s="84"/>
      <c r="W25" s="84"/>
      <c r="X25" s="84"/>
      <c r="Y25" s="84"/>
      <c r="Z25" s="84"/>
      <c r="AA25" s="84" t="s">
        <v>85</v>
      </c>
    </row>
    <row r="26" spans="2:29" ht="16.2" thickBot="1" x14ac:dyDescent="0.35">
      <c r="B26" s="44">
        <v>206</v>
      </c>
      <c r="C26" s="110">
        <v>14</v>
      </c>
      <c r="D26" s="167"/>
      <c r="E26" s="127">
        <v>13</v>
      </c>
      <c r="F26" s="111">
        <v>4835</v>
      </c>
      <c r="G26" s="130">
        <v>7937.3</v>
      </c>
      <c r="H26" s="113">
        <v>109</v>
      </c>
      <c r="I26" s="128">
        <f t="shared" si="1"/>
        <v>24.915034250691019</v>
      </c>
      <c r="J26" s="115">
        <v>3455.2999999999997</v>
      </c>
      <c r="K26" s="115">
        <v>30.099999999999969</v>
      </c>
      <c r="L26" s="116" t="s">
        <v>81</v>
      </c>
      <c r="M26" s="117">
        <f t="shared" si="2"/>
        <v>1.3992996266604927</v>
      </c>
      <c r="N26" s="118">
        <f t="shared" si="3"/>
        <v>610.56153846153848</v>
      </c>
      <c r="O26" s="118">
        <v>22.993690315361434</v>
      </c>
      <c r="S26" t="s">
        <v>24</v>
      </c>
      <c r="T26" s="1"/>
      <c r="U26" s="181">
        <f>B3</f>
        <v>44074</v>
      </c>
      <c r="V26" s="182"/>
      <c r="W26" s="182"/>
      <c r="X26" s="182"/>
      <c r="Y26" s="182"/>
      <c r="Z26" s="182"/>
      <c r="AA26" s="183"/>
    </row>
    <row r="27" spans="2:29" ht="15" thickBot="1" x14ac:dyDescent="0.35">
      <c r="B27" s="44">
        <v>209</v>
      </c>
      <c r="C27" s="110">
        <v>42</v>
      </c>
      <c r="D27" s="167"/>
      <c r="E27" s="127">
        <v>42</v>
      </c>
      <c r="F27" s="111">
        <v>11709</v>
      </c>
      <c r="G27" s="112">
        <v>19338.349999999999</v>
      </c>
      <c r="H27" s="113">
        <v>306</v>
      </c>
      <c r="I27" s="128">
        <f t="shared" si="1"/>
        <v>21.666196337436205</v>
      </c>
      <c r="J27" s="115">
        <v>7217.01</v>
      </c>
      <c r="K27" s="115">
        <v>23.87</v>
      </c>
      <c r="L27" s="116" t="s">
        <v>82</v>
      </c>
      <c r="M27" s="117">
        <f t="shared" si="2"/>
        <v>1.6224170397436057</v>
      </c>
      <c r="N27" s="118">
        <f t="shared" si="3"/>
        <v>460.43690476190471</v>
      </c>
      <c r="O27" s="118">
        <v>19.220033906205742</v>
      </c>
      <c r="T27" s="1"/>
      <c r="U27" s="170" t="s">
        <v>4</v>
      </c>
      <c r="V27" s="187" t="s">
        <v>5</v>
      </c>
      <c r="W27" s="188"/>
      <c r="X27" s="188"/>
      <c r="Y27" s="189"/>
      <c r="Z27" s="170" t="s">
        <v>2</v>
      </c>
      <c r="AA27" s="170" t="s">
        <v>3</v>
      </c>
    </row>
    <row r="28" spans="2:29" ht="15" thickBot="1" x14ac:dyDescent="0.35">
      <c r="B28" s="45">
        <v>257</v>
      </c>
      <c r="C28" s="110">
        <v>0</v>
      </c>
      <c r="D28" s="167"/>
      <c r="E28" s="131">
        <v>0</v>
      </c>
      <c r="F28" s="132">
        <v>0</v>
      </c>
      <c r="G28" s="133">
        <v>0</v>
      </c>
      <c r="H28" s="134"/>
      <c r="I28" s="135">
        <v>0</v>
      </c>
      <c r="J28" s="136">
        <v>0</v>
      </c>
      <c r="K28" s="136">
        <v>13.76</v>
      </c>
      <c r="L28" s="137" t="s">
        <v>65</v>
      </c>
      <c r="M28" s="138">
        <v>0</v>
      </c>
      <c r="N28" s="139">
        <v>0</v>
      </c>
      <c r="O28" s="139">
        <v>0</v>
      </c>
      <c r="T28" s="1"/>
      <c r="U28" s="164"/>
      <c r="V28" s="13" t="s">
        <v>10</v>
      </c>
      <c r="W28" s="171" t="s">
        <v>11</v>
      </c>
      <c r="X28" s="14" t="s">
        <v>12</v>
      </c>
      <c r="Y28" s="48" t="s">
        <v>25</v>
      </c>
      <c r="Z28" s="164"/>
      <c r="AA28" s="164"/>
    </row>
    <row r="29" spans="2:29" ht="15.75" customHeight="1" thickBot="1" x14ac:dyDescent="0.35">
      <c r="B29" s="49" t="s">
        <v>26</v>
      </c>
      <c r="C29" s="50">
        <f>SUM(C6+C9+C11+C17+C22)</f>
        <v>541</v>
      </c>
      <c r="D29" s="168"/>
      <c r="E29" s="50">
        <f>SUM(E6+E9+E11+E17+E22+P32)</f>
        <v>522</v>
      </c>
      <c r="F29" s="98">
        <f>SUM(F6+F9+F11+F17+F22)</f>
        <v>154304</v>
      </c>
      <c r="G29" s="90">
        <f>SUM(G6+G9+G11+G17+G22)</f>
        <v>237489.34999999989</v>
      </c>
      <c r="H29" s="52">
        <f>SUM(H6+H9+H11+H17+H22)</f>
        <v>5326</v>
      </c>
      <c r="I29" s="52"/>
      <c r="J29" s="53">
        <f>SUM(J6+J9+J11+J17+J22)</f>
        <v>99898.237000000023</v>
      </c>
      <c r="K29" s="53"/>
      <c r="L29" s="53"/>
      <c r="M29" s="53">
        <f t="shared" si="2"/>
        <v>1.5446118433501481</v>
      </c>
      <c r="N29" s="91">
        <f>G29/E29</f>
        <v>454.96044061302661</v>
      </c>
      <c r="O29" s="97"/>
      <c r="T29" s="1"/>
      <c r="U29" s="66" t="s">
        <v>14</v>
      </c>
      <c r="V29" s="54">
        <f>C6</f>
        <v>14</v>
      </c>
      <c r="W29" s="172"/>
      <c r="X29" s="54">
        <f>E6</f>
        <v>10</v>
      </c>
      <c r="Y29" s="55">
        <f t="shared" ref="Y29:Y34" si="4">+X29/V29</f>
        <v>0.7142857142857143</v>
      </c>
      <c r="Z29" s="24">
        <f>F7</f>
        <v>2324</v>
      </c>
      <c r="AA29" s="67">
        <f>G6</f>
        <v>2788.8</v>
      </c>
    </row>
    <row r="30" spans="2:29" ht="15.75" customHeight="1" x14ac:dyDescent="0.3">
      <c r="B30" s="175" t="s">
        <v>64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S30" s="73" t="s">
        <v>39</v>
      </c>
      <c r="U30" s="68" t="s">
        <v>16</v>
      </c>
      <c r="V30" s="34">
        <f>C9</f>
        <v>70</v>
      </c>
      <c r="W30" s="172"/>
      <c r="X30" s="56">
        <f>E9</f>
        <v>70</v>
      </c>
      <c r="Y30" s="55">
        <f t="shared" si="4"/>
        <v>1</v>
      </c>
      <c r="Z30" s="24">
        <f>F9</f>
        <v>10752</v>
      </c>
      <c r="AA30" s="67">
        <f>G9</f>
        <v>25555</v>
      </c>
    </row>
    <row r="31" spans="2:29" x14ac:dyDescent="0.3"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Q31" s="85"/>
      <c r="U31" s="69" t="s">
        <v>18</v>
      </c>
      <c r="V31" s="34">
        <f>C11</f>
        <v>168</v>
      </c>
      <c r="W31" s="172"/>
      <c r="X31" s="56">
        <f>E11</f>
        <v>156</v>
      </c>
      <c r="Y31" s="55">
        <f t="shared" si="4"/>
        <v>0.9285714285714286</v>
      </c>
      <c r="Z31" s="24">
        <f>F11</f>
        <v>49471</v>
      </c>
      <c r="AA31" s="67">
        <f>G11</f>
        <v>67842</v>
      </c>
    </row>
    <row r="32" spans="2:29" x14ac:dyDescent="0.3">
      <c r="B32" s="173" t="s">
        <v>42</v>
      </c>
      <c r="C32" s="173"/>
      <c r="D32" s="174" t="s">
        <v>43</v>
      </c>
      <c r="E32" s="174"/>
      <c r="F32" s="174"/>
      <c r="G32" s="174" t="s">
        <v>44</v>
      </c>
      <c r="H32" s="174"/>
      <c r="I32" s="174" t="s">
        <v>45</v>
      </c>
      <c r="J32" s="174"/>
      <c r="K32" s="174"/>
      <c r="L32" s="174"/>
      <c r="M32" s="174"/>
      <c r="N32" s="174"/>
      <c r="O32" s="174"/>
      <c r="U32" s="70" t="s">
        <v>21</v>
      </c>
      <c r="V32" s="34">
        <f>C17</f>
        <v>117</v>
      </c>
      <c r="W32" s="172"/>
      <c r="X32" s="56">
        <f>E17</f>
        <v>115</v>
      </c>
      <c r="Y32" s="55">
        <f t="shared" si="4"/>
        <v>0.98290598290598286</v>
      </c>
      <c r="Z32" s="24">
        <f>F17</f>
        <v>40237</v>
      </c>
      <c r="AA32" s="67">
        <f>G17</f>
        <v>56237.25</v>
      </c>
    </row>
    <row r="33" spans="2:27" ht="15" thickBot="1" x14ac:dyDescent="0.35">
      <c r="B33" s="141" t="s">
        <v>46</v>
      </c>
      <c r="C33" s="141"/>
      <c r="D33" s="140">
        <v>40</v>
      </c>
      <c r="E33" s="140"/>
      <c r="F33" s="140"/>
      <c r="G33" s="140">
        <v>30</v>
      </c>
      <c r="H33" s="140"/>
      <c r="I33" s="140">
        <v>10</v>
      </c>
      <c r="J33" s="140"/>
      <c r="K33" s="140"/>
      <c r="L33" s="140"/>
      <c r="M33" s="140"/>
      <c r="N33" s="140"/>
      <c r="O33" s="140"/>
      <c r="U33" s="71" t="s">
        <v>23</v>
      </c>
      <c r="V33" s="46">
        <f>C22</f>
        <v>172</v>
      </c>
      <c r="W33" s="172"/>
      <c r="X33" s="57">
        <f>E22</f>
        <v>171</v>
      </c>
      <c r="Y33" s="58">
        <f t="shared" si="4"/>
        <v>0.9941860465116279</v>
      </c>
      <c r="Z33" s="47">
        <f>F22</f>
        <v>51520</v>
      </c>
      <c r="AA33" s="72">
        <f>G22</f>
        <v>85066.299999999901</v>
      </c>
    </row>
    <row r="34" spans="2:27" ht="15" thickBot="1" x14ac:dyDescent="0.35">
      <c r="B34" s="141" t="s">
        <v>47</v>
      </c>
      <c r="C34" s="141"/>
      <c r="D34" s="140">
        <v>58</v>
      </c>
      <c r="E34" s="140"/>
      <c r="F34" s="140"/>
      <c r="G34" s="140">
        <v>56</v>
      </c>
      <c r="H34" s="140"/>
      <c r="I34" s="140">
        <v>2</v>
      </c>
      <c r="J34" s="140"/>
      <c r="K34" s="140"/>
      <c r="L34" s="140"/>
      <c r="M34" s="140"/>
      <c r="N34" s="140"/>
      <c r="O34" s="140"/>
      <c r="U34" s="49" t="s">
        <v>26</v>
      </c>
      <c r="V34" s="75">
        <f>SUM(V29:V33)</f>
        <v>541</v>
      </c>
      <c r="W34" s="172"/>
      <c r="X34" s="75">
        <f>SUM(X29:X33)</f>
        <v>522</v>
      </c>
      <c r="Y34" s="59">
        <f t="shared" si="4"/>
        <v>0.96487985212569316</v>
      </c>
      <c r="Z34" s="51">
        <f>SUM(Z29+Z30+Z31+Z32+Z33)</f>
        <v>154304</v>
      </c>
      <c r="AA34" s="60">
        <f>SUM(AA29:AA33)</f>
        <v>237489.34999999989</v>
      </c>
    </row>
    <row r="35" spans="2:27" x14ac:dyDescent="0.3">
      <c r="B35" s="141" t="s">
        <v>48</v>
      </c>
      <c r="C35" s="141"/>
      <c r="D35" s="140">
        <v>70</v>
      </c>
      <c r="E35" s="140"/>
      <c r="F35" s="140"/>
      <c r="G35" s="144">
        <v>70</v>
      </c>
      <c r="H35" s="145"/>
      <c r="I35" s="140">
        <v>0</v>
      </c>
      <c r="J35" s="140"/>
      <c r="K35" s="140"/>
      <c r="L35" s="140"/>
      <c r="M35" s="140"/>
      <c r="N35" s="140"/>
      <c r="O35" s="140"/>
      <c r="U35" s="74" t="s">
        <v>50</v>
      </c>
      <c r="V35" s="177" t="s">
        <v>60</v>
      </c>
      <c r="W35" s="178"/>
      <c r="X35" s="179"/>
    </row>
    <row r="36" spans="2:27" x14ac:dyDescent="0.3">
      <c r="B36" s="141" t="s">
        <v>49</v>
      </c>
      <c r="C36" s="141"/>
      <c r="D36" s="140">
        <v>0</v>
      </c>
      <c r="E36" s="140"/>
      <c r="F36" s="140"/>
      <c r="G36" s="140">
        <v>0</v>
      </c>
      <c r="H36" s="140"/>
      <c r="I36" s="140">
        <f t="shared" ref="I36" si="5">+D36-G36</f>
        <v>0</v>
      </c>
      <c r="J36" s="140"/>
      <c r="K36" s="140"/>
      <c r="L36" s="140"/>
      <c r="M36" s="140"/>
      <c r="N36" s="140"/>
      <c r="O36" s="140"/>
      <c r="U36" s="79" t="s">
        <v>51</v>
      </c>
      <c r="V36" s="195" t="s">
        <v>60</v>
      </c>
      <c r="W36" s="196"/>
      <c r="X36" s="197"/>
    </row>
    <row r="37" spans="2:27" x14ac:dyDescent="0.3">
      <c r="B37" s="149" t="s">
        <v>26</v>
      </c>
      <c r="C37" s="149"/>
      <c r="D37" s="199">
        <f>SUM(D33+D34+D35+D36)</f>
        <v>168</v>
      </c>
      <c r="E37" s="200"/>
      <c r="F37" s="201"/>
      <c r="G37" s="149">
        <f>SUM(G33+G34+G35+G36)</f>
        <v>156</v>
      </c>
      <c r="H37" s="149"/>
      <c r="I37" s="149">
        <f>SUM(I33+I34+I35+I36)</f>
        <v>12</v>
      </c>
      <c r="J37" s="149"/>
      <c r="K37" s="149"/>
      <c r="L37" s="149"/>
      <c r="M37" s="149"/>
      <c r="N37" s="149"/>
      <c r="O37" s="149"/>
      <c r="U37" s="78" t="s">
        <v>52</v>
      </c>
      <c r="V37" s="191" t="s">
        <v>60</v>
      </c>
      <c r="W37" s="192"/>
      <c r="X37" s="193"/>
    </row>
    <row r="38" spans="2:27" x14ac:dyDescent="0.3">
      <c r="B38" s="74" t="s">
        <v>50</v>
      </c>
      <c r="C38" s="198" t="s">
        <v>60</v>
      </c>
      <c r="D38" s="198"/>
      <c r="E38" s="198"/>
      <c r="F38" s="148" t="s">
        <v>62</v>
      </c>
      <c r="G38" s="148"/>
      <c r="H38" s="148"/>
      <c r="I38" s="92"/>
      <c r="U38" s="86" t="s">
        <v>59</v>
      </c>
      <c r="V38" s="202" t="s">
        <v>60</v>
      </c>
      <c r="W38" s="203"/>
      <c r="X38" s="204"/>
    </row>
    <row r="39" spans="2:27" x14ac:dyDescent="0.3">
      <c r="B39" s="79" t="s">
        <v>51</v>
      </c>
      <c r="C39" s="194" t="s">
        <v>60</v>
      </c>
      <c r="D39" s="194"/>
      <c r="E39" s="194"/>
    </row>
    <row r="40" spans="2:27" x14ac:dyDescent="0.3">
      <c r="B40" s="78" t="s">
        <v>52</v>
      </c>
      <c r="C40" s="146" t="s">
        <v>60</v>
      </c>
      <c r="D40" s="146"/>
      <c r="E40" s="146"/>
    </row>
    <row r="41" spans="2:27" x14ac:dyDescent="0.3">
      <c r="B41" s="86" t="s">
        <v>59</v>
      </c>
      <c r="C41" s="147" t="s">
        <v>60</v>
      </c>
      <c r="D41" s="147"/>
      <c r="E41" s="147"/>
    </row>
    <row r="48" spans="2:27" x14ac:dyDescent="0.3">
      <c r="K48" s="142"/>
      <c r="L48" s="143"/>
    </row>
    <row r="49" spans="11:12" x14ac:dyDescent="0.3">
      <c r="K49" s="82"/>
      <c r="L49" s="83"/>
    </row>
    <row r="50" spans="11:12" x14ac:dyDescent="0.3">
      <c r="K50" s="82"/>
      <c r="L50" s="83"/>
    </row>
    <row r="51" spans="11:12" x14ac:dyDescent="0.3">
      <c r="K51" s="82"/>
      <c r="L51" s="83"/>
    </row>
    <row r="52" spans="11:12" x14ac:dyDescent="0.3">
      <c r="K52" s="82"/>
      <c r="L52" s="83"/>
    </row>
    <row r="53" spans="11:12" x14ac:dyDescent="0.3">
      <c r="K53" s="82"/>
      <c r="L53" s="83"/>
    </row>
  </sheetData>
  <mergeCells count="58">
    <mergeCell ref="V37:X37"/>
    <mergeCell ref="C39:E39"/>
    <mergeCell ref="V36:X36"/>
    <mergeCell ref="C38:E38"/>
    <mergeCell ref="B37:C37"/>
    <mergeCell ref="D37:F37"/>
    <mergeCell ref="G37:H37"/>
    <mergeCell ref="V38:X38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I34:O34"/>
    <mergeCell ref="I35:O35"/>
    <mergeCell ref="B33:C33"/>
    <mergeCell ref="B34:C34"/>
    <mergeCell ref="D34:F34"/>
    <mergeCell ref="G34:H34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>
      <selection activeCell="E33" sqref="E3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>
      <selection activeCell="D13" sqref="D1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C10:J19"/>
  <sheetViews>
    <sheetView workbookViewId="0">
      <selection activeCell="H33" sqref="H33"/>
    </sheetView>
  </sheetViews>
  <sheetFormatPr baseColWidth="10" defaultColWidth="10.6640625" defaultRowHeight="14.4" x14ac:dyDescent="0.3"/>
  <cols>
    <col min="6" max="6" width="21.44140625" customWidth="1"/>
    <col min="10" max="10" width="21.33203125" customWidth="1"/>
  </cols>
  <sheetData>
    <row r="10" spans="3:10" ht="24" customHeight="1" x14ac:dyDescent="0.3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3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3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3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3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3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3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3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3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3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josesaavedraro@gmail.com</cp:lastModifiedBy>
  <dcterms:created xsi:type="dcterms:W3CDTF">2019-02-06T14:14:25Z</dcterms:created>
  <dcterms:modified xsi:type="dcterms:W3CDTF">2020-09-01T21:40:34Z</dcterms:modified>
</cp:coreProperties>
</file>