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mc:AlternateContent xmlns:mc="http://schemas.openxmlformats.org/markup-compatibility/2006">
    <mc:Choice Requires="x15">
      <x15ac:absPath xmlns:x15ac="http://schemas.microsoft.com/office/spreadsheetml/2010/11/ac" url="D:\LEARN_DOCUMENTS\NMCNPM\PA1\"/>
    </mc:Choice>
  </mc:AlternateContent>
  <xr:revisionPtr revIDLastSave="0" documentId="13_ncr:1_{98553F41-C9C2-4B87-BFBC-3B3A010F4D07}" xr6:coauthVersionLast="47" xr6:coauthVersionMax="47" xr10:uidLastSave="{00000000-0000-0000-0000-000000000000}"/>
  <bookViews>
    <workbookView xWindow="-108" yWindow="-108" windowWidth="23256" windowHeight="12456" xr2:uid="{00000000-000D-0000-FFFF-FFFF00000000}"/>
  </bookViews>
  <sheets>
    <sheet name="Project schedule" sheetId="11" r:id="rId1"/>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1" i="11" l="1"/>
  <c r="E80" i="11"/>
  <c r="E79" i="11"/>
  <c r="E78" i="11"/>
  <c r="E77" i="11"/>
  <c r="E76" i="11"/>
  <c r="E75" i="11"/>
  <c r="E74" i="11"/>
  <c r="E73" i="11"/>
  <c r="E69" i="11"/>
  <c r="E70" i="11"/>
  <c r="E68" i="11"/>
  <c r="E67" i="11"/>
  <c r="E66" i="11"/>
  <c r="F64" i="11"/>
  <c r="F63" i="11"/>
  <c r="F62" i="11"/>
  <c r="F61" i="11"/>
  <c r="F60" i="11"/>
  <c r="F59" i="11"/>
  <c r="E63" i="11"/>
  <c r="E62" i="11"/>
  <c r="E61" i="11"/>
  <c r="E58" i="11"/>
  <c r="E57" i="11"/>
  <c r="E53" i="11"/>
  <c r="E52" i="11"/>
  <c r="E51" i="11"/>
  <c r="E48" i="11"/>
  <c r="E45" i="11"/>
  <c r="E44" i="11"/>
  <c r="F48" i="11"/>
  <c r="F81" i="11"/>
  <c r="F80" i="11"/>
  <c r="F79" i="11"/>
  <c r="F78" i="11"/>
  <c r="F77" i="11"/>
  <c r="F76" i="11"/>
  <c r="F75" i="11"/>
  <c r="F74" i="11"/>
  <c r="F73" i="11"/>
  <c r="F71" i="11"/>
  <c r="E71" i="11"/>
  <c r="F70" i="11"/>
  <c r="F69" i="11"/>
  <c r="F68" i="11"/>
  <c r="F67" i="11"/>
  <c r="F66" i="11"/>
  <c r="E64" i="11"/>
  <c r="F57" i="11"/>
  <c r="F55" i="11"/>
  <c r="E55" i="11"/>
  <c r="F54" i="11"/>
  <c r="E54" i="11"/>
  <c r="F53" i="11"/>
  <c r="F52" i="11"/>
  <c r="F51" i="11"/>
  <c r="F50" i="11"/>
  <c r="E50" i="11"/>
  <c r="F49" i="11"/>
  <c r="E49" i="11"/>
  <c r="F47" i="11"/>
  <c r="E47" i="11"/>
  <c r="F46" i="11"/>
  <c r="E46" i="11"/>
  <c r="F45" i="11"/>
  <c r="F44" i="11"/>
  <c r="H33" i="11"/>
  <c r="H32" i="11"/>
  <c r="H31" i="11"/>
  <c r="H30" i="11"/>
  <c r="H29" i="11"/>
  <c r="H28" i="11"/>
  <c r="H27" i="11"/>
  <c r="F26" i="11"/>
  <c r="H26" i="11" s="1"/>
  <c r="H25" i="11"/>
  <c r="H24" i="11"/>
  <c r="H23" i="11"/>
  <c r="H22" i="11"/>
  <c r="E18" i="11"/>
  <c r="E17" i="11"/>
  <c r="F17" i="11" s="1"/>
  <c r="H17" i="11" s="1"/>
  <c r="H16" i="11"/>
  <c r="H15" i="11"/>
  <c r="H14" i="11"/>
  <c r="E10" i="11"/>
  <c r="F10" i="11" s="1"/>
  <c r="H8" i="11"/>
  <c r="H7" i="11"/>
  <c r="Q1" i="11"/>
  <c r="I5" i="11" s="1"/>
  <c r="F58" i="11" l="1"/>
  <c r="E60" i="11" s="1"/>
  <c r="E9" i="11"/>
  <c r="F9" i="11" s="1"/>
  <c r="H9" i="11" s="1"/>
  <c r="H10" i="11"/>
  <c r="E11" i="11"/>
  <c r="F11" i="11" s="1"/>
  <c r="E12" i="11" s="1"/>
  <c r="I4" i="11"/>
  <c r="I6" i="11"/>
  <c r="J5" i="11"/>
  <c r="J6" i="11" s="1"/>
  <c r="F18" i="11"/>
  <c r="E19" i="11" s="1"/>
  <c r="E13" i="11"/>
  <c r="F13" i="11" s="1"/>
  <c r="H13" i="11" s="1"/>
  <c r="E59" i="11" l="1"/>
  <c r="K5" i="11"/>
  <c r="K6" i="11" s="1"/>
  <c r="E20" i="11"/>
  <c r="F19" i="11"/>
  <c r="H19" i="11" s="1"/>
  <c r="H11" i="11"/>
  <c r="H18" i="11"/>
  <c r="F12" i="11"/>
  <c r="H12" i="11" s="1"/>
  <c r="L5" i="11" l="1"/>
  <c r="L6" i="11" s="1"/>
  <c r="E21" i="11"/>
  <c r="F20" i="11"/>
  <c r="H20" i="11" s="1"/>
  <c r="M5" i="11" l="1"/>
  <c r="M6" i="11" s="1"/>
  <c r="F21" i="11"/>
  <c r="H21" i="11" s="1"/>
  <c r="N5" i="11" l="1"/>
  <c r="N6" i="11" s="1"/>
  <c r="O5" i="11" l="1"/>
  <c r="O6" i="11"/>
  <c r="P5" i="11"/>
  <c r="P6" i="11" l="1"/>
  <c r="P4" i="11"/>
  <c r="Q5" i="11"/>
  <c r="Q6" i="11" l="1"/>
  <c r="R5" i="11"/>
  <c r="R6" i="11" l="1"/>
  <c r="S5" i="11"/>
  <c r="S6" i="11" l="1"/>
  <c r="T5" i="11"/>
  <c r="T6" i="11" l="1"/>
  <c r="U5" i="11"/>
  <c r="U6" i="11" l="1"/>
  <c r="V5" i="11"/>
  <c r="V6" i="11" l="1"/>
  <c r="W5" i="11"/>
  <c r="W4" i="11" l="1"/>
  <c r="X5" i="11"/>
  <c r="W6" i="11"/>
  <c r="X6" i="11" l="1"/>
  <c r="Y5" i="11"/>
  <c r="Z5" i="11" l="1"/>
  <c r="Y6" i="11"/>
  <c r="AA5" i="11" l="1"/>
  <c r="Z6" i="11"/>
  <c r="AB5" i="11" l="1"/>
  <c r="AA6" i="11"/>
  <c r="AB6" i="11" l="1"/>
  <c r="AC5" i="11"/>
  <c r="AC6" i="11" l="1"/>
  <c r="AD5" i="11"/>
  <c r="AD4" i="11" l="1"/>
  <c r="AE5" i="11"/>
  <c r="AD6" i="11"/>
  <c r="AF5" i="11" l="1"/>
  <c r="AE6" i="11"/>
  <c r="AF6" i="11" l="1"/>
  <c r="AG5" i="11"/>
  <c r="AH5" i="11" l="1"/>
  <c r="AG6" i="11"/>
  <c r="AH6" i="11" l="1"/>
  <c r="AI5" i="11"/>
  <c r="AI6" i="11" l="1"/>
  <c r="AJ5" i="11"/>
  <c r="AJ6" i="11" l="1"/>
  <c r="AK5" i="11"/>
  <c r="AK6" i="11" l="1"/>
  <c r="AK4" i="11"/>
  <c r="AL5" i="11"/>
  <c r="AM5" i="11" l="1"/>
  <c r="AL6" i="11"/>
  <c r="AN5" i="11" l="1"/>
  <c r="AM6" i="11"/>
  <c r="AO5" i="11" l="1"/>
  <c r="AN6" i="11"/>
  <c r="AP5" i="11" l="1"/>
  <c r="AO6" i="11"/>
  <c r="AQ5" i="11" l="1"/>
  <c r="AP6" i="11"/>
  <c r="AR5" i="11" l="1"/>
  <c r="AQ6" i="11"/>
  <c r="AR6" i="11" l="1"/>
  <c r="AS5" i="11"/>
  <c r="AR4" i="11"/>
  <c r="AS6" i="11" l="1"/>
  <c r="AT5" i="11"/>
  <c r="AT6" i="11" l="1"/>
  <c r="AU5" i="11"/>
  <c r="AU6" i="11" l="1"/>
  <c r="AV5" i="11"/>
  <c r="AW5" i="11" l="1"/>
  <c r="AV6" i="11"/>
  <c r="AW6" i="11" l="1"/>
  <c r="AX5" i="11"/>
  <c r="AX6" i="11" l="1"/>
  <c r="AY5" i="11"/>
  <c r="AY6" i="11" l="1"/>
  <c r="AZ5" i="11"/>
  <c r="AY4" i="11"/>
  <c r="AZ6" i="11" l="1"/>
  <c r="BA5" i="11"/>
  <c r="BA6" i="11" l="1"/>
  <c r="BB5" i="11"/>
  <c r="BC5" i="11" l="1"/>
  <c r="BB6" i="11"/>
  <c r="BD5" i="11" l="1"/>
  <c r="BC6" i="11"/>
  <c r="BE5" i="11" l="1"/>
  <c r="BD6" i="11"/>
  <c r="BF5" i="11" l="1"/>
  <c r="BE6" i="11"/>
  <c r="BF4" i="11" l="1"/>
  <c r="BF6" i="11"/>
  <c r="BG5" i="11"/>
  <c r="BH5" i="11" l="1"/>
  <c r="BG6" i="11"/>
  <c r="BH6" i="11" l="1"/>
  <c r="BI5" i="11"/>
  <c r="BI6" i="11" l="1"/>
  <c r="BJ5" i="11"/>
  <c r="BJ6" i="11" l="1"/>
  <c r="BK5" i="11"/>
  <c r="BK6" i="11" l="1"/>
  <c r="BL5" i="11"/>
  <c r="BL6" i="11" l="1"/>
  <c r="BM5" i="11"/>
  <c r="BN5" i="11" l="1"/>
  <c r="BM6" i="11"/>
  <c r="BM4" i="11"/>
  <c r="BN6" i="11" l="1"/>
  <c r="BO5" i="11"/>
  <c r="BO6" i="11" l="1"/>
  <c r="BP5" i="11"/>
  <c r="BP6" i="11" l="1"/>
  <c r="BQ5" i="11"/>
  <c r="BQ6" i="11" l="1"/>
  <c r="BR5" i="11"/>
  <c r="BS5" i="11" l="1"/>
  <c r="BR6" i="11"/>
  <c r="BT5" i="11" l="1"/>
  <c r="BS6" i="11"/>
  <c r="BT6" i="11" l="1"/>
  <c r="BU5" i="11"/>
  <c r="BT4" i="11"/>
  <c r="BV5" i="11" l="1"/>
  <c r="BU6" i="11"/>
  <c r="BW5" i="11" l="1"/>
  <c r="BV6" i="11"/>
  <c r="BX5" i="11" l="1"/>
  <c r="BW6" i="11"/>
  <c r="BX6" i="11" l="1"/>
  <c r="BY5" i="11"/>
  <c r="BY6" i="11" l="1"/>
  <c r="BZ5" i="11"/>
  <c r="CA5" i="11" l="1"/>
  <c r="BZ6" i="11"/>
  <c r="CB5" i="11" l="1"/>
  <c r="CA6" i="11"/>
  <c r="CA4" i="11"/>
  <c r="CB6" i="11" l="1"/>
  <c r="CC5" i="11"/>
  <c r="CC6" i="11" l="1"/>
  <c r="CD5" i="11"/>
  <c r="CD6" i="11" l="1"/>
  <c r="CE5" i="11"/>
  <c r="CE6" i="11" l="1"/>
  <c r="CF5" i="11"/>
  <c r="CF6" i="11" l="1"/>
  <c r="CG5" i="11"/>
  <c r="CG6" i="11" l="1"/>
  <c r="CH5" i="11"/>
  <c r="CH4" i="11" l="1"/>
  <c r="CH6" i="11"/>
  <c r="CI5" i="11"/>
  <c r="CJ5" i="11" l="1"/>
  <c r="CI6" i="11"/>
  <c r="CK5" i="11" l="1"/>
  <c r="CJ6" i="11"/>
  <c r="CK6" i="11" l="1"/>
  <c r="CL5" i="11"/>
  <c r="CM5" i="11" l="1"/>
  <c r="CL6" i="11"/>
  <c r="CN5" i="11" l="1"/>
  <c r="CM6" i="11"/>
  <c r="CN6" i="11" l="1"/>
  <c r="CO5" i="11"/>
  <c r="CO6" i="11" l="1"/>
  <c r="CO4" i="11"/>
  <c r="CP5" i="11"/>
  <c r="CQ5" i="11" l="1"/>
  <c r="CP6" i="11"/>
  <c r="CQ6" i="11" l="1"/>
  <c r="CR5" i="11"/>
  <c r="CS5" i="11" l="1"/>
  <c r="CR6" i="11"/>
  <c r="CS6" i="11" l="1"/>
  <c r="CT5" i="11"/>
  <c r="CT6" i="11" l="1"/>
  <c r="CU5" i="11"/>
  <c r="CU6" i="11" l="1"/>
  <c r="CV5" i="11"/>
  <c r="CV6" i="11" l="1"/>
  <c r="CW5" i="11"/>
  <c r="CV4" i="11"/>
  <c r="CW6" i="11" l="1"/>
  <c r="CX5" i="11"/>
  <c r="CY5" i="11" l="1"/>
  <c r="CX6" i="11"/>
  <c r="CZ5" i="11" l="1"/>
  <c r="CY6" i="11"/>
  <c r="DA5" i="11" l="1"/>
  <c r="CZ6" i="11"/>
  <c r="DB5" i="11" l="1"/>
  <c r="DA6" i="11"/>
  <c r="DC5" i="11" l="1"/>
  <c r="DB6" i="11"/>
  <c r="DD5" i="11" l="1"/>
  <c r="DC4" i="11"/>
  <c r="DC6" i="11"/>
  <c r="DD6" i="11" l="1"/>
  <c r="DE5" i="11"/>
  <c r="DE6" i="11" l="1"/>
  <c r="DF5" i="11"/>
  <c r="DF6" i="11" l="1"/>
  <c r="DG5" i="11"/>
  <c r="DG6" i="11" l="1"/>
  <c r="DH5" i="11"/>
  <c r="DH6" i="11" l="1"/>
  <c r="DI5" i="11"/>
  <c r="DI6" i="11" l="1"/>
  <c r="DJ5" i="11"/>
  <c r="DJ6" i="11" l="1"/>
  <c r="DJ4" i="11"/>
  <c r="DK5" i="11"/>
  <c r="DK6" i="11" l="1"/>
  <c r="DL5" i="11"/>
  <c r="DL6" i="11" l="1"/>
  <c r="DM5" i="11"/>
  <c r="DM6" i="11" l="1"/>
  <c r="DN5" i="11"/>
  <c r="DO5" i="11" l="1"/>
  <c r="DN6" i="11"/>
  <c r="DP5" i="11" l="1"/>
  <c r="DO6" i="11"/>
  <c r="DQ5" i="11" l="1"/>
  <c r="DP6" i="11"/>
  <c r="DR5" i="11" l="1"/>
  <c r="DQ4" i="11"/>
  <c r="DQ6" i="11"/>
  <c r="DR6" i="11" l="1"/>
  <c r="DS5" i="11"/>
  <c r="DT5" i="11" l="1"/>
  <c r="DS6" i="11"/>
  <c r="DT6" i="11" l="1"/>
  <c r="DU5" i="11"/>
  <c r="DU6" i="11" l="1"/>
  <c r="DV5" i="11"/>
  <c r="DV6" i="11" l="1"/>
  <c r="DW5" i="11"/>
  <c r="DW6" i="11" s="1"/>
</calcChain>
</file>

<file path=xl/sharedStrings.xml><?xml version="1.0" encoding="utf-8"?>
<sst xmlns="http://schemas.openxmlformats.org/spreadsheetml/2006/main" count="154" uniqueCount="111">
  <si>
    <t>BookaStay project</t>
  </si>
  <si>
    <t>Project start:</t>
  </si>
  <si>
    <t>SIMPLE GANTT CHART by Vertex42.com</t>
  </si>
  <si>
    <t>https://www.vertex42.com/ExcelTemplates/simple-gantt-chart.html</t>
  </si>
  <si>
    <t>TASK</t>
  </si>
  <si>
    <t>ASSIGNED TO</t>
  </si>
  <si>
    <t>PROGRESS</t>
  </si>
  <si>
    <t>START</t>
  </si>
  <si>
    <t>END</t>
  </si>
  <si>
    <t xml:space="preserve">Do not delete this row. This row is hidden to preserve a formula that is used to highlight the current day within the project schedule. </t>
  </si>
  <si>
    <t>Sprint 1</t>
  </si>
  <si>
    <t>Tìm hiểu và chọn chủ đề sẽ nào sẽ là chủ đề cho dự án.</t>
  </si>
  <si>
    <t>ALL</t>
  </si>
  <si>
    <t>Thảo luận vấn đề về nguyên tắc làm việc nhóm.</t>
  </si>
  <si>
    <t>Xác định yêu cầu về vai trò thành viên trong dự án.</t>
  </si>
  <si>
    <t>Học cách sử dụng Jira, Github, Git, …</t>
  </si>
  <si>
    <t>Xác định môi trường, công  nghệ và ngôn ngữ lập trình sẽ áp dụng  cho dự án (chọn ngôn ngữ, framework, database...).</t>
  </si>
  <si>
    <t>Xây dựng bản kế hoạch dự án sơ bộ, các tính năng sẽ có, các vai trò người dùng và mục đích sử dụng của dự  (dự kiến thay đổi trong quá trình phát triển).</t>
  </si>
  <si>
    <t>Tổng hợp các kết quả đã thảo luận và viết PA0.</t>
  </si>
  <si>
    <t>Trần Thảo Ngân</t>
  </si>
  <si>
    <t>Sprint 2</t>
  </si>
  <si>
    <t>Thảo luận đề xuất tính năng từ yêu cầu khách hàng</t>
  </si>
  <si>
    <t>Nguyễn Thanh Nhã
Lê Trọng Nghĩa</t>
  </si>
  <si>
    <t>Thảo luận đề xuất thiết kế từ yêu cầu khách hàng</t>
  </si>
  <si>
    <t>Trần Thảo Ngân
Lê Trọng Nghĩa</t>
  </si>
  <si>
    <t>Thảo luận thống nhất các thiết kế cần xây dựng hệ thống</t>
  </si>
  <si>
    <t>Hoàng Lê Nam
Lê Trọng Nghĩa</t>
  </si>
  <si>
    <t>Thảo luận thống nhất các tính năng cần xây dựng cho hệ thống</t>
  </si>
  <si>
    <t>Hoàng Lê Nam
Lê Trọng Nghĩa
Trịnh Nguyên Lương</t>
  </si>
  <si>
    <t>Design UI – Reserve page, Payment, User, change currency &amp; national.</t>
  </si>
  <si>
    <t>Design UI – Homepage, After search, About web</t>
  </si>
  <si>
    <t>Hoàng Lê Nam</t>
  </si>
  <si>
    <t>Design UI – Hotel info page, Login/Register</t>
  </si>
  <si>
    <t>Lê Trọng Nghĩa</t>
  </si>
  <si>
    <t>Design &amp; Implement database - Đưa ra bản thiết kế cơ sở dữ liệu tổng quan của dự án</t>
  </si>
  <si>
    <t>Nguyễn Thanh Nhã</t>
  </si>
  <si>
    <t>Write Use Case – Viết đặc tả và vẽ sơ đồ use-case</t>
  </si>
  <si>
    <t>Trịnh Nguyên Lương</t>
  </si>
  <si>
    <t>Design UI – Tiếp tục thiết kế các trang còn thiếu - Admin page, Chủ khách sạn</t>
  </si>
  <si>
    <t>Design UI – Tiếp tục thiết kế các trang còn thiếu - Trang khách sạn ưa thích</t>
  </si>
  <si>
    <t>Design UI – Tiếp tục thiết kế các trang còn thiếu - Trang lịch sử đăng ký</t>
  </si>
  <si>
    <t>Design Database – Tiếp tục chỉnh sửa lại Database cho hợp lý</t>
  </si>
  <si>
    <t>Write Use Case – Chỉnh sửa use-case lại cho đúng chuẩn</t>
  </si>
  <si>
    <t>Write PA1 – Viết Weekly Report cho PA1</t>
  </si>
  <si>
    <t>Write Meeting Minutes – Viết biên bản cuộc họp</t>
  </si>
  <si>
    <t>PA1PP - 3. Project Organization – Viết Project Organization</t>
  </si>
  <si>
    <t>PA1PP - 4.2 Management Process</t>
  </si>
  <si>
    <t>PA1PP - Table of Contents</t>
  </si>
  <si>
    <t>PA1VD - Table of Contents – Viết Table of Contents cho Vision Document</t>
  </si>
  <si>
    <t>PA1VD - Introduction</t>
  </si>
  <si>
    <t>PA1VD - Positioning</t>
  </si>
  <si>
    <t>PA1VD - Stakeholder and User Descriptions</t>
  </si>
  <si>
    <t>PA1VD - Product Overview</t>
  </si>
  <si>
    <t>PA1VD - Product Features</t>
  </si>
  <si>
    <t>PA1VD - Other Product Requirement</t>
  </si>
  <si>
    <t>Sprint 3</t>
  </si>
  <si>
    <t>Tiến hành code giao diện cho phần user – Homepage, After search, Saved, History. About us</t>
  </si>
  <si>
    <t>Tiến hành code giao diện cho phần user – Hotel Info, Reserve page, Payment, User info, Login/Register</t>
  </si>
  <si>
    <t>Tiến hành code giao diện quản lý cho phần admin</t>
  </si>
  <si>
    <t>Tiến hành code giao diện quản lý cho phần chủ khách sạn</t>
  </si>
  <si>
    <t>Tạo cơ sở dữ liệu cho dự án:</t>
  </si>
  <si>
    <t>Nguyễn Thanh Nhã
Trịnh Nguyên Lương
Lê Trọng Nghĩa</t>
  </si>
  <si>
    <t>Tiến hành code cho các chức năng cho user – Lọc, Phân Trang, Xem thông tin khách sạn</t>
  </si>
  <si>
    <t>Tiến hành code cho các chức năng cho user – Tìm kiếm, Đăng ký / Đăng Nhập</t>
  </si>
  <si>
    <t>Các công việc cho PA2 - Chỉnh sửa bổ sung Project Plan</t>
  </si>
  <si>
    <t>Các công việc cho PA2 – Chỉnh sửa bổ sung chi tiết cho Vision Document</t>
  </si>
  <si>
    <t>Trần Thảo Ngân
Nguyễn Thanh Nhã
Lê Trọng Nghĩa</t>
  </si>
  <si>
    <t>Các công việc cho PA2 – Tiếp tục vẽ lược đồ user-case</t>
  </si>
  <si>
    <t>Trịnh Nguyên Lương
Nguyễn Thanh Nhã</t>
  </si>
  <si>
    <t>Các công việc cho PA2 – Viết đặc tả use-case</t>
  </si>
  <si>
    <t>Nguyễn Thanh Nhã
Trịnh Nguyên Lương</t>
  </si>
  <si>
    <t>Các công việc cho PA2 – Viết Weekly Report</t>
  </si>
  <si>
    <t>Hoàng Lê Nam
Lê Trọng Nghĩa
Trần Thảo Ngân</t>
  </si>
  <si>
    <t>Sprint 4</t>
  </si>
  <si>
    <t>Tiến hành code cho các chức năng cho Chủ khách sạn – Đăng ký khách sạn, Thêm phòng, Thêm mã giảm giá</t>
  </si>
  <si>
    <t>Nguyễn Thanh Nhã
Hoàng Lê Nam</t>
  </si>
  <si>
    <t>Tiến hành code cho các chức năng cho Admin – Quản lý danh sách khách sạn, Phê duyệt khách sạn</t>
  </si>
  <si>
    <t>Trịnh Nguyên Lương
Trần Thảo Ngân</t>
  </si>
  <si>
    <t>Tiến hành code cho các chức năng cho user – Đặt phòng, Thanh toán</t>
  </si>
  <si>
    <t>Tiến hành code cho các chức năng cho user – Review, Xem Lịch sử đặt phòng, Danh mục yêu thích</t>
  </si>
  <si>
    <t>Hoàng Lê Nam
Trần Thảo Ngân
Lê Trọng Nghĩa</t>
  </si>
  <si>
    <t>Các công việc cho PA 3 – Chỉnh sửa chi tiết đặc tả use-case</t>
  </si>
  <si>
    <t>Cả nhóm</t>
  </si>
  <si>
    <t>Các công việc cho PA 3 – Xác định kiến trúc phần mềm</t>
  </si>
  <si>
    <t>Hoàng Lê Nam
Trịnh Nguyên Lương
Nguyễn Thanh Nhã</t>
  </si>
  <si>
    <t>Các công việc cho PA 3 – Vẽ Class Diagram</t>
  </si>
  <si>
    <t>Lê Trọng Nghĩa
Trần Thảo Ngân</t>
  </si>
  <si>
    <t>Các công việc cho PA 3 – Viết Weekly Report</t>
  </si>
  <si>
    <t>Sprint 5</t>
  </si>
  <si>
    <t>Viết các chức năng nâng cao – Chat giữa khách và chủ khách sạn</t>
  </si>
  <si>
    <t>Viết các chức năng nâng cao – Đăng nhập nằng Google</t>
  </si>
  <si>
    <t>Viết các chức năng nâng cao – Đa ngôn ngữ</t>
  </si>
  <si>
    <t>Các công việc cho PA 4 – Chỉnh sửa chi tiết SAD</t>
  </si>
  <si>
    <t>Các công việc cho PA 4 – Làm UI prototype</t>
  </si>
  <si>
    <t>Trần Thảo Ngân
Hoàng Lê Nam</t>
  </si>
  <si>
    <t>Các công việc cho PA 4 – Viết Weekly Report</t>
  </si>
  <si>
    <t>Lê Trọng Nghĩa
Nguyễn Thanh Nhã
Trịnh Nguyên Lương</t>
  </si>
  <si>
    <t>Sprint 6</t>
  </si>
  <si>
    <t>Các công việc cho PA 5 – Viết test plan</t>
  </si>
  <si>
    <t>Lê Trọng Nghĩa
Trịnh Nguyên Lương</t>
  </si>
  <si>
    <t>Các công việc cho PA 5 – Kiểm thử</t>
  </si>
  <si>
    <t>Trịnh Nguyên Lương
Hoàng Lê Nam</t>
  </si>
  <si>
    <t>Các công việc cho PA 5 – Viết Test Report</t>
  </si>
  <si>
    <t>`</t>
  </si>
  <si>
    <t>Các công việc cho PA 5 – Nội dung bài thuyết trình - Problem statement, product position statement (from the Vision document), users/market.</t>
  </si>
  <si>
    <t>Các công việc cho PA 5 – Nội dung bải thuyết trình - Project management: team structure and responsibilities of team members.</t>
  </si>
  <si>
    <t>Các công việc cho PA 5 – Nội dung bải thuyết trình - Software requirements: use-case model, non-functional requirements</t>
  </si>
  <si>
    <t>Các công việc cho PA 5 – Nội dung bải thuyết trình - Analysis and design: architecture and technologies used.</t>
  </si>
  <si>
    <t>Các công việc cho PA 5 – Nội dung bải thuyết trình - Software testing: test environments, test plan, and test results</t>
  </si>
  <si>
    <t>Sửa lỗi nếu gặp lỗi trong quá trình kiểm thử</t>
  </si>
  <si>
    <t>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</si>
</sst>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7">
    <font>
      <sz val="11"/>
      <color theme="1"/>
      <name val="Arial"/>
      <charset val="134"/>
      <scheme val="minor"/>
    </font>
    <font>
      <sz val="10"/>
      <name val="Arial"/>
      <charset val="134"/>
      <scheme val="minor"/>
    </font>
    <font>
      <sz val="11"/>
      <name val="Arial"/>
      <charset val="134"/>
      <scheme val="minor"/>
    </font>
    <font>
      <b/>
      <sz val="16"/>
      <color theme="9"/>
      <name val="Arial"/>
      <charset val="134"/>
      <scheme val="minor"/>
    </font>
    <font>
      <sz val="11"/>
      <color theme="0"/>
      <name val="Arial"/>
      <charset val="134"/>
      <scheme val="minor"/>
    </font>
    <font>
      <b/>
      <sz val="40"/>
      <color theme="9"/>
      <name val="Arial Black"/>
      <charset val="134"/>
      <scheme val="major"/>
    </font>
    <font>
      <b/>
      <sz val="20"/>
      <color theme="4" tint="-0.249977111117893"/>
      <name val="Arial"/>
      <charset val="134"/>
    </font>
    <font>
      <sz val="10"/>
      <name val="Arial"/>
      <charset val="134"/>
    </font>
    <font>
      <sz val="11"/>
      <color theme="1"/>
      <name val="Arial"/>
      <charset val="134"/>
    </font>
    <font>
      <b/>
      <sz val="11"/>
      <name val="Arial"/>
      <charset val="134"/>
      <scheme val="minor"/>
    </font>
    <font>
      <b/>
      <sz val="10"/>
      <color theme="1"/>
      <name val="Arial"/>
      <charset val="134"/>
      <scheme val="minor"/>
    </font>
    <font>
      <sz val="10"/>
      <color theme="1"/>
      <name val="Arial"/>
      <charset val="134"/>
      <scheme val="minor"/>
    </font>
    <font>
      <b/>
      <sz val="12"/>
      <color theme="1"/>
      <name val="Arial"/>
      <charset val="134"/>
      <scheme val="minor"/>
    </font>
    <font>
      <sz val="16"/>
      <color theme="1"/>
      <name val="Arial"/>
      <charset val="134"/>
      <scheme val="minor"/>
    </font>
    <font>
      <b/>
      <sz val="8"/>
      <name val="Arial"/>
      <charset val="134"/>
      <scheme val="minor"/>
    </font>
    <font>
      <b/>
      <sz val="8"/>
      <color theme="1"/>
      <name val="Arial"/>
      <charset val="134"/>
      <scheme val="minor"/>
    </font>
    <font>
      <b/>
      <sz val="16"/>
      <color theme="9"/>
      <name val="Arial Black"/>
      <charset val="134"/>
      <scheme val="major"/>
    </font>
    <font>
      <sz val="11"/>
      <color theme="1"/>
      <name val="Arial Black"/>
      <charset val="134"/>
      <scheme val="major"/>
    </font>
    <font>
      <sz val="10"/>
      <color rgb="FF000000"/>
      <name val="Arial"/>
      <charset val="134"/>
      <scheme val="minor"/>
    </font>
    <font>
      <i/>
      <sz val="10"/>
      <color theme="1"/>
      <name val="Arial"/>
      <charset val="134"/>
      <scheme val="minor"/>
    </font>
    <font>
      <sz val="10"/>
      <color theme="1" tint="0.499984740745262"/>
      <name val="Arial"/>
      <charset val="134"/>
      <scheme val="minor"/>
    </font>
    <font>
      <b/>
      <sz val="11"/>
      <color theme="1" tint="0.499984740745262"/>
      <name val="Arial"/>
      <charset val="134"/>
      <scheme val="minor"/>
    </font>
    <font>
      <sz val="10"/>
      <color theme="1" tint="0.499984740745262"/>
      <name val="Arial"/>
      <charset val="134"/>
    </font>
    <font>
      <sz val="11"/>
      <color theme="1"/>
      <name val="Arial"/>
      <charset val="134"/>
      <scheme val="minor"/>
    </font>
    <font>
      <u/>
      <sz val="11"/>
      <color indexed="12"/>
      <name val="Arial"/>
      <charset val="134"/>
    </font>
    <font>
      <b/>
      <sz val="22"/>
      <color theme="1" tint="0.34998626667073579"/>
      <name val="Arial Black"/>
      <charset val="134"/>
      <scheme val="major"/>
    </font>
    <font>
      <sz val="14"/>
      <color theme="1"/>
      <name val="Arial"/>
      <charset val="134"/>
      <scheme val="minor"/>
    </font>
  </fonts>
  <fills count="17">
    <fill>
      <patternFill patternType="none"/>
    </fill>
    <fill>
      <patternFill patternType="gray125"/>
    </fill>
    <fill>
      <patternFill patternType="solid">
        <fgColor theme="0" tint="-4.9989318521683403E-2"/>
        <bgColor theme="4"/>
      </patternFill>
    </fill>
    <fill>
      <patternFill patternType="solid">
        <fgColor theme="0" tint="-4.9989318521683403E-2"/>
        <bgColor indexed="64"/>
      </patternFill>
    </fill>
    <fill>
      <patternFill patternType="solid">
        <fgColor theme="4" tint="0.59996337778862885"/>
        <bgColor indexed="64"/>
      </patternFill>
    </fill>
    <fill>
      <patternFill patternType="solid">
        <fgColor theme="4" tint="0.79995117038483843"/>
        <bgColor indexed="64"/>
      </patternFill>
    </fill>
    <fill>
      <patternFill patternType="solid">
        <fgColor theme="5" tint="0.59996337778862885"/>
        <bgColor indexed="64"/>
      </patternFill>
    </fill>
    <fill>
      <patternFill patternType="solid">
        <fgColor theme="5" tint="0.79995117038483843"/>
        <bgColor indexed="64"/>
      </patternFill>
    </fill>
    <fill>
      <patternFill patternType="solid">
        <fgColor theme="6" tint="0.59996337778862885"/>
        <bgColor indexed="64"/>
      </patternFill>
    </fill>
    <fill>
      <patternFill patternType="solid">
        <fgColor theme="6" tint="0.79995117038483843"/>
        <bgColor indexed="64"/>
      </patternFill>
    </fill>
    <fill>
      <patternFill patternType="solid">
        <fgColor theme="8" tint="0.59996337778862885"/>
        <bgColor indexed="64"/>
      </patternFill>
    </fill>
    <fill>
      <patternFill patternType="solid">
        <fgColor theme="8" tint="0.79995117038483843"/>
        <bgColor indexed="64"/>
      </patternFill>
    </fill>
    <fill>
      <patternFill patternType="solid">
        <fgColor theme="0" tint="-0.14993743705557422"/>
        <bgColor indexed="64"/>
      </patternFill>
    </fill>
    <fill>
      <patternFill patternType="solid">
        <fgColor theme="9" tint="0.39994506668294322"/>
        <bgColor indexed="64"/>
      </patternFill>
    </fill>
    <fill>
      <patternFill patternType="solid">
        <fgColor theme="9" tint="0.79995117038483843"/>
        <bgColor indexed="64"/>
      </patternFill>
    </fill>
    <fill>
      <patternFill patternType="solid">
        <fgColor rgb="FFFFC000"/>
        <bgColor indexed="64"/>
      </patternFill>
    </fill>
    <fill>
      <patternFill patternType="solid">
        <fgColor rgb="FFF0E1B4"/>
        <bgColor indexed="64"/>
      </patternFill>
    </fill>
  </fills>
  <borders count="35">
    <border>
      <left/>
      <right/>
      <top/>
      <bottom/>
      <diagonal/>
    </border>
    <border>
      <left/>
      <right/>
      <top style="thin">
        <color theme="1" tint="0.499984740745262"/>
      </top>
      <bottom/>
      <diagonal/>
    </border>
    <border>
      <left/>
      <right/>
      <top/>
      <bottom style="thin">
        <color theme="1" tint="0.499984740745262"/>
      </bottom>
      <diagonal/>
    </border>
    <border>
      <left/>
      <right/>
      <top style="medium">
        <color theme="0" tint="-0.14993743705557422"/>
      </top>
      <bottom style="medium">
        <color theme="0" tint="-0.14993743705557422"/>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5" tint="0.59996337778862885"/>
      </top>
      <bottom style="thin">
        <color theme="5"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14990691854609822"/>
      </left>
      <right style="thin">
        <color theme="0" tint="-0.14990691854609822"/>
      </right>
      <top/>
      <bottom/>
      <diagonal/>
    </border>
    <border>
      <left/>
      <right/>
      <top style="thin">
        <color theme="0" tint="-4.9989318521683403E-2"/>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4.9989318521683403E-2"/>
      </left>
      <right style="thin">
        <color theme="0" tint="-4.9989318521683403E-2"/>
      </right>
      <top style="thin">
        <color theme="0" tint="-4.9989318521683403E-2"/>
      </top>
      <bottom style="thin">
        <color theme="0"/>
      </bottom>
      <diagonal/>
    </border>
    <border>
      <left style="thin">
        <color theme="0" tint="-4.9989318521683403E-2"/>
      </left>
      <right/>
      <top style="thin">
        <color theme="0" tint="-4.9989318521683403E-2"/>
      </top>
      <bottom style="thin">
        <color theme="0"/>
      </bottom>
      <diagonal/>
    </border>
    <border>
      <left/>
      <right/>
      <top style="thin">
        <color theme="0" tint="-4.9989318521683403E-2"/>
      </top>
      <bottom style="thin">
        <color theme="0"/>
      </bottom>
      <diagonal/>
    </border>
    <border>
      <left/>
      <right style="thin">
        <color theme="0" tint="-4.9989318521683403E-2"/>
      </right>
      <top style="thin">
        <color theme="0" tint="-4.9989318521683403E-2"/>
      </top>
      <bottom style="thin">
        <color theme="0"/>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tint="-4.9989318521683403E-2"/>
      </left>
      <right style="thin">
        <color theme="0"/>
      </right>
      <top style="thin">
        <color theme="0"/>
      </top>
      <bottom style="thin">
        <color theme="0"/>
      </bottom>
      <diagonal/>
    </border>
    <border>
      <left style="thin">
        <color theme="0" tint="-4.9989318521683403E-2"/>
      </left>
      <right style="thin">
        <color theme="0" tint="-4.9989318521683403E-2"/>
      </right>
      <top/>
      <bottom/>
      <diagonal/>
    </border>
    <border>
      <left style="thin">
        <color theme="0" tint="-4.9989318521683403E-2"/>
      </left>
      <right style="thin">
        <color theme="0" tint="-4.9989318521683403E-2"/>
      </right>
      <top style="thin">
        <color theme="0"/>
      </top>
      <bottom style="thin">
        <color theme="0"/>
      </bottom>
      <diagonal/>
    </border>
    <border>
      <left/>
      <right style="thin">
        <color theme="0"/>
      </right>
      <top style="thin">
        <color theme="0"/>
      </top>
      <bottom style="thin">
        <color theme="0"/>
      </bottom>
      <diagonal/>
    </border>
  </borders>
  <cellStyleXfs count="12">
    <xf numFmtId="0" fontId="0" fillId="0" borderId="0"/>
    <xf numFmtId="9" fontId="23" fillId="0" borderId="0" applyFont="0" applyFill="0" applyBorder="0" applyAlignment="0" applyProtection="0"/>
    <xf numFmtId="0" fontId="24" fillId="0" borderId="0" applyNumberFormat="0" applyFill="0" applyBorder="0" applyAlignment="0" applyProtection="0">
      <alignment vertical="top"/>
      <protection locked="0"/>
    </xf>
    <xf numFmtId="0" fontId="25" fillId="0" borderId="0" applyNumberFormat="0" applyFill="0" applyBorder="0" applyAlignment="0" applyProtection="0"/>
    <xf numFmtId="0" fontId="26" fillId="0" borderId="0" applyNumberFormat="0" applyFill="0" applyAlignment="0" applyProtection="0"/>
    <xf numFmtId="0" fontId="26" fillId="0" borderId="0" applyNumberFormat="0" applyFill="0" applyProtection="0">
      <alignment vertical="top"/>
    </xf>
    <xf numFmtId="0" fontId="23" fillId="0" borderId="0" applyNumberFormat="0" applyFill="0" applyProtection="0">
      <alignment horizontal="right" indent="1"/>
    </xf>
    <xf numFmtId="164" fontId="23" fillId="0" borderId="3" applyFill="0">
      <alignment horizontal="center" vertical="center"/>
    </xf>
    <xf numFmtId="0" fontId="23" fillId="0" borderId="3" applyFill="0">
      <alignment horizontal="center" vertical="center"/>
    </xf>
    <xf numFmtId="165" fontId="23" fillId="0" borderId="20">
      <alignment horizontal="center" vertical="center"/>
    </xf>
    <xf numFmtId="0" fontId="23" fillId="0" borderId="3" applyFill="0">
      <alignment horizontal="left" vertical="center" indent="2"/>
    </xf>
    <xf numFmtId="0" fontId="4" fillId="0" borderId="0"/>
  </cellStyleXfs>
  <cellXfs count="167">
    <xf numFmtId="0" fontId="0" fillId="0" borderId="0" xfId="0"/>
    <xf numFmtId="0" fontId="1" fillId="0" borderId="0" xfId="0" applyFont="1"/>
    <xf numFmtId="0" fontId="0" fillId="0" borderId="0" xfId="0" applyAlignment="1">
      <alignment vertical="center"/>
    </xf>
    <xf numFmtId="0" fontId="4" fillId="0" borderId="0" xfId="11"/>
    <xf numFmtId="0" fontId="0" fillId="0" borderId="0" xfId="0" applyAlignment="1">
      <alignment horizontal="center"/>
    </xf>
    <xf numFmtId="0" fontId="4" fillId="0" borderId="0" xfId="11" applyAlignment="1">
      <alignment wrapText="1"/>
    </xf>
    <xf numFmtId="0" fontId="5" fillId="0" borderId="0" xfId="3" applyFont="1" applyAlignment="1">
      <alignment horizontal="left"/>
    </xf>
    <xf numFmtId="0" fontId="6" fillId="0" borderId="0" xfId="0" applyFont="1"/>
    <xf numFmtId="0" fontId="7" fillId="0" borderId="0" xfId="0" applyFont="1"/>
    <xf numFmtId="0" fontId="7" fillId="0" borderId="0" xfId="0" applyFont="1" applyAlignment="1">
      <alignment horizontal="center"/>
    </xf>
    <xf numFmtId="0" fontId="7" fillId="0" borderId="0" xfId="0" applyFont="1" applyAlignment="1">
      <alignment horizontal="center" vertical="center"/>
    </xf>
    <xf numFmtId="0" fontId="3" fillId="0" borderId="0" xfId="4" applyFont="1" applyAlignment="1">
      <alignment horizontal="left" vertical="center" indent="1"/>
    </xf>
    <xf numFmtId="0" fontId="3" fillId="0" borderId="0" xfId="5" applyFont="1" applyAlignment="1">
      <alignment horizontal="left" vertical="center" indent="1"/>
    </xf>
    <xf numFmtId="0" fontId="8" fillId="0" borderId="0" xfId="0" applyFont="1"/>
    <xf numFmtId="0" fontId="8" fillId="0" borderId="0" xfId="0" applyFont="1" applyAlignment="1">
      <alignment horizontal="center"/>
    </xf>
    <xf numFmtId="0" fontId="9" fillId="0" borderId="0" xfId="0" applyFont="1" applyAlignment="1">
      <alignment horizontal="left" indent="1"/>
    </xf>
    <xf numFmtId="0" fontId="23" fillId="0" borderId="0" xfId="6">
      <alignment horizontal="right" indent="1"/>
    </xf>
    <xf numFmtId="0" fontId="1" fillId="0" borderId="0" xfId="2" applyFont="1" applyAlignment="1" applyProtection="1">
      <alignment horizontal="left" vertical="top" indent="1"/>
    </xf>
    <xf numFmtId="0" fontId="0" fillId="0" borderId="0" xfId="0" applyAlignment="1">
      <alignment horizontal="left" indent="1"/>
    </xf>
    <xf numFmtId="0" fontId="11" fillId="0" borderId="0" xfId="0" applyFont="1"/>
    <xf numFmtId="0" fontId="11" fillId="0" borderId="0" xfId="0" applyFont="1" applyAlignment="1">
      <alignment wrapText="1"/>
    </xf>
    <xf numFmtId="0" fontId="12" fillId="4" borderId="0" xfId="0" applyFont="1" applyFill="1" applyAlignment="1">
      <alignment horizontal="left" vertical="center" indent="1"/>
    </xf>
    <xf numFmtId="0" fontId="11" fillId="4" borderId="0" xfId="8" applyFont="1" applyFill="1" applyBorder="1" applyAlignment="1">
      <alignment vertical="center"/>
    </xf>
    <xf numFmtId="9" fontId="1" fillId="4" borderId="0" xfId="1" applyFont="1" applyFill="1" applyBorder="1" applyAlignment="1">
      <alignment horizontal="center" vertical="center"/>
    </xf>
    <xf numFmtId="164" fontId="11" fillId="4" borderId="0" xfId="0" applyNumberFormat="1" applyFont="1" applyFill="1" applyAlignment="1">
      <alignment horizontal="center" vertical="center"/>
    </xf>
    <xf numFmtId="164" fontId="1" fillId="4" borderId="0" xfId="0" applyNumberFormat="1" applyFont="1" applyFill="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11" fillId="5" borderId="4" xfId="10" applyFont="1" applyFill="1" applyBorder="1">
      <alignment horizontal="left" vertical="center" indent="2"/>
    </xf>
    <xf numFmtId="0" fontId="11" fillId="5" borderId="4" xfId="8" applyFont="1" applyFill="1" applyBorder="1">
      <alignment horizontal="center" vertical="center"/>
    </xf>
    <xf numFmtId="9" fontId="1" fillId="5" borderId="4" xfId="1" applyFont="1" applyFill="1" applyBorder="1" applyAlignment="1">
      <alignment horizontal="center" vertical="center"/>
    </xf>
    <xf numFmtId="164" fontId="11" fillId="5" borderId="4" xfId="7" applyFont="1" applyFill="1" applyBorder="1">
      <alignment horizontal="center" vertical="center"/>
    </xf>
    <xf numFmtId="0" fontId="11" fillId="5" borderId="5" xfId="10" applyFont="1" applyFill="1" applyBorder="1">
      <alignment horizontal="left" vertical="center" indent="2"/>
    </xf>
    <xf numFmtId="0" fontId="11" fillId="5" borderId="5" xfId="8" applyFont="1" applyFill="1" applyBorder="1">
      <alignment horizontal="center" vertical="center"/>
    </xf>
    <xf numFmtId="9" fontId="1" fillId="5" borderId="5" xfId="1" applyFont="1" applyFill="1" applyBorder="1" applyAlignment="1">
      <alignment horizontal="center" vertical="center"/>
    </xf>
    <xf numFmtId="164" fontId="11" fillId="5" borderId="5" xfId="7" applyFont="1" applyFill="1" applyBorder="1">
      <alignment horizontal="center" vertical="center"/>
    </xf>
    <xf numFmtId="0" fontId="11" fillId="5" borderId="0" xfId="10" applyFont="1" applyFill="1" applyBorder="1">
      <alignment horizontal="left" vertical="center" indent="2"/>
    </xf>
    <xf numFmtId="0" fontId="11" fillId="5" borderId="0" xfId="8" applyFont="1" applyFill="1" applyBorder="1">
      <alignment horizontal="center" vertical="center"/>
    </xf>
    <xf numFmtId="9" fontId="1" fillId="5" borderId="0" xfId="1" applyFont="1" applyFill="1" applyBorder="1" applyAlignment="1">
      <alignment horizontal="center" vertical="center"/>
    </xf>
    <xf numFmtId="164" fontId="11" fillId="5" borderId="0" xfId="7" applyFont="1" applyFill="1" applyBorder="1">
      <alignment horizontal="center" vertical="center"/>
    </xf>
    <xf numFmtId="0" fontId="12" fillId="6" borderId="0" xfId="0" applyFont="1" applyFill="1" applyAlignment="1">
      <alignment horizontal="left" vertical="center" indent="1"/>
    </xf>
    <xf numFmtId="0" fontId="11" fillId="6" borderId="0" xfId="8" applyFont="1" applyFill="1" applyBorder="1">
      <alignment horizontal="center" vertical="center"/>
    </xf>
    <xf numFmtId="9" fontId="1" fillId="6" borderId="0" xfId="1" applyFont="1" applyFill="1" applyBorder="1" applyAlignment="1">
      <alignment horizontal="center" vertical="center"/>
    </xf>
    <xf numFmtId="164" fontId="11"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11" fillId="7" borderId="6" xfId="10" applyFont="1" applyFill="1" applyBorder="1">
      <alignment horizontal="left" vertical="center" indent="2"/>
    </xf>
    <xf numFmtId="0" fontId="11" fillId="7" borderId="6" xfId="8" applyFont="1" applyFill="1" applyBorder="1" applyAlignment="1">
      <alignment horizontal="center" vertical="center" wrapText="1"/>
    </xf>
    <xf numFmtId="9" fontId="1" fillId="7" borderId="6" xfId="1" applyFont="1" applyFill="1" applyBorder="1" applyAlignment="1">
      <alignment horizontal="center" vertical="center"/>
    </xf>
    <xf numFmtId="164" fontId="11" fillId="7" borderId="6" xfId="7" applyFont="1" applyFill="1" applyBorder="1">
      <alignment horizontal="center" vertical="center"/>
    </xf>
    <xf numFmtId="0" fontId="11" fillId="7" borderId="6" xfId="8" applyFont="1" applyFill="1" applyBorder="1">
      <alignment horizontal="center" vertical="center"/>
    </xf>
    <xf numFmtId="0" fontId="11" fillId="7" borderId="0" xfId="10" applyFont="1" applyFill="1" applyBorder="1">
      <alignment horizontal="left" vertical="center" indent="2"/>
    </xf>
    <xf numFmtId="0" fontId="11" fillId="7" borderId="0" xfId="8" applyFont="1" applyFill="1" applyBorder="1" applyAlignment="1">
      <alignment horizontal="center" vertical="center" wrapText="1"/>
    </xf>
    <xf numFmtId="9" fontId="1" fillId="7" borderId="0" xfId="1" applyFont="1" applyFill="1" applyBorder="1" applyAlignment="1">
      <alignment horizontal="center" vertical="center"/>
    </xf>
    <xf numFmtId="164" fontId="11" fillId="7" borderId="0" xfId="7" applyFont="1" applyFill="1" applyBorder="1">
      <alignment horizontal="center" vertical="center"/>
    </xf>
    <xf numFmtId="0" fontId="2" fillId="3" borderId="3" xfId="0" applyFont="1" applyFill="1" applyBorder="1" applyAlignment="1">
      <alignment horizontal="center" vertical="center"/>
    </xf>
    <xf numFmtId="0" fontId="0" fillId="0" borderId="0" xfId="0" applyAlignment="1">
      <alignment horizontal="right" vertical="center"/>
    </xf>
    <xf numFmtId="0" fontId="12" fillId="8" borderId="0" xfId="0" applyFont="1" applyFill="1" applyAlignment="1">
      <alignment horizontal="left" vertical="center" indent="1"/>
    </xf>
    <xf numFmtId="0" fontId="11" fillId="8" borderId="0" xfId="8" applyFont="1" applyFill="1" applyBorder="1">
      <alignment horizontal="center" vertical="center"/>
    </xf>
    <xf numFmtId="9" fontId="1" fillId="8" borderId="0" xfId="1" applyFont="1" applyFill="1" applyBorder="1" applyAlignment="1">
      <alignment horizontal="center" vertical="center"/>
    </xf>
    <xf numFmtId="164" fontId="11"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11" fillId="9" borderId="7" xfId="10" applyFont="1" applyFill="1" applyBorder="1">
      <alignment horizontal="left" vertical="center" indent="2"/>
    </xf>
    <xf numFmtId="0" fontId="11" fillId="9" borderId="7" xfId="8" applyFont="1" applyFill="1" applyBorder="1">
      <alignment horizontal="center" vertical="center"/>
    </xf>
    <xf numFmtId="9" fontId="1" fillId="9" borderId="7" xfId="1" applyFont="1" applyFill="1" applyBorder="1" applyAlignment="1">
      <alignment horizontal="center" vertical="center"/>
    </xf>
    <xf numFmtId="164" fontId="11" fillId="9" borderId="7" xfId="7" applyFont="1" applyFill="1" applyBorder="1">
      <alignment horizontal="center" vertical="center"/>
    </xf>
    <xf numFmtId="0" fontId="11" fillId="9" borderId="7" xfId="8" applyFont="1" applyFill="1" applyBorder="1" applyAlignment="1">
      <alignment horizontal="center" vertical="center" wrapText="1"/>
    </xf>
    <xf numFmtId="0" fontId="11" fillId="9" borderId="0" xfId="10" applyFont="1" applyFill="1" applyBorder="1">
      <alignment horizontal="left" vertical="center" indent="2"/>
    </xf>
    <xf numFmtId="0" fontId="11" fillId="9" borderId="0" xfId="8" applyFont="1" applyFill="1" applyBorder="1" applyAlignment="1">
      <alignment horizontal="center" vertical="center" wrapText="1"/>
    </xf>
    <xf numFmtId="9" fontId="1" fillId="9" borderId="0" xfId="1" applyFont="1" applyFill="1" applyBorder="1" applyAlignment="1">
      <alignment horizontal="center" vertical="center"/>
    </xf>
    <xf numFmtId="164" fontId="11" fillId="9" borderId="0" xfId="7" applyFont="1" applyFill="1" applyBorder="1">
      <alignment horizontal="center" vertical="center"/>
    </xf>
    <xf numFmtId="0" fontId="12" fillId="10" borderId="0" xfId="0" applyFont="1" applyFill="1" applyAlignment="1">
      <alignment horizontal="left" vertical="center" indent="1"/>
    </xf>
    <xf numFmtId="0" fontId="11" fillId="10" borderId="0" xfId="8" applyFont="1" applyFill="1" applyBorder="1">
      <alignment horizontal="center" vertical="center"/>
    </xf>
    <xf numFmtId="9" fontId="1" fillId="10" borderId="0" xfId="1" applyFont="1" applyFill="1" applyBorder="1" applyAlignment="1">
      <alignment horizontal="center" vertical="center"/>
    </xf>
    <xf numFmtId="164" fontId="11" fillId="10" borderId="0" xfId="0" applyNumberFormat="1" applyFont="1" applyFill="1" applyAlignment="1">
      <alignment horizontal="center" vertical="center"/>
    </xf>
    <xf numFmtId="164" fontId="1" fillId="10" borderId="0" xfId="0" applyNumberFormat="1" applyFont="1" applyFill="1" applyAlignment="1">
      <alignment horizontal="center" vertical="center"/>
    </xf>
    <xf numFmtId="0" fontId="11" fillId="11" borderId="8" xfId="10" applyFont="1" applyFill="1" applyBorder="1">
      <alignment horizontal="left" vertical="center" indent="2"/>
    </xf>
    <xf numFmtId="0" fontId="11" fillId="11" borderId="8" xfId="8" applyFont="1" applyFill="1" applyBorder="1" applyAlignment="1">
      <alignment horizontal="center" vertical="center" wrapText="1"/>
    </xf>
    <xf numFmtId="9" fontId="1" fillId="11" borderId="8" xfId="1" applyFont="1" applyFill="1" applyBorder="1" applyAlignment="1">
      <alignment horizontal="center" vertical="center"/>
    </xf>
    <xf numFmtId="164" fontId="11" fillId="11" borderId="8" xfId="7" applyFont="1" applyFill="1" applyBorder="1">
      <alignment horizontal="center" vertical="center"/>
    </xf>
    <xf numFmtId="0" fontId="11" fillId="11" borderId="8" xfId="8" applyFont="1" applyFill="1" applyBorder="1">
      <alignment horizontal="center" vertical="center"/>
    </xf>
    <xf numFmtId="0" fontId="11" fillId="11" borderId="0" xfId="10" applyFont="1" applyFill="1" applyBorder="1">
      <alignment horizontal="left" vertical="center" indent="2"/>
    </xf>
    <xf numFmtId="0" fontId="11" fillId="11" borderId="0" xfId="8" applyFont="1" applyFill="1" applyBorder="1" applyAlignment="1">
      <alignment horizontal="center" vertical="center" wrapText="1"/>
    </xf>
    <xf numFmtId="9" fontId="1" fillId="11" borderId="0" xfId="1" applyFont="1" applyFill="1" applyBorder="1" applyAlignment="1">
      <alignment horizontal="center" vertical="center"/>
    </xf>
    <xf numFmtId="164" fontId="11" fillId="11" borderId="0" xfId="7" applyFont="1" applyFill="1" applyBorder="1">
      <alignment horizontal="center" vertical="center"/>
    </xf>
    <xf numFmtId="0" fontId="13" fillId="0" borderId="0" xfId="0" applyFont="1"/>
    <xf numFmtId="167" fontId="14" fillId="12" borderId="11" xfId="0" applyNumberFormat="1" applyFont="1" applyFill="1" applyBorder="1" applyAlignment="1">
      <alignment horizontal="center" vertical="center"/>
    </xf>
    <xf numFmtId="167" fontId="14" fillId="12" borderId="9" xfId="0" applyNumberFormat="1" applyFont="1" applyFill="1" applyBorder="1" applyAlignment="1">
      <alignment horizontal="center" vertical="center"/>
    </xf>
    <xf numFmtId="167" fontId="14" fillId="12" borderId="12" xfId="0" applyNumberFormat="1" applyFont="1" applyFill="1" applyBorder="1" applyAlignment="1">
      <alignment horizontal="center" vertical="center"/>
    </xf>
    <xf numFmtId="0" fontId="15" fillId="3" borderId="13" xfId="0" applyFont="1" applyFill="1" applyBorder="1" applyAlignment="1">
      <alignment horizontal="center" vertical="center" shrinkToFit="1"/>
    </xf>
    <xf numFmtId="0" fontId="15" fillId="3" borderId="14" xfId="0" applyFont="1" applyFill="1" applyBorder="1" applyAlignment="1">
      <alignment horizontal="center" vertical="center" shrinkToFit="1"/>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7" xfId="0" applyBorder="1" applyAlignment="1">
      <alignment horizontal="right" vertical="center"/>
    </xf>
    <xf numFmtId="0" fontId="15" fillId="3" borderId="19" xfId="0" applyFont="1" applyFill="1" applyBorder="1" applyAlignment="1">
      <alignment horizontal="center" vertical="center" shrinkToFit="1"/>
    </xf>
    <xf numFmtId="0" fontId="12" fillId="13" borderId="0" xfId="0" applyFont="1" applyFill="1" applyAlignment="1">
      <alignment horizontal="left" vertical="center" indent="1"/>
    </xf>
    <xf numFmtId="0" fontId="11" fillId="13" borderId="0" xfId="8" applyFont="1" applyFill="1" applyBorder="1">
      <alignment horizontal="center" vertical="center"/>
    </xf>
    <xf numFmtId="9" fontId="1" fillId="13" borderId="0" xfId="1" applyFont="1" applyFill="1" applyBorder="1" applyAlignment="1">
      <alignment horizontal="center" vertical="center"/>
    </xf>
    <xf numFmtId="164" fontId="11" fillId="13" borderId="0" xfId="0" applyNumberFormat="1" applyFont="1" applyFill="1" applyAlignment="1">
      <alignment horizontal="center" vertical="center"/>
    </xf>
    <xf numFmtId="164" fontId="1" fillId="13" borderId="0" xfId="0" applyNumberFormat="1" applyFont="1" applyFill="1" applyAlignment="1">
      <alignment horizontal="center" vertical="center"/>
    </xf>
    <xf numFmtId="0" fontId="11" fillId="14" borderId="8" xfId="10" applyFont="1" applyFill="1" applyBorder="1">
      <alignment horizontal="left" vertical="center" indent="2"/>
    </xf>
    <xf numFmtId="0" fontId="11" fillId="14" borderId="8" xfId="8" applyFont="1" applyFill="1" applyBorder="1" applyAlignment="1">
      <alignment horizontal="center" vertical="center" wrapText="1"/>
    </xf>
    <xf numFmtId="9" fontId="1" fillId="14" borderId="8" xfId="1" applyFont="1" applyFill="1" applyBorder="1" applyAlignment="1">
      <alignment horizontal="center" vertical="center"/>
    </xf>
    <xf numFmtId="164" fontId="11" fillId="14" borderId="8" xfId="7" applyFont="1" applyFill="1" applyBorder="1">
      <alignment horizontal="center" vertical="center"/>
    </xf>
    <xf numFmtId="0" fontId="11" fillId="14" borderId="0" xfId="10" applyFont="1" applyFill="1" applyBorder="1">
      <alignment horizontal="left" vertical="center" indent="2"/>
    </xf>
    <xf numFmtId="0" fontId="11" fillId="14" borderId="0" xfId="8" applyFont="1" applyFill="1" applyBorder="1" applyAlignment="1">
      <alignment horizontal="center" vertical="center" wrapText="1"/>
    </xf>
    <xf numFmtId="9" fontId="1" fillId="14" borderId="0" xfId="1" applyFont="1" applyFill="1" applyBorder="1" applyAlignment="1">
      <alignment horizontal="center" vertical="center"/>
    </xf>
    <xf numFmtId="164" fontId="11" fillId="14" borderId="0" xfId="7" applyFont="1" applyFill="1" applyBorder="1">
      <alignment horizontal="center" vertical="center"/>
    </xf>
    <xf numFmtId="0" fontId="12" fillId="15" borderId="0" xfId="0" applyFont="1" applyFill="1" applyAlignment="1">
      <alignment horizontal="left" vertical="center" indent="1"/>
    </xf>
    <xf numFmtId="0" fontId="11" fillId="15" borderId="0" xfId="8" applyFont="1" applyFill="1" applyBorder="1">
      <alignment horizontal="center" vertical="center"/>
    </xf>
    <xf numFmtId="9" fontId="1" fillId="15" borderId="0" xfId="1" applyFont="1" applyFill="1" applyBorder="1" applyAlignment="1">
      <alignment horizontal="center" vertical="center"/>
    </xf>
    <xf numFmtId="164" fontId="11" fillId="15" borderId="0" xfId="0" applyNumberFormat="1" applyFont="1" applyFill="1" applyAlignment="1">
      <alignment horizontal="center" vertical="center"/>
    </xf>
    <xf numFmtId="164" fontId="1" fillId="15" borderId="0" xfId="0" applyNumberFormat="1" applyFont="1" applyFill="1" applyAlignment="1">
      <alignment horizontal="center" vertical="center"/>
    </xf>
    <xf numFmtId="0" fontId="18" fillId="16" borderId="0" xfId="0" applyFont="1" applyFill="1" applyAlignment="1">
      <alignment horizontal="left" vertical="center" indent="1"/>
    </xf>
    <xf numFmtId="0" fontId="11" fillId="16" borderId="0" xfId="8" applyFont="1" applyFill="1" applyBorder="1" applyAlignment="1">
      <alignment horizontal="center" vertical="center" wrapText="1"/>
    </xf>
    <xf numFmtId="9" fontId="1" fillId="16" borderId="0" xfId="1" applyFont="1" applyFill="1" applyBorder="1" applyAlignment="1">
      <alignment horizontal="center" vertical="center"/>
    </xf>
    <xf numFmtId="164" fontId="11" fillId="16" borderId="0" xfId="7" applyFont="1" applyFill="1" applyBorder="1">
      <alignment horizontal="center" vertical="center"/>
    </xf>
    <xf numFmtId="164" fontId="11" fillId="16" borderId="0" xfId="0" applyNumberFormat="1" applyFont="1" applyFill="1" applyAlignment="1">
      <alignment horizontal="center" vertical="center"/>
    </xf>
    <xf numFmtId="164" fontId="1" fillId="16" borderId="0" xfId="0" applyNumberFormat="1" applyFont="1" applyFill="1" applyAlignment="1">
      <alignment horizontal="center" vertical="center"/>
    </xf>
    <xf numFmtId="0" fontId="11" fillId="16" borderId="0" xfId="8" applyFont="1" applyFill="1" applyBorder="1">
      <alignment horizontal="center" vertical="center"/>
    </xf>
    <xf numFmtId="0" fontId="19" fillId="3" borderId="0" xfId="0" applyFont="1" applyFill="1" applyAlignment="1">
      <alignment horizontal="left" vertical="center" indent="1"/>
    </xf>
    <xf numFmtId="0" fontId="19" fillId="3" borderId="0" xfId="0" applyFont="1" applyFill="1" applyAlignment="1">
      <alignment vertical="center"/>
    </xf>
    <xf numFmtId="9" fontId="1" fillId="3" borderId="0" xfId="1" applyFont="1" applyFill="1" applyBorder="1" applyAlignment="1">
      <alignment horizontal="center" vertical="center"/>
    </xf>
    <xf numFmtId="164" fontId="20" fillId="3" borderId="0" xfId="0" applyNumberFormat="1" applyFont="1" applyFill="1" applyAlignment="1">
      <alignment horizontal="left" vertical="center"/>
    </xf>
    <xf numFmtId="164" fontId="1" fillId="3" borderId="0" xfId="0" applyNumberFormat="1" applyFont="1" applyFill="1" applyAlignment="1">
      <alignment horizontal="center" vertical="center"/>
    </xf>
    <xf numFmtId="0" fontId="21" fillId="0" borderId="0" xfId="0" applyFont="1"/>
    <xf numFmtId="0" fontId="4" fillId="0" borderId="0" xfId="0" applyFont="1" applyAlignment="1">
      <alignment horizontal="center"/>
    </xf>
    <xf numFmtId="0" fontId="22" fillId="0" borderId="0" xfId="2" applyFont="1" applyAlignment="1" applyProtection="1"/>
    <xf numFmtId="166" fontId="11" fillId="3" borderId="10" xfId="0" applyNumberFormat="1" applyFont="1" applyFill="1" applyBorder="1" applyAlignment="1">
      <alignment horizontal="center" vertical="center" wrapText="1"/>
    </xf>
    <xf numFmtId="166" fontId="11" fillId="3" borderId="12" xfId="0" applyNumberFormat="1" applyFont="1" applyFill="1" applyBorder="1" applyAlignment="1">
      <alignment horizontal="center" vertical="center" wrapText="1"/>
    </xf>
    <xf numFmtId="0" fontId="4" fillId="0" borderId="0" xfId="11" applyAlignment="1">
      <alignment wrapText="1"/>
    </xf>
    <xf numFmtId="0" fontId="10" fillId="2" borderId="1" xfId="0" applyFont="1" applyFill="1" applyBorder="1" applyAlignment="1">
      <alignment horizontal="left" vertical="center" indent="1"/>
    </xf>
    <xf numFmtId="0" fontId="0" fillId="3" borderId="2" xfId="0" applyFill="1" applyBorder="1" applyAlignment="1">
      <alignment horizontal="left" indent="1"/>
    </xf>
    <xf numFmtId="0" fontId="10" fillId="2" borderId="1" xfId="0" applyFont="1" applyFill="1" applyBorder="1" applyAlignment="1">
      <alignment vertical="center"/>
    </xf>
    <xf numFmtId="0" fontId="0" fillId="3" borderId="2" xfId="0" applyFill="1" applyBorder="1"/>
    <xf numFmtId="0" fontId="10" fillId="2" borderId="1" xfId="0" applyFont="1" applyFill="1" applyBorder="1" applyAlignment="1">
      <alignment horizontal="center" vertical="center"/>
    </xf>
    <xf numFmtId="0" fontId="3" fillId="0" borderId="0" xfId="6" applyFont="1" applyAlignment="1">
      <alignment horizontal="left"/>
    </xf>
    <xf numFmtId="0" fontId="0" fillId="0" borderId="0" xfId="0"/>
    <xf numFmtId="165" fontId="16" fillId="0" borderId="0" xfId="9" applyFont="1" applyBorder="1" applyAlignment="1">
      <alignment horizontal="left"/>
    </xf>
    <xf numFmtId="0" fontId="17" fillId="0" borderId="0" xfId="0" applyFont="1"/>
    <xf numFmtId="0" fontId="16" fillId="0" borderId="0" xfId="0" applyFont="1" applyAlignment="1">
      <alignment horizontal="left"/>
    </xf>
    <xf numFmtId="166" fontId="11" fillId="3" borderId="9" xfId="0" applyNumberFormat="1" applyFont="1" applyFill="1" applyBorder="1" applyAlignment="1">
      <alignment horizontal="center" vertical="center" wrapText="1"/>
    </xf>
    <xf numFmtId="9" fontId="1" fillId="9" borderId="22" xfId="1" applyFont="1" applyFill="1" applyBorder="1" applyAlignment="1">
      <alignment horizontal="center" vertical="center"/>
    </xf>
    <xf numFmtId="9" fontId="1" fillId="9" borderId="23" xfId="1" applyFont="1" applyFill="1" applyBorder="1" applyAlignment="1">
      <alignment horizontal="center" vertical="center"/>
    </xf>
    <xf numFmtId="9" fontId="1" fillId="9" borderId="24" xfId="1" applyFont="1" applyFill="1" applyBorder="1" applyAlignment="1">
      <alignment horizontal="center"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9" fontId="1" fillId="9" borderId="29" xfId="1" applyFont="1" applyFill="1" applyBorder="1" applyAlignment="1">
      <alignment horizontal="center" vertical="center"/>
    </xf>
    <xf numFmtId="9" fontId="1" fillId="9" borderId="30" xfId="1" applyFont="1" applyFill="1" applyBorder="1" applyAlignment="1">
      <alignment horizontal="center" vertical="center"/>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11" fillId="11" borderId="22" xfId="10" applyFont="1" applyFill="1" applyBorder="1">
      <alignment horizontal="left" vertical="center" indent="2"/>
    </xf>
    <xf numFmtId="0" fontId="11" fillId="11" borderId="23" xfId="10" applyFont="1" applyFill="1" applyBorder="1">
      <alignment horizontal="left" vertical="center" indent="2"/>
    </xf>
    <xf numFmtId="0" fontId="0" fillId="0" borderId="21" xfId="0" applyBorder="1" applyAlignment="1">
      <alignment vertical="center"/>
    </xf>
    <xf numFmtId="0" fontId="11" fillId="11" borderId="29" xfId="10" applyFont="1" applyFill="1" applyBorder="1">
      <alignment horizontal="left" vertical="center" indent="2"/>
    </xf>
    <xf numFmtId="0" fontId="11" fillId="11" borderId="30" xfId="10" applyFont="1" applyFill="1" applyBorder="1">
      <alignment horizontal="left" vertical="center" indent="2"/>
    </xf>
    <xf numFmtId="0" fontId="11" fillId="11" borderId="34" xfId="10" applyFont="1" applyFill="1" applyBorder="1">
      <alignment horizontal="left" vertical="center" indent="2"/>
    </xf>
    <xf numFmtId="0" fontId="11" fillId="14" borderId="29" xfId="10" applyFont="1" applyFill="1" applyBorder="1">
      <alignment horizontal="left" vertical="center" indent="2"/>
    </xf>
    <xf numFmtId="0" fontId="11" fillId="14" borderId="30" xfId="10" applyFont="1" applyFill="1" applyBorder="1">
      <alignment horizontal="left" vertical="center" indent="2"/>
    </xf>
    <xf numFmtId="0" fontId="18" fillId="16" borderId="29" xfId="0" applyFont="1" applyFill="1" applyBorder="1" applyAlignment="1">
      <alignment horizontal="left" vertical="center" indent="1"/>
    </xf>
    <xf numFmtId="0" fontId="18" fillId="16" borderId="30" xfId="0" applyFont="1" applyFill="1" applyBorder="1" applyAlignment="1">
      <alignment horizontal="left" vertical="center" indent="1"/>
    </xf>
    <xf numFmtId="0" fontId="0" fillId="0" borderId="34" xfId="0" applyBorder="1"/>
    <xf numFmtId="0" fontId="0" fillId="0" borderId="30" xfId="0" applyBorder="1"/>
  </cellXfs>
  <cellStyles count="12">
    <cellStyle name="Date" xfId="7" xr:uid="{00000000-0005-0000-0000-000031000000}"/>
    <cellStyle name="Heading 1" xfId="4" builtinId="16"/>
    <cellStyle name="Heading 2" xfId="5" builtinId="17"/>
    <cellStyle name="Heading 3" xfId="6" builtinId="18"/>
    <cellStyle name="Hyperlink" xfId="2" builtinId="8"/>
    <cellStyle name="Name" xfId="8" xr:uid="{00000000-0005-0000-0000-000032000000}"/>
    <cellStyle name="Normal" xfId="0" builtinId="0"/>
    <cellStyle name="Percent" xfId="1" builtinId="5"/>
    <cellStyle name="Project Start" xfId="9" xr:uid="{00000000-0005-0000-0000-000033000000}"/>
    <cellStyle name="Task" xfId="10" xr:uid="{00000000-0005-0000-0000-000034000000}"/>
    <cellStyle name="Title" xfId="3" builtinId="15"/>
    <cellStyle name="zHiddenText" xfId="11" xr:uid="{00000000-0005-0000-0000-000035000000}"/>
  </cellStyles>
  <dxfs count="263">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8"/>
        </patternFill>
      </fill>
      <border>
        <left/>
        <right/>
      </border>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8" tint="0.59996337778862885"/>
        </patternFill>
      </fill>
      <border>
        <left/>
        <right/>
      </border>
    </dxf>
    <dxf>
      <border>
        <left style="thin">
          <color theme="5"/>
        </left>
        <right style="thin">
          <color theme="5"/>
        </right>
      </border>
    </dxf>
    <dxf>
      <fill>
        <patternFill patternType="solid">
          <bgColor theme="8"/>
        </patternFill>
      </fill>
      <border>
        <left/>
        <right/>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8"/>
        </patternFill>
      </fill>
      <border>
        <left/>
        <right/>
      </border>
    </dxf>
    <dxf>
      <fill>
        <patternFill patternType="solid">
          <bgColor theme="8" tint="0.59996337778862885"/>
        </patternFill>
      </fill>
      <border>
        <left/>
        <right/>
      </border>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fill>
        <patternFill patternType="solid">
          <bgColor theme="8"/>
        </patternFill>
      </fill>
      <border>
        <left/>
        <right/>
      </border>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fill>
        <patternFill patternType="solid">
          <bgColor theme="8"/>
        </patternFill>
      </fill>
      <border>
        <left/>
        <right/>
      </border>
    </dxf>
    <dxf>
      <fill>
        <patternFill patternType="solid">
          <bgColor theme="8"/>
        </patternFill>
      </fill>
      <border>
        <left/>
        <right/>
      </border>
    </dxf>
    <dxf>
      <fill>
        <patternFill patternType="solid">
          <bgColor theme="8" tint="0.59996337778862885"/>
        </patternFill>
      </fill>
      <border>
        <left/>
        <right/>
      </border>
    </dxf>
    <dxf>
      <border>
        <left style="thin">
          <color theme="5"/>
        </left>
        <right style="thin">
          <color theme="5"/>
        </right>
      </border>
    </dxf>
    <dxf>
      <border>
        <left style="thin">
          <color theme="0" tint="-0.24994659260841701"/>
        </left>
      </border>
    </dxf>
    <dxf>
      <border>
        <left style="thin">
          <color theme="0" tint="-0.24994659260841701"/>
        </left>
      </border>
    </dxf>
    <dxf>
      <border>
        <top style="thin">
          <color theme="4" tint="0.39991454817346722"/>
        </top>
      </border>
    </dxf>
    <dxf>
      <fill>
        <patternFill patternType="solid">
          <bgColor theme="0" tint="-4.9989318521683403E-2"/>
        </patternFill>
      </fill>
      <border>
        <top style="thin">
          <color theme="4" tint="0.399914548173467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774F9AED-D405-41A9-84D0-20BE3594EE3E}">
      <tableStyleElement type="wholeTable" dxfId="262"/>
      <tableStyleElement type="headerRow" dxfId="261"/>
      <tableStyleElement type="totalRow" dxfId="260"/>
      <tableStyleElement type="firstColumn" dxfId="259"/>
      <tableStyleElement type="lastColumn" dxfId="258"/>
      <tableStyleElement type="firstRowStripe" dxfId="257"/>
      <tableStyleElement type="secondRowStripe" dxfId="256"/>
      <tableStyleElement type="firstColumnStripe" dxfId="255"/>
      <tableStyleElement type="secondColumnStripe" dxfId="25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0E1B4"/>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D1048576"/>
  <sheetViews>
    <sheetView showGridLines="0" tabSelected="1" showRuler="0" topLeftCell="A5" zoomScale="70" zoomScaleNormal="70" zoomScalePageLayoutView="70" workbookViewId="0">
      <selection activeCell="T55" sqref="T55"/>
    </sheetView>
  </sheetViews>
  <sheetFormatPr defaultColWidth="8.69921875" defaultRowHeight="30" customHeight="1"/>
  <cols>
    <col min="1" max="1" width="2.69921875" style="3" customWidth="1"/>
    <col min="2" max="2" width="56.19921875" customWidth="1"/>
    <col min="3" max="3" width="18.69921875" customWidth="1"/>
    <col min="4" max="4" width="10.69921875" customWidth="1"/>
    <col min="5" max="5" width="10.69921875" style="4" customWidth="1"/>
    <col min="6" max="6" width="10.69921875" customWidth="1"/>
    <col min="7" max="7" width="2.69921875" customWidth="1"/>
    <col min="8" max="8" width="6" hidden="1" customWidth="1"/>
    <col min="9" max="65" width="2.69921875" customWidth="1"/>
    <col min="66" max="84" width="2.5" customWidth="1"/>
    <col min="85" max="85" width="1.8984375" customWidth="1"/>
    <col min="86" max="86" width="2.09765625" customWidth="1"/>
    <col min="87" max="87" width="1.8984375" customWidth="1"/>
    <col min="88" max="88" width="2.19921875" customWidth="1"/>
    <col min="89" max="92" width="1.8984375" customWidth="1"/>
    <col min="93" max="93" width="2.09765625" customWidth="1"/>
    <col min="94" max="115" width="2.5" customWidth="1"/>
    <col min="116" max="116" width="2.19921875" customWidth="1"/>
    <col min="117" max="120" width="1.8984375" customWidth="1"/>
    <col min="121" max="121" width="2.09765625" customWidth="1"/>
    <col min="122" max="122" width="1.8984375" customWidth="1"/>
    <col min="123" max="123" width="2.19921875" customWidth="1"/>
    <col min="124" max="124" width="1.8984375" customWidth="1"/>
    <col min="125" max="127" width="2.5" customWidth="1"/>
  </cols>
  <sheetData>
    <row r="1" spans="1:127" ht="90" customHeight="1">
      <c r="A1" s="5"/>
      <c r="B1" s="6" t="s">
        <v>0</v>
      </c>
      <c r="C1" s="7"/>
      <c r="D1" s="8"/>
      <c r="E1" s="9"/>
      <c r="F1" s="10"/>
      <c r="H1" s="1"/>
      <c r="I1" s="137" t="s">
        <v>1</v>
      </c>
      <c r="J1" s="138"/>
      <c r="K1" s="138"/>
      <c r="L1" s="138"/>
      <c r="M1" s="138"/>
      <c r="N1" s="138"/>
      <c r="O1" s="138"/>
      <c r="P1" s="84"/>
      <c r="Q1" s="139">
        <f>DATE(2024,9,21)</f>
        <v>45556</v>
      </c>
      <c r="R1" s="140"/>
      <c r="S1" s="140"/>
      <c r="T1" s="140"/>
      <c r="U1" s="140"/>
      <c r="V1" s="140"/>
      <c r="W1" s="140"/>
      <c r="X1" s="140"/>
      <c r="Y1" s="140"/>
      <c r="Z1" s="140"/>
    </row>
    <row r="2" spans="1:127" ht="30" customHeight="1">
      <c r="B2" s="11"/>
      <c r="C2" s="12"/>
      <c r="D2" s="13"/>
      <c r="E2" s="14"/>
      <c r="F2" s="13"/>
      <c r="I2" s="137"/>
      <c r="J2" s="138"/>
      <c r="K2" s="138"/>
      <c r="L2" s="138"/>
      <c r="M2" s="138"/>
      <c r="N2" s="138"/>
      <c r="O2" s="138"/>
      <c r="P2" s="84"/>
      <c r="Q2" s="141">
        <v>1</v>
      </c>
      <c r="R2" s="140"/>
      <c r="S2" s="140"/>
      <c r="T2" s="140"/>
      <c r="U2" s="140"/>
      <c r="V2" s="140"/>
      <c r="W2" s="140"/>
      <c r="X2" s="140"/>
      <c r="Y2" s="140"/>
      <c r="Z2" s="140"/>
    </row>
    <row r="3" spans="1:127" ht="30" customHeight="1">
      <c r="B3" s="15" t="s">
        <v>2</v>
      </c>
      <c r="D3" s="16"/>
    </row>
    <row r="4" spans="1:127" ht="30" customHeight="1">
      <c r="A4" s="5"/>
      <c r="B4" s="17" t="s">
        <v>3</v>
      </c>
      <c r="E4" s="18"/>
      <c r="I4" s="142">
        <f>I5</f>
        <v>45551</v>
      </c>
      <c r="J4" s="129"/>
      <c r="K4" s="129"/>
      <c r="L4" s="129"/>
      <c r="M4" s="129"/>
      <c r="N4" s="129"/>
      <c r="O4" s="129"/>
      <c r="P4" s="129">
        <f>P5</f>
        <v>45558</v>
      </c>
      <c r="Q4" s="129"/>
      <c r="R4" s="129"/>
      <c r="S4" s="129"/>
      <c r="T4" s="129"/>
      <c r="U4" s="129"/>
      <c r="V4" s="129"/>
      <c r="W4" s="129">
        <f>W5</f>
        <v>45565</v>
      </c>
      <c r="X4" s="129"/>
      <c r="Y4" s="129"/>
      <c r="Z4" s="129"/>
      <c r="AA4" s="129"/>
      <c r="AB4" s="129"/>
      <c r="AC4" s="129"/>
      <c r="AD4" s="129">
        <f>AD5</f>
        <v>45572</v>
      </c>
      <c r="AE4" s="129"/>
      <c r="AF4" s="129"/>
      <c r="AG4" s="129"/>
      <c r="AH4" s="129"/>
      <c r="AI4" s="129"/>
      <c r="AJ4" s="129"/>
      <c r="AK4" s="129">
        <f>AK5</f>
        <v>45579</v>
      </c>
      <c r="AL4" s="129"/>
      <c r="AM4" s="129"/>
      <c r="AN4" s="129"/>
      <c r="AO4" s="129"/>
      <c r="AP4" s="129"/>
      <c r="AQ4" s="129"/>
      <c r="AR4" s="129">
        <f>AR5</f>
        <v>45586</v>
      </c>
      <c r="AS4" s="129"/>
      <c r="AT4" s="129"/>
      <c r="AU4" s="129"/>
      <c r="AV4" s="129"/>
      <c r="AW4" s="129"/>
      <c r="AX4" s="129"/>
      <c r="AY4" s="129">
        <f>AY5</f>
        <v>45593</v>
      </c>
      <c r="AZ4" s="129"/>
      <c r="BA4" s="129"/>
      <c r="BB4" s="129"/>
      <c r="BC4" s="129"/>
      <c r="BD4" s="129"/>
      <c r="BE4" s="129"/>
      <c r="BF4" s="129">
        <f>BF5</f>
        <v>45600</v>
      </c>
      <c r="BG4" s="129"/>
      <c r="BH4" s="129"/>
      <c r="BI4" s="129"/>
      <c r="BJ4" s="129"/>
      <c r="BK4" s="129"/>
      <c r="BL4" s="130"/>
      <c r="BM4" s="129">
        <f>BM5</f>
        <v>45607</v>
      </c>
      <c r="BN4" s="129"/>
      <c r="BO4" s="129"/>
      <c r="BP4" s="129"/>
      <c r="BQ4" s="129"/>
      <c r="BR4" s="129"/>
      <c r="BS4" s="130"/>
      <c r="BT4" s="129">
        <f>BT5</f>
        <v>45614</v>
      </c>
      <c r="BU4" s="129"/>
      <c r="BV4" s="129"/>
      <c r="BW4" s="129"/>
      <c r="BX4" s="129"/>
      <c r="BY4" s="129"/>
      <c r="BZ4" s="130"/>
      <c r="CA4" s="129">
        <f>CA5</f>
        <v>45621</v>
      </c>
      <c r="CB4" s="129"/>
      <c r="CC4" s="129"/>
      <c r="CD4" s="129"/>
      <c r="CE4" s="129"/>
      <c r="CF4" s="129"/>
      <c r="CG4" s="130"/>
      <c r="CH4" s="129">
        <f>CH5</f>
        <v>45628</v>
      </c>
      <c r="CI4" s="129"/>
      <c r="CJ4" s="129"/>
      <c r="CK4" s="129"/>
      <c r="CL4" s="129"/>
      <c r="CM4" s="129"/>
      <c r="CN4" s="130"/>
      <c r="CO4" s="129">
        <f>CO5</f>
        <v>45635</v>
      </c>
      <c r="CP4" s="129"/>
      <c r="CQ4" s="129"/>
      <c r="CR4" s="129"/>
      <c r="CS4" s="129"/>
      <c r="CT4" s="129"/>
      <c r="CU4" s="130"/>
      <c r="CV4" s="129">
        <f>CV5</f>
        <v>45642</v>
      </c>
      <c r="CW4" s="129"/>
      <c r="CX4" s="129"/>
      <c r="CY4" s="129"/>
      <c r="CZ4" s="129"/>
      <c r="DA4" s="129"/>
      <c r="DB4" s="130"/>
      <c r="DC4" s="129">
        <f>DC5</f>
        <v>45649</v>
      </c>
      <c r="DD4" s="129"/>
      <c r="DE4" s="129"/>
      <c r="DF4" s="129"/>
      <c r="DG4" s="129"/>
      <c r="DH4" s="129"/>
      <c r="DI4" s="130"/>
      <c r="DJ4" s="129">
        <f>DJ5</f>
        <v>45656</v>
      </c>
      <c r="DK4" s="129"/>
      <c r="DL4" s="129"/>
      <c r="DM4" s="129"/>
      <c r="DN4" s="129"/>
      <c r="DO4" s="129"/>
      <c r="DP4" s="130"/>
      <c r="DQ4" s="129">
        <f>DQ5</f>
        <v>45663</v>
      </c>
      <c r="DR4" s="129"/>
      <c r="DS4" s="129"/>
      <c r="DT4" s="129"/>
      <c r="DU4" s="129"/>
      <c r="DV4" s="129"/>
      <c r="DW4" s="130"/>
    </row>
    <row r="5" spans="1:127" ht="15" customHeight="1">
      <c r="A5" s="131"/>
      <c r="B5" s="132" t="s">
        <v>4</v>
      </c>
      <c r="C5" s="134" t="s">
        <v>5</v>
      </c>
      <c r="D5" s="136" t="s">
        <v>6</v>
      </c>
      <c r="E5" s="136" t="s">
        <v>7</v>
      </c>
      <c r="F5" s="136" t="s">
        <v>8</v>
      </c>
      <c r="I5" s="85">
        <f>Project_Start-WEEKDAY(Project_Start,1)+2+7*(Display_Week-1)</f>
        <v>45551</v>
      </c>
      <c r="J5" s="85">
        <f>I5+1</f>
        <v>45552</v>
      </c>
      <c r="K5" s="85">
        <f t="shared" ref="K5:AZ5" si="0">J5+1</f>
        <v>45553</v>
      </c>
      <c r="L5" s="85">
        <f t="shared" si="0"/>
        <v>45554</v>
      </c>
      <c r="M5" s="85">
        <f t="shared" si="0"/>
        <v>45555</v>
      </c>
      <c r="N5" s="85">
        <f t="shared" si="0"/>
        <v>45556</v>
      </c>
      <c r="O5" s="86">
        <f t="shared" si="0"/>
        <v>45557</v>
      </c>
      <c r="P5" s="87">
        <f t="shared" si="0"/>
        <v>45558</v>
      </c>
      <c r="Q5" s="85">
        <f t="shared" si="0"/>
        <v>45559</v>
      </c>
      <c r="R5" s="85">
        <f t="shared" si="0"/>
        <v>45560</v>
      </c>
      <c r="S5" s="85">
        <f t="shared" si="0"/>
        <v>45561</v>
      </c>
      <c r="T5" s="85">
        <f t="shared" si="0"/>
        <v>45562</v>
      </c>
      <c r="U5" s="85">
        <f t="shared" si="0"/>
        <v>45563</v>
      </c>
      <c r="V5" s="86">
        <f t="shared" si="0"/>
        <v>45564</v>
      </c>
      <c r="W5" s="87">
        <f t="shared" si="0"/>
        <v>45565</v>
      </c>
      <c r="X5" s="85">
        <f t="shared" si="0"/>
        <v>45566</v>
      </c>
      <c r="Y5" s="85">
        <f t="shared" si="0"/>
        <v>45567</v>
      </c>
      <c r="Z5" s="85">
        <f t="shared" si="0"/>
        <v>45568</v>
      </c>
      <c r="AA5" s="85">
        <f t="shared" si="0"/>
        <v>45569</v>
      </c>
      <c r="AB5" s="85">
        <f t="shared" si="0"/>
        <v>45570</v>
      </c>
      <c r="AC5" s="86">
        <f t="shared" si="0"/>
        <v>45571</v>
      </c>
      <c r="AD5" s="87">
        <f t="shared" si="0"/>
        <v>45572</v>
      </c>
      <c r="AE5" s="85">
        <f t="shared" si="0"/>
        <v>45573</v>
      </c>
      <c r="AF5" s="85">
        <f t="shared" si="0"/>
        <v>45574</v>
      </c>
      <c r="AG5" s="85">
        <f t="shared" si="0"/>
        <v>45575</v>
      </c>
      <c r="AH5" s="85">
        <f t="shared" si="0"/>
        <v>45576</v>
      </c>
      <c r="AI5" s="85">
        <f t="shared" si="0"/>
        <v>45577</v>
      </c>
      <c r="AJ5" s="86">
        <f t="shared" si="0"/>
        <v>45578</v>
      </c>
      <c r="AK5" s="87">
        <f t="shared" si="0"/>
        <v>45579</v>
      </c>
      <c r="AL5" s="85">
        <f t="shared" si="0"/>
        <v>45580</v>
      </c>
      <c r="AM5" s="85">
        <f t="shared" si="0"/>
        <v>45581</v>
      </c>
      <c r="AN5" s="85">
        <f t="shared" si="0"/>
        <v>45582</v>
      </c>
      <c r="AO5" s="85">
        <f t="shared" si="0"/>
        <v>45583</v>
      </c>
      <c r="AP5" s="85">
        <f t="shared" si="0"/>
        <v>45584</v>
      </c>
      <c r="AQ5" s="86">
        <f t="shared" si="0"/>
        <v>45585</v>
      </c>
      <c r="AR5" s="87">
        <f t="shared" si="0"/>
        <v>45586</v>
      </c>
      <c r="AS5" s="85">
        <f t="shared" si="0"/>
        <v>45587</v>
      </c>
      <c r="AT5" s="85">
        <f t="shared" si="0"/>
        <v>45588</v>
      </c>
      <c r="AU5" s="85">
        <f t="shared" si="0"/>
        <v>45589</v>
      </c>
      <c r="AV5" s="85">
        <f t="shared" si="0"/>
        <v>45590</v>
      </c>
      <c r="AW5" s="85">
        <f t="shared" si="0"/>
        <v>45591</v>
      </c>
      <c r="AX5" s="86">
        <f t="shared" si="0"/>
        <v>45592</v>
      </c>
      <c r="AY5" s="87">
        <f t="shared" si="0"/>
        <v>45593</v>
      </c>
      <c r="AZ5" s="85">
        <f t="shared" si="0"/>
        <v>45594</v>
      </c>
      <c r="BA5" s="85">
        <f t="shared" ref="BA5:BG5" si="1">AZ5+1</f>
        <v>45595</v>
      </c>
      <c r="BB5" s="85">
        <f t="shared" si="1"/>
        <v>45596</v>
      </c>
      <c r="BC5" s="85">
        <f t="shared" si="1"/>
        <v>45597</v>
      </c>
      <c r="BD5" s="85">
        <f t="shared" si="1"/>
        <v>45598</v>
      </c>
      <c r="BE5" s="86">
        <f t="shared" si="1"/>
        <v>45599</v>
      </c>
      <c r="BF5" s="87">
        <f t="shared" si="1"/>
        <v>45600</v>
      </c>
      <c r="BG5" s="85">
        <f t="shared" si="1"/>
        <v>45601</v>
      </c>
      <c r="BH5" s="85">
        <f t="shared" ref="BH5:BN5" si="2">BG5+1</f>
        <v>45602</v>
      </c>
      <c r="BI5" s="85">
        <f t="shared" si="2"/>
        <v>45603</v>
      </c>
      <c r="BJ5" s="85">
        <f t="shared" si="2"/>
        <v>45604</v>
      </c>
      <c r="BK5" s="85">
        <f t="shared" si="2"/>
        <v>45605</v>
      </c>
      <c r="BL5" s="85">
        <f t="shared" si="2"/>
        <v>45606</v>
      </c>
      <c r="BM5" s="87">
        <f t="shared" si="2"/>
        <v>45607</v>
      </c>
      <c r="BN5" s="85">
        <f t="shared" si="2"/>
        <v>45608</v>
      </c>
      <c r="BO5" s="85">
        <f t="shared" ref="BO5" si="3">BN5+1</f>
        <v>45609</v>
      </c>
      <c r="BP5" s="85">
        <f t="shared" ref="BP5" si="4">BO5+1</f>
        <v>45610</v>
      </c>
      <c r="BQ5" s="85">
        <f t="shared" ref="BQ5" si="5">BP5+1</f>
        <v>45611</v>
      </c>
      <c r="BR5" s="85">
        <f t="shared" ref="BR5" si="6">BQ5+1</f>
        <v>45612</v>
      </c>
      <c r="BS5" s="85">
        <f t="shared" ref="BS5:BU5" si="7">BR5+1</f>
        <v>45613</v>
      </c>
      <c r="BT5" s="87">
        <f t="shared" si="7"/>
        <v>45614</v>
      </c>
      <c r="BU5" s="85">
        <f t="shared" si="7"/>
        <v>45615</v>
      </c>
      <c r="BV5" s="85">
        <f t="shared" ref="BV5" si="8">BU5+1</f>
        <v>45616</v>
      </c>
      <c r="BW5" s="85">
        <f t="shared" ref="BW5" si="9">BV5+1</f>
        <v>45617</v>
      </c>
      <c r="BX5" s="85">
        <f t="shared" ref="BX5" si="10">BW5+1</f>
        <v>45618</v>
      </c>
      <c r="BY5" s="85">
        <f t="shared" ref="BY5" si="11">BX5+1</f>
        <v>45619</v>
      </c>
      <c r="BZ5" s="85">
        <f t="shared" ref="BZ5:CB5" si="12">BY5+1</f>
        <v>45620</v>
      </c>
      <c r="CA5" s="87">
        <f t="shared" si="12"/>
        <v>45621</v>
      </c>
      <c r="CB5" s="85">
        <f t="shared" si="12"/>
        <v>45622</v>
      </c>
      <c r="CC5" s="85">
        <f t="shared" ref="CC5" si="13">CB5+1</f>
        <v>45623</v>
      </c>
      <c r="CD5" s="85">
        <f t="shared" ref="CD5" si="14">CC5+1</f>
        <v>45624</v>
      </c>
      <c r="CE5" s="85">
        <f t="shared" ref="CE5" si="15">CD5+1</f>
        <v>45625</v>
      </c>
      <c r="CF5" s="85">
        <f t="shared" ref="CF5" si="16">CE5+1</f>
        <v>45626</v>
      </c>
      <c r="CG5" s="85">
        <f t="shared" ref="CG5:CI5" si="17">CF5+1</f>
        <v>45627</v>
      </c>
      <c r="CH5" s="87">
        <f t="shared" si="17"/>
        <v>45628</v>
      </c>
      <c r="CI5" s="85">
        <f t="shared" si="17"/>
        <v>45629</v>
      </c>
      <c r="CJ5" s="85">
        <f t="shared" ref="CJ5" si="18">CI5+1</f>
        <v>45630</v>
      </c>
      <c r="CK5" s="85">
        <f t="shared" ref="CK5" si="19">CJ5+1</f>
        <v>45631</v>
      </c>
      <c r="CL5" s="85">
        <f t="shared" ref="CL5" si="20">CK5+1</f>
        <v>45632</v>
      </c>
      <c r="CM5" s="85">
        <f t="shared" ref="CM5" si="21">CL5+1</f>
        <v>45633</v>
      </c>
      <c r="CN5" s="85">
        <f t="shared" ref="CN5:CP5" si="22">CM5+1</f>
        <v>45634</v>
      </c>
      <c r="CO5" s="87">
        <f t="shared" si="22"/>
        <v>45635</v>
      </c>
      <c r="CP5" s="85">
        <f t="shared" si="22"/>
        <v>45636</v>
      </c>
      <c r="CQ5" s="85">
        <f t="shared" ref="CQ5" si="23">CP5+1</f>
        <v>45637</v>
      </c>
      <c r="CR5" s="85">
        <f t="shared" ref="CR5" si="24">CQ5+1</f>
        <v>45638</v>
      </c>
      <c r="CS5" s="85">
        <f t="shared" ref="CS5" si="25">CR5+1</f>
        <v>45639</v>
      </c>
      <c r="CT5" s="85">
        <f t="shared" ref="CT5" si="26">CS5+1</f>
        <v>45640</v>
      </c>
      <c r="CU5" s="85">
        <f t="shared" ref="CU5:CW5" si="27">CT5+1</f>
        <v>45641</v>
      </c>
      <c r="CV5" s="87">
        <f t="shared" si="27"/>
        <v>45642</v>
      </c>
      <c r="CW5" s="85">
        <f t="shared" si="27"/>
        <v>45643</v>
      </c>
      <c r="CX5" s="85">
        <f t="shared" ref="CX5" si="28">CW5+1</f>
        <v>45644</v>
      </c>
      <c r="CY5" s="85">
        <f t="shared" ref="CY5" si="29">CX5+1</f>
        <v>45645</v>
      </c>
      <c r="CZ5" s="85">
        <f t="shared" ref="CZ5" si="30">CY5+1</f>
        <v>45646</v>
      </c>
      <c r="DA5" s="85">
        <f t="shared" ref="DA5" si="31">CZ5+1</f>
        <v>45647</v>
      </c>
      <c r="DB5" s="85">
        <f t="shared" ref="DB5:DD5" si="32">DA5+1</f>
        <v>45648</v>
      </c>
      <c r="DC5" s="87">
        <f t="shared" si="32"/>
        <v>45649</v>
      </c>
      <c r="DD5" s="85">
        <f t="shared" si="32"/>
        <v>45650</v>
      </c>
      <c r="DE5" s="85">
        <f t="shared" ref="DE5" si="33">DD5+1</f>
        <v>45651</v>
      </c>
      <c r="DF5" s="85">
        <f t="shared" ref="DF5" si="34">DE5+1</f>
        <v>45652</v>
      </c>
      <c r="DG5" s="85">
        <f t="shared" ref="DG5" si="35">DF5+1</f>
        <v>45653</v>
      </c>
      <c r="DH5" s="85">
        <f t="shared" ref="DH5" si="36">DG5+1</f>
        <v>45654</v>
      </c>
      <c r="DI5" s="85">
        <f t="shared" ref="DI5:DK5" si="37">DH5+1</f>
        <v>45655</v>
      </c>
      <c r="DJ5" s="87">
        <f t="shared" si="37"/>
        <v>45656</v>
      </c>
      <c r="DK5" s="85">
        <f t="shared" si="37"/>
        <v>45657</v>
      </c>
      <c r="DL5" s="85">
        <f t="shared" ref="DL5" si="38">DK5+1</f>
        <v>45658</v>
      </c>
      <c r="DM5" s="85">
        <f t="shared" ref="DM5" si="39">DL5+1</f>
        <v>45659</v>
      </c>
      <c r="DN5" s="85">
        <f t="shared" ref="DN5" si="40">DM5+1</f>
        <v>45660</v>
      </c>
      <c r="DO5" s="85">
        <f t="shared" ref="DO5" si="41">DN5+1</f>
        <v>45661</v>
      </c>
      <c r="DP5" s="85">
        <f t="shared" ref="DP5:DR5" si="42">DO5+1</f>
        <v>45662</v>
      </c>
      <c r="DQ5" s="87">
        <f t="shared" si="42"/>
        <v>45663</v>
      </c>
      <c r="DR5" s="85">
        <f t="shared" si="42"/>
        <v>45664</v>
      </c>
      <c r="DS5" s="85">
        <f t="shared" ref="DS5" si="43">DR5+1</f>
        <v>45665</v>
      </c>
      <c r="DT5" s="85">
        <f t="shared" ref="DT5" si="44">DS5+1</f>
        <v>45666</v>
      </c>
      <c r="DU5" s="85">
        <f t="shared" ref="DU5" si="45">DT5+1</f>
        <v>45667</v>
      </c>
      <c r="DV5" s="85">
        <f t="shared" ref="DV5" si="46">DU5+1</f>
        <v>45668</v>
      </c>
      <c r="DW5" s="85">
        <f t="shared" ref="DW5" si="47">DV5+1</f>
        <v>45669</v>
      </c>
    </row>
    <row r="6" spans="1:127" ht="15" customHeight="1">
      <c r="A6" s="131"/>
      <c r="B6" s="133"/>
      <c r="C6" s="135"/>
      <c r="D6" s="135"/>
      <c r="E6" s="135"/>
      <c r="F6" s="135"/>
      <c r="I6" s="88" t="str">
        <f t="shared" ref="I6:AN6" si="48">LEFT(TEXT(I5,"ddd"),1)</f>
        <v>M</v>
      </c>
      <c r="J6" s="89" t="str">
        <f t="shared" si="48"/>
        <v>T</v>
      </c>
      <c r="K6" s="89" t="str">
        <f t="shared" si="48"/>
        <v>W</v>
      </c>
      <c r="L6" s="89" t="str">
        <f t="shared" si="48"/>
        <v>T</v>
      </c>
      <c r="M6" s="89" t="str">
        <f t="shared" si="48"/>
        <v>F</v>
      </c>
      <c r="N6" s="89" t="str">
        <f t="shared" si="48"/>
        <v>S</v>
      </c>
      <c r="O6" s="89" t="str">
        <f t="shared" si="48"/>
        <v>S</v>
      </c>
      <c r="P6" s="89" t="str">
        <f t="shared" si="48"/>
        <v>M</v>
      </c>
      <c r="Q6" s="89" t="str">
        <f t="shared" si="48"/>
        <v>T</v>
      </c>
      <c r="R6" s="89" t="str">
        <f t="shared" si="48"/>
        <v>W</v>
      </c>
      <c r="S6" s="89" t="str">
        <f t="shared" si="48"/>
        <v>T</v>
      </c>
      <c r="T6" s="89" t="str">
        <f t="shared" si="48"/>
        <v>F</v>
      </c>
      <c r="U6" s="89" t="str">
        <f t="shared" si="48"/>
        <v>S</v>
      </c>
      <c r="V6" s="89" t="str">
        <f t="shared" si="48"/>
        <v>S</v>
      </c>
      <c r="W6" s="89" t="str">
        <f t="shared" si="48"/>
        <v>M</v>
      </c>
      <c r="X6" s="89" t="str">
        <f t="shared" si="48"/>
        <v>T</v>
      </c>
      <c r="Y6" s="89" t="str">
        <f t="shared" si="48"/>
        <v>W</v>
      </c>
      <c r="Z6" s="89" t="str">
        <f t="shared" si="48"/>
        <v>T</v>
      </c>
      <c r="AA6" s="89" t="str">
        <f t="shared" si="48"/>
        <v>F</v>
      </c>
      <c r="AB6" s="89" t="str">
        <f t="shared" si="48"/>
        <v>S</v>
      </c>
      <c r="AC6" s="89" t="str">
        <f t="shared" si="48"/>
        <v>S</v>
      </c>
      <c r="AD6" s="89" t="str">
        <f t="shared" si="48"/>
        <v>M</v>
      </c>
      <c r="AE6" s="89" t="str">
        <f t="shared" si="48"/>
        <v>T</v>
      </c>
      <c r="AF6" s="89" t="str">
        <f t="shared" si="48"/>
        <v>W</v>
      </c>
      <c r="AG6" s="89" t="str">
        <f t="shared" si="48"/>
        <v>T</v>
      </c>
      <c r="AH6" s="89" t="str">
        <f t="shared" si="48"/>
        <v>F</v>
      </c>
      <c r="AI6" s="89" t="str">
        <f t="shared" si="48"/>
        <v>S</v>
      </c>
      <c r="AJ6" s="89" t="str">
        <f t="shared" si="48"/>
        <v>S</v>
      </c>
      <c r="AK6" s="89" t="str">
        <f t="shared" si="48"/>
        <v>M</v>
      </c>
      <c r="AL6" s="89" t="str">
        <f t="shared" si="48"/>
        <v>T</v>
      </c>
      <c r="AM6" s="89" t="str">
        <f t="shared" si="48"/>
        <v>W</v>
      </c>
      <c r="AN6" s="89" t="str">
        <f t="shared" si="48"/>
        <v>T</v>
      </c>
      <c r="AO6" s="89" t="str">
        <f t="shared" ref="AO6:BL6" si="49">LEFT(TEXT(AO5,"ddd"),1)</f>
        <v>F</v>
      </c>
      <c r="AP6" s="89" t="str">
        <f t="shared" si="49"/>
        <v>S</v>
      </c>
      <c r="AQ6" s="89" t="str">
        <f t="shared" si="49"/>
        <v>S</v>
      </c>
      <c r="AR6" s="89" t="str">
        <f t="shared" si="49"/>
        <v>M</v>
      </c>
      <c r="AS6" s="89" t="str">
        <f t="shared" si="49"/>
        <v>T</v>
      </c>
      <c r="AT6" s="89" t="str">
        <f t="shared" si="49"/>
        <v>W</v>
      </c>
      <c r="AU6" s="89" t="str">
        <f t="shared" si="49"/>
        <v>T</v>
      </c>
      <c r="AV6" s="89" t="str">
        <f t="shared" si="49"/>
        <v>F</v>
      </c>
      <c r="AW6" s="89" t="str">
        <f t="shared" si="49"/>
        <v>S</v>
      </c>
      <c r="AX6" s="89" t="str">
        <f t="shared" si="49"/>
        <v>S</v>
      </c>
      <c r="AY6" s="89" t="str">
        <f t="shared" si="49"/>
        <v>M</v>
      </c>
      <c r="AZ6" s="89" t="str">
        <f t="shared" si="49"/>
        <v>T</v>
      </c>
      <c r="BA6" s="89" t="str">
        <f t="shared" si="49"/>
        <v>W</v>
      </c>
      <c r="BB6" s="89" t="str">
        <f t="shared" si="49"/>
        <v>T</v>
      </c>
      <c r="BC6" s="89" t="str">
        <f t="shared" si="49"/>
        <v>F</v>
      </c>
      <c r="BD6" s="89" t="str">
        <f t="shared" si="49"/>
        <v>S</v>
      </c>
      <c r="BE6" s="89" t="str">
        <f t="shared" si="49"/>
        <v>S</v>
      </c>
      <c r="BF6" s="89" t="str">
        <f t="shared" si="49"/>
        <v>M</v>
      </c>
      <c r="BG6" s="89" t="str">
        <f t="shared" si="49"/>
        <v>T</v>
      </c>
      <c r="BH6" s="89" t="str">
        <f t="shared" si="49"/>
        <v>W</v>
      </c>
      <c r="BI6" s="89" t="str">
        <f t="shared" si="49"/>
        <v>T</v>
      </c>
      <c r="BJ6" s="89" t="str">
        <f t="shared" si="49"/>
        <v>F</v>
      </c>
      <c r="BK6" s="89" t="str">
        <f t="shared" si="49"/>
        <v>S</v>
      </c>
      <c r="BL6" s="95" t="str">
        <f t="shared" si="49"/>
        <v>S</v>
      </c>
      <c r="BM6" s="89" t="str">
        <f t="shared" ref="BM6:BS6" si="50">LEFT(TEXT(BM5,"ddd"),1)</f>
        <v>M</v>
      </c>
      <c r="BN6" s="89" t="str">
        <f t="shared" si="50"/>
        <v>T</v>
      </c>
      <c r="BO6" s="89" t="str">
        <f t="shared" si="50"/>
        <v>W</v>
      </c>
      <c r="BP6" s="89" t="str">
        <f t="shared" si="50"/>
        <v>T</v>
      </c>
      <c r="BQ6" s="89" t="str">
        <f t="shared" si="50"/>
        <v>F</v>
      </c>
      <c r="BR6" s="89" t="str">
        <f t="shared" si="50"/>
        <v>S</v>
      </c>
      <c r="BS6" s="95" t="str">
        <f t="shared" si="50"/>
        <v>S</v>
      </c>
      <c r="BT6" s="89" t="str">
        <f t="shared" ref="BT6:BU6" si="51">LEFT(TEXT(BT5,"ddd"),1)</f>
        <v>M</v>
      </c>
      <c r="BU6" s="89" t="str">
        <f t="shared" si="51"/>
        <v>T</v>
      </c>
      <c r="BV6" s="89" t="str">
        <f t="shared" ref="BV6:CB6" si="52">LEFT(TEXT(BV5,"ddd"),1)</f>
        <v>W</v>
      </c>
      <c r="BW6" s="89" t="str">
        <f t="shared" si="52"/>
        <v>T</v>
      </c>
      <c r="BX6" s="89" t="str">
        <f t="shared" si="52"/>
        <v>F</v>
      </c>
      <c r="BY6" s="89" t="str">
        <f t="shared" si="52"/>
        <v>S</v>
      </c>
      <c r="BZ6" s="95" t="str">
        <f t="shared" si="52"/>
        <v>S</v>
      </c>
      <c r="CA6" s="89" t="str">
        <f t="shared" si="52"/>
        <v>M</v>
      </c>
      <c r="CB6" s="89" t="str">
        <f t="shared" si="52"/>
        <v>T</v>
      </c>
      <c r="CC6" s="89" t="str">
        <f t="shared" ref="CC6:CI6" si="53">LEFT(TEXT(CC5,"ddd"),1)</f>
        <v>W</v>
      </c>
      <c r="CD6" s="89" t="str">
        <f t="shared" si="53"/>
        <v>T</v>
      </c>
      <c r="CE6" s="89" t="str">
        <f t="shared" si="53"/>
        <v>F</v>
      </c>
      <c r="CF6" s="89" t="str">
        <f t="shared" si="53"/>
        <v>S</v>
      </c>
      <c r="CG6" s="95" t="str">
        <f t="shared" si="53"/>
        <v>S</v>
      </c>
      <c r="CH6" s="89" t="str">
        <f t="shared" si="53"/>
        <v>M</v>
      </c>
      <c r="CI6" s="89" t="str">
        <f t="shared" si="53"/>
        <v>T</v>
      </c>
      <c r="CJ6" s="89" t="str">
        <f t="shared" ref="CJ6:CP6" si="54">LEFT(TEXT(CJ5,"ddd"),1)</f>
        <v>W</v>
      </c>
      <c r="CK6" s="89" t="str">
        <f t="shared" si="54"/>
        <v>T</v>
      </c>
      <c r="CL6" s="89" t="str">
        <f t="shared" si="54"/>
        <v>F</v>
      </c>
      <c r="CM6" s="89" t="str">
        <f t="shared" si="54"/>
        <v>S</v>
      </c>
      <c r="CN6" s="95" t="str">
        <f t="shared" si="54"/>
        <v>S</v>
      </c>
      <c r="CO6" s="89" t="str">
        <f t="shared" si="54"/>
        <v>M</v>
      </c>
      <c r="CP6" s="89" t="str">
        <f t="shared" si="54"/>
        <v>T</v>
      </c>
      <c r="CQ6" s="89" t="str">
        <f t="shared" ref="CQ6:CW6" si="55">LEFT(TEXT(CQ5,"ddd"),1)</f>
        <v>W</v>
      </c>
      <c r="CR6" s="89" t="str">
        <f t="shared" si="55"/>
        <v>T</v>
      </c>
      <c r="CS6" s="89" t="str">
        <f t="shared" si="55"/>
        <v>F</v>
      </c>
      <c r="CT6" s="89" t="str">
        <f t="shared" si="55"/>
        <v>S</v>
      </c>
      <c r="CU6" s="95" t="str">
        <f t="shared" si="55"/>
        <v>S</v>
      </c>
      <c r="CV6" s="89" t="str">
        <f t="shared" si="55"/>
        <v>M</v>
      </c>
      <c r="CW6" s="89" t="str">
        <f t="shared" si="55"/>
        <v>T</v>
      </c>
      <c r="CX6" s="89" t="str">
        <f t="shared" ref="CX6:DD6" si="56">LEFT(TEXT(CX5,"ddd"),1)</f>
        <v>W</v>
      </c>
      <c r="CY6" s="89" t="str">
        <f t="shared" si="56"/>
        <v>T</v>
      </c>
      <c r="CZ6" s="89" t="str">
        <f t="shared" si="56"/>
        <v>F</v>
      </c>
      <c r="DA6" s="89" t="str">
        <f t="shared" si="56"/>
        <v>S</v>
      </c>
      <c r="DB6" s="95" t="str">
        <f t="shared" si="56"/>
        <v>S</v>
      </c>
      <c r="DC6" s="89" t="str">
        <f t="shared" si="56"/>
        <v>M</v>
      </c>
      <c r="DD6" s="89" t="str">
        <f t="shared" si="56"/>
        <v>T</v>
      </c>
      <c r="DE6" s="89" t="str">
        <f t="shared" ref="DE6:DK6" si="57">LEFT(TEXT(DE5,"ddd"),1)</f>
        <v>W</v>
      </c>
      <c r="DF6" s="89" t="str">
        <f t="shared" si="57"/>
        <v>T</v>
      </c>
      <c r="DG6" s="89" t="str">
        <f t="shared" si="57"/>
        <v>F</v>
      </c>
      <c r="DH6" s="89" t="str">
        <f t="shared" si="57"/>
        <v>S</v>
      </c>
      <c r="DI6" s="95" t="str">
        <f t="shared" si="57"/>
        <v>S</v>
      </c>
      <c r="DJ6" s="89" t="str">
        <f t="shared" si="57"/>
        <v>M</v>
      </c>
      <c r="DK6" s="89" t="str">
        <f t="shared" si="57"/>
        <v>T</v>
      </c>
      <c r="DL6" s="89" t="str">
        <f t="shared" ref="DL6:DR6" si="58">LEFT(TEXT(DL5,"ddd"),1)</f>
        <v>W</v>
      </c>
      <c r="DM6" s="89" t="str">
        <f t="shared" si="58"/>
        <v>T</v>
      </c>
      <c r="DN6" s="89" t="str">
        <f t="shared" si="58"/>
        <v>F</v>
      </c>
      <c r="DO6" s="89" t="str">
        <f t="shared" si="58"/>
        <v>S</v>
      </c>
      <c r="DP6" s="95" t="str">
        <f t="shared" si="58"/>
        <v>S</v>
      </c>
      <c r="DQ6" s="89" t="str">
        <f t="shared" si="58"/>
        <v>M</v>
      </c>
      <c r="DR6" s="89" t="str">
        <f t="shared" si="58"/>
        <v>T</v>
      </c>
      <c r="DS6" s="89" t="str">
        <f t="shared" ref="DS6:DW6" si="59">LEFT(TEXT(DS5,"ddd"),1)</f>
        <v>W</v>
      </c>
      <c r="DT6" s="89" t="str">
        <f t="shared" si="59"/>
        <v>T</v>
      </c>
      <c r="DU6" s="89" t="str">
        <f t="shared" si="59"/>
        <v>F</v>
      </c>
      <c r="DV6" s="89" t="str">
        <f t="shared" si="59"/>
        <v>S</v>
      </c>
      <c r="DW6" s="95" t="str">
        <f t="shared" si="59"/>
        <v>S</v>
      </c>
    </row>
    <row r="7" spans="1:127" ht="30" hidden="1" customHeight="1">
      <c r="A7" s="3" t="s">
        <v>9</v>
      </c>
      <c r="B7" s="19"/>
      <c r="C7" s="20"/>
      <c r="D7" s="19"/>
      <c r="E7" s="19"/>
      <c r="F7" s="19"/>
      <c r="H7" t="str">
        <f>IF(OR(ISBLANK(task_start),ISBLANK(task_end)),"",task_end-task_start+1)</f>
        <v/>
      </c>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c r="AQ7" s="90"/>
      <c r="AR7" s="90"/>
      <c r="AS7" s="90"/>
      <c r="AT7" s="90"/>
      <c r="AU7" s="90"/>
      <c r="AV7" s="90"/>
      <c r="AW7" s="90"/>
      <c r="AX7" s="90"/>
      <c r="AY7" s="90"/>
      <c r="AZ7" s="90"/>
      <c r="BA7" s="90"/>
      <c r="BB7" s="90"/>
      <c r="BC7" s="90"/>
      <c r="BD7" s="90"/>
      <c r="BE7" s="90"/>
      <c r="BF7" s="90"/>
      <c r="BG7" s="90"/>
      <c r="BH7" s="90"/>
      <c r="BI7" s="90"/>
      <c r="BJ7" s="90"/>
      <c r="BK7" s="90"/>
      <c r="BL7" s="90"/>
    </row>
    <row r="8" spans="1:127" s="2" customFormat="1" ht="30" customHeight="1">
      <c r="A8" s="5"/>
      <c r="B8" s="21" t="s">
        <v>10</v>
      </c>
      <c r="C8" s="22"/>
      <c r="D8" s="23"/>
      <c r="E8" s="24"/>
      <c r="F8" s="25"/>
      <c r="G8" s="26"/>
      <c r="H8" s="27" t="str">
        <f t="shared" ref="H8:H33" si="60">IF(OR(ISBLANK(task_start),ISBLANK(task_end)),"",task_end-task_start+1)</f>
        <v/>
      </c>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row>
    <row r="9" spans="1:127" s="2" customFormat="1" ht="30" customHeight="1">
      <c r="A9" s="5"/>
      <c r="B9" s="28" t="s">
        <v>11</v>
      </c>
      <c r="C9" s="29" t="s">
        <v>12</v>
      </c>
      <c r="D9" s="30">
        <v>1</v>
      </c>
      <c r="E9" s="31">
        <f>Project_Start</f>
        <v>45556</v>
      </c>
      <c r="F9" s="31">
        <f>E9+3</f>
        <v>45559</v>
      </c>
      <c r="G9" s="26"/>
      <c r="H9" s="27">
        <f t="shared" si="60"/>
        <v>4</v>
      </c>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pans="1:127" s="2" customFormat="1" ht="30" customHeight="1">
      <c r="A10" s="5"/>
      <c r="B10" s="32" t="s">
        <v>13</v>
      </c>
      <c r="C10" s="33" t="s">
        <v>12</v>
      </c>
      <c r="D10" s="34">
        <v>1</v>
      </c>
      <c r="E10" s="35">
        <f>DATE(2024,9,27)</f>
        <v>45562</v>
      </c>
      <c r="F10" s="35">
        <f>E10</f>
        <v>45562</v>
      </c>
      <c r="G10" s="26"/>
      <c r="H10" s="27">
        <f t="shared" si="60"/>
        <v>1</v>
      </c>
      <c r="I10" s="92"/>
      <c r="J10" s="92"/>
      <c r="K10" s="92"/>
      <c r="L10" s="92"/>
      <c r="M10" s="92"/>
      <c r="N10" s="92"/>
      <c r="O10" s="92"/>
      <c r="P10" s="92"/>
      <c r="Q10" s="92"/>
      <c r="R10" s="92"/>
      <c r="S10" s="92"/>
      <c r="T10" s="92"/>
      <c r="U10" s="94"/>
      <c r="V10" s="94"/>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pans="1:127" s="2" customFormat="1" ht="30" customHeight="1">
      <c r="A11" s="3"/>
      <c r="B11" s="32" t="s">
        <v>14</v>
      </c>
      <c r="C11" s="33" t="s">
        <v>12</v>
      </c>
      <c r="D11" s="34">
        <v>1</v>
      </c>
      <c r="E11" s="35">
        <f>F10</f>
        <v>45562</v>
      </c>
      <c r="F11" s="35">
        <f>E11</f>
        <v>45562</v>
      </c>
      <c r="G11" s="26"/>
      <c r="H11" s="27">
        <f t="shared" si="60"/>
        <v>1</v>
      </c>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pans="1:127" s="2" customFormat="1" ht="30" customHeight="1">
      <c r="A12" s="3"/>
      <c r="B12" s="32" t="s">
        <v>15</v>
      </c>
      <c r="C12" s="33" t="s">
        <v>12</v>
      </c>
      <c r="D12" s="34">
        <v>1</v>
      </c>
      <c r="E12" s="35">
        <f>F11-6</f>
        <v>45556</v>
      </c>
      <c r="F12" s="35">
        <f>E12+8</f>
        <v>45564</v>
      </c>
      <c r="G12" s="26"/>
      <c r="H12" s="27">
        <f t="shared" si="60"/>
        <v>9</v>
      </c>
      <c r="I12" s="92"/>
      <c r="J12" s="92"/>
      <c r="K12" s="92"/>
      <c r="L12" s="92"/>
      <c r="M12" s="92"/>
      <c r="N12" s="92"/>
      <c r="O12" s="92"/>
      <c r="P12" s="92"/>
      <c r="Q12" s="92"/>
      <c r="R12" s="92"/>
      <c r="S12" s="92"/>
      <c r="T12" s="92"/>
      <c r="U12" s="92"/>
      <c r="V12" s="92"/>
      <c r="W12" s="92"/>
      <c r="X12" s="92"/>
      <c r="Y12" s="94"/>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row>
    <row r="13" spans="1:127" s="2" customFormat="1" ht="30" customHeight="1">
      <c r="A13" s="3"/>
      <c r="B13" s="32" t="s">
        <v>16</v>
      </c>
      <c r="C13" s="33" t="s">
        <v>12</v>
      </c>
      <c r="D13" s="34">
        <v>1</v>
      </c>
      <c r="E13" s="35">
        <f>E10-3</f>
        <v>45559</v>
      </c>
      <c r="F13" s="35">
        <f>E13+5</f>
        <v>45564</v>
      </c>
      <c r="G13" s="26"/>
      <c r="H13" s="27">
        <f t="shared" si="60"/>
        <v>6</v>
      </c>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row>
    <row r="14" spans="1:127" s="2" customFormat="1" ht="30" customHeight="1">
      <c r="A14" s="5"/>
      <c r="B14" s="36" t="s">
        <v>17</v>
      </c>
      <c r="C14" s="37" t="s">
        <v>12</v>
      </c>
      <c r="D14" s="38">
        <v>1</v>
      </c>
      <c r="E14" s="39">
        <v>45564</v>
      </c>
      <c r="F14" s="39">
        <v>45568</v>
      </c>
      <c r="G14" s="26"/>
      <c r="H14" s="27">
        <f t="shared" si="60"/>
        <v>5</v>
      </c>
      <c r="V14" s="92"/>
      <c r="W14" s="92"/>
      <c r="X14" s="92"/>
      <c r="Y14" s="92"/>
      <c r="Z14" s="92"/>
    </row>
    <row r="15" spans="1:127" s="2" customFormat="1" ht="30" customHeight="1">
      <c r="A15" s="5"/>
      <c r="B15" s="36" t="s">
        <v>18</v>
      </c>
      <c r="C15" s="37" t="s">
        <v>19</v>
      </c>
      <c r="D15" s="38">
        <v>1</v>
      </c>
      <c r="E15" s="39">
        <v>45568</v>
      </c>
      <c r="F15" s="39">
        <v>45570</v>
      </c>
      <c r="G15" s="26"/>
      <c r="H15" s="27">
        <f t="shared" si="60"/>
        <v>3</v>
      </c>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row>
    <row r="16" spans="1:127" s="2" customFormat="1" ht="30" customHeight="1">
      <c r="A16" s="3"/>
      <c r="B16" s="40" t="s">
        <v>20</v>
      </c>
      <c r="C16" s="41"/>
      <c r="D16" s="42"/>
      <c r="E16" s="43"/>
      <c r="F16" s="44"/>
      <c r="G16" s="26"/>
      <c r="H16" s="27" t="str">
        <f t="shared" si="60"/>
        <v/>
      </c>
      <c r="I16" s="92"/>
      <c r="J16" s="92"/>
      <c r="K16" s="92"/>
      <c r="L16" s="92"/>
      <c r="M16" s="92"/>
      <c r="N16" s="92"/>
      <c r="O16" s="92"/>
      <c r="P16" s="92"/>
      <c r="Q16" s="92"/>
      <c r="R16" s="92"/>
      <c r="S16" s="92"/>
      <c r="T16" s="92"/>
      <c r="U16" s="94"/>
      <c r="V16" s="94"/>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row>
    <row r="17" spans="1:64" s="2" customFormat="1" ht="36" customHeight="1">
      <c r="A17" s="3"/>
      <c r="B17" s="45" t="s">
        <v>21</v>
      </c>
      <c r="C17" s="46" t="s">
        <v>22</v>
      </c>
      <c r="D17" s="47">
        <v>1</v>
      </c>
      <c r="E17" s="48">
        <f>DATE(2024,10,7)</f>
        <v>45572</v>
      </c>
      <c r="F17" s="48">
        <f>E17+4</f>
        <v>45576</v>
      </c>
      <c r="G17" s="26"/>
      <c r="H17" s="27">
        <f t="shared" si="60"/>
        <v>5</v>
      </c>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row>
    <row r="18" spans="1:64" s="2" customFormat="1" ht="30" customHeight="1">
      <c r="A18" s="3"/>
      <c r="B18" s="45" t="s">
        <v>23</v>
      </c>
      <c r="C18" s="46" t="s">
        <v>24</v>
      </c>
      <c r="D18" s="47">
        <v>1</v>
      </c>
      <c r="E18" s="48">
        <f>DATE(2024,10,7)</f>
        <v>45572</v>
      </c>
      <c r="F18" s="48">
        <f>E18+4</f>
        <v>45576</v>
      </c>
      <c r="G18" s="26"/>
      <c r="H18" s="27">
        <f t="shared" si="60"/>
        <v>5</v>
      </c>
      <c r="I18" s="92"/>
      <c r="J18" s="92"/>
      <c r="K18" s="92"/>
      <c r="L18" s="92"/>
      <c r="M18" s="92"/>
      <c r="N18" s="92"/>
      <c r="O18" s="92"/>
      <c r="P18" s="92"/>
      <c r="Q18" s="92"/>
      <c r="R18" s="92"/>
      <c r="S18" s="92"/>
      <c r="T18" s="92"/>
      <c r="U18" s="92"/>
      <c r="V18" s="92"/>
      <c r="W18" s="92"/>
      <c r="X18" s="92"/>
      <c r="Y18" s="94"/>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row>
    <row r="19" spans="1:64" s="2" customFormat="1" ht="30" customHeight="1">
      <c r="A19" s="3"/>
      <c r="B19" s="45" t="s">
        <v>25</v>
      </c>
      <c r="C19" s="46" t="s">
        <v>26</v>
      </c>
      <c r="D19" s="47">
        <v>1</v>
      </c>
      <c r="E19" s="48">
        <f>F18</f>
        <v>45576</v>
      </c>
      <c r="F19" s="48">
        <f>E19</f>
        <v>45576</v>
      </c>
      <c r="G19" s="26"/>
      <c r="H19" s="27">
        <f t="shared" si="60"/>
        <v>1</v>
      </c>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row>
    <row r="20" spans="1:64" s="2" customFormat="1" ht="57.75" customHeight="1">
      <c r="A20" s="3"/>
      <c r="B20" s="45" t="s">
        <v>27</v>
      </c>
      <c r="C20" s="46" t="s">
        <v>28</v>
      </c>
      <c r="D20" s="47">
        <v>1</v>
      </c>
      <c r="E20" s="48">
        <f>E19</f>
        <v>45576</v>
      </c>
      <c r="F20" s="48">
        <f>E20</f>
        <v>45576</v>
      </c>
      <c r="G20" s="26"/>
      <c r="H20" s="27">
        <f t="shared" si="60"/>
        <v>1</v>
      </c>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row>
    <row r="21" spans="1:64" s="2" customFormat="1" ht="30" customHeight="1">
      <c r="A21" s="3"/>
      <c r="B21" s="45" t="s">
        <v>29</v>
      </c>
      <c r="C21" s="49" t="s">
        <v>19</v>
      </c>
      <c r="D21" s="47">
        <v>1</v>
      </c>
      <c r="E21" s="48">
        <f>E20</f>
        <v>45576</v>
      </c>
      <c r="F21" s="48">
        <f>E21+7</f>
        <v>45583</v>
      </c>
      <c r="G21" s="26"/>
      <c r="H21" s="27">
        <f t="shared" si="60"/>
        <v>8</v>
      </c>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row>
    <row r="22" spans="1:64" s="2" customFormat="1" ht="30" customHeight="1">
      <c r="A22" s="3"/>
      <c r="B22" s="50" t="s">
        <v>30</v>
      </c>
      <c r="C22" s="51" t="s">
        <v>31</v>
      </c>
      <c r="D22" s="52">
        <v>1</v>
      </c>
      <c r="E22" s="53">
        <v>45576</v>
      </c>
      <c r="F22" s="53">
        <v>45583</v>
      </c>
      <c r="G22" s="26"/>
      <c r="H22" s="27">
        <f t="shared" si="60"/>
        <v>8</v>
      </c>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row>
    <row r="23" spans="1:64" s="2" customFormat="1" ht="30" customHeight="1">
      <c r="A23" s="3"/>
      <c r="B23" s="50" t="s">
        <v>32</v>
      </c>
      <c r="C23" s="51" t="s">
        <v>33</v>
      </c>
      <c r="D23" s="52">
        <v>1</v>
      </c>
      <c r="E23" s="53">
        <v>45576</v>
      </c>
      <c r="F23" s="53">
        <v>45583</v>
      </c>
      <c r="G23" s="26"/>
      <c r="H23" s="27">
        <f t="shared" si="60"/>
        <v>8</v>
      </c>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row>
    <row r="24" spans="1:64" s="2" customFormat="1" ht="30" customHeight="1">
      <c r="A24" s="3"/>
      <c r="B24" s="50" t="s">
        <v>34</v>
      </c>
      <c r="C24" s="51" t="s">
        <v>35</v>
      </c>
      <c r="D24" s="52">
        <v>0.8</v>
      </c>
      <c r="E24" s="53">
        <v>45576</v>
      </c>
      <c r="F24" s="53">
        <v>45583</v>
      </c>
      <c r="G24" s="26"/>
      <c r="H24" s="27">
        <f t="shared" si="60"/>
        <v>8</v>
      </c>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row>
    <row r="25" spans="1:64" s="2" customFormat="1" ht="30" customHeight="1">
      <c r="A25" s="3"/>
      <c r="B25" s="50" t="s">
        <v>36</v>
      </c>
      <c r="C25" s="51" t="s">
        <v>37</v>
      </c>
      <c r="D25" s="52">
        <v>0.8</v>
      </c>
      <c r="E25" s="53">
        <v>45576</v>
      </c>
      <c r="F25" s="53">
        <v>45583</v>
      </c>
      <c r="G25" s="26"/>
      <c r="H25" s="27">
        <f t="shared" si="60"/>
        <v>8</v>
      </c>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row>
    <row r="26" spans="1:64" s="2" customFormat="1" ht="30" customHeight="1">
      <c r="A26" s="3"/>
      <c r="B26" s="50" t="s">
        <v>38</v>
      </c>
      <c r="C26" s="51" t="s">
        <v>19</v>
      </c>
      <c r="D26" s="52">
        <v>1</v>
      </c>
      <c r="E26" s="53">
        <v>45583</v>
      </c>
      <c r="F26" s="53">
        <f>DATE(2024,10,22)</f>
        <v>45587</v>
      </c>
      <c r="G26" s="26"/>
      <c r="H26" s="27">
        <f t="shared" si="60"/>
        <v>5</v>
      </c>
      <c r="I26" s="93"/>
      <c r="J26" s="93"/>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2"/>
      <c r="AP26" s="92"/>
      <c r="AQ26" s="92"/>
      <c r="AR26" s="92"/>
      <c r="AS26" s="92"/>
      <c r="AT26" s="93"/>
      <c r="AU26" s="93"/>
      <c r="AV26" s="93"/>
      <c r="AW26" s="93"/>
      <c r="AX26" s="93"/>
      <c r="AY26" s="93"/>
      <c r="AZ26" s="93"/>
      <c r="BA26" s="93"/>
      <c r="BB26" s="93"/>
      <c r="BC26" s="93"/>
      <c r="BD26" s="93"/>
      <c r="BE26" s="93"/>
      <c r="BF26" s="93"/>
      <c r="BG26" s="93"/>
      <c r="BH26" s="93"/>
      <c r="BI26" s="93"/>
      <c r="BJ26" s="93"/>
      <c r="BK26" s="93"/>
      <c r="BL26" s="93"/>
    </row>
    <row r="27" spans="1:64" s="2" customFormat="1" ht="30" customHeight="1">
      <c r="A27" s="3"/>
      <c r="B27" s="50" t="s">
        <v>39</v>
      </c>
      <c r="C27" s="51" t="s">
        <v>31</v>
      </c>
      <c r="D27" s="52">
        <v>1</v>
      </c>
      <c r="E27" s="53">
        <v>45583</v>
      </c>
      <c r="F27" s="53">
        <v>45587</v>
      </c>
      <c r="G27" s="26"/>
      <c r="H27" s="27">
        <f t="shared" si="60"/>
        <v>5</v>
      </c>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row>
    <row r="28" spans="1:64" s="2" customFormat="1" ht="30" customHeight="1">
      <c r="A28" s="3"/>
      <c r="B28" s="50" t="s">
        <v>40</v>
      </c>
      <c r="C28" s="51" t="s">
        <v>33</v>
      </c>
      <c r="D28" s="52">
        <v>1</v>
      </c>
      <c r="E28" s="53">
        <v>45583</v>
      </c>
      <c r="F28" s="53">
        <v>45587</v>
      </c>
      <c r="G28" s="26"/>
      <c r="H28" s="27">
        <f t="shared" si="60"/>
        <v>5</v>
      </c>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row>
    <row r="29" spans="1:64" s="2" customFormat="1" ht="30" customHeight="1">
      <c r="A29" s="3"/>
      <c r="B29" s="50" t="s">
        <v>41</v>
      </c>
      <c r="C29" s="51" t="s">
        <v>35</v>
      </c>
      <c r="D29" s="52">
        <v>0.5</v>
      </c>
      <c r="E29" s="53">
        <v>45583</v>
      </c>
      <c r="F29" s="53">
        <v>45587</v>
      </c>
      <c r="G29" s="26"/>
      <c r="H29" s="27">
        <f t="shared" si="60"/>
        <v>5</v>
      </c>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row>
    <row r="30" spans="1:64" s="2" customFormat="1" ht="30" customHeight="1">
      <c r="A30" s="3"/>
      <c r="B30" s="50" t="s">
        <v>42</v>
      </c>
      <c r="C30" s="51" t="s">
        <v>37</v>
      </c>
      <c r="D30" s="52">
        <v>0.5</v>
      </c>
      <c r="E30" s="53">
        <v>45583</v>
      </c>
      <c r="F30" s="53">
        <v>45587</v>
      </c>
      <c r="G30" s="26"/>
      <c r="H30" s="27">
        <f t="shared" si="60"/>
        <v>5</v>
      </c>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row>
    <row r="31" spans="1:64" s="2" customFormat="1" ht="30" customHeight="1">
      <c r="A31" s="3"/>
      <c r="B31" s="50" t="s">
        <v>43</v>
      </c>
      <c r="C31" s="51" t="s">
        <v>31</v>
      </c>
      <c r="D31" s="52">
        <v>1</v>
      </c>
      <c r="E31" s="53">
        <v>45583</v>
      </c>
      <c r="F31" s="53">
        <v>45590</v>
      </c>
      <c r="G31" s="26"/>
      <c r="H31" s="27">
        <f t="shared" si="60"/>
        <v>8</v>
      </c>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row>
    <row r="32" spans="1:64" s="2" customFormat="1" ht="30" customHeight="1">
      <c r="A32" s="3"/>
      <c r="B32" s="50" t="s">
        <v>44</v>
      </c>
      <c r="C32" s="51" t="s">
        <v>31</v>
      </c>
      <c r="D32" s="52">
        <v>1</v>
      </c>
      <c r="E32" s="53">
        <v>45587</v>
      </c>
      <c r="F32" s="53">
        <v>45587</v>
      </c>
      <c r="G32" s="26"/>
      <c r="H32" s="27">
        <f t="shared" si="60"/>
        <v>1</v>
      </c>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1"/>
      <c r="AL32" s="91"/>
      <c r="AM32" s="91"/>
      <c r="AN32" s="91"/>
      <c r="AO32" s="92"/>
      <c r="AP32" s="92"/>
      <c r="AQ32" s="92"/>
      <c r="AR32" s="92"/>
      <c r="AS32" s="92"/>
      <c r="AT32" s="92"/>
      <c r="AU32" s="92"/>
      <c r="AV32" s="92"/>
      <c r="AW32" s="91"/>
      <c r="AX32" s="91"/>
      <c r="AY32" s="91"/>
      <c r="AZ32" s="91"/>
      <c r="BA32" s="91"/>
      <c r="BB32" s="91"/>
      <c r="BC32" s="91"/>
      <c r="BD32" s="91"/>
      <c r="BE32" s="91"/>
      <c r="BF32" s="91"/>
      <c r="BG32" s="91"/>
      <c r="BH32" s="91"/>
      <c r="BI32" s="91"/>
      <c r="BJ32" s="91"/>
      <c r="BK32" s="91"/>
      <c r="BL32" s="91"/>
    </row>
    <row r="33" spans="1:134" s="2" customFormat="1" ht="30" customHeight="1">
      <c r="A33" s="5"/>
      <c r="B33" s="50" t="s">
        <v>45</v>
      </c>
      <c r="C33" s="51" t="s">
        <v>31</v>
      </c>
      <c r="D33" s="52">
        <v>1</v>
      </c>
      <c r="E33" s="53">
        <v>45583</v>
      </c>
      <c r="F33" s="53">
        <v>45590</v>
      </c>
      <c r="G33" s="26"/>
      <c r="H33" s="54">
        <f t="shared" si="60"/>
        <v>8</v>
      </c>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row>
    <row r="34" spans="1:134" ht="30" customHeight="1">
      <c r="B34" s="50" t="s">
        <v>46</v>
      </c>
      <c r="C34" s="51" t="s">
        <v>31</v>
      </c>
      <c r="D34" s="52">
        <v>1</v>
      </c>
      <c r="E34" s="53">
        <v>45583</v>
      </c>
      <c r="F34" s="53">
        <v>45590</v>
      </c>
      <c r="G34" s="55"/>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row>
    <row r="35" spans="1:134" ht="30" customHeight="1">
      <c r="B35" s="50" t="s">
        <v>47</v>
      </c>
      <c r="C35" s="51" t="s">
        <v>33</v>
      </c>
      <c r="D35" s="52">
        <v>1</v>
      </c>
      <c r="E35" s="53">
        <v>45583</v>
      </c>
      <c r="F35" s="53">
        <v>45590</v>
      </c>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row>
    <row r="36" spans="1:134" ht="30" customHeight="1">
      <c r="B36" s="50" t="s">
        <v>48</v>
      </c>
      <c r="C36" s="51" t="s">
        <v>33</v>
      </c>
      <c r="D36" s="52">
        <v>1</v>
      </c>
      <c r="E36" s="53">
        <v>45583</v>
      </c>
      <c r="F36" s="53">
        <v>45590</v>
      </c>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row>
    <row r="37" spans="1:134" ht="30" customHeight="1">
      <c r="B37" s="50" t="s">
        <v>49</v>
      </c>
      <c r="C37" s="51" t="s">
        <v>19</v>
      </c>
      <c r="D37" s="52">
        <v>1</v>
      </c>
      <c r="E37" s="53">
        <v>45583</v>
      </c>
      <c r="F37" s="53">
        <v>45590</v>
      </c>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row>
    <row r="38" spans="1:134" ht="30" customHeight="1">
      <c r="B38" s="50" t="s">
        <v>50</v>
      </c>
      <c r="C38" s="51" t="s">
        <v>37</v>
      </c>
      <c r="D38" s="52">
        <v>1</v>
      </c>
      <c r="E38" s="53">
        <v>45583</v>
      </c>
      <c r="F38" s="53">
        <v>45590</v>
      </c>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row>
    <row r="39" spans="1:134" ht="30" customHeight="1">
      <c r="B39" s="50" t="s">
        <v>51</v>
      </c>
      <c r="C39" s="51" t="s">
        <v>35</v>
      </c>
      <c r="D39" s="52">
        <v>1</v>
      </c>
      <c r="E39" s="53">
        <v>45583</v>
      </c>
      <c r="F39" s="53">
        <v>45590</v>
      </c>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row>
    <row r="40" spans="1:134" ht="30" customHeight="1">
      <c r="B40" s="50" t="s">
        <v>52</v>
      </c>
      <c r="C40" s="51" t="s">
        <v>33</v>
      </c>
      <c r="D40" s="52">
        <v>1</v>
      </c>
      <c r="E40" s="53">
        <v>45583</v>
      </c>
      <c r="F40" s="53">
        <v>45590</v>
      </c>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row>
    <row r="41" spans="1:134" ht="30" customHeight="1">
      <c r="B41" s="50" t="s">
        <v>53</v>
      </c>
      <c r="C41" s="51" t="s">
        <v>33</v>
      </c>
      <c r="D41" s="52">
        <v>1</v>
      </c>
      <c r="E41" s="53">
        <v>45583</v>
      </c>
      <c r="F41" s="53">
        <v>45590</v>
      </c>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row>
    <row r="42" spans="1:134" ht="30" customHeight="1">
      <c r="B42" s="50" t="s">
        <v>54</v>
      </c>
      <c r="C42" s="51" t="s">
        <v>33</v>
      </c>
      <c r="D42" s="52">
        <v>1</v>
      </c>
      <c r="E42" s="53">
        <v>45583</v>
      </c>
      <c r="F42" s="53">
        <v>45590</v>
      </c>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row>
    <row r="43" spans="1:134" ht="30" customHeight="1">
      <c r="B43" s="56" t="s">
        <v>55</v>
      </c>
      <c r="C43" s="57"/>
      <c r="D43" s="58"/>
      <c r="E43" s="59"/>
      <c r="F43" s="60"/>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row>
    <row r="44" spans="1:134" ht="30" customHeight="1">
      <c r="B44" s="61" t="s">
        <v>56</v>
      </c>
      <c r="C44" s="62" t="s">
        <v>31</v>
      </c>
      <c r="D44" s="63">
        <v>0</v>
      </c>
      <c r="E44" s="64">
        <f>DATE(2024,10,28)</f>
        <v>45593</v>
      </c>
      <c r="F44" s="64">
        <f>DATE(2024,11,9)</f>
        <v>45605</v>
      </c>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143"/>
      <c r="AZ44" s="144"/>
      <c r="BA44" s="144"/>
      <c r="BB44" s="144"/>
      <c r="BC44" s="144"/>
      <c r="BD44" s="144"/>
      <c r="BE44" s="144"/>
      <c r="BF44" s="144"/>
      <c r="BG44" s="144"/>
      <c r="BH44" s="144"/>
      <c r="BI44" s="144"/>
      <c r="BJ44" s="144"/>
      <c r="BK44" s="145"/>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row>
    <row r="45" spans="1:134" ht="30" customHeight="1">
      <c r="B45" s="61" t="s">
        <v>57</v>
      </c>
      <c r="C45" s="62" t="s">
        <v>19</v>
      </c>
      <c r="D45" s="63">
        <v>0</v>
      </c>
      <c r="E45" s="64">
        <f>DATE(2024,10,28)</f>
        <v>45593</v>
      </c>
      <c r="F45" s="64">
        <f>DATE(2024,11,9)</f>
        <v>45605</v>
      </c>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68"/>
      <c r="AZ45" s="68"/>
      <c r="BA45" s="68"/>
      <c r="BB45" s="68"/>
      <c r="BC45" s="68"/>
      <c r="BD45" s="68"/>
      <c r="BE45" s="68"/>
      <c r="BF45" s="68"/>
      <c r="BG45" s="68"/>
      <c r="BH45" s="68"/>
      <c r="BI45" s="68"/>
      <c r="BJ45" s="68"/>
      <c r="BK45" s="68"/>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row>
    <row r="46" spans="1:134" ht="30" customHeight="1">
      <c r="B46" s="61" t="s">
        <v>58</v>
      </c>
      <c r="C46" s="62" t="s">
        <v>31</v>
      </c>
      <c r="D46" s="63">
        <v>0</v>
      </c>
      <c r="E46" s="64">
        <f>DATE(2024,11,10)</f>
        <v>45606</v>
      </c>
      <c r="F46" s="64">
        <f>DATE(2024,11,23)</f>
        <v>45619</v>
      </c>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143"/>
      <c r="BM46" s="144"/>
      <c r="BN46" s="144"/>
      <c r="BO46" s="144"/>
      <c r="BP46" s="144"/>
      <c r="BQ46" s="144"/>
      <c r="BR46" s="144"/>
      <c r="BS46" s="144"/>
      <c r="BT46" s="144"/>
      <c r="BU46" s="144"/>
      <c r="BV46" s="144"/>
      <c r="BW46" s="144"/>
      <c r="BX46" s="144"/>
      <c r="BY46" s="145"/>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row>
    <row r="47" spans="1:134" ht="30" customHeight="1">
      <c r="B47" s="61" t="s">
        <v>59</v>
      </c>
      <c r="C47" s="62" t="s">
        <v>19</v>
      </c>
      <c r="D47" s="63">
        <v>0</v>
      </c>
      <c r="E47" s="64">
        <f>DATE(2024,11,10)</f>
        <v>45606</v>
      </c>
      <c r="F47" s="64">
        <f>DATE(2024,11,23)</f>
        <v>45619</v>
      </c>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68"/>
      <c r="BM47" s="68"/>
      <c r="BN47" s="68"/>
      <c r="BO47" s="68"/>
      <c r="BP47" s="68"/>
      <c r="BQ47" s="68"/>
      <c r="BR47" s="68"/>
      <c r="BS47" s="68"/>
      <c r="BT47" s="68"/>
      <c r="BU47" s="68"/>
      <c r="BV47" s="68"/>
      <c r="BW47" s="68"/>
      <c r="BX47" s="68"/>
      <c r="BY47" s="68"/>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row>
    <row r="48" spans="1:134" ht="47.4" customHeight="1">
      <c r="B48" s="61" t="s">
        <v>60</v>
      </c>
      <c r="C48" s="65" t="s">
        <v>61</v>
      </c>
      <c r="D48" s="63">
        <v>0</v>
      </c>
      <c r="E48" s="64">
        <f>DATE(2024,10,28)</f>
        <v>45593</v>
      </c>
      <c r="F48" s="64">
        <f>DATE(2024,11,9)</f>
        <v>45605</v>
      </c>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68"/>
      <c r="AZ48" s="68"/>
      <c r="BA48" s="68"/>
      <c r="BB48" s="68"/>
      <c r="BC48" s="68"/>
      <c r="BD48" s="68"/>
      <c r="BE48" s="68"/>
      <c r="BF48" s="68"/>
      <c r="BG48" s="68"/>
      <c r="BH48" s="68"/>
      <c r="BI48" s="68"/>
      <c r="BJ48" s="68"/>
      <c r="BK48" s="68"/>
      <c r="BL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row>
    <row r="49" spans="2:127" ht="30" customHeight="1">
      <c r="B49" s="66" t="s">
        <v>62</v>
      </c>
      <c r="C49" s="67" t="s">
        <v>35</v>
      </c>
      <c r="D49" s="68">
        <v>0</v>
      </c>
      <c r="E49" s="69">
        <f>DATE(2024,11,10)</f>
        <v>45606</v>
      </c>
      <c r="F49" s="69">
        <f t="shared" ref="F49:F55" si="61">DATE(2024,11,23)</f>
        <v>45619</v>
      </c>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68"/>
      <c r="BM49" s="68"/>
      <c r="BN49" s="68"/>
      <c r="BO49" s="68"/>
      <c r="BP49" s="68"/>
      <c r="BQ49" s="68"/>
      <c r="BR49" s="68"/>
      <c r="BS49" s="68"/>
      <c r="BT49" s="68"/>
      <c r="BU49" s="68"/>
      <c r="BV49" s="68"/>
      <c r="BW49" s="68"/>
      <c r="BX49" s="68"/>
      <c r="BY49" s="68"/>
      <c r="BZ49" s="14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row>
    <row r="50" spans="2:127" ht="30" customHeight="1">
      <c r="B50" s="66" t="s">
        <v>63</v>
      </c>
      <c r="C50" s="67" t="s">
        <v>37</v>
      </c>
      <c r="D50" s="68">
        <v>0</v>
      </c>
      <c r="E50" s="69">
        <f>DATE(2024,11,10)</f>
        <v>45606</v>
      </c>
      <c r="F50" s="69">
        <f t="shared" si="61"/>
        <v>45619</v>
      </c>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146"/>
      <c r="BL50" s="150"/>
      <c r="BM50" s="151"/>
      <c r="BN50" s="151"/>
      <c r="BO50" s="151"/>
      <c r="BP50" s="151"/>
      <c r="BQ50" s="151"/>
      <c r="BR50" s="151"/>
      <c r="BS50" s="151"/>
      <c r="BT50" s="151"/>
      <c r="BU50" s="151"/>
      <c r="BV50" s="151"/>
      <c r="BW50" s="151"/>
      <c r="BX50" s="151"/>
      <c r="BY50" s="151"/>
      <c r="BZ50" s="152"/>
      <c r="CA50" s="147"/>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row>
    <row r="51" spans="2:127" ht="49.2" customHeight="1">
      <c r="B51" s="66" t="s">
        <v>64</v>
      </c>
      <c r="C51" s="67" t="s">
        <v>28</v>
      </c>
      <c r="D51" s="68">
        <v>0</v>
      </c>
      <c r="E51" s="69">
        <f>DATE(2024,10,28)</f>
        <v>45593</v>
      </c>
      <c r="F51" s="69">
        <f t="shared" si="61"/>
        <v>45619</v>
      </c>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153"/>
      <c r="CA51" s="148"/>
      <c r="CB51" s="148"/>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row>
    <row r="52" spans="2:127" ht="42" customHeight="1">
      <c r="B52" s="66" t="s">
        <v>65</v>
      </c>
      <c r="C52" s="67" t="s">
        <v>66</v>
      </c>
      <c r="D52" s="68">
        <v>0</v>
      </c>
      <c r="E52" s="69">
        <f>DATE(2024,10,28)</f>
        <v>45593</v>
      </c>
      <c r="F52" s="69">
        <f t="shared" si="61"/>
        <v>45619</v>
      </c>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146"/>
      <c r="AY52" s="150"/>
      <c r="AZ52" s="151"/>
      <c r="BA52" s="151"/>
      <c r="BB52" s="151"/>
      <c r="BC52" s="151"/>
      <c r="BD52" s="151"/>
      <c r="BE52" s="151"/>
      <c r="BF52" s="151"/>
      <c r="BG52" s="151"/>
      <c r="BH52" s="151"/>
      <c r="BI52" s="151"/>
      <c r="BJ52" s="151"/>
      <c r="BK52" s="151"/>
      <c r="BL52" s="151"/>
      <c r="BM52" s="151"/>
      <c r="BN52" s="151"/>
      <c r="BO52" s="151"/>
      <c r="BP52" s="151"/>
      <c r="BQ52" s="151"/>
      <c r="BR52" s="151"/>
      <c r="BS52" s="151"/>
      <c r="BT52" s="151"/>
      <c r="BU52" s="151"/>
      <c r="BV52" s="151"/>
      <c r="BW52" s="151"/>
      <c r="BX52" s="151"/>
      <c r="BY52" s="151"/>
      <c r="BZ52" s="154"/>
      <c r="CA52" s="154"/>
      <c r="CB52" s="152"/>
      <c r="CC52" s="147"/>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row>
    <row r="53" spans="2:127" ht="43.8" customHeight="1">
      <c r="B53" s="66" t="s">
        <v>67</v>
      </c>
      <c r="C53" s="67" t="s">
        <v>68</v>
      </c>
      <c r="D53" s="68">
        <v>0</v>
      </c>
      <c r="E53" s="69">
        <f>DATE(2024,10,28)</f>
        <v>45593</v>
      </c>
      <c r="F53" s="69">
        <f t="shared" si="61"/>
        <v>45619</v>
      </c>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68"/>
      <c r="AZ53" s="68"/>
      <c r="BA53" s="68"/>
      <c r="BB53" s="68"/>
      <c r="BC53" s="68"/>
      <c r="BD53" s="68"/>
      <c r="BE53" s="68"/>
      <c r="BF53" s="68"/>
      <c r="BG53" s="68"/>
      <c r="BH53" s="68"/>
      <c r="BI53" s="68"/>
      <c r="BJ53" s="68"/>
      <c r="BK53" s="68"/>
      <c r="BL53" s="68"/>
      <c r="BM53" s="68"/>
      <c r="BN53" s="68"/>
      <c r="BO53" s="68"/>
      <c r="BP53" s="68"/>
      <c r="BQ53" s="68"/>
      <c r="BR53" s="68"/>
      <c r="BS53" s="68"/>
      <c r="BT53" s="68"/>
      <c r="BU53" s="68"/>
      <c r="BV53" s="68"/>
      <c r="BW53" s="68"/>
      <c r="BX53" s="68"/>
      <c r="BY53" s="68"/>
      <c r="BZ53" s="153"/>
      <c r="CA53" s="153"/>
      <c r="CB53" s="153"/>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row>
    <row r="54" spans="2:127" ht="42.6" customHeight="1">
      <c r="B54" s="66" t="s">
        <v>69</v>
      </c>
      <c r="C54" s="67" t="s">
        <v>70</v>
      </c>
      <c r="D54" s="68">
        <v>0</v>
      </c>
      <c r="E54" s="69">
        <f>DATE(2024,11,10)</f>
        <v>45606</v>
      </c>
      <c r="F54" s="69">
        <f t="shared" si="61"/>
        <v>45619</v>
      </c>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146"/>
      <c r="BL54" s="150"/>
      <c r="BM54" s="151"/>
      <c r="BN54" s="151"/>
      <c r="BO54" s="151"/>
      <c r="BP54" s="151"/>
      <c r="BQ54" s="151"/>
      <c r="BR54" s="151"/>
      <c r="BS54" s="151"/>
      <c r="BT54" s="151"/>
      <c r="BU54" s="151"/>
      <c r="BV54" s="151"/>
      <c r="BW54" s="151"/>
      <c r="BX54" s="151"/>
      <c r="BY54" s="151"/>
      <c r="BZ54" s="154"/>
      <c r="CA54" s="154"/>
      <c r="CB54" s="152"/>
      <c r="CC54" s="147"/>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row>
    <row r="55" spans="2:127" ht="43.2" customHeight="1">
      <c r="B55" s="66" t="s">
        <v>71</v>
      </c>
      <c r="C55" s="67" t="s">
        <v>72</v>
      </c>
      <c r="D55" s="68">
        <v>0</v>
      </c>
      <c r="E55" s="69">
        <f>DATE(2024,11,10)</f>
        <v>45606</v>
      </c>
      <c r="F55" s="69">
        <f t="shared" si="61"/>
        <v>45619</v>
      </c>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68"/>
      <c r="BM55" s="68"/>
      <c r="BN55" s="68"/>
      <c r="BO55" s="68"/>
      <c r="BP55" s="68"/>
      <c r="BQ55" s="68"/>
      <c r="BR55" s="68"/>
      <c r="BS55" s="68"/>
      <c r="BT55" s="68"/>
      <c r="BU55" s="68"/>
      <c r="BV55" s="68"/>
      <c r="BW55" s="68"/>
      <c r="BX55" s="68"/>
      <c r="BY55" s="68"/>
      <c r="BZ55" s="149"/>
      <c r="CA55" s="149"/>
      <c r="CB55" s="149"/>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row>
    <row r="56" spans="2:127" ht="30" customHeight="1">
      <c r="B56" s="70" t="s">
        <v>73</v>
      </c>
      <c r="C56" s="71"/>
      <c r="D56" s="72"/>
      <c r="E56" s="73"/>
      <c r="F56" s="74"/>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row>
    <row r="57" spans="2:127" ht="45" customHeight="1">
      <c r="B57" s="75" t="s">
        <v>74</v>
      </c>
      <c r="C57" s="76" t="s">
        <v>75</v>
      </c>
      <c r="D57" s="77">
        <v>0</v>
      </c>
      <c r="E57" s="78">
        <f>DATE(2024,11,25)</f>
        <v>45621</v>
      </c>
      <c r="F57" s="78">
        <f>E57+7</f>
        <v>45628</v>
      </c>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155"/>
      <c r="CB57" s="156"/>
      <c r="CC57" s="156"/>
      <c r="CD57" s="156"/>
      <c r="CE57" s="156"/>
      <c r="CF57" s="156"/>
      <c r="CG57" s="156"/>
      <c r="CH57" s="156"/>
      <c r="CI57" s="157"/>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row>
    <row r="58" spans="2:127" ht="36.6" customHeight="1">
      <c r="B58" s="75" t="s">
        <v>76</v>
      </c>
      <c r="C58" s="76" t="s">
        <v>77</v>
      </c>
      <c r="D58" s="77">
        <v>0</v>
      </c>
      <c r="E58" s="78">
        <f>DATE(2024,11,25)</f>
        <v>45621</v>
      </c>
      <c r="F58" s="78">
        <f>E57+7</f>
        <v>45628</v>
      </c>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80"/>
      <c r="CB58" s="80"/>
      <c r="CC58" s="80"/>
      <c r="CD58" s="80"/>
      <c r="CE58" s="80"/>
      <c r="CF58" s="80"/>
      <c r="CG58" s="80"/>
      <c r="CH58" s="80"/>
      <c r="CI58" s="149"/>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row>
    <row r="59" spans="2:127" ht="37.799999999999997" customHeight="1">
      <c r="B59" s="75" t="s">
        <v>78</v>
      </c>
      <c r="C59" s="76" t="s">
        <v>68</v>
      </c>
      <c r="D59" s="77">
        <v>0</v>
      </c>
      <c r="E59" s="78">
        <f>F58+1</f>
        <v>45629</v>
      </c>
      <c r="F59" s="78">
        <f>E59+11</f>
        <v>45640</v>
      </c>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80"/>
      <c r="CJ59" s="80"/>
      <c r="CK59" s="80"/>
      <c r="CL59" s="80"/>
      <c r="CM59" s="80"/>
      <c r="CN59" s="80"/>
      <c r="CO59" s="80"/>
      <c r="CP59" s="80"/>
      <c r="CQ59" s="80"/>
      <c r="CR59" s="80"/>
      <c r="CS59" s="80"/>
      <c r="CT59" s="80"/>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row>
    <row r="60" spans="2:127" ht="41.25" customHeight="1">
      <c r="B60" s="75" t="s">
        <v>79</v>
      </c>
      <c r="C60" s="76" t="s">
        <v>80</v>
      </c>
      <c r="D60" s="77">
        <v>0</v>
      </c>
      <c r="E60" s="78">
        <f>F58+1</f>
        <v>45629</v>
      </c>
      <c r="F60" s="78">
        <f>E59+11</f>
        <v>45640</v>
      </c>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80"/>
      <c r="CJ60" s="158"/>
      <c r="CK60" s="159"/>
      <c r="CL60" s="159"/>
      <c r="CM60" s="159"/>
      <c r="CN60" s="159"/>
      <c r="CO60" s="159"/>
      <c r="CP60" s="159"/>
      <c r="CQ60" s="159"/>
      <c r="CR60" s="159"/>
      <c r="CS60" s="159"/>
      <c r="CT60" s="160"/>
      <c r="CU60" s="147"/>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row>
    <row r="61" spans="2:127" ht="30" customHeight="1">
      <c r="B61" s="75" t="s">
        <v>81</v>
      </c>
      <c r="C61" s="79" t="s">
        <v>82</v>
      </c>
      <c r="D61" s="77">
        <v>0</v>
      </c>
      <c r="E61" s="78">
        <f>DATE(2024,11,25)</f>
        <v>45621</v>
      </c>
      <c r="F61" s="78">
        <f>E59+11</f>
        <v>45640</v>
      </c>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80"/>
      <c r="CB61" s="80"/>
      <c r="CC61" s="80"/>
      <c r="CD61" s="80"/>
      <c r="CE61" s="80"/>
      <c r="CF61" s="80"/>
      <c r="CG61" s="80"/>
      <c r="CH61" s="80"/>
      <c r="CI61" s="80"/>
      <c r="CJ61" s="80"/>
      <c r="CK61" s="80"/>
      <c r="CL61" s="80"/>
      <c r="CM61" s="80"/>
      <c r="CN61" s="80"/>
      <c r="CO61" s="80"/>
      <c r="CP61" s="80"/>
      <c r="CQ61" s="80"/>
      <c r="CR61" s="80"/>
      <c r="CS61" s="80"/>
      <c r="CT61" s="80"/>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row>
    <row r="62" spans="2:127" ht="50.4" customHeight="1">
      <c r="B62" s="80" t="s">
        <v>83</v>
      </c>
      <c r="C62" s="81" t="s">
        <v>84</v>
      </c>
      <c r="D62" s="82">
        <v>0</v>
      </c>
      <c r="E62" s="83">
        <f>DATE(2024,11,25)</f>
        <v>45621</v>
      </c>
      <c r="F62" s="83">
        <f>E59+11</f>
        <v>45640</v>
      </c>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80"/>
      <c r="CB62" s="158"/>
      <c r="CC62" s="159"/>
      <c r="CD62" s="159"/>
      <c r="CE62" s="159"/>
      <c r="CF62" s="159"/>
      <c r="CG62" s="159"/>
      <c r="CH62" s="159"/>
      <c r="CI62" s="159"/>
      <c r="CJ62" s="159"/>
      <c r="CK62" s="159"/>
      <c r="CL62" s="159"/>
      <c r="CM62" s="159"/>
      <c r="CN62" s="159"/>
      <c r="CO62" s="159"/>
      <c r="CP62" s="159"/>
      <c r="CQ62" s="159"/>
      <c r="CR62" s="159"/>
      <c r="CS62" s="159"/>
      <c r="CT62" s="160"/>
      <c r="CU62" s="147"/>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row>
    <row r="63" spans="2:127" ht="37.799999999999997" customHeight="1">
      <c r="B63" s="80" t="s">
        <v>85</v>
      </c>
      <c r="C63" s="81" t="s">
        <v>86</v>
      </c>
      <c r="D63" s="82">
        <v>0</v>
      </c>
      <c r="E63" s="83">
        <f>DATE(2024,11,25)</f>
        <v>45621</v>
      </c>
      <c r="F63" s="83">
        <f>E59+11</f>
        <v>45640</v>
      </c>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80"/>
      <c r="CB63" s="80"/>
      <c r="CC63" s="80"/>
      <c r="CD63" s="80"/>
      <c r="CE63" s="80"/>
      <c r="CF63" s="80"/>
      <c r="CG63" s="80"/>
      <c r="CH63" s="80"/>
      <c r="CI63" s="80"/>
      <c r="CJ63" s="80"/>
      <c r="CK63" s="80"/>
      <c r="CL63" s="80"/>
      <c r="CM63" s="80"/>
      <c r="CN63" s="80"/>
      <c r="CO63" s="80"/>
      <c r="CP63" s="80"/>
      <c r="CQ63" s="80"/>
      <c r="CR63" s="80"/>
      <c r="CS63" s="80"/>
      <c r="CT63" s="80"/>
      <c r="CU63" s="148"/>
      <c r="CV63" s="148"/>
      <c r="CW63" s="148"/>
      <c r="CX63" s="148"/>
      <c r="CY63" s="148"/>
      <c r="CZ63" s="148"/>
      <c r="DA63" s="148"/>
      <c r="DB63" s="92"/>
      <c r="DC63" s="92"/>
      <c r="DD63" s="92"/>
      <c r="DE63" s="92"/>
      <c r="DF63" s="92"/>
      <c r="DG63" s="92"/>
      <c r="DH63" s="92"/>
      <c r="DI63" s="92"/>
      <c r="DJ63" s="92"/>
      <c r="DK63" s="92"/>
      <c r="DL63" s="92"/>
      <c r="DM63" s="92"/>
      <c r="DN63" s="92"/>
      <c r="DO63" s="92"/>
      <c r="DP63" s="92"/>
      <c r="DQ63" s="92"/>
      <c r="DR63" s="92"/>
      <c r="DS63" s="92"/>
      <c r="DT63" s="92"/>
      <c r="DU63" s="92"/>
      <c r="DV63" s="92"/>
      <c r="DW63" s="92"/>
    </row>
    <row r="64" spans="2:127" ht="30" customHeight="1">
      <c r="B64" s="80" t="s">
        <v>87</v>
      </c>
      <c r="C64" s="81" t="s">
        <v>86</v>
      </c>
      <c r="D64" s="82">
        <v>0</v>
      </c>
      <c r="E64" s="83">
        <f>DATE(2024,12,8)</f>
        <v>45634</v>
      </c>
      <c r="F64" s="83">
        <f>E59+11</f>
        <v>45640</v>
      </c>
      <c r="I64" s="92"/>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80"/>
      <c r="CO64" s="158"/>
      <c r="CP64" s="159"/>
      <c r="CQ64" s="159"/>
      <c r="CR64" s="159"/>
      <c r="CS64" s="159"/>
      <c r="CT64" s="159"/>
      <c r="CU64" s="154"/>
      <c r="CV64" s="154"/>
      <c r="CW64" s="154"/>
      <c r="CX64" s="154"/>
      <c r="CY64" s="154"/>
      <c r="CZ64" s="154"/>
      <c r="DA64" s="152"/>
      <c r="DB64" s="147"/>
      <c r="DC64" s="92"/>
      <c r="DD64" s="92"/>
      <c r="DE64" s="92"/>
      <c r="DF64" s="92"/>
      <c r="DG64" s="92"/>
      <c r="DH64" s="92"/>
      <c r="DI64" s="92"/>
      <c r="DJ64" s="92"/>
      <c r="DK64" s="92"/>
      <c r="DL64" s="92"/>
      <c r="DM64" s="92"/>
      <c r="DN64" s="92"/>
      <c r="DO64" s="92"/>
      <c r="DP64" s="92"/>
      <c r="DQ64" s="92"/>
      <c r="DR64" s="92"/>
      <c r="DS64" s="92"/>
      <c r="DT64" s="92"/>
      <c r="DU64" s="92"/>
      <c r="DV64" s="92"/>
      <c r="DW64" s="92"/>
    </row>
    <row r="65" spans="2:128" ht="30" customHeight="1">
      <c r="B65" s="96" t="s">
        <v>88</v>
      </c>
      <c r="C65" s="97"/>
      <c r="D65" s="98"/>
      <c r="E65" s="99"/>
      <c r="F65" s="100"/>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149"/>
      <c r="CP65" s="149"/>
      <c r="CQ65" s="149"/>
      <c r="CR65" s="149"/>
      <c r="CS65" s="149"/>
      <c r="CT65" s="149"/>
      <c r="CU65" s="149"/>
      <c r="CV65" s="149"/>
      <c r="CW65" s="149"/>
      <c r="CX65" s="149"/>
      <c r="CY65" s="149"/>
      <c r="CZ65" s="149"/>
      <c r="DA65" s="149"/>
      <c r="DB65" s="92"/>
      <c r="DC65" s="92"/>
      <c r="DD65" s="92"/>
      <c r="DE65" s="92"/>
      <c r="DF65" s="92"/>
      <c r="DG65" s="92"/>
      <c r="DH65" s="92"/>
      <c r="DI65" s="92"/>
      <c r="DJ65" s="92"/>
      <c r="DK65" s="92"/>
      <c r="DL65" s="92"/>
      <c r="DM65" s="92"/>
      <c r="DN65" s="92"/>
      <c r="DO65" s="92"/>
      <c r="DP65" s="92"/>
      <c r="DQ65" s="92"/>
      <c r="DR65" s="92"/>
      <c r="DS65" s="92"/>
      <c r="DT65" s="92"/>
      <c r="DU65" s="92"/>
      <c r="DV65" s="92"/>
      <c r="DW65" s="92"/>
    </row>
    <row r="66" spans="2:128" ht="30" customHeight="1">
      <c r="B66" s="101" t="s">
        <v>89</v>
      </c>
      <c r="C66" s="102" t="s">
        <v>70</v>
      </c>
      <c r="D66" s="103">
        <v>0</v>
      </c>
      <c r="E66" s="104">
        <f>DATE(2024,12,16)</f>
        <v>45642</v>
      </c>
      <c r="F66" s="104">
        <f t="shared" ref="F66:F71" si="62">DATE(2024,12,28)</f>
        <v>45654</v>
      </c>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105"/>
      <c r="CW66" s="105"/>
      <c r="CX66" s="105"/>
      <c r="CY66" s="105"/>
      <c r="CZ66" s="105"/>
      <c r="DA66" s="105"/>
      <c r="DB66" s="105"/>
      <c r="DC66" s="105"/>
      <c r="DD66" s="105"/>
      <c r="DE66" s="105"/>
      <c r="DF66" s="105"/>
      <c r="DG66" s="105"/>
      <c r="DH66" s="105"/>
      <c r="DI66" s="148"/>
      <c r="DJ66" s="148"/>
      <c r="DK66" s="148"/>
      <c r="DL66" s="148"/>
      <c r="DM66" s="148"/>
      <c r="DN66" s="148"/>
      <c r="DO66" s="148"/>
      <c r="DP66" s="148"/>
      <c r="DQ66" s="148"/>
      <c r="DR66" s="92"/>
      <c r="DS66" s="92"/>
      <c r="DT66" s="92"/>
      <c r="DU66" s="92"/>
      <c r="DV66" s="92"/>
      <c r="DW66" s="92"/>
    </row>
    <row r="67" spans="2:128" ht="30" customHeight="1">
      <c r="B67" s="105" t="s">
        <v>90</v>
      </c>
      <c r="C67" s="106" t="s">
        <v>31</v>
      </c>
      <c r="D67" s="107">
        <v>0</v>
      </c>
      <c r="E67" s="108">
        <f>DATE(2024,12,16)</f>
        <v>45642</v>
      </c>
      <c r="F67" s="108">
        <f t="shared" si="62"/>
        <v>45654</v>
      </c>
      <c r="I67" s="92"/>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146"/>
      <c r="CV67" s="161"/>
      <c r="CW67" s="162"/>
      <c r="CX67" s="162"/>
      <c r="CY67" s="162"/>
      <c r="CZ67" s="162"/>
      <c r="DA67" s="162"/>
      <c r="DB67" s="162"/>
      <c r="DC67" s="162"/>
      <c r="DD67" s="162"/>
      <c r="DE67" s="162"/>
      <c r="DF67" s="162"/>
      <c r="DG67" s="162"/>
      <c r="DH67" s="162"/>
      <c r="DI67" s="154"/>
      <c r="DJ67" s="154"/>
      <c r="DK67" s="154"/>
      <c r="DL67" s="154"/>
      <c r="DM67" s="154"/>
      <c r="DN67" s="154"/>
      <c r="DO67" s="154"/>
      <c r="DP67" s="154"/>
      <c r="DQ67" s="152"/>
      <c r="DR67" s="147"/>
      <c r="DS67" s="92"/>
      <c r="DT67" s="92"/>
      <c r="DU67" s="92"/>
      <c r="DV67" s="92"/>
      <c r="DW67" s="92"/>
    </row>
    <row r="68" spans="2:128" ht="30" customHeight="1">
      <c r="B68" s="105" t="s">
        <v>91</v>
      </c>
      <c r="C68" s="106" t="s">
        <v>24</v>
      </c>
      <c r="D68" s="107">
        <v>0</v>
      </c>
      <c r="E68" s="108">
        <f>DATE(2024,12,16)</f>
        <v>45642</v>
      </c>
      <c r="F68" s="108">
        <f t="shared" si="62"/>
        <v>45654</v>
      </c>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105"/>
      <c r="CW68" s="105"/>
      <c r="CX68" s="105"/>
      <c r="CY68" s="105"/>
      <c r="CZ68" s="105"/>
      <c r="DA68" s="105"/>
      <c r="DB68" s="105"/>
      <c r="DC68" s="105"/>
      <c r="DD68" s="105"/>
      <c r="DE68" s="105"/>
      <c r="DF68" s="105"/>
      <c r="DG68" s="105"/>
      <c r="DH68" s="105"/>
      <c r="DI68" s="153"/>
      <c r="DJ68" s="153"/>
      <c r="DK68" s="153"/>
      <c r="DL68" s="153"/>
      <c r="DM68" s="153"/>
      <c r="DN68" s="153"/>
      <c r="DO68" s="153"/>
      <c r="DP68" s="153"/>
      <c r="DQ68" s="153"/>
      <c r="DR68" s="92"/>
      <c r="DS68" s="92"/>
      <c r="DT68" s="92"/>
      <c r="DU68" s="92"/>
      <c r="DV68" s="92"/>
      <c r="DW68" s="92"/>
    </row>
    <row r="69" spans="2:128" ht="30" customHeight="1">
      <c r="B69" s="105" t="s">
        <v>92</v>
      </c>
      <c r="C69" s="106" t="s">
        <v>82</v>
      </c>
      <c r="D69" s="107">
        <v>0</v>
      </c>
      <c r="E69" s="108">
        <f>DATE(2024,12,16)</f>
        <v>45642</v>
      </c>
      <c r="F69" s="108">
        <f t="shared" si="62"/>
        <v>45654</v>
      </c>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146"/>
      <c r="CV69" s="161"/>
      <c r="CW69" s="162"/>
      <c r="CX69" s="162"/>
      <c r="CY69" s="162"/>
      <c r="CZ69" s="162"/>
      <c r="DA69" s="162"/>
      <c r="DB69" s="162"/>
      <c r="DC69" s="162"/>
      <c r="DD69" s="162"/>
      <c r="DE69" s="162"/>
      <c r="DF69" s="162"/>
      <c r="DG69" s="162"/>
      <c r="DH69" s="162"/>
      <c r="DI69" s="154"/>
      <c r="DJ69" s="154"/>
      <c r="DK69" s="154"/>
      <c r="DL69" s="154"/>
      <c r="DM69" s="154"/>
      <c r="DN69" s="154"/>
      <c r="DO69" s="154"/>
      <c r="DP69" s="154"/>
      <c r="DQ69" s="152"/>
      <c r="DR69" s="147"/>
      <c r="DS69" s="92"/>
      <c r="DT69" s="92"/>
      <c r="DU69" s="92"/>
      <c r="DV69" s="92"/>
      <c r="DW69" s="92"/>
    </row>
    <row r="70" spans="2:128" ht="30" customHeight="1">
      <c r="B70" s="105" t="s">
        <v>93</v>
      </c>
      <c r="C70" s="106" t="s">
        <v>94</v>
      </c>
      <c r="D70" s="107">
        <v>0</v>
      </c>
      <c r="E70" s="108">
        <f>DATE(2024,12,22)</f>
        <v>45648</v>
      </c>
      <c r="F70" s="108">
        <f t="shared" si="62"/>
        <v>45654</v>
      </c>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149"/>
      <c r="CW70" s="149"/>
      <c r="CX70" s="149"/>
      <c r="CY70" s="149"/>
      <c r="CZ70" s="149"/>
      <c r="DA70" s="149"/>
      <c r="DB70" s="105"/>
      <c r="DC70" s="105"/>
      <c r="DD70" s="105"/>
      <c r="DE70" s="105"/>
      <c r="DF70" s="105"/>
      <c r="DG70" s="105"/>
      <c r="DH70" s="105"/>
      <c r="DI70" s="153"/>
      <c r="DJ70" s="153"/>
      <c r="DK70" s="153"/>
      <c r="DL70" s="153"/>
      <c r="DM70" s="153"/>
      <c r="DN70" s="153"/>
      <c r="DO70" s="153"/>
      <c r="DP70" s="153"/>
      <c r="DQ70" s="153"/>
      <c r="DR70" s="148"/>
      <c r="DS70" s="148"/>
      <c r="DT70" s="148"/>
      <c r="DU70" s="92"/>
      <c r="DV70" s="92"/>
      <c r="DW70" s="92"/>
    </row>
    <row r="71" spans="2:128" ht="48.6" customHeight="1">
      <c r="B71" s="105" t="s">
        <v>95</v>
      </c>
      <c r="C71" s="106" t="s">
        <v>96</v>
      </c>
      <c r="D71" s="107">
        <v>0</v>
      </c>
      <c r="E71" s="108">
        <f>DATE(2024,12,22)</f>
        <v>45648</v>
      </c>
      <c r="F71" s="108">
        <f t="shared" si="62"/>
        <v>45654</v>
      </c>
      <c r="I71" s="92"/>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146"/>
      <c r="DB71" s="161"/>
      <c r="DC71" s="162"/>
      <c r="DD71" s="162"/>
      <c r="DE71" s="162"/>
      <c r="DF71" s="162"/>
      <c r="DG71" s="162"/>
      <c r="DH71" s="162"/>
      <c r="DI71" s="154"/>
      <c r="DJ71" s="154"/>
      <c r="DK71" s="154"/>
      <c r="DL71" s="154"/>
      <c r="DM71" s="154"/>
      <c r="DN71" s="154"/>
      <c r="DO71" s="154"/>
      <c r="DP71" s="154"/>
      <c r="DQ71" s="154"/>
      <c r="DR71" s="154"/>
      <c r="DS71" s="154"/>
      <c r="DT71" s="152"/>
      <c r="DU71" s="147"/>
      <c r="DV71" s="92"/>
      <c r="DW71" s="92"/>
    </row>
    <row r="72" spans="2:128" ht="30" customHeight="1">
      <c r="B72" s="109" t="s">
        <v>97</v>
      </c>
      <c r="C72" s="110"/>
      <c r="D72" s="111"/>
      <c r="E72" s="112"/>
      <c r="F72" s="113"/>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149"/>
      <c r="DC72" s="149"/>
      <c r="DD72" s="149"/>
      <c r="DE72" s="149"/>
      <c r="DF72" s="149"/>
      <c r="DG72" s="149"/>
      <c r="DH72" s="149"/>
      <c r="DI72" s="149"/>
      <c r="DJ72" s="149"/>
      <c r="DK72" s="149"/>
      <c r="DL72" s="149"/>
      <c r="DM72" s="149"/>
      <c r="DN72" s="149"/>
      <c r="DO72" s="149"/>
      <c r="DP72" s="149"/>
      <c r="DQ72" s="149"/>
      <c r="DR72" s="149"/>
      <c r="DS72" s="149"/>
      <c r="DT72" s="149"/>
      <c r="DU72" s="92"/>
      <c r="DV72" s="92"/>
      <c r="DW72" s="92"/>
    </row>
    <row r="73" spans="2:128" ht="42" customHeight="1">
      <c r="B73" s="114" t="s">
        <v>98</v>
      </c>
      <c r="C73" s="115" t="s">
        <v>99</v>
      </c>
      <c r="D73" s="116">
        <v>0</v>
      </c>
      <c r="E73" s="117">
        <f>DATE(2024,12,30)</f>
        <v>45656</v>
      </c>
      <c r="F73" s="117">
        <f>DATE(2025,1,3)</f>
        <v>45660</v>
      </c>
      <c r="I73" s="92"/>
      <c r="J73" s="92"/>
      <c r="K73" s="92"/>
      <c r="L73" s="92"/>
      <c r="M73" s="92"/>
      <c r="N73" s="92"/>
      <c r="O73" s="92"/>
      <c r="P73" s="92"/>
      <c r="Q73" s="92"/>
      <c r="R73" s="92"/>
      <c r="S73" s="92"/>
      <c r="T73" s="92"/>
      <c r="U73" s="92"/>
      <c r="V73" s="92"/>
      <c r="W73" s="92"/>
      <c r="X73" s="92"/>
      <c r="Y73" s="92"/>
      <c r="Z73" s="92"/>
      <c r="AA73" s="92"/>
      <c r="AB73" s="92"/>
      <c r="AC73" s="92"/>
      <c r="AD73" s="92"/>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114"/>
      <c r="DK73" s="114"/>
      <c r="DL73" s="114"/>
      <c r="DM73" s="114"/>
      <c r="DN73" s="114"/>
      <c r="DO73" s="148"/>
      <c r="DP73" s="148"/>
      <c r="DQ73" s="148"/>
      <c r="DR73" s="148"/>
      <c r="DS73" s="148"/>
      <c r="DT73" s="148"/>
      <c r="DU73" s="148"/>
      <c r="DV73" s="148"/>
      <c r="DW73" s="148"/>
    </row>
    <row r="74" spans="2:128" ht="35.4" customHeight="1">
      <c r="B74" s="114" t="s">
        <v>100</v>
      </c>
      <c r="C74" s="115" t="s">
        <v>101</v>
      </c>
      <c r="D74" s="116">
        <v>0</v>
      </c>
      <c r="E74" s="118">
        <f>DATE(2024,12,30)</f>
        <v>45656</v>
      </c>
      <c r="F74" s="119">
        <f>DATE(2025,1,3)</f>
        <v>45660</v>
      </c>
      <c r="I74" s="92"/>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146"/>
      <c r="DJ74" s="163"/>
      <c r="DK74" s="164"/>
      <c r="DL74" s="164"/>
      <c r="DM74" s="164"/>
      <c r="DN74" s="164"/>
      <c r="DO74" s="154"/>
      <c r="DP74" s="154"/>
      <c r="DQ74" s="154"/>
      <c r="DR74" s="154"/>
      <c r="DS74" s="154"/>
      <c r="DT74" s="154"/>
      <c r="DU74" s="154"/>
      <c r="DV74" s="154"/>
      <c r="DW74" s="154"/>
      <c r="DX74" s="165"/>
    </row>
    <row r="75" spans="2:128" ht="35.4" customHeight="1">
      <c r="B75" s="114" t="s">
        <v>102</v>
      </c>
      <c r="C75" s="115" t="s">
        <v>24</v>
      </c>
      <c r="D75" s="116">
        <v>0</v>
      </c>
      <c r="E75" s="118">
        <f>DATE(2024,12,30)</f>
        <v>45656</v>
      </c>
      <c r="F75" s="119">
        <f>DATE(2025,1,3)</f>
        <v>45660</v>
      </c>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114"/>
      <c r="DK75" s="114"/>
      <c r="DL75" s="114"/>
      <c r="DM75" s="114"/>
      <c r="DN75" s="114"/>
      <c r="DO75" s="149" t="s">
        <v>103</v>
      </c>
      <c r="DP75" s="149"/>
      <c r="DQ75" s="149"/>
      <c r="DR75" s="149"/>
      <c r="DS75" s="149"/>
      <c r="DT75" s="149"/>
      <c r="DU75" s="149"/>
      <c r="DV75" s="149"/>
      <c r="DW75" s="149"/>
    </row>
    <row r="76" spans="2:128" ht="30" customHeight="1">
      <c r="B76" s="114" t="s">
        <v>104</v>
      </c>
      <c r="C76" s="120" t="s">
        <v>19</v>
      </c>
      <c r="D76" s="116">
        <v>0</v>
      </c>
      <c r="E76" s="118">
        <f>DATE(2025,1,6)</f>
        <v>45663</v>
      </c>
      <c r="F76" s="119">
        <f t="shared" ref="F76:F81" si="63">DATE(2025,1,11)</f>
        <v>45668</v>
      </c>
      <c r="I76" s="92"/>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114"/>
      <c r="DR76" s="114"/>
      <c r="DS76" s="114"/>
      <c r="DT76" s="114"/>
      <c r="DU76" s="114"/>
      <c r="DV76" s="114"/>
      <c r="DW76" s="148"/>
    </row>
    <row r="77" spans="2:128" ht="30" customHeight="1">
      <c r="B77" s="114" t="s">
        <v>105</v>
      </c>
      <c r="C77" s="120" t="s">
        <v>33</v>
      </c>
      <c r="D77" s="116">
        <v>0</v>
      </c>
      <c r="E77" s="118">
        <f>DATE(2025,1,6)</f>
        <v>45663</v>
      </c>
      <c r="F77" s="119">
        <f t="shared" si="63"/>
        <v>45668</v>
      </c>
      <c r="I77" s="92"/>
      <c r="J77" s="92"/>
      <c r="K77" s="92"/>
      <c r="L77" s="92"/>
      <c r="M77" s="92"/>
      <c r="N77" s="92"/>
      <c r="O77" s="92"/>
      <c r="P77" s="92"/>
      <c r="Q77" s="92"/>
      <c r="R77" s="92"/>
      <c r="S77" s="9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146"/>
      <c r="DQ77" s="163"/>
      <c r="DR77" s="164"/>
      <c r="DS77" s="164"/>
      <c r="DT77" s="164"/>
      <c r="DU77" s="164"/>
      <c r="DV77" s="164"/>
      <c r="DW77" s="154"/>
      <c r="DX77" s="165"/>
    </row>
    <row r="78" spans="2:128" ht="30" customHeight="1">
      <c r="B78" s="114" t="s">
        <v>106</v>
      </c>
      <c r="C78" s="120" t="s">
        <v>35</v>
      </c>
      <c r="D78" s="116">
        <v>0</v>
      </c>
      <c r="E78" s="118">
        <f>DATE(2025,1,6)</f>
        <v>45663</v>
      </c>
      <c r="F78" s="119">
        <f t="shared" si="63"/>
        <v>45668</v>
      </c>
      <c r="I78" s="92"/>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114"/>
      <c r="DR78" s="114"/>
      <c r="DS78" s="114"/>
      <c r="DT78" s="114"/>
      <c r="DU78" s="114"/>
      <c r="DV78" s="114"/>
      <c r="DW78" s="153"/>
    </row>
    <row r="79" spans="2:128" ht="30" customHeight="1">
      <c r="B79" s="114" t="s">
        <v>107</v>
      </c>
      <c r="C79" s="120" t="s">
        <v>31</v>
      </c>
      <c r="D79" s="116">
        <v>0</v>
      </c>
      <c r="E79" s="118">
        <f>DATE(2025,1,6)</f>
        <v>45663</v>
      </c>
      <c r="F79" s="119">
        <f t="shared" si="63"/>
        <v>45668</v>
      </c>
      <c r="I79" s="92"/>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146"/>
      <c r="DQ79" s="163"/>
      <c r="DR79" s="164"/>
      <c r="DS79" s="164"/>
      <c r="DT79" s="164"/>
      <c r="DU79" s="164"/>
      <c r="DV79" s="164"/>
      <c r="DW79" s="154"/>
      <c r="DX79" s="165"/>
    </row>
    <row r="80" spans="2:128" ht="30" customHeight="1">
      <c r="B80" s="114" t="s">
        <v>108</v>
      </c>
      <c r="C80" s="120" t="s">
        <v>37</v>
      </c>
      <c r="D80" s="116">
        <v>0</v>
      </c>
      <c r="E80" s="118">
        <f>DATE(2025,1,6)</f>
        <v>45663</v>
      </c>
      <c r="F80" s="119">
        <f t="shared" si="63"/>
        <v>45668</v>
      </c>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114"/>
      <c r="DR80" s="114"/>
      <c r="DS80" s="114"/>
      <c r="DT80" s="114"/>
      <c r="DU80" s="114"/>
      <c r="DV80" s="114"/>
      <c r="DW80" s="153"/>
    </row>
    <row r="81" spans="2:129" ht="30" customHeight="1">
      <c r="B81" s="114" t="s">
        <v>109</v>
      </c>
      <c r="C81" s="120" t="s">
        <v>82</v>
      </c>
      <c r="D81" s="116">
        <v>0</v>
      </c>
      <c r="E81" s="118">
        <f>DATE(2025,1,6)</f>
        <v>45663</v>
      </c>
      <c r="F81" s="119">
        <f t="shared" si="63"/>
        <v>45668</v>
      </c>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146"/>
      <c r="DQ81" s="163"/>
      <c r="DR81" s="164"/>
      <c r="DS81" s="164"/>
      <c r="DT81" s="164"/>
      <c r="DU81" s="164"/>
      <c r="DV81" s="164"/>
      <c r="DW81" s="154"/>
      <c r="DX81" s="166"/>
      <c r="DY81" s="165"/>
    </row>
    <row r="82" spans="2:129" ht="30" customHeight="1">
      <c r="B82" s="121" t="s">
        <v>110</v>
      </c>
      <c r="C82" s="122"/>
      <c r="D82" s="123"/>
      <c r="E82" s="124"/>
      <c r="F82" s="125"/>
      <c r="I82" s="92"/>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149"/>
      <c r="DR82" s="149"/>
      <c r="DS82" s="149"/>
      <c r="DT82" s="149"/>
      <c r="DU82" s="149"/>
      <c r="DV82" s="149"/>
      <c r="DW82" s="149"/>
    </row>
    <row r="83" spans="2:129" ht="30" customHeight="1">
      <c r="I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row>
    <row r="84" spans="2:129" ht="30" customHeight="1">
      <c r="C84" s="126"/>
      <c r="F84" s="127"/>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row>
    <row r="85" spans="2:129" ht="30" customHeight="1">
      <c r="C85" s="128"/>
      <c r="I85" s="92"/>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row>
    <row r="86" spans="2:129" ht="30" customHeight="1">
      <c r="I86" s="92"/>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c r="AT86" s="92"/>
      <c r="AU86" s="92"/>
      <c r="AV86" s="92"/>
      <c r="AW86" s="92"/>
      <c r="AX86" s="92"/>
      <c r="AY86" s="92"/>
      <c r="AZ86" s="92"/>
      <c r="BA86" s="92"/>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2"/>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2"/>
      <c r="CZ86" s="92"/>
      <c r="DA86" s="92"/>
      <c r="DB86" s="92"/>
      <c r="DC86" s="92"/>
      <c r="DD86" s="92"/>
      <c r="DE86" s="92"/>
      <c r="DF86" s="92"/>
      <c r="DG86" s="92"/>
      <c r="DH86" s="92"/>
      <c r="DI86" s="92"/>
      <c r="DJ86" s="92"/>
      <c r="DK86" s="92"/>
      <c r="DL86" s="92"/>
      <c r="DM86" s="92"/>
      <c r="DN86" s="92"/>
      <c r="DO86" s="92"/>
      <c r="DP86" s="92"/>
      <c r="DQ86" s="92"/>
      <c r="DR86" s="92"/>
      <c r="DS86" s="92"/>
      <c r="DT86" s="92"/>
      <c r="DU86" s="92"/>
      <c r="DV86" s="92"/>
      <c r="DW86" s="92"/>
    </row>
    <row r="87" spans="2:129" ht="30" customHeight="1">
      <c r="I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c r="AT87" s="92"/>
      <c r="AU87" s="92"/>
      <c r="AV87" s="92"/>
      <c r="AW87" s="92"/>
      <c r="AX87" s="92"/>
      <c r="AY87" s="92"/>
      <c r="AZ87" s="92"/>
      <c r="BA87" s="92"/>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2"/>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2"/>
      <c r="CZ87" s="92"/>
      <c r="DA87" s="92"/>
      <c r="DB87" s="92"/>
      <c r="DC87" s="92"/>
      <c r="DD87" s="92"/>
      <c r="DE87" s="92"/>
      <c r="DF87" s="92"/>
      <c r="DG87" s="92"/>
      <c r="DH87" s="92"/>
      <c r="DI87" s="92"/>
      <c r="DJ87" s="92"/>
      <c r="DK87" s="92"/>
      <c r="DL87" s="92"/>
      <c r="DM87" s="92"/>
      <c r="DN87" s="92"/>
      <c r="DO87" s="92"/>
      <c r="DP87" s="92"/>
      <c r="DQ87" s="92"/>
      <c r="DR87" s="92"/>
      <c r="DS87" s="92"/>
      <c r="DT87" s="92"/>
      <c r="DU87" s="92"/>
      <c r="DV87" s="92"/>
      <c r="DW87" s="92"/>
    </row>
    <row r="88" spans="2:129" ht="30" customHeight="1">
      <c r="I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c r="AT88" s="92"/>
      <c r="AU88" s="92"/>
      <c r="AV88" s="92"/>
      <c r="AW88" s="92"/>
      <c r="AX88" s="92"/>
      <c r="AY88" s="92"/>
      <c r="AZ88" s="92"/>
      <c r="BA88" s="92"/>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2"/>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2"/>
      <c r="CZ88" s="92"/>
      <c r="DA88" s="92"/>
      <c r="DB88" s="92"/>
      <c r="DC88" s="92"/>
      <c r="DD88" s="92"/>
      <c r="DE88" s="92"/>
      <c r="DF88" s="92"/>
      <c r="DG88" s="92"/>
      <c r="DH88" s="92"/>
      <c r="DI88" s="92"/>
      <c r="DJ88" s="92"/>
      <c r="DK88" s="92"/>
      <c r="DL88" s="92"/>
      <c r="DM88" s="92"/>
      <c r="DN88" s="92"/>
      <c r="DO88" s="92"/>
      <c r="DP88" s="92"/>
      <c r="DQ88" s="92"/>
      <c r="DR88" s="92"/>
      <c r="DS88" s="92"/>
      <c r="DT88" s="92"/>
      <c r="DU88" s="92"/>
      <c r="DV88" s="92"/>
      <c r="DW88" s="92"/>
    </row>
    <row r="89" spans="2:129" ht="30" customHeight="1">
      <c r="I89" s="92"/>
      <c r="J89" s="92"/>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c r="AT89" s="92"/>
      <c r="AU89" s="92"/>
      <c r="AV89" s="92"/>
      <c r="AW89" s="92"/>
      <c r="AX89" s="92"/>
      <c r="AY89" s="92"/>
      <c r="AZ89" s="92"/>
      <c r="BA89" s="92"/>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2"/>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2"/>
      <c r="CZ89" s="92"/>
      <c r="DA89" s="92"/>
      <c r="DB89" s="92"/>
      <c r="DC89" s="92"/>
      <c r="DD89" s="92"/>
      <c r="DE89" s="92"/>
      <c r="DF89" s="92"/>
      <c r="DG89" s="92"/>
      <c r="DH89" s="92"/>
      <c r="DI89" s="92"/>
      <c r="DJ89" s="92"/>
      <c r="DK89" s="92"/>
      <c r="DL89" s="92"/>
      <c r="DM89" s="92"/>
      <c r="DN89" s="92"/>
      <c r="DO89" s="92"/>
      <c r="DP89" s="92"/>
      <c r="DQ89" s="92"/>
      <c r="DR89" s="92"/>
      <c r="DS89" s="92"/>
      <c r="DT89" s="92"/>
      <c r="DU89" s="92"/>
      <c r="DV89" s="92"/>
      <c r="DW89" s="92"/>
    </row>
    <row r="90" spans="2:129" ht="30" customHeight="1">
      <c r="I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2"/>
      <c r="CZ90" s="92"/>
      <c r="DA90" s="92"/>
      <c r="DB90" s="92"/>
      <c r="DC90" s="92"/>
      <c r="DD90" s="92"/>
      <c r="DE90" s="92"/>
      <c r="DF90" s="92"/>
      <c r="DG90" s="92"/>
      <c r="DH90" s="92"/>
      <c r="DI90" s="92"/>
      <c r="DJ90" s="92"/>
      <c r="DK90" s="92"/>
      <c r="DL90" s="92"/>
      <c r="DM90" s="92"/>
      <c r="DN90" s="92"/>
      <c r="DO90" s="92"/>
      <c r="DP90" s="92"/>
      <c r="DQ90" s="92"/>
      <c r="DR90" s="92"/>
      <c r="DS90" s="92"/>
      <c r="DT90" s="92"/>
      <c r="DU90" s="92"/>
      <c r="DV90" s="92"/>
      <c r="DW90" s="92"/>
    </row>
    <row r="91" spans="2:129" ht="30" customHeight="1">
      <c r="I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c r="AT91" s="92"/>
      <c r="AU91" s="92"/>
      <c r="AV91" s="92"/>
      <c r="AW91" s="92"/>
      <c r="AX91" s="92"/>
      <c r="AY91" s="92"/>
      <c r="AZ91" s="92"/>
      <c r="BA91" s="92"/>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2"/>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2"/>
      <c r="CZ91" s="92"/>
      <c r="DA91" s="92"/>
      <c r="DB91" s="92"/>
      <c r="DC91" s="92"/>
      <c r="DD91" s="92"/>
      <c r="DE91" s="92"/>
      <c r="DF91" s="92"/>
      <c r="DG91" s="92"/>
      <c r="DH91" s="92"/>
      <c r="DI91" s="92"/>
      <c r="DJ91" s="92"/>
      <c r="DK91" s="92"/>
      <c r="DL91" s="92"/>
      <c r="DM91" s="92"/>
      <c r="DN91" s="92"/>
      <c r="DO91" s="92"/>
      <c r="DP91" s="92"/>
      <c r="DQ91" s="92"/>
      <c r="DR91" s="92"/>
      <c r="DS91" s="92"/>
      <c r="DT91" s="92"/>
      <c r="DU91" s="92"/>
      <c r="DV91" s="92"/>
      <c r="DW91" s="92"/>
    </row>
    <row r="92" spans="2:129" ht="30" customHeight="1">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2"/>
      <c r="CZ92" s="92"/>
      <c r="DA92" s="92"/>
      <c r="DB92" s="92"/>
      <c r="DC92" s="92"/>
      <c r="DD92" s="92"/>
      <c r="DE92" s="92"/>
      <c r="DF92" s="92"/>
      <c r="DG92" s="92"/>
      <c r="DH92" s="92"/>
      <c r="DI92" s="92"/>
      <c r="DJ92" s="92"/>
      <c r="DK92" s="92"/>
      <c r="DL92" s="92"/>
      <c r="DM92" s="92"/>
      <c r="DN92" s="92"/>
      <c r="DO92" s="92"/>
      <c r="DP92" s="92"/>
      <c r="DQ92" s="92"/>
      <c r="DR92" s="92"/>
      <c r="DS92" s="92"/>
      <c r="DT92" s="92"/>
      <c r="DU92" s="92"/>
      <c r="DV92" s="92"/>
      <c r="DW92" s="92"/>
    </row>
    <row r="93" spans="2:129" ht="30" customHeight="1">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2"/>
      <c r="CZ93" s="92"/>
      <c r="DA93" s="92"/>
      <c r="DB93" s="92"/>
      <c r="DC93" s="92"/>
      <c r="DD93" s="92"/>
      <c r="DE93" s="92"/>
      <c r="DF93" s="92"/>
      <c r="DG93" s="92"/>
      <c r="DH93" s="92"/>
      <c r="DI93" s="92"/>
      <c r="DJ93" s="92"/>
      <c r="DK93" s="92"/>
      <c r="DL93" s="92"/>
      <c r="DM93" s="92"/>
      <c r="DN93" s="92"/>
      <c r="DO93" s="92"/>
      <c r="DP93" s="92"/>
      <c r="DQ93" s="92"/>
      <c r="DR93" s="92"/>
      <c r="DS93" s="92"/>
      <c r="DT93" s="92"/>
      <c r="DU93" s="92"/>
      <c r="DV93" s="92"/>
      <c r="DW93" s="92"/>
    </row>
    <row r="94" spans="2:129" ht="30" customHeight="1">
      <c r="I94" s="92"/>
      <c r="J94" s="92"/>
      <c r="K94" s="92"/>
      <c r="L94" s="92"/>
      <c r="M94" s="92"/>
      <c r="N94" s="92"/>
      <c r="O94" s="92"/>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c r="AR94" s="92"/>
      <c r="AS94" s="92"/>
      <c r="AT94" s="92"/>
      <c r="AU94" s="92"/>
      <c r="AV94" s="92"/>
      <c r="AW94" s="92"/>
      <c r="AX94" s="92"/>
      <c r="AY94" s="92"/>
      <c r="AZ94" s="92"/>
      <c r="BA94" s="92"/>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2"/>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2"/>
      <c r="CZ94" s="92"/>
      <c r="DA94" s="92"/>
      <c r="DB94" s="92"/>
      <c r="DC94" s="92"/>
      <c r="DD94" s="92"/>
      <c r="DE94" s="92"/>
      <c r="DF94" s="92"/>
      <c r="DG94" s="92"/>
      <c r="DH94" s="92"/>
      <c r="DI94" s="92"/>
      <c r="DJ94" s="92"/>
      <c r="DK94" s="92"/>
      <c r="DL94" s="92"/>
      <c r="DM94" s="92"/>
      <c r="DN94" s="92"/>
      <c r="DO94" s="92"/>
      <c r="DP94" s="92"/>
      <c r="DQ94" s="92"/>
      <c r="DR94" s="92"/>
      <c r="DS94" s="92"/>
      <c r="DT94" s="92"/>
      <c r="DU94" s="92"/>
      <c r="DV94" s="92"/>
      <c r="DW94" s="92"/>
    </row>
    <row r="95" spans="2:129" ht="30" customHeight="1">
      <c r="I95" s="92"/>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2"/>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2"/>
      <c r="CZ95" s="92"/>
      <c r="DA95" s="92"/>
      <c r="DB95" s="92"/>
      <c r="DC95" s="92"/>
      <c r="DD95" s="92"/>
      <c r="DE95" s="92"/>
      <c r="DF95" s="92"/>
      <c r="DG95" s="92"/>
      <c r="DH95" s="92"/>
      <c r="DI95" s="92"/>
      <c r="DJ95" s="92"/>
      <c r="DK95" s="92"/>
      <c r="DL95" s="92"/>
      <c r="DM95" s="92"/>
      <c r="DN95" s="92"/>
      <c r="DO95" s="92"/>
      <c r="DP95" s="92"/>
      <c r="DQ95" s="92"/>
      <c r="DR95" s="92"/>
      <c r="DS95" s="92"/>
      <c r="DT95" s="92"/>
      <c r="DU95" s="92"/>
      <c r="DV95" s="92"/>
      <c r="DW95" s="92"/>
    </row>
    <row r="96" spans="2:129" ht="30" customHeight="1">
      <c r="I96" s="92"/>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2"/>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2"/>
      <c r="CZ96" s="92"/>
      <c r="DA96" s="92"/>
      <c r="DB96" s="92"/>
      <c r="DC96" s="92"/>
      <c r="DD96" s="92"/>
      <c r="DE96" s="92"/>
      <c r="DF96" s="92"/>
      <c r="DG96" s="92"/>
      <c r="DH96" s="92"/>
      <c r="DI96" s="92"/>
      <c r="DJ96" s="92"/>
      <c r="DK96" s="92"/>
      <c r="DL96" s="92"/>
      <c r="DM96" s="92"/>
      <c r="DN96" s="92"/>
      <c r="DO96" s="92"/>
      <c r="DP96" s="92"/>
      <c r="DQ96" s="92"/>
      <c r="DR96" s="92"/>
      <c r="DS96" s="92"/>
      <c r="DT96" s="92"/>
      <c r="DU96" s="92"/>
      <c r="DV96" s="92"/>
      <c r="DW96" s="92"/>
    </row>
    <row r="97" spans="9:127" ht="30" customHeight="1">
      <c r="I97" s="92"/>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c r="AR97" s="92"/>
      <c r="AS97" s="92"/>
      <c r="AT97" s="92"/>
      <c r="AU97" s="92"/>
      <c r="AV97" s="92"/>
      <c r="AW97" s="92"/>
      <c r="AX97" s="92"/>
      <c r="AY97" s="92"/>
      <c r="AZ97" s="92"/>
      <c r="BA97" s="92"/>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2"/>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2"/>
      <c r="CZ97" s="92"/>
      <c r="DA97" s="92"/>
      <c r="DB97" s="92"/>
      <c r="DC97" s="92"/>
      <c r="DD97" s="92"/>
      <c r="DE97" s="92"/>
      <c r="DF97" s="92"/>
      <c r="DG97" s="92"/>
      <c r="DH97" s="92"/>
      <c r="DI97" s="92"/>
      <c r="DJ97" s="92"/>
      <c r="DK97" s="92"/>
      <c r="DL97" s="92"/>
      <c r="DM97" s="92"/>
      <c r="DN97" s="92"/>
      <c r="DO97" s="92"/>
      <c r="DP97" s="92"/>
      <c r="DQ97" s="92"/>
      <c r="DR97" s="92"/>
      <c r="DS97" s="92"/>
      <c r="DT97" s="92"/>
      <c r="DU97" s="92"/>
      <c r="DV97" s="92"/>
      <c r="DW97" s="92"/>
    </row>
    <row r="98" spans="9:127" ht="30" customHeight="1">
      <c r="I98" s="92"/>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c r="AR98" s="92"/>
      <c r="AS98" s="92"/>
      <c r="AT98" s="92"/>
      <c r="AU98" s="92"/>
      <c r="AV98" s="92"/>
      <c r="AW98" s="92"/>
      <c r="AX98" s="92"/>
      <c r="AY98" s="92"/>
      <c r="AZ98" s="92"/>
      <c r="BA98" s="92"/>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2"/>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2"/>
      <c r="CZ98" s="92"/>
      <c r="DA98" s="92"/>
      <c r="DB98" s="92"/>
      <c r="DC98" s="92"/>
      <c r="DD98" s="92"/>
      <c r="DE98" s="92"/>
      <c r="DF98" s="92"/>
      <c r="DG98" s="92"/>
      <c r="DH98" s="92"/>
      <c r="DI98" s="92"/>
      <c r="DJ98" s="92"/>
      <c r="DK98" s="92"/>
      <c r="DL98" s="92"/>
      <c r="DM98" s="92"/>
      <c r="DN98" s="92"/>
      <c r="DO98" s="92"/>
      <c r="DP98" s="92"/>
      <c r="DQ98" s="92"/>
      <c r="DR98" s="92"/>
      <c r="DS98" s="92"/>
      <c r="DT98" s="92"/>
      <c r="DU98" s="92"/>
      <c r="DV98" s="92"/>
      <c r="DW98" s="92"/>
    </row>
    <row r="99" spans="9:127" ht="30" customHeight="1">
      <c r="I99" s="92"/>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c r="AT99" s="92"/>
      <c r="AU99" s="92"/>
      <c r="AV99" s="92"/>
      <c r="AW99" s="92"/>
      <c r="AX99" s="92"/>
      <c r="AY99" s="92"/>
      <c r="AZ99" s="92"/>
      <c r="BA99" s="92"/>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2"/>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2"/>
      <c r="CZ99" s="92"/>
      <c r="DA99" s="92"/>
      <c r="DB99" s="92"/>
      <c r="DC99" s="92"/>
      <c r="DD99" s="92"/>
      <c r="DE99" s="92"/>
      <c r="DF99" s="92"/>
      <c r="DG99" s="92"/>
      <c r="DH99" s="92"/>
      <c r="DI99" s="92"/>
      <c r="DJ99" s="92"/>
      <c r="DK99" s="92"/>
      <c r="DL99" s="92"/>
      <c r="DM99" s="92"/>
      <c r="DN99" s="92"/>
      <c r="DO99" s="92"/>
      <c r="DP99" s="92"/>
      <c r="DQ99" s="92"/>
      <c r="DR99" s="92"/>
      <c r="DS99" s="92"/>
      <c r="DT99" s="92"/>
      <c r="DU99" s="92"/>
      <c r="DV99" s="92"/>
      <c r="DW99" s="92"/>
    </row>
    <row r="100" spans="9:127" ht="30" customHeight="1">
      <c r="I100" s="92"/>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2"/>
      <c r="AT100" s="92"/>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2"/>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2"/>
      <c r="CZ100" s="92"/>
      <c r="DA100" s="92"/>
      <c r="DB100" s="92"/>
      <c r="DC100" s="92"/>
      <c r="DD100" s="92"/>
      <c r="DE100" s="92"/>
      <c r="DF100" s="92"/>
      <c r="DG100" s="92"/>
      <c r="DH100" s="92"/>
      <c r="DI100" s="92"/>
      <c r="DJ100" s="92"/>
      <c r="DK100" s="92"/>
      <c r="DL100" s="92"/>
      <c r="DM100" s="92"/>
      <c r="DN100" s="92"/>
      <c r="DO100" s="92"/>
      <c r="DP100" s="92"/>
      <c r="DQ100" s="92"/>
      <c r="DR100" s="92"/>
      <c r="DS100" s="92"/>
      <c r="DT100" s="92"/>
      <c r="DU100" s="92"/>
      <c r="DV100" s="92"/>
      <c r="DW100" s="92"/>
    </row>
    <row r="101" spans="9:127" ht="30" customHeight="1">
      <c r="I101" s="92"/>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c r="AT101" s="92"/>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2"/>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2"/>
      <c r="CZ101" s="92"/>
      <c r="DA101" s="92"/>
      <c r="DB101" s="92"/>
      <c r="DC101" s="92"/>
      <c r="DD101" s="92"/>
      <c r="DE101" s="92"/>
      <c r="DF101" s="92"/>
      <c r="DG101" s="92"/>
      <c r="DH101" s="92"/>
      <c r="DI101" s="92"/>
      <c r="DJ101" s="92"/>
      <c r="DK101" s="92"/>
      <c r="DL101" s="92"/>
      <c r="DM101" s="92"/>
      <c r="DN101" s="92"/>
      <c r="DO101" s="92"/>
      <c r="DP101" s="92"/>
      <c r="DQ101" s="92"/>
      <c r="DR101" s="92"/>
      <c r="DS101" s="92"/>
      <c r="DT101" s="92"/>
      <c r="DU101" s="92"/>
      <c r="DV101" s="92"/>
      <c r="DW101" s="92"/>
    </row>
    <row r="1048576" spans="9:127" ht="30" customHeight="1">
      <c r="I1048576" s="92"/>
      <c r="J1048576" s="92"/>
      <c r="K1048576" s="92"/>
      <c r="L1048576" s="92"/>
      <c r="M1048576" s="92"/>
      <c r="N1048576" s="92"/>
      <c r="O1048576" s="92"/>
      <c r="P1048576" s="92"/>
      <c r="Q1048576" s="92"/>
      <c r="R1048576" s="92"/>
      <c r="S1048576" s="92"/>
      <c r="T1048576" s="92"/>
      <c r="U1048576" s="92"/>
      <c r="V1048576" s="92"/>
      <c r="W1048576" s="92"/>
      <c r="X1048576" s="92"/>
      <c r="Y1048576" s="92"/>
      <c r="Z1048576" s="92"/>
      <c r="AA1048576" s="92"/>
      <c r="AB1048576" s="92"/>
      <c r="AC1048576" s="92"/>
      <c r="AD1048576" s="92"/>
      <c r="AE1048576" s="92"/>
      <c r="AF1048576" s="92"/>
      <c r="AG1048576" s="92"/>
      <c r="AH1048576" s="92"/>
      <c r="AI1048576" s="92"/>
      <c r="AJ1048576" s="92"/>
      <c r="AK1048576" s="92"/>
      <c r="AL1048576" s="92"/>
      <c r="AM1048576" s="92"/>
      <c r="AN1048576" s="92"/>
      <c r="AO1048576" s="92"/>
      <c r="AP1048576" s="92"/>
      <c r="AQ1048576" s="92"/>
      <c r="AR1048576" s="92"/>
      <c r="AS1048576" s="92"/>
      <c r="AT1048576" s="92"/>
      <c r="AU1048576" s="92"/>
      <c r="AV1048576" s="92"/>
      <c r="AW1048576" s="92"/>
      <c r="AX1048576" s="92"/>
      <c r="AY1048576" s="92"/>
      <c r="AZ1048576" s="92"/>
      <c r="BA1048576" s="92"/>
      <c r="BB1048576" s="92"/>
      <c r="BC1048576" s="92"/>
      <c r="BD1048576" s="92"/>
      <c r="BE1048576" s="92"/>
      <c r="BF1048576" s="92"/>
      <c r="BG1048576" s="92"/>
      <c r="BH1048576" s="92"/>
      <c r="BI1048576" s="92"/>
      <c r="BJ1048576" s="92"/>
      <c r="BK1048576" s="92"/>
      <c r="BL1048576" s="92"/>
      <c r="BM1048576" s="92"/>
      <c r="BN1048576" s="92"/>
      <c r="BO1048576" s="92"/>
      <c r="BP1048576" s="92"/>
      <c r="BQ1048576" s="92"/>
      <c r="BR1048576" s="92"/>
      <c r="BS1048576" s="92"/>
      <c r="BT1048576" s="92"/>
      <c r="BU1048576" s="92"/>
      <c r="BV1048576" s="92"/>
      <c r="BW1048576" s="92"/>
      <c r="BX1048576" s="92"/>
      <c r="BY1048576" s="92"/>
      <c r="BZ1048576" s="92"/>
      <c r="CA1048576" s="92"/>
      <c r="CB1048576" s="92"/>
      <c r="CC1048576" s="92"/>
      <c r="CD1048576" s="92"/>
      <c r="CE1048576" s="92"/>
      <c r="CF1048576" s="92"/>
      <c r="CG1048576" s="92"/>
      <c r="CH1048576" s="92"/>
      <c r="CI1048576" s="92"/>
      <c r="CJ1048576" s="92"/>
      <c r="CK1048576" s="92"/>
      <c r="CL1048576" s="92"/>
      <c r="CM1048576" s="92"/>
      <c r="CN1048576" s="92"/>
      <c r="CO1048576" s="92"/>
      <c r="CP1048576" s="92"/>
      <c r="CQ1048576" s="92"/>
      <c r="CR1048576" s="92"/>
      <c r="CS1048576" s="92"/>
      <c r="CT1048576" s="92"/>
      <c r="CU1048576" s="92"/>
      <c r="CV1048576" s="92"/>
      <c r="CW1048576" s="92"/>
      <c r="CX1048576" s="92"/>
      <c r="CY1048576" s="92"/>
      <c r="CZ1048576" s="92"/>
      <c r="DA1048576" s="92"/>
      <c r="DB1048576" s="92"/>
      <c r="DC1048576" s="92"/>
      <c r="DD1048576" s="92"/>
      <c r="DE1048576" s="92"/>
      <c r="DF1048576" s="92"/>
      <c r="DG1048576" s="92"/>
      <c r="DH1048576" s="92"/>
      <c r="DI1048576" s="92"/>
      <c r="DJ1048576" s="92"/>
      <c r="DK1048576" s="92"/>
      <c r="DL1048576" s="92"/>
      <c r="DM1048576" s="92"/>
      <c r="DN1048576" s="92"/>
      <c r="DO1048576" s="92"/>
      <c r="DP1048576" s="92"/>
      <c r="DQ1048576" s="92"/>
      <c r="DR1048576" s="92"/>
      <c r="DS1048576" s="92"/>
      <c r="DT1048576" s="92"/>
      <c r="DU1048576" s="92"/>
      <c r="DV1048576" s="92"/>
      <c r="DW1048576" s="92"/>
    </row>
  </sheetData>
  <mergeCells count="27">
    <mergeCell ref="AK4:AQ4"/>
    <mergeCell ref="AR4:AX4"/>
    <mergeCell ref="AY4:BE4"/>
    <mergeCell ref="BF4:BL4"/>
    <mergeCell ref="I1:O1"/>
    <mergeCell ref="Q1:Z1"/>
    <mergeCell ref="I2:O2"/>
    <mergeCell ref="Q2:Z2"/>
    <mergeCell ref="I4:O4"/>
    <mergeCell ref="P4:V4"/>
    <mergeCell ref="W4:AC4"/>
    <mergeCell ref="CV4:DB4"/>
    <mergeCell ref="DC4:DI4"/>
    <mergeCell ref="DJ4:DP4"/>
    <mergeCell ref="DQ4:DW4"/>
    <mergeCell ref="A5:A6"/>
    <mergeCell ref="B5:B6"/>
    <mergeCell ref="C5:C6"/>
    <mergeCell ref="D5:D6"/>
    <mergeCell ref="E5:E6"/>
    <mergeCell ref="F5:F6"/>
    <mergeCell ref="BM4:BS4"/>
    <mergeCell ref="BT4:BZ4"/>
    <mergeCell ref="CA4:CG4"/>
    <mergeCell ref="CH4:CN4"/>
    <mergeCell ref="CO4:CU4"/>
    <mergeCell ref="AD4:AJ4"/>
  </mergeCells>
  <conditionalFormatting sqref="D7:D82">
    <cfRule type="dataBar" priority="1158">
      <dataBar>
        <cfvo type="num" val="0"/>
        <cfvo type="num" val="1"/>
        <color theme="0"/>
      </dataBar>
      <extLst>
        <ext xmlns:x14="http://schemas.microsoft.com/office/spreadsheetml/2009/9/main" uri="{B025F937-C7B1-47D3-B67F-A62EFF666E3E}">
          <x14:id>{2FFC494F-580E-41B1-82A8-180258440DEB}</x14:id>
        </ext>
      </extLst>
    </cfRule>
  </conditionalFormatting>
  <conditionalFormatting sqref="I32:AJ32">
    <cfRule type="expression" dxfId="253" priority="1090">
      <formula>AND(TODAY()&gt;=I$5,TODAY()&lt;J$5)</formula>
    </cfRule>
    <cfRule type="expression" dxfId="252" priority="1091">
      <formula>AND(task_start&lt;=I$5,ROUNDDOWN((task_end-task_start+1)*task_progress,0)+task_start-1&gt;=I$5)</formula>
    </cfRule>
    <cfRule type="expression" dxfId="251" priority="1092" stopIfTrue="1">
      <formula>AND(task_end&gt;=I$5,task_start&lt;J$5)</formula>
    </cfRule>
  </conditionalFormatting>
  <conditionalFormatting sqref="I34:AM34">
    <cfRule type="expression" dxfId="250" priority="1056" stopIfTrue="1">
      <formula>AND(task_end&gt;=I$5,task_start&lt;J$5)</formula>
    </cfRule>
  </conditionalFormatting>
  <conditionalFormatting sqref="I34:AM42">
    <cfRule type="expression" dxfId="249" priority="968">
      <formula>AND(TODAY()&gt;=I$5,TODAY()&lt;J$5)</formula>
    </cfRule>
    <cfRule type="expression" dxfId="248" priority="969">
      <formula>AND(task_start&lt;=I$5,ROUNDDOWN((task_end-task_start+1)*task_progress,0)+task_start-1&gt;=I$5)</formula>
    </cfRule>
  </conditionalFormatting>
  <conditionalFormatting sqref="I42:AM42">
    <cfRule type="expression" dxfId="247" priority="970" stopIfTrue="1">
      <formula>AND(task_end&gt;=I$5,task_start&lt;J$5)</formula>
    </cfRule>
  </conditionalFormatting>
  <conditionalFormatting sqref="I35:AN41">
    <cfRule type="expression" dxfId="246" priority="973" stopIfTrue="1">
      <formula>AND(task_end&gt;=I$5,task_start&lt;J$5)</formula>
    </cfRule>
  </conditionalFormatting>
  <conditionalFormatting sqref="I44:AX45">
    <cfRule type="expression" dxfId="245" priority="175">
      <formula>AND(TODAY()&gt;=I$5,TODAY()&lt;J$5)</formula>
    </cfRule>
    <cfRule type="expression" dxfId="244" priority="176">
      <formula>AND(task_start&lt;=I$5,ROUNDDOWN((task_end-task_start+1)*task_progress,0)+task_start-1&gt;=I$5)</formula>
    </cfRule>
    <cfRule type="expression" dxfId="243" priority="177" stopIfTrue="1">
      <formula>AND(task_end&gt;=I$5,task_start&lt;J$5)</formula>
    </cfRule>
  </conditionalFormatting>
  <conditionalFormatting sqref="I51:AX53">
    <cfRule type="expression" dxfId="242" priority="145">
      <formula>AND(TODAY()&gt;=I$5,TODAY()&lt;J$5)</formula>
    </cfRule>
    <cfRule type="expression" dxfId="241" priority="146">
      <formula>AND(task_start&lt;=I$5,ROUNDDOWN((task_end-task_start+1)*task_progress,0)+task_start-1&gt;=I$5)</formula>
    </cfRule>
    <cfRule type="expression" dxfId="240" priority="147" stopIfTrue="1">
      <formula>AND(task_end&gt;=I$5,task_start&lt;J$5)</formula>
    </cfRule>
  </conditionalFormatting>
  <conditionalFormatting sqref="I46:BK47 BZ46:DW47 I48:AX48 BN48:DW48 I49:BK50 BZ49:DW55 I54:BK55 I56:DW56 I57:BX58 I59:CF60 CU59:DW64 I61:BX63 I64:CM64 I65:DW65 I66:CS70 CI57:DW58">
    <cfRule type="expression" dxfId="239" priority="288">
      <formula>AND(TODAY()&gt;=I$5,TODAY()&lt;J$5)</formula>
    </cfRule>
    <cfRule type="expression" dxfId="238" priority="289">
      <formula>AND(task_start&lt;=I$5,ROUNDDOWN((task_end-task_start+1)*task_progress,0)+task_start-1&gt;=I$5)</formula>
    </cfRule>
    <cfRule type="expression" dxfId="237" priority="290" stopIfTrue="1">
      <formula>AND(task_end&gt;=I$5,task_start&lt;J$5)</formula>
    </cfRule>
  </conditionalFormatting>
  <conditionalFormatting sqref="I4:BL31">
    <cfRule type="expression" dxfId="236" priority="1136">
      <formula>AND(TODAY()&gt;=I$5,TODAY()&lt;J$5)</formula>
    </cfRule>
  </conditionalFormatting>
  <conditionalFormatting sqref="I9:BL13">
    <cfRule type="expression" dxfId="235" priority="1141">
      <formula>AND(task_start&lt;=I$5,ROUNDDOWN((task_end-task_start+1)*task_progress,0)+task_start-1&gt;=I$5)</formula>
    </cfRule>
    <cfRule type="expression" dxfId="234" priority="1142" stopIfTrue="1">
      <formula>AND(task_end&gt;=I$5,task_start&lt;J$5)</formula>
    </cfRule>
  </conditionalFormatting>
  <conditionalFormatting sqref="I15:BL19">
    <cfRule type="expression" dxfId="233" priority="1139">
      <formula>AND(task_start&lt;=I$5,ROUNDDOWN((task_end-task_start+1)*task_progress,0)+task_start-1&gt;=I$5)</formula>
    </cfRule>
    <cfRule type="expression" dxfId="232" priority="1140" stopIfTrue="1">
      <formula>AND(task_end&gt;=I$5,task_start&lt;J$5)</formula>
    </cfRule>
  </conditionalFormatting>
  <conditionalFormatting sqref="I20:BL20">
    <cfRule type="expression" dxfId="231" priority="286">
      <formula>AND(task_start&lt;=I$5,ROUNDDOWN((task_end-task_start+1)*task_progress,0)+task_start-1&gt;=I$5)</formula>
    </cfRule>
    <cfRule type="expression" dxfId="230" priority="287" stopIfTrue="1">
      <formula>AND(task_end&gt;=I$5,task_start&lt;J$5)</formula>
    </cfRule>
  </conditionalFormatting>
  <conditionalFormatting sqref="I21:BL25">
    <cfRule type="expression" dxfId="229" priority="1137">
      <formula>AND(task_start&lt;=I$5,ROUNDDOWN((task_end-task_start+1)*task_progress,0)+task_start-1&gt;=I$5)</formula>
    </cfRule>
    <cfRule type="expression" dxfId="228" priority="1138" stopIfTrue="1">
      <formula>AND(task_end&gt;=I$5,task_start&lt;J$5)</formula>
    </cfRule>
  </conditionalFormatting>
  <conditionalFormatting sqref="I27:BL31">
    <cfRule type="expression" dxfId="227" priority="1171">
      <formula>AND(task_start&lt;=I$5,ROUNDDOWN((task_end-task_start+1)*task_progress,0)+task_start-1&gt;=I$5)</formula>
    </cfRule>
    <cfRule type="expression" dxfId="226" priority="1172" stopIfTrue="1">
      <formula>AND(task_end&gt;=I$5,task_start&lt;J$5)</formula>
    </cfRule>
  </conditionalFormatting>
  <conditionalFormatting sqref="I33:BL33">
    <cfRule type="expression" dxfId="225" priority="1072">
      <formula>AND(TODAY()&gt;=I$5,TODAY()&lt;J$5)</formula>
    </cfRule>
    <cfRule type="expression" dxfId="224" priority="1073">
      <formula>AND(task_start&lt;=I$5,ROUNDDOWN((task_end-task_start+1)*task_progress,0)+task_start-1&gt;=I$5)</formula>
    </cfRule>
    <cfRule type="expression" dxfId="223" priority="1074" stopIfTrue="1">
      <formula>AND(task_end&gt;=I$5,task_start&lt;J$5)</formula>
    </cfRule>
  </conditionalFormatting>
  <conditionalFormatting sqref="I73:DG75 DO73:DW75">
    <cfRule type="expression" dxfId="222" priority="265">
      <formula>AND(TODAY()&gt;=I$5,TODAY()&lt;J$5)</formula>
    </cfRule>
    <cfRule type="expression" dxfId="221" priority="266">
      <formula>AND(task_start&lt;=I$5,ROUNDDOWN((task_end-task_start+1)*task_progress,0)+task_start-1&gt;=I$5)</formula>
    </cfRule>
    <cfRule type="expression" dxfId="220" priority="267" stopIfTrue="1">
      <formula>AND(task_end&gt;=I$5,task_start&lt;J$5)</formula>
    </cfRule>
  </conditionalFormatting>
  <conditionalFormatting sqref="I76:DN81 DW76:DW81">
    <cfRule type="expression" dxfId="219" priority="247">
      <formula>AND(TODAY()&gt;=I$5,TODAY()&lt;J$5)</formula>
    </cfRule>
    <cfRule type="expression" dxfId="218" priority="248">
      <formula>AND(task_start&lt;=I$5,ROUNDDOWN((task_end-task_start+1)*task_progress,0)+task_start-1&gt;=I$5)</formula>
    </cfRule>
    <cfRule type="expression" dxfId="217" priority="249" stopIfTrue="1">
      <formula>AND(task_end&gt;=I$5,task_start&lt;J$5)</formula>
    </cfRule>
  </conditionalFormatting>
  <conditionalFormatting sqref="I72:DW72">
    <cfRule type="expression" dxfId="216" priority="271">
      <formula>AND(TODAY()&gt;=I$5,TODAY()&lt;J$5)</formula>
    </cfRule>
    <cfRule type="expression" dxfId="215" priority="272">
      <formula>AND(task_start&lt;=I$5,ROUNDDOWN((task_end-task_start+1)*task_progress,0)+task_start-1&gt;=I$5)</formula>
    </cfRule>
    <cfRule type="expression" dxfId="214" priority="273" stopIfTrue="1">
      <formula>AND(task_end&gt;=I$5,task_start&lt;J$5)</formula>
    </cfRule>
  </conditionalFormatting>
  <conditionalFormatting sqref="I82:DW101">
    <cfRule type="expression" dxfId="213" priority="187">
      <formula>AND(TODAY()&gt;=I$5,TODAY()&lt;J$5)</formula>
    </cfRule>
    <cfRule type="expression" dxfId="212" priority="188">
      <formula>AND(task_start&lt;=I$5,ROUNDDOWN((task_end-task_start+1)*task_progress,0)+task_start-1&gt;=I$5)</formula>
    </cfRule>
    <cfRule type="expression" dxfId="211" priority="189" stopIfTrue="1">
      <formula>AND(task_end&gt;=I$5,task_start&lt;J$5)</formula>
    </cfRule>
  </conditionalFormatting>
  <conditionalFormatting sqref="I1048576:DW1048576">
    <cfRule type="expression" dxfId="210" priority="498">
      <formula>AND(TODAY()&gt;=I$5,TODAY()&lt;J$5)</formula>
    </cfRule>
    <cfRule type="expression" dxfId="209" priority="499">
      <formula>AND(task_start&lt;=I$5,ROUNDDOWN((task_end-task_start+1)*task_progress,0)+task_start-1&gt;=I$5)</formula>
    </cfRule>
    <cfRule type="expression" dxfId="208" priority="500" stopIfTrue="1">
      <formula>AND(task_end&gt;=I$5,task_start&lt;J$5)</formula>
    </cfRule>
  </conditionalFormatting>
  <conditionalFormatting sqref="I43:ED43">
    <cfRule type="expression" dxfId="207" priority="897">
      <formula>AND(TODAY()&gt;=I$5,TODAY()&lt;J$5)</formula>
    </cfRule>
    <cfRule type="expression" dxfId="206" priority="898">
      <formula>AND(task_start&lt;=I$5,ROUNDDOWN((task_end-task_start+1)*task_progress,0)+task_start-1&gt;=I$5)</formula>
    </cfRule>
    <cfRule type="expression" dxfId="205" priority="899" stopIfTrue="1">
      <formula>AND(task_end&gt;=I$5,task_start&lt;J$5)</formula>
    </cfRule>
  </conditionalFormatting>
  <conditionalFormatting sqref="V14:Z14">
    <cfRule type="expression" dxfId="204" priority="1126">
      <formula>AND(task_start&lt;=V$5,ROUNDDOWN((task_end-task_start+1)*task_progress,0)+task_start-1&gt;=V$5)</formula>
    </cfRule>
    <cfRule type="expression" dxfId="203" priority="1127" stopIfTrue="1">
      <formula>AND(task_end&gt;=V$5,task_start&lt;W$5)</formula>
    </cfRule>
  </conditionalFormatting>
  <conditionalFormatting sqref="Z15:AB15">
    <cfRule type="expression" dxfId="202" priority="1120">
      <formula>AND(task_start&lt;=Z$5,ROUNDDOWN((task_end-task_start+1)*task_progress,0)+task_start-1&gt;=Z$5)</formula>
    </cfRule>
    <cfRule type="expression" dxfId="201" priority="1121" stopIfTrue="1">
      <formula>AND(task_end&gt;=Z$5,task_start&lt;AA$5)</formula>
    </cfRule>
  </conditionalFormatting>
  <conditionalFormatting sqref="AH21:AO25">
    <cfRule type="expression" dxfId="200" priority="1108">
      <formula>AND(task_start&lt;=AH$5,ROUNDDOWN((task_end-task_start+1)*task_progress,0)+task_start-1&gt;=AH$5)</formula>
    </cfRule>
    <cfRule type="expression" dxfId="199" priority="1109" stopIfTrue="1">
      <formula>AND(task_end&gt;=AH$5,task_start&lt;AI$5)</formula>
    </cfRule>
  </conditionalFormatting>
  <conditionalFormatting sqref="AN42">
    <cfRule type="expression" dxfId="198" priority="967" stopIfTrue="1">
      <formula>AND(task_end&gt;=AN$5,task_start&lt;AO$5)</formula>
    </cfRule>
  </conditionalFormatting>
  <conditionalFormatting sqref="AN35:AV42">
    <cfRule type="expression" dxfId="197" priority="931">
      <formula>AND(TODAY()&gt;=AN$5,TODAY()&lt;AO$5)</formula>
    </cfRule>
    <cfRule type="expression" dxfId="196" priority="932">
      <formula>AND(task_start&lt;=AN$5,ROUNDDOWN((task_end-task_start+1)*task_progress,0)+task_start-1&gt;=AN$5)</formula>
    </cfRule>
  </conditionalFormatting>
  <conditionalFormatting sqref="AO26:AS32">
    <cfRule type="expression" dxfId="195" priority="1061">
      <formula>AND(task_start&lt;=AO$5,ROUNDDOWN((task_end-task_start+1)*task_progress,0)+task_start-1&gt;=AO$5)</formula>
    </cfRule>
    <cfRule type="expression" dxfId="194" priority="1062" stopIfTrue="1">
      <formula>AND(task_end&gt;=AO$5,task_start&lt;AP$5)</formula>
    </cfRule>
    <cfRule type="expression" dxfId="193" priority="1063">
      <formula>AND(task_start&lt;=AO$5,ROUNDDOWN((task_end-task_start+1)*task_progress,0)+task_start-1&gt;=AO$5)</formula>
    </cfRule>
    <cfRule type="expression" dxfId="192" priority="1064" stopIfTrue="1">
      <formula>AND(task_end&gt;=AO$5,task_start&lt;AP$5)</formula>
    </cfRule>
  </conditionalFormatting>
  <conditionalFormatting sqref="AO32:AV32">
    <cfRule type="expression" dxfId="191" priority="1065">
      <formula>AND(TODAY()&gt;=AO$5,TODAY()&lt;AP$5)</formula>
    </cfRule>
    <cfRule type="expression" dxfId="190" priority="1066">
      <formula>AND(task_start&lt;=AO$5,ROUNDDOWN((task_end-task_start+1)*task_progress,0)+task_start-1&gt;=AO$5)</formula>
    </cfRule>
    <cfRule type="expression" dxfId="189" priority="1067" stopIfTrue="1">
      <formula>AND(task_end&gt;=AO$5,task_start&lt;AP$5)</formula>
    </cfRule>
  </conditionalFormatting>
  <conditionalFormatting sqref="AO34:AV42">
    <cfRule type="expression" dxfId="188" priority="927">
      <formula>AND(task_start&lt;=AO$5,ROUNDDOWN((task_end-task_start+1)*task_progress,0)+task_start-1&gt;=AO$5)</formula>
    </cfRule>
    <cfRule type="expression" dxfId="187" priority="928" stopIfTrue="1">
      <formula>AND(task_end&gt;=AO$5,task_start&lt;AP$5)</formula>
    </cfRule>
    <cfRule type="expression" dxfId="186" priority="929">
      <formula>AND(task_start&lt;=AO$5,ROUNDDOWN((task_end-task_start+1)*task_progress,0)+task_start-1&gt;=AO$5)</formula>
    </cfRule>
    <cfRule type="expression" dxfId="185" priority="930" stopIfTrue="1">
      <formula>AND(task_end&gt;=AO$5,task_start&lt;AP$5)</formula>
    </cfRule>
  </conditionalFormatting>
  <conditionalFormatting sqref="AO35:AV42">
    <cfRule type="expression" dxfId="184" priority="933" stopIfTrue="1">
      <formula>AND(task_end&gt;=AO$5,task_start&lt;AP$5)</formula>
    </cfRule>
  </conditionalFormatting>
  <conditionalFormatting sqref="AO33:AX33">
    <cfRule type="expression" dxfId="183" priority="1068">
      <formula>AND(task_start&lt;=AO$5,ROUNDDOWN((task_end-task_start+1)*task_progress,0)+task_start-1&gt;=AO$5)</formula>
    </cfRule>
    <cfRule type="expression" dxfId="182" priority="1069" stopIfTrue="1">
      <formula>AND(task_end&gt;=AO$5,task_start&lt;AP$5)</formula>
    </cfRule>
    <cfRule type="expression" dxfId="181" priority="1070">
      <formula>AND(task_start&lt;=AO$5,ROUNDDOWN((task_end-task_start+1)*task_progress,0)+task_start-1&gt;=AO$5)</formula>
    </cfRule>
    <cfRule type="expression" dxfId="180" priority="1071" stopIfTrue="1">
      <formula>AND(task_end&gt;=AO$5,task_start&lt;AP$5)</formula>
    </cfRule>
  </conditionalFormatting>
  <conditionalFormatting sqref="AO34:BS34">
    <cfRule type="expression" dxfId="179" priority="1041">
      <formula>AND(TODAY()&gt;=AO$5,TODAY()&lt;AP$5)</formula>
    </cfRule>
    <cfRule type="expression" dxfId="178" priority="1042">
      <formula>AND(task_start&lt;=AO$5,ROUNDDOWN((task_end-task_start+1)*task_progress,0)+task_start-1&gt;=AO$5)</formula>
    </cfRule>
    <cfRule type="expression" dxfId="177" priority="1043" stopIfTrue="1">
      <formula>AND(task_end&gt;=AO$5,task_start&lt;AP$5)</formula>
    </cfRule>
  </conditionalFormatting>
  <conditionalFormatting sqref="AT32:AV32">
    <cfRule type="expression" dxfId="176" priority="1057">
      <formula>AND(task_start&lt;=AT$5,ROUNDDOWN((task_end-task_start+1)*task_progress,0)+task_start-1&gt;=AT$5)</formula>
    </cfRule>
    <cfRule type="expression" dxfId="175" priority="1058" stopIfTrue="1">
      <formula>AND(task_end&gt;=AT$5,task_start&lt;AU$5)</formula>
    </cfRule>
    <cfRule type="expression" dxfId="174" priority="1059">
      <formula>AND(task_start&lt;=AT$5,ROUNDDOWN((task_end-task_start+1)*task_progress,0)+task_start-1&gt;=AT$5)</formula>
    </cfRule>
    <cfRule type="expression" dxfId="173" priority="1060" stopIfTrue="1">
      <formula>AND(task_end&gt;=AT$5,task_start&lt;AU$5)</formula>
    </cfRule>
  </conditionalFormatting>
  <conditionalFormatting sqref="AT31:AX31">
    <cfRule type="expression" dxfId="172" priority="1082">
      <formula>AND(task_start&lt;=AT$5,ROUNDDOWN((task_end-task_start+1)*task_progress,0)+task_start-1&gt;=AT$5)</formula>
    </cfRule>
    <cfRule type="expression" dxfId="171" priority="1083" stopIfTrue="1">
      <formula>AND(task_end&gt;=AT$5,task_start&lt;AU$5)</formula>
    </cfRule>
    <cfRule type="expression" dxfId="170" priority="1084">
      <formula>AND(task_start&lt;=AT$5,ROUNDDOWN((task_end-task_start+1)*task_progress,0)+task_start-1&gt;=AT$5)</formula>
    </cfRule>
    <cfRule type="expression" dxfId="169" priority="1085" stopIfTrue="1">
      <formula>AND(task_end&gt;=AT$5,task_start&lt;AU$5)</formula>
    </cfRule>
  </conditionalFormatting>
  <conditionalFormatting sqref="AW35:BR35">
    <cfRule type="expression" dxfId="168" priority="1031">
      <formula>AND(TODAY()&gt;=AW$5,TODAY()&lt;AX$5)</formula>
    </cfRule>
    <cfRule type="expression" dxfId="167" priority="1032">
      <formula>AND(task_start&lt;=AW$5,ROUNDDOWN((task_end-task_start+1)*task_progress,0)+task_start-1&gt;=AW$5)</formula>
    </cfRule>
    <cfRule type="expression" dxfId="166" priority="1033" stopIfTrue="1">
      <formula>AND(task_end&gt;=AW$5,task_start&lt;AX$5)</formula>
    </cfRule>
  </conditionalFormatting>
  <conditionalFormatting sqref="AW36:BT37">
    <cfRule type="expression" dxfId="165" priority="1007">
      <formula>AND(TODAY()&gt;=AW$5,TODAY()&lt;AX$5)</formula>
    </cfRule>
    <cfRule type="expression" dxfId="164" priority="1008">
      <formula>AND(task_start&lt;=AW$5,ROUNDDOWN((task_end-task_start+1)*task_progress,0)+task_start-1&gt;=AW$5)</formula>
    </cfRule>
    <cfRule type="expression" dxfId="163" priority="1009" stopIfTrue="1">
      <formula>AND(task_end&gt;=AW$5,task_start&lt;AX$5)</formula>
    </cfRule>
  </conditionalFormatting>
  <conditionalFormatting sqref="AW39:BT42">
    <cfRule type="expression" dxfId="162" priority="941">
      <formula>AND(TODAY()&gt;=AW$5,TODAY()&lt;AX$5)</formula>
    </cfRule>
    <cfRule type="expression" dxfId="161" priority="942">
      <formula>AND(task_start&lt;=AW$5,ROUNDDOWN((task_end-task_start+1)*task_progress,0)+task_start-1&gt;=AW$5)</formula>
    </cfRule>
    <cfRule type="expression" dxfId="160" priority="943" stopIfTrue="1">
      <formula>AND(task_end&gt;=AW$5,task_start&lt;AX$5)</formula>
    </cfRule>
  </conditionalFormatting>
  <conditionalFormatting sqref="AW38:BU38">
    <cfRule type="expression" dxfId="159" priority="989">
      <formula>AND(TODAY()&gt;=AW$5,TODAY()&lt;AX$5)</formula>
    </cfRule>
    <cfRule type="expression" dxfId="158" priority="990">
      <formula>AND(task_start&lt;=AW$5,ROUNDDOWN((task_end-task_start+1)*task_progress,0)+task_start-1&gt;=AW$5)</formula>
    </cfRule>
    <cfRule type="expression" dxfId="157" priority="991" stopIfTrue="1">
      <formula>AND(task_end&gt;=AW$5,task_start&lt;AX$5)</formula>
    </cfRule>
  </conditionalFormatting>
  <conditionalFormatting sqref="AY44:BK44">
    <cfRule type="dataBar" priority="284">
      <dataBar>
        <cfvo type="num" val="0"/>
        <cfvo type="num" val="1"/>
        <color theme="0"/>
      </dataBar>
      <extLst>
        <ext xmlns:x14="http://schemas.microsoft.com/office/spreadsheetml/2009/9/main" uri="{B025F937-C7B1-47D3-B67F-A62EFF666E3E}">
          <x14:id>{71599F4B-8E3A-4167-A29A-E3FCBAE1537C}</x14:id>
        </ext>
      </extLst>
    </cfRule>
  </conditionalFormatting>
  <conditionalFormatting sqref="AY45:BK45">
    <cfRule type="dataBar" priority="283">
      <dataBar>
        <cfvo type="num" val="0"/>
        <cfvo type="num" val="1"/>
        <color theme="0"/>
      </dataBar>
      <extLst>
        <ext xmlns:x14="http://schemas.microsoft.com/office/spreadsheetml/2009/9/main" uri="{B025F937-C7B1-47D3-B67F-A62EFF666E3E}">
          <x14:id>{81CE4FEB-0174-4FB6-8D1A-6D094FEF4370}</x14:id>
        </ext>
      </extLst>
    </cfRule>
  </conditionalFormatting>
  <conditionalFormatting sqref="AY48:BL48">
    <cfRule type="dataBar" priority="281">
      <dataBar>
        <cfvo type="num" val="0"/>
        <cfvo type="num" val="1"/>
        <color theme="0"/>
      </dataBar>
      <extLst>
        <ext xmlns:x14="http://schemas.microsoft.com/office/spreadsheetml/2009/9/main" uri="{B025F937-C7B1-47D3-B67F-A62EFF666E3E}">
          <x14:id>{FB986164-7DD9-46A7-8911-8D687E1722E7}</x14:id>
        </ext>
      </extLst>
    </cfRule>
  </conditionalFormatting>
  <conditionalFormatting sqref="AY51:BY52">
    <cfRule type="dataBar" priority="279">
      <dataBar>
        <cfvo type="num" val="0"/>
        <cfvo type="num" val="1"/>
        <color theme="0"/>
      </dataBar>
      <extLst>
        <ext xmlns:x14="http://schemas.microsoft.com/office/spreadsheetml/2009/9/main" uri="{B025F937-C7B1-47D3-B67F-A62EFF666E3E}">
          <x14:id>{FE3FFCEE-4B01-4456-8ADA-7EDE613A8D7E}</x14:id>
        </ext>
      </extLst>
    </cfRule>
  </conditionalFormatting>
  <conditionalFormatting sqref="AY53:BY53">
    <cfRule type="dataBar" priority="278">
      <dataBar>
        <cfvo type="num" val="0"/>
        <cfvo type="num" val="1"/>
        <color theme="0"/>
      </dataBar>
      <extLst>
        <ext xmlns:x14="http://schemas.microsoft.com/office/spreadsheetml/2009/9/main" uri="{B025F937-C7B1-47D3-B67F-A62EFF666E3E}">
          <x14:id>{77B6CEA5-1479-4613-9B25-2F0377BCE79A}</x14:id>
        </ext>
      </extLst>
    </cfRule>
  </conditionalFormatting>
  <conditionalFormatting sqref="BL48">
    <cfRule type="expression" dxfId="156" priority="1176">
      <formula>AND(TODAY()&gt;=BM$5,TODAY()&lt;BN$5)</formula>
    </cfRule>
    <cfRule type="expression" dxfId="155" priority="1177">
      <formula>AND(task_start&lt;=BM$5,ROUNDDOWN((task_end-task_start+1)*task_progress,0)+task_start-1&gt;=BM$5)</formula>
    </cfRule>
    <cfRule type="expression" dxfId="154" priority="1178" stopIfTrue="1">
      <formula>AND(task_end&gt;=BM$5,task_start&lt;BN$5)</formula>
    </cfRule>
  </conditionalFormatting>
  <conditionalFormatting sqref="BL46:BY47">
    <cfRule type="dataBar" priority="282">
      <dataBar>
        <cfvo type="num" val="0"/>
        <cfvo type="num" val="1"/>
        <color theme="0"/>
      </dataBar>
      <extLst>
        <ext xmlns:x14="http://schemas.microsoft.com/office/spreadsheetml/2009/9/main" uri="{B025F937-C7B1-47D3-B67F-A62EFF666E3E}">
          <x14:id>{9783500E-77AF-4E86-81C5-5D3CEC57D8ED}</x14:id>
        </ext>
      </extLst>
    </cfRule>
  </conditionalFormatting>
  <conditionalFormatting sqref="BL49:BY50">
    <cfRule type="dataBar" priority="280">
      <dataBar>
        <cfvo type="num" val="0"/>
        <cfvo type="num" val="1"/>
        <color theme="0"/>
      </dataBar>
      <extLst>
        <ext xmlns:x14="http://schemas.microsoft.com/office/spreadsheetml/2009/9/main" uri="{B025F937-C7B1-47D3-B67F-A62EFF666E3E}">
          <x14:id>{A751D019-F3E5-45D1-83D4-A131C35004C5}</x14:id>
        </ext>
      </extLst>
    </cfRule>
  </conditionalFormatting>
  <conditionalFormatting sqref="BL54:BY55">
    <cfRule type="dataBar" priority="277">
      <dataBar>
        <cfvo type="num" val="0"/>
        <cfvo type="num" val="1"/>
        <color theme="0"/>
      </dataBar>
      <extLst>
        <ext xmlns:x14="http://schemas.microsoft.com/office/spreadsheetml/2009/9/main" uri="{B025F937-C7B1-47D3-B67F-A62EFF666E3E}">
          <x14:id>{423F0827-1064-442B-95F1-7CBD5DAA5632}</x14:id>
        </ext>
      </extLst>
    </cfRule>
  </conditionalFormatting>
  <conditionalFormatting sqref="BL44:DW45">
    <cfRule type="expression" dxfId="153" priority="163">
      <formula>AND(TODAY()&gt;=BL$5,TODAY()&lt;BM$5)</formula>
    </cfRule>
    <cfRule type="expression" dxfId="152" priority="164">
      <formula>AND(task_start&lt;=BL$5,ROUNDDOWN((task_end-task_start+1)*task_progress,0)+task_start-1&gt;=BL$5)</formula>
    </cfRule>
    <cfRule type="expression" dxfId="151" priority="165" stopIfTrue="1">
      <formula>AND(task_end&gt;=BL$5,task_start&lt;BM$5)</formula>
    </cfRule>
  </conditionalFormatting>
  <conditionalFormatting sqref="BM4:DW6">
    <cfRule type="expression" dxfId="150" priority="918">
      <formula>AND(TODAY()&gt;=BM$5,TODAY()&lt;BN$5)</formula>
    </cfRule>
  </conditionalFormatting>
  <conditionalFormatting sqref="DI66:DW71 I71:DA71">
    <cfRule type="expression" dxfId="149" priority="274">
      <formula>AND(TODAY()&gt;=I$5,TODAY()&lt;J$5)</formula>
    </cfRule>
    <cfRule type="expression" dxfId="148" priority="275">
      <formula>AND(task_start&lt;=I$5,ROUNDDOWN((task_end-task_start+1)*task_progress,0)+task_start-1&gt;=I$5)</formula>
    </cfRule>
    <cfRule type="expression" dxfId="147" priority="276" stopIfTrue="1">
      <formula>AND(task_end&gt;=I$5,task_start&lt;J$5)</formula>
    </cfRule>
  </conditionalFormatting>
  <conditionalFormatting sqref="BY57">
    <cfRule type="expression" dxfId="146" priority="142">
      <formula>AND(TODAY()&gt;=BY$5,TODAY()&lt;BZ$5)</formula>
    </cfRule>
    <cfRule type="expression" dxfId="145" priority="143">
      <formula>AND(task_start&lt;=BY$5,ROUNDDOWN((task_end-task_start+1)*task_progress,0)+task_start-1&gt;=BY$5)</formula>
    </cfRule>
    <cfRule type="expression" dxfId="144" priority="144" stopIfTrue="1">
      <formula>AND(task_end&gt;=BY$5,task_start&lt;BZ$5)</formula>
    </cfRule>
  </conditionalFormatting>
  <conditionalFormatting sqref="BY58">
    <cfRule type="expression" dxfId="143" priority="139">
      <formula>AND(TODAY()&gt;=BY$5,TODAY()&lt;BZ$5)</formula>
    </cfRule>
    <cfRule type="expression" dxfId="142" priority="140">
      <formula>AND(task_start&lt;=BY$5,ROUNDDOWN((task_end-task_start+1)*task_progress,0)+task_start-1&gt;=BY$5)</formula>
    </cfRule>
    <cfRule type="expression" dxfId="141" priority="141" stopIfTrue="1">
      <formula>AND(task_end&gt;=BY$5,task_start&lt;BZ$5)</formula>
    </cfRule>
  </conditionalFormatting>
  <conditionalFormatting sqref="BZ57">
    <cfRule type="expression" dxfId="140" priority="136">
      <formula>AND(TODAY()&gt;=BZ$5,TODAY()&lt;CA$5)</formula>
    </cfRule>
    <cfRule type="expression" dxfId="139" priority="137">
      <formula>AND(task_start&lt;=BZ$5,ROUNDDOWN((task_end-task_start+1)*task_progress,0)+task_start-1&gt;=BZ$5)</formula>
    </cfRule>
    <cfRule type="expression" dxfId="138" priority="138" stopIfTrue="1">
      <formula>AND(task_end&gt;=BZ$5,task_start&lt;CA$5)</formula>
    </cfRule>
  </conditionalFormatting>
  <conditionalFormatting sqref="BZ58">
    <cfRule type="expression" dxfId="137" priority="133">
      <formula>AND(TODAY()&gt;=BZ$5,TODAY()&lt;CA$5)</formula>
    </cfRule>
    <cfRule type="expression" dxfId="136" priority="134">
      <formula>AND(task_start&lt;=BZ$5,ROUNDDOWN((task_end-task_start+1)*task_progress,0)+task_start-1&gt;=BZ$5)</formula>
    </cfRule>
    <cfRule type="expression" dxfId="135" priority="135" stopIfTrue="1">
      <formula>AND(task_end&gt;=BZ$5,task_start&lt;CA$5)</formula>
    </cfRule>
  </conditionalFormatting>
  <conditionalFormatting sqref="BY61">
    <cfRule type="expression" dxfId="134" priority="130">
      <formula>AND(TODAY()&gt;=BY$5,TODAY()&lt;BZ$5)</formula>
    </cfRule>
    <cfRule type="expression" dxfId="133" priority="131">
      <formula>AND(task_start&lt;=BY$5,ROUNDDOWN((task_end-task_start+1)*task_progress,0)+task_start-1&gt;=BY$5)</formula>
    </cfRule>
    <cfRule type="expression" dxfId="132" priority="132" stopIfTrue="1">
      <formula>AND(task_end&gt;=BY$5,task_start&lt;BZ$5)</formula>
    </cfRule>
  </conditionalFormatting>
  <conditionalFormatting sqref="BZ61">
    <cfRule type="expression" dxfId="131" priority="127">
      <formula>AND(TODAY()&gt;=BZ$5,TODAY()&lt;CA$5)</formula>
    </cfRule>
    <cfRule type="expression" dxfId="130" priority="128">
      <formula>AND(task_start&lt;=BZ$5,ROUNDDOWN((task_end-task_start+1)*task_progress,0)+task_start-1&gt;=BZ$5)</formula>
    </cfRule>
    <cfRule type="expression" dxfId="129" priority="129" stopIfTrue="1">
      <formula>AND(task_end&gt;=BZ$5,task_start&lt;CA$5)</formula>
    </cfRule>
  </conditionalFormatting>
  <conditionalFormatting sqref="BZ62">
    <cfRule type="expression" dxfId="128" priority="124">
      <formula>AND(TODAY()&gt;=BZ$5,TODAY()&lt;CA$5)</formula>
    </cfRule>
    <cfRule type="expression" dxfId="127" priority="125">
      <formula>AND(task_start&lt;=BZ$5,ROUNDDOWN((task_end-task_start+1)*task_progress,0)+task_start-1&gt;=BZ$5)</formula>
    </cfRule>
    <cfRule type="expression" dxfId="126" priority="126" stopIfTrue="1">
      <formula>AND(task_end&gt;=BZ$5,task_start&lt;CA$5)</formula>
    </cfRule>
  </conditionalFormatting>
  <conditionalFormatting sqref="BY62">
    <cfRule type="expression" dxfId="125" priority="121">
      <formula>AND(TODAY()&gt;=BY$5,TODAY()&lt;BZ$5)</formula>
    </cfRule>
    <cfRule type="expression" dxfId="124" priority="122">
      <formula>AND(task_start&lt;=BY$5,ROUNDDOWN((task_end-task_start+1)*task_progress,0)+task_start-1&gt;=BY$5)</formula>
    </cfRule>
    <cfRule type="expression" dxfId="123" priority="123" stopIfTrue="1">
      <formula>AND(task_end&gt;=BY$5,task_start&lt;BZ$5)</formula>
    </cfRule>
  </conditionalFormatting>
  <conditionalFormatting sqref="BY63">
    <cfRule type="expression" dxfId="122" priority="118">
      <formula>AND(TODAY()&gt;=BY$5,TODAY()&lt;BZ$5)</formula>
    </cfRule>
    <cfRule type="expression" dxfId="121" priority="119">
      <formula>AND(task_start&lt;=BY$5,ROUNDDOWN((task_end-task_start+1)*task_progress,0)+task_start-1&gt;=BY$5)</formula>
    </cfRule>
    <cfRule type="expression" dxfId="120" priority="120" stopIfTrue="1">
      <formula>AND(task_end&gt;=BY$5,task_start&lt;BZ$5)</formula>
    </cfRule>
  </conditionalFormatting>
  <conditionalFormatting sqref="BZ63">
    <cfRule type="expression" dxfId="119" priority="115">
      <formula>AND(TODAY()&gt;=BZ$5,TODAY()&lt;CA$5)</formula>
    </cfRule>
    <cfRule type="expression" dxfId="118" priority="116">
      <formula>AND(task_start&lt;=BZ$5,ROUNDDOWN((task_end-task_start+1)*task_progress,0)+task_start-1&gt;=BZ$5)</formula>
    </cfRule>
    <cfRule type="expression" dxfId="117" priority="117" stopIfTrue="1">
      <formula>AND(task_end&gt;=BZ$5,task_start&lt;CA$5)</formula>
    </cfRule>
  </conditionalFormatting>
  <conditionalFormatting sqref="CG59">
    <cfRule type="expression" dxfId="116" priority="112">
      <formula>AND(TODAY()&gt;=CG$5,TODAY()&lt;CH$5)</formula>
    </cfRule>
    <cfRule type="expression" dxfId="115" priority="113">
      <formula>AND(task_start&lt;=CG$5,ROUNDDOWN((task_end-task_start+1)*task_progress,0)+task_start-1&gt;=CG$5)</formula>
    </cfRule>
    <cfRule type="expression" dxfId="114" priority="114" stopIfTrue="1">
      <formula>AND(task_end&gt;=CG$5,task_start&lt;CH$5)</formula>
    </cfRule>
  </conditionalFormatting>
  <conditionalFormatting sqref="CG60">
    <cfRule type="expression" dxfId="113" priority="109">
      <formula>AND(TODAY()&gt;=CG$5,TODAY()&lt;CH$5)</formula>
    </cfRule>
    <cfRule type="expression" dxfId="112" priority="110">
      <formula>AND(task_start&lt;=CG$5,ROUNDDOWN((task_end-task_start+1)*task_progress,0)+task_start-1&gt;=CG$5)</formula>
    </cfRule>
    <cfRule type="expression" dxfId="111" priority="111" stopIfTrue="1">
      <formula>AND(task_end&gt;=CG$5,task_start&lt;CH$5)</formula>
    </cfRule>
  </conditionalFormatting>
  <conditionalFormatting sqref="CH60">
    <cfRule type="expression" dxfId="110" priority="106">
      <formula>AND(TODAY()&gt;=CH$5,TODAY()&lt;CI$5)</formula>
    </cfRule>
    <cfRule type="expression" dxfId="109" priority="107">
      <formula>AND(task_start&lt;=CH$5,ROUNDDOWN((task_end-task_start+1)*task_progress,0)+task_start-1&gt;=CH$5)</formula>
    </cfRule>
    <cfRule type="expression" dxfId="108" priority="108" stopIfTrue="1">
      <formula>AND(task_end&gt;=CH$5,task_start&lt;CI$5)</formula>
    </cfRule>
  </conditionalFormatting>
  <conditionalFormatting sqref="CH59">
    <cfRule type="expression" dxfId="107" priority="103">
      <formula>AND(TODAY()&gt;=CH$5,TODAY()&lt;CI$5)</formula>
    </cfRule>
    <cfRule type="expression" dxfId="106" priority="104">
      <formula>AND(task_start&lt;=CH$5,ROUNDDOWN((task_end-task_start+1)*task_progress,0)+task_start-1&gt;=CH$5)</formula>
    </cfRule>
    <cfRule type="expression" dxfId="105" priority="105" stopIfTrue="1">
      <formula>AND(task_end&gt;=CH$5,task_start&lt;CI$5)</formula>
    </cfRule>
  </conditionalFormatting>
  <conditionalFormatting sqref="CU66">
    <cfRule type="expression" dxfId="104" priority="100">
      <formula>AND(TODAY()&gt;=CU$5,TODAY()&lt;CV$5)</formula>
    </cfRule>
    <cfRule type="expression" dxfId="103" priority="101">
      <formula>AND(task_start&lt;=CU$5,ROUNDDOWN((task_end-task_start+1)*task_progress,0)+task_start-1&gt;=CU$5)</formula>
    </cfRule>
    <cfRule type="expression" dxfId="102" priority="102" stopIfTrue="1">
      <formula>AND(task_end&gt;=CU$5,task_start&lt;CV$5)</formula>
    </cfRule>
  </conditionalFormatting>
  <conditionalFormatting sqref="CT66">
    <cfRule type="expression" dxfId="101" priority="97">
      <formula>AND(TODAY()&gt;=CT$5,TODAY()&lt;CU$5)</formula>
    </cfRule>
    <cfRule type="expression" dxfId="100" priority="98">
      <formula>AND(task_start&lt;=CT$5,ROUNDDOWN((task_end-task_start+1)*task_progress,0)+task_start-1&gt;=CT$5)</formula>
    </cfRule>
    <cfRule type="expression" dxfId="99" priority="99" stopIfTrue="1">
      <formula>AND(task_end&gt;=CT$5,task_start&lt;CU$5)</formula>
    </cfRule>
  </conditionalFormatting>
  <conditionalFormatting sqref="CT67">
    <cfRule type="expression" dxfId="98" priority="94">
      <formula>AND(TODAY()&gt;=CT$5,TODAY()&lt;CU$5)</formula>
    </cfRule>
    <cfRule type="expression" dxfId="97" priority="95">
      <formula>AND(task_start&lt;=CT$5,ROUNDDOWN((task_end-task_start+1)*task_progress,0)+task_start-1&gt;=CT$5)</formula>
    </cfRule>
    <cfRule type="expression" dxfId="96" priority="96" stopIfTrue="1">
      <formula>AND(task_end&gt;=CT$5,task_start&lt;CU$5)</formula>
    </cfRule>
  </conditionalFormatting>
  <conditionalFormatting sqref="CU67">
    <cfRule type="expression" dxfId="95" priority="91">
      <formula>AND(TODAY()&gt;=CU$5,TODAY()&lt;CV$5)</formula>
    </cfRule>
    <cfRule type="expression" dxfId="94" priority="92">
      <formula>AND(task_start&lt;=CU$5,ROUNDDOWN((task_end-task_start+1)*task_progress,0)+task_start-1&gt;=CU$5)</formula>
    </cfRule>
    <cfRule type="expression" dxfId="93" priority="93" stopIfTrue="1">
      <formula>AND(task_end&gt;=CU$5,task_start&lt;CV$5)</formula>
    </cfRule>
  </conditionalFormatting>
  <conditionalFormatting sqref="CU68">
    <cfRule type="expression" dxfId="92" priority="88">
      <formula>AND(TODAY()&gt;=CU$5,TODAY()&lt;CV$5)</formula>
    </cfRule>
    <cfRule type="expression" dxfId="91" priority="89">
      <formula>AND(task_start&lt;=CU$5,ROUNDDOWN((task_end-task_start+1)*task_progress,0)+task_start-1&gt;=CU$5)</formula>
    </cfRule>
    <cfRule type="expression" dxfId="90" priority="90" stopIfTrue="1">
      <formula>AND(task_end&gt;=CU$5,task_start&lt;CV$5)</formula>
    </cfRule>
  </conditionalFormatting>
  <conditionalFormatting sqref="CT68">
    <cfRule type="expression" dxfId="89" priority="85">
      <formula>AND(TODAY()&gt;=CT$5,TODAY()&lt;CU$5)</formula>
    </cfRule>
    <cfRule type="expression" dxfId="88" priority="86">
      <formula>AND(task_start&lt;=CT$5,ROUNDDOWN((task_end-task_start+1)*task_progress,0)+task_start-1&gt;=CT$5)</formula>
    </cfRule>
    <cfRule type="expression" dxfId="87" priority="87" stopIfTrue="1">
      <formula>AND(task_end&gt;=CT$5,task_start&lt;CU$5)</formula>
    </cfRule>
  </conditionalFormatting>
  <conditionalFormatting sqref="CT69">
    <cfRule type="expression" dxfId="86" priority="82">
      <formula>AND(TODAY()&gt;=CT$5,TODAY()&lt;CU$5)</formula>
    </cfRule>
    <cfRule type="expression" dxfId="85" priority="83">
      <formula>AND(task_start&lt;=CT$5,ROUNDDOWN((task_end-task_start+1)*task_progress,0)+task_start-1&gt;=CT$5)</formula>
    </cfRule>
    <cfRule type="expression" dxfId="84" priority="84" stopIfTrue="1">
      <formula>AND(task_end&gt;=CT$5,task_start&lt;CU$5)</formula>
    </cfRule>
  </conditionalFormatting>
  <conditionalFormatting sqref="CU69">
    <cfRule type="expression" dxfId="83" priority="79">
      <formula>AND(TODAY()&gt;=CU$5,TODAY()&lt;CV$5)</formula>
    </cfRule>
    <cfRule type="expression" dxfId="82" priority="80">
      <formula>AND(task_start&lt;=CU$5,ROUNDDOWN((task_end-task_start+1)*task_progress,0)+task_start-1&gt;=CU$5)</formula>
    </cfRule>
    <cfRule type="expression" dxfId="81" priority="81" stopIfTrue="1">
      <formula>AND(task_end&gt;=CU$5,task_start&lt;CV$5)</formula>
    </cfRule>
  </conditionalFormatting>
  <conditionalFormatting sqref="CT70">
    <cfRule type="expression" dxfId="80" priority="76">
      <formula>AND(TODAY()&gt;=CT$5,TODAY()&lt;CU$5)</formula>
    </cfRule>
    <cfRule type="expression" dxfId="79" priority="77">
      <formula>AND(task_start&lt;=CT$5,ROUNDDOWN((task_end-task_start+1)*task_progress,0)+task_start-1&gt;=CT$5)</formula>
    </cfRule>
    <cfRule type="expression" dxfId="78" priority="78" stopIfTrue="1">
      <formula>AND(task_end&gt;=CT$5,task_start&lt;CU$5)</formula>
    </cfRule>
  </conditionalFormatting>
  <conditionalFormatting sqref="CU70">
    <cfRule type="expression" dxfId="74" priority="73">
      <formula>AND(TODAY()&gt;=CU$5,TODAY()&lt;CV$5)</formula>
    </cfRule>
    <cfRule type="expression" dxfId="73" priority="74">
      <formula>AND(task_start&lt;=CU$5,ROUNDDOWN((task_end-task_start+1)*task_progress,0)+task_start-1&gt;=CU$5)</formula>
    </cfRule>
    <cfRule type="expression" dxfId="72" priority="75" stopIfTrue="1">
      <formula>AND(task_end&gt;=CU$5,task_start&lt;CV$5)</formula>
    </cfRule>
  </conditionalFormatting>
  <conditionalFormatting sqref="CV70">
    <cfRule type="expression" dxfId="71" priority="70">
      <formula>AND(TODAY()&gt;=CV$5,TODAY()&lt;CW$5)</formula>
    </cfRule>
    <cfRule type="expression" dxfId="70" priority="71">
      <formula>AND(task_start&lt;=CV$5,ROUNDDOWN((task_end-task_start+1)*task_progress,0)+task_start-1&gt;=CV$5)</formula>
    </cfRule>
    <cfRule type="expression" dxfId="69" priority="72" stopIfTrue="1">
      <formula>AND(task_end&gt;=CV$5,task_start&lt;CW$5)</formula>
    </cfRule>
  </conditionalFormatting>
  <conditionalFormatting sqref="CW70">
    <cfRule type="expression" dxfId="68" priority="67">
      <formula>AND(TODAY()&gt;=CW$5,TODAY()&lt;CX$5)</formula>
    </cfRule>
    <cfRule type="expression" dxfId="67" priority="68">
      <formula>AND(task_start&lt;=CW$5,ROUNDDOWN((task_end-task_start+1)*task_progress,0)+task_start-1&gt;=CW$5)</formula>
    </cfRule>
    <cfRule type="expression" dxfId="66" priority="69" stopIfTrue="1">
      <formula>AND(task_end&gt;=CW$5,task_start&lt;CX$5)</formula>
    </cfRule>
  </conditionalFormatting>
  <conditionalFormatting sqref="CX70">
    <cfRule type="expression" dxfId="65" priority="64">
      <formula>AND(TODAY()&gt;=CX$5,TODAY()&lt;CY$5)</formula>
    </cfRule>
    <cfRule type="expression" dxfId="64" priority="65">
      <formula>AND(task_start&lt;=CX$5,ROUNDDOWN((task_end-task_start+1)*task_progress,0)+task_start-1&gt;=CX$5)</formula>
    </cfRule>
    <cfRule type="expression" dxfId="63" priority="66" stopIfTrue="1">
      <formula>AND(task_end&gt;=CX$5,task_start&lt;CY$5)</formula>
    </cfRule>
  </conditionalFormatting>
  <conditionalFormatting sqref="CY70">
    <cfRule type="expression" dxfId="62" priority="61">
      <formula>AND(TODAY()&gt;=CY$5,TODAY()&lt;CZ$5)</formula>
    </cfRule>
    <cfRule type="expression" dxfId="61" priority="62">
      <formula>AND(task_start&lt;=CY$5,ROUNDDOWN((task_end-task_start+1)*task_progress,0)+task_start-1&gt;=CY$5)</formula>
    </cfRule>
    <cfRule type="expression" dxfId="60" priority="63" stopIfTrue="1">
      <formula>AND(task_end&gt;=CY$5,task_start&lt;CZ$5)</formula>
    </cfRule>
  </conditionalFormatting>
  <conditionalFormatting sqref="CZ70">
    <cfRule type="expression" dxfId="59" priority="58">
      <formula>AND(TODAY()&gt;=CZ$5,TODAY()&lt;DA$5)</formula>
    </cfRule>
    <cfRule type="expression" dxfId="58" priority="59">
      <formula>AND(task_start&lt;=CZ$5,ROUNDDOWN((task_end-task_start+1)*task_progress,0)+task_start-1&gt;=CZ$5)</formula>
    </cfRule>
    <cfRule type="expression" dxfId="57" priority="60" stopIfTrue="1">
      <formula>AND(task_end&gt;=CZ$5,task_start&lt;DA$5)</formula>
    </cfRule>
  </conditionalFormatting>
  <conditionalFormatting sqref="DA70">
    <cfRule type="expression" dxfId="56" priority="55">
      <formula>AND(TODAY()&gt;=DA$5,TODAY()&lt;DB$5)</formula>
    </cfRule>
    <cfRule type="expression" dxfId="55" priority="56">
      <formula>AND(task_start&lt;=DA$5,ROUNDDOWN((task_end-task_start+1)*task_progress,0)+task_start-1&gt;=DA$5)</formula>
    </cfRule>
    <cfRule type="expression" dxfId="54" priority="57" stopIfTrue="1">
      <formula>AND(task_end&gt;=DA$5,task_start&lt;DB$5)</formula>
    </cfRule>
  </conditionalFormatting>
  <conditionalFormatting sqref="DH73">
    <cfRule type="expression" dxfId="53" priority="52">
      <formula>AND(TODAY()&gt;=DH$5,TODAY()&lt;DI$5)</formula>
    </cfRule>
    <cfRule type="expression" dxfId="52" priority="53">
      <formula>AND(task_start&lt;=DH$5,ROUNDDOWN((task_end-task_start+1)*task_progress,0)+task_start-1&gt;=DH$5)</formula>
    </cfRule>
    <cfRule type="expression" dxfId="51" priority="54" stopIfTrue="1">
      <formula>AND(task_end&gt;=DH$5,task_start&lt;DI$5)</formula>
    </cfRule>
  </conditionalFormatting>
  <conditionalFormatting sqref="DI73">
    <cfRule type="expression" dxfId="50" priority="49">
      <formula>AND(TODAY()&gt;=DI$5,TODAY()&lt;DJ$5)</formula>
    </cfRule>
    <cfRule type="expression" dxfId="49" priority="50">
      <formula>AND(task_start&lt;=DI$5,ROUNDDOWN((task_end-task_start+1)*task_progress,0)+task_start-1&gt;=DI$5)</formula>
    </cfRule>
    <cfRule type="expression" dxfId="48" priority="51" stopIfTrue="1">
      <formula>AND(task_end&gt;=DI$5,task_start&lt;DJ$5)</formula>
    </cfRule>
  </conditionalFormatting>
  <conditionalFormatting sqref="DI74">
    <cfRule type="expression" dxfId="47" priority="46">
      <formula>AND(TODAY()&gt;=DI$5,TODAY()&lt;DJ$5)</formula>
    </cfRule>
    <cfRule type="expression" dxfId="46" priority="47">
      <formula>AND(task_start&lt;=DI$5,ROUNDDOWN((task_end-task_start+1)*task_progress,0)+task_start-1&gt;=DI$5)</formula>
    </cfRule>
    <cfRule type="expression" dxfId="45" priority="48" stopIfTrue="1">
      <formula>AND(task_end&gt;=DI$5,task_start&lt;DJ$5)</formula>
    </cfRule>
  </conditionalFormatting>
  <conditionalFormatting sqref="DH74">
    <cfRule type="expression" dxfId="44" priority="43">
      <formula>AND(TODAY()&gt;=DH$5,TODAY()&lt;DI$5)</formula>
    </cfRule>
    <cfRule type="expression" dxfId="43" priority="44">
      <formula>AND(task_start&lt;=DH$5,ROUNDDOWN((task_end-task_start+1)*task_progress,0)+task_start-1&gt;=DH$5)</formula>
    </cfRule>
    <cfRule type="expression" dxfId="42" priority="45" stopIfTrue="1">
      <formula>AND(task_end&gt;=DH$5,task_start&lt;DI$5)</formula>
    </cfRule>
  </conditionalFormatting>
  <conditionalFormatting sqref="DH75">
    <cfRule type="expression" dxfId="41" priority="40">
      <formula>AND(TODAY()&gt;=DH$5,TODAY()&lt;DI$5)</formula>
    </cfRule>
    <cfRule type="expression" dxfId="40" priority="41">
      <formula>AND(task_start&lt;=DH$5,ROUNDDOWN((task_end-task_start+1)*task_progress,0)+task_start-1&gt;=DH$5)</formula>
    </cfRule>
    <cfRule type="expression" dxfId="39" priority="42" stopIfTrue="1">
      <formula>AND(task_end&gt;=DH$5,task_start&lt;DI$5)</formula>
    </cfRule>
  </conditionalFormatting>
  <conditionalFormatting sqref="DI75">
    <cfRule type="expression" dxfId="38" priority="37">
      <formula>AND(TODAY()&gt;=DI$5,TODAY()&lt;DJ$5)</formula>
    </cfRule>
    <cfRule type="expression" dxfId="37" priority="38">
      <formula>AND(task_start&lt;=DI$5,ROUNDDOWN((task_end-task_start+1)*task_progress,0)+task_start-1&gt;=DI$5)</formula>
    </cfRule>
    <cfRule type="expression" dxfId="36" priority="39" stopIfTrue="1">
      <formula>AND(task_end&gt;=DI$5,task_start&lt;DJ$5)</formula>
    </cfRule>
  </conditionalFormatting>
  <conditionalFormatting sqref="DO76">
    <cfRule type="expression" dxfId="35" priority="34">
      <formula>AND(TODAY()&gt;=DO$5,TODAY()&lt;DP$5)</formula>
    </cfRule>
    <cfRule type="expression" dxfId="34" priority="35">
      <formula>AND(task_start&lt;=DO$5,ROUNDDOWN((task_end-task_start+1)*task_progress,0)+task_start-1&gt;=DO$5)</formula>
    </cfRule>
    <cfRule type="expression" dxfId="33" priority="36" stopIfTrue="1">
      <formula>AND(task_end&gt;=DO$5,task_start&lt;DP$5)</formula>
    </cfRule>
  </conditionalFormatting>
  <conditionalFormatting sqref="DP76">
    <cfRule type="expression" dxfId="32" priority="31">
      <formula>AND(TODAY()&gt;=DP$5,TODAY()&lt;DQ$5)</formula>
    </cfRule>
    <cfRule type="expression" dxfId="31" priority="32">
      <formula>AND(task_start&lt;=DP$5,ROUNDDOWN((task_end-task_start+1)*task_progress,0)+task_start-1&gt;=DP$5)</formula>
    </cfRule>
    <cfRule type="expression" dxfId="30" priority="33" stopIfTrue="1">
      <formula>AND(task_end&gt;=DP$5,task_start&lt;DQ$5)</formula>
    </cfRule>
  </conditionalFormatting>
  <conditionalFormatting sqref="DO77">
    <cfRule type="expression" dxfId="29" priority="28">
      <formula>AND(TODAY()&gt;=DO$5,TODAY()&lt;DP$5)</formula>
    </cfRule>
    <cfRule type="expression" dxfId="28" priority="29">
      <formula>AND(task_start&lt;=DO$5,ROUNDDOWN((task_end-task_start+1)*task_progress,0)+task_start-1&gt;=DO$5)</formula>
    </cfRule>
    <cfRule type="expression" dxfId="27" priority="30" stopIfTrue="1">
      <formula>AND(task_end&gt;=DO$5,task_start&lt;DP$5)</formula>
    </cfRule>
  </conditionalFormatting>
  <conditionalFormatting sqref="DP77">
    <cfRule type="expression" dxfId="26" priority="25">
      <formula>AND(TODAY()&gt;=DP$5,TODAY()&lt;DQ$5)</formula>
    </cfRule>
    <cfRule type="expression" dxfId="25" priority="26">
      <formula>AND(task_start&lt;=DP$5,ROUNDDOWN((task_end-task_start+1)*task_progress,0)+task_start-1&gt;=DP$5)</formula>
    </cfRule>
    <cfRule type="expression" dxfId="24" priority="27" stopIfTrue="1">
      <formula>AND(task_end&gt;=DP$5,task_start&lt;DQ$5)</formula>
    </cfRule>
  </conditionalFormatting>
  <conditionalFormatting sqref="DP78">
    <cfRule type="expression" dxfId="23" priority="22">
      <formula>AND(TODAY()&gt;=DP$5,TODAY()&lt;DQ$5)</formula>
    </cfRule>
    <cfRule type="expression" dxfId="22" priority="23">
      <formula>AND(task_start&lt;=DP$5,ROUNDDOWN((task_end-task_start+1)*task_progress,0)+task_start-1&gt;=DP$5)</formula>
    </cfRule>
    <cfRule type="expression" dxfId="21" priority="24" stopIfTrue="1">
      <formula>AND(task_end&gt;=DP$5,task_start&lt;DQ$5)</formula>
    </cfRule>
  </conditionalFormatting>
  <conditionalFormatting sqref="DO78">
    <cfRule type="expression" dxfId="20" priority="19">
      <formula>AND(TODAY()&gt;=DO$5,TODAY()&lt;DP$5)</formula>
    </cfRule>
    <cfRule type="expression" dxfId="19" priority="20">
      <formula>AND(task_start&lt;=DO$5,ROUNDDOWN((task_end-task_start+1)*task_progress,0)+task_start-1&gt;=DO$5)</formula>
    </cfRule>
    <cfRule type="expression" dxfId="18" priority="21" stopIfTrue="1">
      <formula>AND(task_end&gt;=DO$5,task_start&lt;DP$5)</formula>
    </cfRule>
  </conditionalFormatting>
  <conditionalFormatting sqref="DO79">
    <cfRule type="expression" dxfId="17" priority="16">
      <formula>AND(TODAY()&gt;=DO$5,TODAY()&lt;DP$5)</formula>
    </cfRule>
    <cfRule type="expression" dxfId="16" priority="17">
      <formula>AND(task_start&lt;=DO$5,ROUNDDOWN((task_end-task_start+1)*task_progress,0)+task_start-1&gt;=DO$5)</formula>
    </cfRule>
    <cfRule type="expression" dxfId="15" priority="18" stopIfTrue="1">
      <formula>AND(task_end&gt;=DO$5,task_start&lt;DP$5)</formula>
    </cfRule>
  </conditionalFormatting>
  <conditionalFormatting sqref="DP79">
    <cfRule type="expression" dxfId="14" priority="13">
      <formula>AND(TODAY()&gt;=DP$5,TODAY()&lt;DQ$5)</formula>
    </cfRule>
    <cfRule type="expression" dxfId="13" priority="14">
      <formula>AND(task_start&lt;=DP$5,ROUNDDOWN((task_end-task_start+1)*task_progress,0)+task_start-1&gt;=DP$5)</formula>
    </cfRule>
    <cfRule type="expression" dxfId="12" priority="15" stopIfTrue="1">
      <formula>AND(task_end&gt;=DP$5,task_start&lt;DQ$5)</formula>
    </cfRule>
  </conditionalFormatting>
  <conditionalFormatting sqref="DP80">
    <cfRule type="expression" dxfId="11" priority="10">
      <formula>AND(TODAY()&gt;=DP$5,TODAY()&lt;DQ$5)</formula>
    </cfRule>
    <cfRule type="expression" dxfId="10" priority="11">
      <formula>AND(task_start&lt;=DP$5,ROUNDDOWN((task_end-task_start+1)*task_progress,0)+task_start-1&gt;=DP$5)</formula>
    </cfRule>
    <cfRule type="expression" dxfId="9" priority="12" stopIfTrue="1">
      <formula>AND(task_end&gt;=DP$5,task_start&lt;DQ$5)</formula>
    </cfRule>
  </conditionalFormatting>
  <conditionalFormatting sqref="DO80">
    <cfRule type="expression" dxfId="8" priority="7">
      <formula>AND(TODAY()&gt;=DO$5,TODAY()&lt;DP$5)</formula>
    </cfRule>
    <cfRule type="expression" dxfId="7" priority="8">
      <formula>AND(task_start&lt;=DO$5,ROUNDDOWN((task_end-task_start+1)*task_progress,0)+task_start-1&gt;=DO$5)</formula>
    </cfRule>
    <cfRule type="expression" dxfId="6" priority="9" stopIfTrue="1">
      <formula>AND(task_end&gt;=DO$5,task_start&lt;DP$5)</formula>
    </cfRule>
  </conditionalFormatting>
  <conditionalFormatting sqref="DO81">
    <cfRule type="expression" dxfId="5" priority="4">
      <formula>AND(TODAY()&gt;=DO$5,TODAY()&lt;DP$5)</formula>
    </cfRule>
    <cfRule type="expression" dxfId="4" priority="5">
      <formula>AND(task_start&lt;=DO$5,ROUNDDOWN((task_end-task_start+1)*task_progress,0)+task_start-1&gt;=DO$5)</formula>
    </cfRule>
    <cfRule type="expression" dxfId="3" priority="6" stopIfTrue="1">
      <formula>AND(task_end&gt;=DO$5,task_start&lt;DP$5)</formula>
    </cfRule>
  </conditionalFormatting>
  <conditionalFormatting sqref="DP81">
    <cfRule type="expression" dxfId="2" priority="1">
      <formula>AND(TODAY()&gt;=DP$5,TODAY()&lt;DQ$5)</formula>
    </cfRule>
    <cfRule type="expression" dxfId="1" priority="2">
      <formula>AND(task_start&lt;=DP$5,ROUNDDOWN((task_end-task_start+1)*task_progress,0)+task_start-1&gt;=DP$5)</formula>
    </cfRule>
    <cfRule type="expression" dxfId="0" priority="3" stopIfTrue="1">
      <formula>AND(task_end&gt;=DP$5,task_start&lt;DQ$5)</formula>
    </cfRule>
  </conditionalFormatting>
  <dataValidations disablePrompts="1" count="13">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00000000-0002-0000-0000-000000000000}"/>
    <dataValidation allowBlank="1" showInputMessage="1" showErrorMessage="1" prompt="Enter Company name in cel B2." sqref="A2" xr:uid="{00000000-0002-0000-0000-000001000000}"/>
    <dataValidation type="whole" operator="greaterThanOrEqual" allowBlank="1" showInputMessage="1" promptTitle="Display Week" prompt="Changing this number will scroll the Gantt Chart view." sqref="Q2" xr:uid="{00000000-0002-0000-0000-000002000000}">
      <formula1>1</formula1>
    </dataValidation>
    <dataValidation allowBlank="1" showInputMessage="1" showErrorMessage="1" prompt="Enter the name of the Project Lead in cell C3. Enter the Project Start date in cell Q1. Project Start: label is in cell I1." sqref="A3" xr:uid="{00000000-0002-0000-0000-00000300000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00000000-0002-0000-0000-000004000000}"/>
    <dataValidation allowBlank="1" showInputMessage="1" showErrorMessage="1" prompt="Cell B8 contains the Phase 1 sample title. Enter a new title in cell B8._x000a_To delete the phase and work only from tasks, simply delete this row." sqref="A8" xr:uid="{00000000-0002-0000-0000-0000050000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00000000-0002-0000-0000-000006000000}"/>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00000000-0002-0000-0000-000007000000}"/>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00000000-0002-0000-0000-000008000000}"/>
    <dataValidation allowBlank="1" showInputMessage="1" showErrorMessage="1" prompt="Phase 3's sample block starts in cell B20." sqref="A20" xr:uid="{00000000-0002-0000-0000-000009000000}"/>
    <dataValidation allowBlank="1" showInputMessage="1" showErrorMessage="1" prompt="Phase 4's sample block starts in cell B26." sqref="A26" xr:uid="{00000000-0002-0000-0000-00000A000000}"/>
    <dataValidation allowBlank="1" showInputMessage="1" showErrorMessage="1" prompt="This row marks the end of the Project Schedule. DO NOT enter anything in this row. _x000a_Insert new rows ABOVE this one to continue building out your Project Schedule." sqref="A33" xr:uid="{00000000-0002-0000-0000-00000B000000}"/>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00000000-0002-0000-0000-00000C000000}"/>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headerFooter differentFirst="1" scaleWithDoc="0">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2FFC494F-580E-41B1-82A8-180258440DEB}">
            <x14:dataBar minLength="0" maxLength="100" gradient="0">
              <x14:cfvo type="num">
                <xm:f>0</xm:f>
              </x14:cfvo>
              <x14:cfvo type="num">
                <xm:f>1</xm:f>
              </x14:cfvo>
              <x14:negativeFillColor rgb="FFFF0000"/>
              <x14:axisColor rgb="FF000000"/>
            </x14:dataBar>
          </x14:cfRule>
          <xm:sqref>D7:D82</xm:sqref>
        </x14:conditionalFormatting>
        <x14:conditionalFormatting xmlns:xm="http://schemas.microsoft.com/office/excel/2006/main">
          <x14:cfRule type="dataBar" id="{71599F4B-8E3A-4167-A29A-E3FCBAE1537C}">
            <x14:dataBar minLength="0" maxLength="100" gradient="0">
              <x14:cfvo type="num">
                <xm:f>0</xm:f>
              </x14:cfvo>
              <x14:cfvo type="num">
                <xm:f>1</xm:f>
              </x14:cfvo>
              <x14:negativeFillColor rgb="FFFF0000"/>
              <x14:axisColor rgb="FF000000"/>
            </x14:dataBar>
          </x14:cfRule>
          <xm:sqref>AY44:BK44</xm:sqref>
        </x14:conditionalFormatting>
        <x14:conditionalFormatting xmlns:xm="http://schemas.microsoft.com/office/excel/2006/main">
          <x14:cfRule type="dataBar" id="{81CE4FEB-0174-4FB6-8D1A-6D094FEF4370}">
            <x14:dataBar minLength="0" maxLength="100" gradient="0">
              <x14:cfvo type="num">
                <xm:f>0</xm:f>
              </x14:cfvo>
              <x14:cfvo type="num">
                <xm:f>1</xm:f>
              </x14:cfvo>
              <x14:negativeFillColor rgb="FFFF0000"/>
              <x14:axisColor rgb="FF000000"/>
            </x14:dataBar>
          </x14:cfRule>
          <xm:sqref>AY45:BK45</xm:sqref>
        </x14:conditionalFormatting>
        <x14:conditionalFormatting xmlns:xm="http://schemas.microsoft.com/office/excel/2006/main">
          <x14:cfRule type="dataBar" id="{FB986164-7DD9-46A7-8911-8D687E1722E7}">
            <x14:dataBar minLength="0" maxLength="100" gradient="0">
              <x14:cfvo type="num">
                <xm:f>0</xm:f>
              </x14:cfvo>
              <x14:cfvo type="num">
                <xm:f>1</xm:f>
              </x14:cfvo>
              <x14:negativeFillColor rgb="FFFF0000"/>
              <x14:axisColor rgb="FF000000"/>
            </x14:dataBar>
          </x14:cfRule>
          <xm:sqref>AY48:BL48</xm:sqref>
        </x14:conditionalFormatting>
        <x14:conditionalFormatting xmlns:xm="http://schemas.microsoft.com/office/excel/2006/main">
          <x14:cfRule type="dataBar" id="{FE3FFCEE-4B01-4456-8ADA-7EDE613A8D7E}">
            <x14:dataBar minLength="0" maxLength="100" gradient="0">
              <x14:cfvo type="num">
                <xm:f>0</xm:f>
              </x14:cfvo>
              <x14:cfvo type="num">
                <xm:f>1</xm:f>
              </x14:cfvo>
              <x14:negativeFillColor rgb="FFFF0000"/>
              <x14:axisColor rgb="FF000000"/>
            </x14:dataBar>
          </x14:cfRule>
          <xm:sqref>AY51:BY52</xm:sqref>
        </x14:conditionalFormatting>
        <x14:conditionalFormatting xmlns:xm="http://schemas.microsoft.com/office/excel/2006/main">
          <x14:cfRule type="dataBar" id="{77B6CEA5-1479-4613-9B25-2F0377BCE79A}">
            <x14:dataBar minLength="0" maxLength="100" gradient="0">
              <x14:cfvo type="num">
                <xm:f>0</xm:f>
              </x14:cfvo>
              <x14:cfvo type="num">
                <xm:f>1</xm:f>
              </x14:cfvo>
              <x14:negativeFillColor rgb="FFFF0000"/>
              <x14:axisColor rgb="FF000000"/>
            </x14:dataBar>
          </x14:cfRule>
          <xm:sqref>AY53:BY53</xm:sqref>
        </x14:conditionalFormatting>
        <x14:conditionalFormatting xmlns:xm="http://schemas.microsoft.com/office/excel/2006/main">
          <x14:cfRule type="dataBar" id="{9783500E-77AF-4E86-81C5-5D3CEC57D8ED}">
            <x14:dataBar minLength="0" maxLength="100" gradient="0">
              <x14:cfvo type="num">
                <xm:f>0</xm:f>
              </x14:cfvo>
              <x14:cfvo type="num">
                <xm:f>1</xm:f>
              </x14:cfvo>
              <x14:negativeFillColor rgb="FFFF0000"/>
              <x14:axisColor rgb="FF000000"/>
            </x14:dataBar>
          </x14:cfRule>
          <xm:sqref>BL46:BY47</xm:sqref>
        </x14:conditionalFormatting>
        <x14:conditionalFormatting xmlns:xm="http://schemas.microsoft.com/office/excel/2006/main">
          <x14:cfRule type="dataBar" id="{A751D019-F3E5-45D1-83D4-A131C35004C5}">
            <x14:dataBar minLength="0" maxLength="100" gradient="0">
              <x14:cfvo type="num">
                <xm:f>0</xm:f>
              </x14:cfvo>
              <x14:cfvo type="num">
                <xm:f>1</xm:f>
              </x14:cfvo>
              <x14:negativeFillColor rgb="FFFF0000"/>
              <x14:axisColor rgb="FF000000"/>
            </x14:dataBar>
          </x14:cfRule>
          <xm:sqref>BL49:BY50</xm:sqref>
        </x14:conditionalFormatting>
        <x14:conditionalFormatting xmlns:xm="http://schemas.microsoft.com/office/excel/2006/main">
          <x14:cfRule type="dataBar" id="{423F0827-1064-442B-95F1-7CBD5DAA5632}">
            <x14:dataBar minLength="0" maxLength="100" gradient="0">
              <x14:cfvo type="num">
                <xm:f>0</xm:f>
              </x14:cfvo>
              <x14:cfvo type="num">
                <xm:f>1</xm:f>
              </x14:cfvo>
              <x14:negativeFillColor rgb="FFFF0000"/>
              <x14:axisColor rgb="FF000000"/>
            </x14:dataBar>
          </x14:cfRule>
          <xm:sqref>BL54:BY55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2348D59-3426-404A-A0C5-6456F6613EDB}">
  <ds:schemaRefs/>
</ds:datastoreItem>
</file>

<file path=customXml/itemProps2.xml><?xml version="1.0" encoding="utf-8"?>
<ds:datastoreItem xmlns:ds="http://schemas.openxmlformats.org/officeDocument/2006/customXml" ds:itemID="{97245281-08F3-4104-84BD-39F3D8CFB195}">
  <ds:schemaRefs/>
</ds:datastoreItem>
</file>

<file path=customXml/itemProps3.xml><?xml version="1.0" encoding="utf-8"?>
<ds:datastoreItem xmlns:ds="http://schemas.openxmlformats.org/officeDocument/2006/customXml" ds:itemID="{A82239A0-E68C-493F-BEE6-C77FEA397FD6}">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 schedule</vt:lpstr>
      <vt:lpstr>Display_Week</vt:lpstr>
      <vt:lpstr>'Project schedule'!Print_Titles</vt:lpstr>
      <vt:lpstr>Project_Start</vt:lpstr>
      <vt:lpstr>'Project schedule'!task_end</vt:lpstr>
      <vt:lpstr>'Project schedule'!task_progress</vt:lpstr>
      <vt:lpstr>'Project 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THUY</dc:creator>
  <cp:lastModifiedBy>HOÀNG LÊ NAM</cp:lastModifiedBy>
  <dcterms:created xsi:type="dcterms:W3CDTF">2024-10-23T13:13:00Z</dcterms:created>
  <dcterms:modified xsi:type="dcterms:W3CDTF">2024-10-26T09:34:03Z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y fmtid="{D5CDD505-2E9C-101B-9397-08002B2CF9AE}" pid="4" name="ICV">
    <vt:lpwstr>729D937FF7724ABA9EE10C109A7E28C1_12</vt:lpwstr>
  </property>
  <property fmtid="{D5CDD505-2E9C-101B-9397-08002B2CF9AE}" pid="5" name="KSOProductBuildVer">
    <vt:lpwstr>1033-12.2.0.18607</vt:lpwstr>
  </property>
</Properties>
</file>