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mc:AlternateContent xmlns:mc="http://schemas.openxmlformats.org/markup-compatibility/2006">
    <mc:Choice Requires="x15">
      <x15ac:absPath xmlns:x15ac="http://schemas.microsoft.com/office/spreadsheetml/2010/11/ac" url="C:\Users\PMLS\Downloads\"/>
    </mc:Choice>
  </mc:AlternateContent>
  <xr:revisionPtr revIDLastSave="0" documentId="13_ncr:1_{F8C93E99-0D2F-4296-BF80-CED3AEBBDB4F}" xr6:coauthVersionLast="47" xr6:coauthVersionMax="47" xr10:uidLastSave="{00000000-0000-0000-0000-000000000000}"/>
  <bookViews>
    <workbookView xWindow="-110" yWindow="-110" windowWidth="19420" windowHeight="10420" activeTab="2" xr2:uid="{0A0D8D68-EFC2-4074-BDCA-85DAF874A3F1}"/>
  </bookViews>
  <sheets>
    <sheet name="Input Data" sheetId="4" r:id="rId1"/>
    <sheet name="Analysis" sheetId="3" r:id="rId2"/>
    <sheet name="Dashboard" sheetId="5" r:id="rId3"/>
    <sheet name="Master Data" sheetId="1" r:id="rId4"/>
  </sheets>
  <definedNames>
    <definedName name="Category">OFFSET(Analysis!$AC$2,1,0,COUNT(Analysis!$AD:$AD))</definedName>
    <definedName name="CategoryRange">OFFSET(Analysis!$AC$2,1,1,COUNT(Analysis!$AD:$AD))</definedName>
    <definedName name="InputData">'Input Data'!$A$1:$O$528</definedName>
    <definedName name="Slicer_Month">#N/A</definedName>
    <definedName name="Slicer_PAYMENT_MODE">#N/A</definedName>
    <definedName name="Slicer_SALE_TYPE">#N/A</definedName>
    <definedName name="Slicer_Year">#N/A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4" i="3" l="1" a="1"/>
  <c r="K4" i="3" s="1"/>
  <c r="L4" i="3" a="1"/>
  <c r="L4" i="3" s="1"/>
  <c r="J4" i="3" s="1" a="1"/>
  <c r="J4" i="3" s="1"/>
  <c r="M4" i="3" a="1"/>
  <c r="M4" i="3" s="1"/>
  <c r="AG3" i="3" a="1"/>
  <c r="AG3" i="3" s="1"/>
  <c r="AE3" i="3" s="1" a="1"/>
  <c r="AE3" i="3" s="1"/>
  <c r="AF3" i="3" a="1"/>
  <c r="AF3" i="3" s="1"/>
  <c r="AL3" i="3" a="1"/>
  <c r="AL3" i="3" s="1"/>
  <c r="AJ3" i="3" s="1" a="1"/>
  <c r="AJ3" i="3" s="1"/>
  <c r="AK3" i="3" a="1"/>
  <c r="AK3" i="3" s="1"/>
  <c r="AB3" i="3" a="1"/>
  <c r="AB3" i="3" s="1"/>
  <c r="Z3" i="3" s="1" a="1"/>
  <c r="Z3" i="3" s="1"/>
  <c r="AA3" i="3" a="1"/>
  <c r="AA3" i="3" s="1"/>
  <c r="O2" i="3"/>
  <c r="P2" i="3" s="1"/>
  <c r="O4" i="3" s="1" a="1"/>
  <c r="O4" i="3" s="1"/>
  <c r="V5" i="3"/>
  <c r="W5" i="3" s="1"/>
  <c r="V6" i="3"/>
  <c r="W6" i="3" s="1"/>
  <c r="V7" i="3"/>
  <c r="W7" i="3" s="1"/>
  <c r="V8" i="3"/>
  <c r="W8" i="3" s="1"/>
  <c r="V9" i="3"/>
  <c r="W9" i="3" s="1"/>
  <c r="V10" i="3"/>
  <c r="W10" i="3" s="1"/>
  <c r="V11" i="3"/>
  <c r="W11" i="3" s="1"/>
  <c r="V12" i="3"/>
  <c r="W12" i="3" s="1"/>
  <c r="V13" i="3"/>
  <c r="W13" i="3" s="1"/>
  <c r="V14" i="3"/>
  <c r="W14" i="3" s="1"/>
  <c r="V15" i="3"/>
  <c r="W15" i="3" s="1"/>
  <c r="V4" i="3"/>
  <c r="W4" i="3" s="1"/>
  <c r="U5" i="3"/>
  <c r="U6" i="3"/>
  <c r="U7" i="3"/>
  <c r="U8" i="3"/>
  <c r="U9" i="3"/>
  <c r="U10" i="3"/>
  <c r="U11" i="3"/>
  <c r="U12" i="3"/>
  <c r="U13" i="3"/>
  <c r="U14" i="3"/>
  <c r="U15" i="3"/>
  <c r="U4" i="3"/>
  <c r="H3" i="4"/>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48" i="4"/>
  <c r="H49" i="4"/>
  <c r="H50" i="4"/>
  <c r="H51" i="4"/>
  <c r="H52" i="4"/>
  <c r="H53" i="4"/>
  <c r="H54" i="4"/>
  <c r="H55" i="4"/>
  <c r="H56" i="4"/>
  <c r="H57" i="4"/>
  <c r="H58" i="4"/>
  <c r="H59" i="4"/>
  <c r="H60" i="4"/>
  <c r="H61" i="4"/>
  <c r="H62" i="4"/>
  <c r="H63" i="4"/>
  <c r="H64" i="4"/>
  <c r="H65" i="4"/>
  <c r="H66" i="4"/>
  <c r="H67" i="4"/>
  <c r="H68" i="4"/>
  <c r="H69" i="4"/>
  <c r="H70" i="4"/>
  <c r="H71" i="4"/>
  <c r="H72" i="4"/>
  <c r="H73" i="4"/>
  <c r="H74" i="4"/>
  <c r="H75" i="4"/>
  <c r="H76" i="4"/>
  <c r="H77" i="4"/>
  <c r="H78" i="4"/>
  <c r="H79" i="4"/>
  <c r="H80" i="4"/>
  <c r="H81" i="4"/>
  <c r="H82" i="4"/>
  <c r="H83" i="4"/>
  <c r="H84" i="4"/>
  <c r="H85" i="4"/>
  <c r="H86" i="4"/>
  <c r="H87" i="4"/>
  <c r="H88" i="4"/>
  <c r="H89" i="4"/>
  <c r="H90" i="4"/>
  <c r="H91" i="4"/>
  <c r="H92" i="4"/>
  <c r="H93" i="4"/>
  <c r="H94" i="4"/>
  <c r="H95" i="4"/>
  <c r="H96" i="4"/>
  <c r="H97" i="4"/>
  <c r="H98" i="4"/>
  <c r="H99" i="4"/>
  <c r="H100" i="4"/>
  <c r="H101" i="4"/>
  <c r="H102" i="4"/>
  <c r="H103" i="4"/>
  <c r="H104" i="4"/>
  <c r="H105" i="4"/>
  <c r="H106" i="4"/>
  <c r="H107" i="4"/>
  <c r="H108" i="4"/>
  <c r="H109" i="4"/>
  <c r="H110" i="4"/>
  <c r="H111" i="4"/>
  <c r="H112" i="4"/>
  <c r="H113" i="4"/>
  <c r="H114" i="4"/>
  <c r="H115" i="4"/>
  <c r="H116" i="4"/>
  <c r="H117" i="4"/>
  <c r="H118" i="4"/>
  <c r="H119" i="4"/>
  <c r="H120" i="4"/>
  <c r="H121" i="4"/>
  <c r="H122" i="4"/>
  <c r="H123" i="4"/>
  <c r="H124" i="4"/>
  <c r="H125" i="4"/>
  <c r="H126" i="4"/>
  <c r="H127" i="4"/>
  <c r="H128" i="4"/>
  <c r="H129" i="4"/>
  <c r="H130" i="4"/>
  <c r="H131" i="4"/>
  <c r="H132" i="4"/>
  <c r="H133" i="4"/>
  <c r="H134" i="4"/>
  <c r="H135" i="4"/>
  <c r="H136" i="4"/>
  <c r="H137" i="4"/>
  <c r="H138" i="4"/>
  <c r="H139" i="4"/>
  <c r="H140" i="4"/>
  <c r="H141" i="4"/>
  <c r="H142" i="4"/>
  <c r="H143" i="4"/>
  <c r="H144" i="4"/>
  <c r="H145" i="4"/>
  <c r="H146" i="4"/>
  <c r="H147" i="4"/>
  <c r="H148" i="4"/>
  <c r="H149" i="4"/>
  <c r="H150" i="4"/>
  <c r="H151" i="4"/>
  <c r="H152" i="4"/>
  <c r="H153" i="4"/>
  <c r="H154" i="4"/>
  <c r="H155" i="4"/>
  <c r="H156" i="4"/>
  <c r="H157" i="4"/>
  <c r="H158" i="4"/>
  <c r="H159" i="4"/>
  <c r="H160" i="4"/>
  <c r="H161" i="4"/>
  <c r="H162" i="4"/>
  <c r="H163" i="4"/>
  <c r="H164" i="4"/>
  <c r="H165" i="4"/>
  <c r="H166" i="4"/>
  <c r="H167" i="4"/>
  <c r="H168" i="4"/>
  <c r="H169" i="4"/>
  <c r="H170" i="4"/>
  <c r="H171" i="4"/>
  <c r="H172" i="4"/>
  <c r="H173" i="4"/>
  <c r="H174" i="4"/>
  <c r="H175" i="4"/>
  <c r="H176" i="4"/>
  <c r="H177" i="4"/>
  <c r="H178" i="4"/>
  <c r="H179" i="4"/>
  <c r="H180" i="4"/>
  <c r="H181" i="4"/>
  <c r="H182" i="4"/>
  <c r="H183" i="4"/>
  <c r="H184" i="4"/>
  <c r="H185" i="4"/>
  <c r="H186" i="4"/>
  <c r="H187" i="4"/>
  <c r="H188" i="4"/>
  <c r="H189" i="4"/>
  <c r="H190" i="4"/>
  <c r="H191" i="4"/>
  <c r="H192" i="4"/>
  <c r="H193" i="4"/>
  <c r="H194" i="4"/>
  <c r="H195" i="4"/>
  <c r="H196" i="4"/>
  <c r="H197" i="4"/>
  <c r="H198" i="4"/>
  <c r="H199" i="4"/>
  <c r="H200" i="4"/>
  <c r="H201" i="4"/>
  <c r="H202" i="4"/>
  <c r="H203" i="4"/>
  <c r="H204" i="4"/>
  <c r="H205" i="4"/>
  <c r="H206" i="4"/>
  <c r="H207" i="4"/>
  <c r="H208" i="4"/>
  <c r="H209" i="4"/>
  <c r="H210" i="4"/>
  <c r="H211" i="4"/>
  <c r="H212" i="4"/>
  <c r="H213" i="4"/>
  <c r="H214" i="4"/>
  <c r="H215" i="4"/>
  <c r="H216" i="4"/>
  <c r="H217" i="4"/>
  <c r="H218" i="4"/>
  <c r="H219" i="4"/>
  <c r="H220" i="4"/>
  <c r="H221" i="4"/>
  <c r="H222" i="4"/>
  <c r="H223" i="4"/>
  <c r="H224" i="4"/>
  <c r="H225" i="4"/>
  <c r="H226" i="4"/>
  <c r="H227" i="4"/>
  <c r="H228" i="4"/>
  <c r="H229" i="4"/>
  <c r="H230" i="4"/>
  <c r="H231" i="4"/>
  <c r="H232" i="4"/>
  <c r="H233" i="4"/>
  <c r="H234" i="4"/>
  <c r="H235" i="4"/>
  <c r="H236" i="4"/>
  <c r="H237" i="4"/>
  <c r="H238" i="4"/>
  <c r="H239" i="4"/>
  <c r="H240" i="4"/>
  <c r="H241" i="4"/>
  <c r="H242" i="4"/>
  <c r="H243" i="4"/>
  <c r="H244" i="4"/>
  <c r="H245" i="4"/>
  <c r="H246" i="4"/>
  <c r="H247" i="4"/>
  <c r="H248" i="4"/>
  <c r="H249" i="4"/>
  <c r="H250" i="4"/>
  <c r="H251" i="4"/>
  <c r="H252" i="4"/>
  <c r="H253" i="4"/>
  <c r="H254" i="4"/>
  <c r="H255" i="4"/>
  <c r="H256" i="4"/>
  <c r="H257" i="4"/>
  <c r="H258" i="4"/>
  <c r="H259" i="4"/>
  <c r="H260" i="4"/>
  <c r="H261" i="4"/>
  <c r="H262" i="4"/>
  <c r="H263" i="4"/>
  <c r="H264" i="4"/>
  <c r="H265" i="4"/>
  <c r="H266" i="4"/>
  <c r="H267" i="4"/>
  <c r="H268" i="4"/>
  <c r="H269" i="4"/>
  <c r="H270" i="4"/>
  <c r="H271" i="4"/>
  <c r="H272" i="4"/>
  <c r="H273" i="4"/>
  <c r="H274" i="4"/>
  <c r="H275" i="4"/>
  <c r="H276" i="4"/>
  <c r="H277" i="4"/>
  <c r="H278" i="4"/>
  <c r="H279" i="4"/>
  <c r="H280" i="4"/>
  <c r="H281" i="4"/>
  <c r="H282" i="4"/>
  <c r="H283" i="4"/>
  <c r="H284" i="4"/>
  <c r="H285" i="4"/>
  <c r="H286" i="4"/>
  <c r="H287" i="4"/>
  <c r="H288" i="4"/>
  <c r="H289" i="4"/>
  <c r="H290" i="4"/>
  <c r="H291" i="4"/>
  <c r="H292" i="4"/>
  <c r="H293" i="4"/>
  <c r="H294" i="4"/>
  <c r="H295" i="4"/>
  <c r="H296" i="4"/>
  <c r="H297" i="4"/>
  <c r="H298" i="4"/>
  <c r="H299" i="4"/>
  <c r="H300" i="4"/>
  <c r="H301" i="4"/>
  <c r="H302" i="4"/>
  <c r="H303" i="4"/>
  <c r="H304" i="4"/>
  <c r="H305" i="4"/>
  <c r="H306" i="4"/>
  <c r="H307" i="4"/>
  <c r="H308" i="4"/>
  <c r="H309" i="4"/>
  <c r="H310" i="4"/>
  <c r="H311" i="4"/>
  <c r="H312" i="4"/>
  <c r="H313" i="4"/>
  <c r="H314" i="4"/>
  <c r="H315" i="4"/>
  <c r="H316" i="4"/>
  <c r="H317" i="4"/>
  <c r="H318" i="4"/>
  <c r="H319" i="4"/>
  <c r="H320" i="4"/>
  <c r="H321" i="4"/>
  <c r="H322" i="4"/>
  <c r="H323" i="4"/>
  <c r="H324" i="4"/>
  <c r="H325" i="4"/>
  <c r="H326" i="4"/>
  <c r="H327" i="4"/>
  <c r="H328" i="4"/>
  <c r="H329" i="4"/>
  <c r="H330" i="4"/>
  <c r="H331" i="4"/>
  <c r="H332" i="4"/>
  <c r="H333" i="4"/>
  <c r="H334" i="4"/>
  <c r="H335" i="4"/>
  <c r="H336" i="4"/>
  <c r="H337" i="4"/>
  <c r="H338" i="4"/>
  <c r="H339" i="4"/>
  <c r="H340" i="4"/>
  <c r="H341" i="4"/>
  <c r="H342" i="4"/>
  <c r="H343" i="4"/>
  <c r="H344" i="4"/>
  <c r="H345" i="4"/>
  <c r="H346" i="4"/>
  <c r="H347" i="4"/>
  <c r="H348" i="4"/>
  <c r="H349" i="4"/>
  <c r="H350" i="4"/>
  <c r="H351" i="4"/>
  <c r="H352" i="4"/>
  <c r="H353" i="4"/>
  <c r="H354" i="4"/>
  <c r="H355" i="4"/>
  <c r="H356" i="4"/>
  <c r="H357" i="4"/>
  <c r="H358" i="4"/>
  <c r="H359" i="4"/>
  <c r="H360" i="4"/>
  <c r="H361" i="4"/>
  <c r="H362" i="4"/>
  <c r="H363" i="4"/>
  <c r="H364" i="4"/>
  <c r="H365" i="4"/>
  <c r="H366" i="4"/>
  <c r="H367" i="4"/>
  <c r="H368" i="4"/>
  <c r="H369" i="4"/>
  <c r="H370" i="4"/>
  <c r="H371" i="4"/>
  <c r="H372" i="4"/>
  <c r="H373" i="4"/>
  <c r="H374" i="4"/>
  <c r="H375" i="4"/>
  <c r="H376" i="4"/>
  <c r="H377" i="4"/>
  <c r="H378" i="4"/>
  <c r="H379" i="4"/>
  <c r="H380" i="4"/>
  <c r="H381" i="4"/>
  <c r="H382" i="4"/>
  <c r="H383" i="4"/>
  <c r="H384" i="4"/>
  <c r="H385" i="4"/>
  <c r="H386" i="4"/>
  <c r="H387" i="4"/>
  <c r="H388" i="4"/>
  <c r="H389" i="4"/>
  <c r="H390" i="4"/>
  <c r="H391" i="4"/>
  <c r="H392" i="4"/>
  <c r="H393" i="4"/>
  <c r="H394" i="4"/>
  <c r="H395" i="4"/>
  <c r="H396" i="4"/>
  <c r="H397" i="4"/>
  <c r="H398" i="4"/>
  <c r="H399" i="4"/>
  <c r="H400" i="4"/>
  <c r="H401" i="4"/>
  <c r="H402" i="4"/>
  <c r="H403" i="4"/>
  <c r="H404" i="4"/>
  <c r="H405" i="4"/>
  <c r="H406" i="4"/>
  <c r="H407" i="4"/>
  <c r="H408" i="4"/>
  <c r="H409" i="4"/>
  <c r="H410" i="4"/>
  <c r="H411" i="4"/>
  <c r="H412" i="4"/>
  <c r="H413" i="4"/>
  <c r="H414" i="4"/>
  <c r="H415" i="4"/>
  <c r="H416" i="4"/>
  <c r="H417" i="4"/>
  <c r="H418" i="4"/>
  <c r="H419" i="4"/>
  <c r="H420" i="4"/>
  <c r="H421" i="4"/>
  <c r="H422" i="4"/>
  <c r="H423" i="4"/>
  <c r="H424" i="4"/>
  <c r="H425" i="4"/>
  <c r="H426" i="4"/>
  <c r="H427" i="4"/>
  <c r="H428" i="4"/>
  <c r="H429" i="4"/>
  <c r="H430" i="4"/>
  <c r="H431" i="4"/>
  <c r="H432" i="4"/>
  <c r="H433" i="4"/>
  <c r="H434" i="4"/>
  <c r="H435" i="4"/>
  <c r="H436" i="4"/>
  <c r="H437" i="4"/>
  <c r="H438" i="4"/>
  <c r="H439" i="4"/>
  <c r="H440" i="4"/>
  <c r="H441" i="4"/>
  <c r="H442" i="4"/>
  <c r="H443" i="4"/>
  <c r="H444" i="4"/>
  <c r="H445" i="4"/>
  <c r="H446" i="4"/>
  <c r="H447" i="4"/>
  <c r="H448" i="4"/>
  <c r="H449" i="4"/>
  <c r="H450" i="4"/>
  <c r="H451" i="4"/>
  <c r="H452" i="4"/>
  <c r="H453" i="4"/>
  <c r="H454" i="4"/>
  <c r="H455" i="4"/>
  <c r="H456" i="4"/>
  <c r="H457" i="4"/>
  <c r="H458" i="4"/>
  <c r="H459" i="4"/>
  <c r="H460" i="4"/>
  <c r="H461" i="4"/>
  <c r="H462" i="4"/>
  <c r="H463" i="4"/>
  <c r="H464" i="4"/>
  <c r="H465" i="4"/>
  <c r="H466" i="4"/>
  <c r="H467" i="4"/>
  <c r="H468" i="4"/>
  <c r="H469" i="4"/>
  <c r="H470" i="4"/>
  <c r="H471" i="4"/>
  <c r="H472" i="4"/>
  <c r="H473" i="4"/>
  <c r="H474" i="4"/>
  <c r="H475" i="4"/>
  <c r="H476" i="4"/>
  <c r="H477" i="4"/>
  <c r="H478" i="4"/>
  <c r="H479" i="4"/>
  <c r="H480" i="4"/>
  <c r="H481" i="4"/>
  <c r="H482" i="4"/>
  <c r="H483" i="4"/>
  <c r="H484" i="4"/>
  <c r="H485" i="4"/>
  <c r="H486" i="4"/>
  <c r="H487" i="4"/>
  <c r="H488" i="4"/>
  <c r="H489" i="4"/>
  <c r="H490" i="4"/>
  <c r="H491" i="4"/>
  <c r="H492" i="4"/>
  <c r="H493" i="4"/>
  <c r="H494" i="4"/>
  <c r="H495" i="4"/>
  <c r="H496" i="4"/>
  <c r="H497" i="4"/>
  <c r="H498" i="4"/>
  <c r="H499" i="4"/>
  <c r="H500" i="4"/>
  <c r="H501" i="4"/>
  <c r="H502" i="4"/>
  <c r="H503" i="4"/>
  <c r="H504" i="4"/>
  <c r="H505" i="4"/>
  <c r="H506" i="4"/>
  <c r="H507" i="4"/>
  <c r="H508" i="4"/>
  <c r="H509" i="4"/>
  <c r="H510" i="4"/>
  <c r="H511" i="4"/>
  <c r="H512" i="4"/>
  <c r="H513" i="4"/>
  <c r="H514" i="4"/>
  <c r="H515" i="4"/>
  <c r="H516" i="4"/>
  <c r="H517" i="4"/>
  <c r="H518" i="4"/>
  <c r="H519" i="4"/>
  <c r="H520" i="4"/>
  <c r="H521" i="4"/>
  <c r="H522" i="4"/>
  <c r="H523" i="4"/>
  <c r="H524" i="4"/>
  <c r="H525" i="4"/>
  <c r="H526" i="4"/>
  <c r="H527" i="4"/>
  <c r="H528" i="4"/>
  <c r="H2" i="4"/>
  <c r="G3" i="4"/>
  <c r="G4" i="4"/>
  <c r="G5" i="4"/>
  <c r="G6" i="4"/>
  <c r="G7" i="4"/>
  <c r="G8" i="4"/>
  <c r="G9" i="4"/>
  <c r="G10" i="4"/>
  <c r="G11" i="4"/>
  <c r="G12" i="4"/>
  <c r="G13" i="4"/>
  <c r="G14" i="4"/>
  <c r="G15" i="4"/>
  <c r="G16" i="4"/>
  <c r="G17" i="4"/>
  <c r="G18" i="4"/>
  <c r="G19" i="4"/>
  <c r="G20" i="4"/>
  <c r="G21" i="4"/>
  <c r="G22" i="4"/>
  <c r="G23" i="4"/>
  <c r="G24" i="4"/>
  <c r="G25" i="4"/>
  <c r="G26" i="4"/>
  <c r="G27" i="4"/>
  <c r="G28" i="4"/>
  <c r="G29" i="4"/>
  <c r="G30" i="4"/>
  <c r="G31" i="4"/>
  <c r="G32" i="4"/>
  <c r="G33" i="4"/>
  <c r="G34" i="4"/>
  <c r="G35" i="4"/>
  <c r="G36" i="4"/>
  <c r="G37" i="4"/>
  <c r="G38" i="4"/>
  <c r="G39" i="4"/>
  <c r="G40" i="4"/>
  <c r="G41" i="4"/>
  <c r="G42" i="4"/>
  <c r="G43" i="4"/>
  <c r="G44" i="4"/>
  <c r="G45" i="4"/>
  <c r="G46" i="4"/>
  <c r="G47" i="4"/>
  <c r="G48" i="4"/>
  <c r="G49" i="4"/>
  <c r="G50" i="4"/>
  <c r="G51" i="4"/>
  <c r="G52" i="4"/>
  <c r="G53" i="4"/>
  <c r="G54" i="4"/>
  <c r="G55" i="4"/>
  <c r="G56" i="4"/>
  <c r="G57" i="4"/>
  <c r="G58" i="4"/>
  <c r="G59" i="4"/>
  <c r="G60" i="4"/>
  <c r="G61" i="4"/>
  <c r="G62" i="4"/>
  <c r="G63" i="4"/>
  <c r="G64" i="4"/>
  <c r="G65" i="4"/>
  <c r="G66" i="4"/>
  <c r="G67" i="4"/>
  <c r="G68" i="4"/>
  <c r="G69" i="4"/>
  <c r="G70" i="4"/>
  <c r="G71" i="4"/>
  <c r="G72" i="4"/>
  <c r="G73" i="4"/>
  <c r="G74" i="4"/>
  <c r="G75" i="4"/>
  <c r="G76" i="4"/>
  <c r="G77" i="4"/>
  <c r="G78" i="4"/>
  <c r="G79" i="4"/>
  <c r="G80" i="4"/>
  <c r="G81" i="4"/>
  <c r="G82" i="4"/>
  <c r="G83" i="4"/>
  <c r="G84" i="4"/>
  <c r="G85" i="4"/>
  <c r="G86" i="4"/>
  <c r="G87" i="4"/>
  <c r="G88" i="4"/>
  <c r="G89" i="4"/>
  <c r="G90" i="4"/>
  <c r="G91" i="4"/>
  <c r="G92" i="4"/>
  <c r="G93" i="4"/>
  <c r="G94" i="4"/>
  <c r="G95" i="4"/>
  <c r="G96" i="4"/>
  <c r="G97" i="4"/>
  <c r="G98" i="4"/>
  <c r="G99" i="4"/>
  <c r="G100" i="4"/>
  <c r="G101" i="4"/>
  <c r="G102" i="4"/>
  <c r="G103" i="4"/>
  <c r="G104" i="4"/>
  <c r="G105" i="4"/>
  <c r="G106" i="4"/>
  <c r="G107" i="4"/>
  <c r="G108" i="4"/>
  <c r="G109" i="4"/>
  <c r="G110" i="4"/>
  <c r="G111" i="4"/>
  <c r="G112" i="4"/>
  <c r="G113" i="4"/>
  <c r="G114" i="4"/>
  <c r="G115" i="4"/>
  <c r="G116" i="4"/>
  <c r="G117" i="4"/>
  <c r="G118" i="4"/>
  <c r="G119" i="4"/>
  <c r="G120" i="4"/>
  <c r="G121" i="4"/>
  <c r="G122" i="4"/>
  <c r="G123" i="4"/>
  <c r="G124" i="4"/>
  <c r="G125" i="4"/>
  <c r="G126" i="4"/>
  <c r="G127" i="4"/>
  <c r="G128" i="4"/>
  <c r="G129" i="4"/>
  <c r="G130" i="4"/>
  <c r="G131" i="4"/>
  <c r="G132" i="4"/>
  <c r="G133" i="4"/>
  <c r="G134" i="4"/>
  <c r="G135" i="4"/>
  <c r="G136" i="4"/>
  <c r="G137" i="4"/>
  <c r="G138" i="4"/>
  <c r="G139" i="4"/>
  <c r="G140" i="4"/>
  <c r="G141" i="4"/>
  <c r="G142" i="4"/>
  <c r="G143" i="4"/>
  <c r="G144" i="4"/>
  <c r="G145" i="4"/>
  <c r="G146" i="4"/>
  <c r="G147" i="4"/>
  <c r="G148" i="4"/>
  <c r="G149" i="4"/>
  <c r="G150" i="4"/>
  <c r="G151" i="4"/>
  <c r="G152" i="4"/>
  <c r="G153" i="4"/>
  <c r="G154" i="4"/>
  <c r="G155" i="4"/>
  <c r="G156" i="4"/>
  <c r="G157" i="4"/>
  <c r="G158" i="4"/>
  <c r="G159" i="4"/>
  <c r="G160" i="4"/>
  <c r="G161" i="4"/>
  <c r="G162" i="4"/>
  <c r="G163" i="4"/>
  <c r="G164" i="4"/>
  <c r="G165" i="4"/>
  <c r="G166" i="4"/>
  <c r="G167" i="4"/>
  <c r="G168" i="4"/>
  <c r="G169" i="4"/>
  <c r="G170" i="4"/>
  <c r="G171" i="4"/>
  <c r="G172" i="4"/>
  <c r="G173" i="4"/>
  <c r="G174" i="4"/>
  <c r="G175" i="4"/>
  <c r="G176" i="4"/>
  <c r="G177" i="4"/>
  <c r="G178" i="4"/>
  <c r="G179" i="4"/>
  <c r="G180" i="4"/>
  <c r="G181" i="4"/>
  <c r="G182" i="4"/>
  <c r="G183" i="4"/>
  <c r="G184" i="4"/>
  <c r="G185" i="4"/>
  <c r="G186" i="4"/>
  <c r="G187" i="4"/>
  <c r="G188" i="4"/>
  <c r="G189" i="4"/>
  <c r="G190" i="4"/>
  <c r="G191" i="4"/>
  <c r="G192" i="4"/>
  <c r="G193" i="4"/>
  <c r="G194" i="4"/>
  <c r="G195" i="4"/>
  <c r="G196" i="4"/>
  <c r="G197" i="4"/>
  <c r="G198" i="4"/>
  <c r="G199" i="4"/>
  <c r="G200" i="4"/>
  <c r="G201" i="4"/>
  <c r="G202" i="4"/>
  <c r="G203" i="4"/>
  <c r="G204" i="4"/>
  <c r="G205" i="4"/>
  <c r="G206" i="4"/>
  <c r="G207" i="4"/>
  <c r="G208" i="4"/>
  <c r="G209" i="4"/>
  <c r="G210" i="4"/>
  <c r="G211" i="4"/>
  <c r="G212" i="4"/>
  <c r="G213" i="4"/>
  <c r="G214" i="4"/>
  <c r="G215" i="4"/>
  <c r="G216" i="4"/>
  <c r="G217" i="4"/>
  <c r="G218" i="4"/>
  <c r="G219" i="4"/>
  <c r="G220" i="4"/>
  <c r="G221" i="4"/>
  <c r="G222" i="4"/>
  <c r="G223" i="4"/>
  <c r="G224" i="4"/>
  <c r="G225" i="4"/>
  <c r="G226" i="4"/>
  <c r="G227" i="4"/>
  <c r="G228" i="4"/>
  <c r="G229" i="4"/>
  <c r="G230" i="4"/>
  <c r="G231" i="4"/>
  <c r="G232" i="4"/>
  <c r="G233" i="4"/>
  <c r="G234" i="4"/>
  <c r="G235" i="4"/>
  <c r="G236" i="4"/>
  <c r="G237" i="4"/>
  <c r="G238" i="4"/>
  <c r="G239" i="4"/>
  <c r="G240" i="4"/>
  <c r="G241" i="4"/>
  <c r="G242" i="4"/>
  <c r="G243" i="4"/>
  <c r="G244" i="4"/>
  <c r="G245" i="4"/>
  <c r="G246" i="4"/>
  <c r="G247" i="4"/>
  <c r="G248" i="4"/>
  <c r="G249" i="4"/>
  <c r="G250" i="4"/>
  <c r="G251" i="4"/>
  <c r="G252" i="4"/>
  <c r="G253" i="4"/>
  <c r="G254" i="4"/>
  <c r="G255" i="4"/>
  <c r="G256" i="4"/>
  <c r="G257" i="4"/>
  <c r="G258" i="4"/>
  <c r="G259" i="4"/>
  <c r="G260" i="4"/>
  <c r="G261" i="4"/>
  <c r="G262" i="4"/>
  <c r="G263" i="4"/>
  <c r="G264" i="4"/>
  <c r="G265" i="4"/>
  <c r="G266" i="4"/>
  <c r="G267" i="4"/>
  <c r="G268" i="4"/>
  <c r="G269" i="4"/>
  <c r="G270" i="4"/>
  <c r="G271" i="4"/>
  <c r="G272" i="4"/>
  <c r="G273" i="4"/>
  <c r="G274" i="4"/>
  <c r="G275" i="4"/>
  <c r="G276" i="4"/>
  <c r="G277" i="4"/>
  <c r="G278" i="4"/>
  <c r="G279" i="4"/>
  <c r="G280" i="4"/>
  <c r="G281" i="4"/>
  <c r="G282" i="4"/>
  <c r="G283" i="4"/>
  <c r="G284" i="4"/>
  <c r="G285" i="4"/>
  <c r="G286" i="4"/>
  <c r="G287" i="4"/>
  <c r="G288" i="4"/>
  <c r="G289" i="4"/>
  <c r="G290" i="4"/>
  <c r="G291" i="4"/>
  <c r="G292" i="4"/>
  <c r="G293" i="4"/>
  <c r="G294" i="4"/>
  <c r="G295" i="4"/>
  <c r="G296" i="4"/>
  <c r="G297" i="4"/>
  <c r="G298" i="4"/>
  <c r="G299" i="4"/>
  <c r="G300" i="4"/>
  <c r="G301" i="4"/>
  <c r="G302" i="4"/>
  <c r="G303" i="4"/>
  <c r="G304" i="4"/>
  <c r="G305" i="4"/>
  <c r="G306" i="4"/>
  <c r="G307" i="4"/>
  <c r="G308" i="4"/>
  <c r="G309" i="4"/>
  <c r="G310" i="4"/>
  <c r="G311" i="4"/>
  <c r="G312" i="4"/>
  <c r="G313" i="4"/>
  <c r="G314" i="4"/>
  <c r="G315" i="4"/>
  <c r="G316" i="4"/>
  <c r="G317" i="4"/>
  <c r="G318" i="4"/>
  <c r="G319" i="4"/>
  <c r="G320" i="4"/>
  <c r="G321" i="4"/>
  <c r="G322" i="4"/>
  <c r="G323" i="4"/>
  <c r="G324" i="4"/>
  <c r="G325" i="4"/>
  <c r="G326" i="4"/>
  <c r="G327" i="4"/>
  <c r="G328" i="4"/>
  <c r="G329" i="4"/>
  <c r="G330" i="4"/>
  <c r="G331" i="4"/>
  <c r="G332" i="4"/>
  <c r="G333" i="4"/>
  <c r="G334" i="4"/>
  <c r="G335" i="4"/>
  <c r="G336" i="4"/>
  <c r="G337" i="4"/>
  <c r="G338" i="4"/>
  <c r="G339" i="4"/>
  <c r="G340" i="4"/>
  <c r="G341" i="4"/>
  <c r="G342" i="4"/>
  <c r="G343" i="4"/>
  <c r="G344" i="4"/>
  <c r="G345" i="4"/>
  <c r="G346" i="4"/>
  <c r="G347" i="4"/>
  <c r="G348" i="4"/>
  <c r="G349" i="4"/>
  <c r="G350" i="4"/>
  <c r="G351" i="4"/>
  <c r="G352" i="4"/>
  <c r="G353" i="4"/>
  <c r="G354" i="4"/>
  <c r="G355" i="4"/>
  <c r="G356" i="4"/>
  <c r="G357" i="4"/>
  <c r="G358" i="4"/>
  <c r="G359" i="4"/>
  <c r="G360" i="4"/>
  <c r="G361" i="4"/>
  <c r="G362" i="4"/>
  <c r="G363" i="4"/>
  <c r="G364" i="4"/>
  <c r="G365" i="4"/>
  <c r="G366" i="4"/>
  <c r="G367" i="4"/>
  <c r="G368" i="4"/>
  <c r="G369" i="4"/>
  <c r="G370" i="4"/>
  <c r="G371" i="4"/>
  <c r="G372" i="4"/>
  <c r="G373" i="4"/>
  <c r="G374" i="4"/>
  <c r="G375" i="4"/>
  <c r="G376" i="4"/>
  <c r="G377" i="4"/>
  <c r="G378" i="4"/>
  <c r="G379" i="4"/>
  <c r="G380" i="4"/>
  <c r="G381" i="4"/>
  <c r="G382" i="4"/>
  <c r="G383" i="4"/>
  <c r="G384" i="4"/>
  <c r="G385" i="4"/>
  <c r="G386" i="4"/>
  <c r="G387" i="4"/>
  <c r="G388" i="4"/>
  <c r="G389" i="4"/>
  <c r="G390" i="4"/>
  <c r="G391" i="4"/>
  <c r="G392" i="4"/>
  <c r="G393" i="4"/>
  <c r="G394" i="4"/>
  <c r="G395" i="4"/>
  <c r="G396" i="4"/>
  <c r="G397" i="4"/>
  <c r="G398" i="4"/>
  <c r="G399" i="4"/>
  <c r="G400" i="4"/>
  <c r="G401" i="4"/>
  <c r="G402" i="4"/>
  <c r="G403" i="4"/>
  <c r="G404" i="4"/>
  <c r="G405" i="4"/>
  <c r="G406" i="4"/>
  <c r="G407" i="4"/>
  <c r="G408" i="4"/>
  <c r="G409" i="4"/>
  <c r="G410" i="4"/>
  <c r="G411" i="4"/>
  <c r="G412" i="4"/>
  <c r="G413" i="4"/>
  <c r="G414" i="4"/>
  <c r="G415" i="4"/>
  <c r="G416" i="4"/>
  <c r="G417" i="4"/>
  <c r="G418" i="4"/>
  <c r="G419" i="4"/>
  <c r="G420" i="4"/>
  <c r="G421" i="4"/>
  <c r="G422" i="4"/>
  <c r="G423" i="4"/>
  <c r="G424" i="4"/>
  <c r="G425" i="4"/>
  <c r="G426" i="4"/>
  <c r="G427" i="4"/>
  <c r="G428" i="4"/>
  <c r="G429" i="4"/>
  <c r="G430" i="4"/>
  <c r="G431" i="4"/>
  <c r="G432" i="4"/>
  <c r="G433" i="4"/>
  <c r="G434" i="4"/>
  <c r="G435" i="4"/>
  <c r="G436" i="4"/>
  <c r="G437" i="4"/>
  <c r="G438" i="4"/>
  <c r="G439" i="4"/>
  <c r="G440" i="4"/>
  <c r="G441" i="4"/>
  <c r="G442" i="4"/>
  <c r="G443" i="4"/>
  <c r="G444" i="4"/>
  <c r="G445" i="4"/>
  <c r="G446" i="4"/>
  <c r="G447" i="4"/>
  <c r="G448" i="4"/>
  <c r="G449" i="4"/>
  <c r="G450" i="4"/>
  <c r="G451" i="4"/>
  <c r="G452" i="4"/>
  <c r="G453" i="4"/>
  <c r="G454" i="4"/>
  <c r="G455" i="4"/>
  <c r="G456" i="4"/>
  <c r="G457" i="4"/>
  <c r="G458" i="4"/>
  <c r="G459" i="4"/>
  <c r="G460" i="4"/>
  <c r="G461" i="4"/>
  <c r="G462" i="4"/>
  <c r="G463" i="4"/>
  <c r="G464" i="4"/>
  <c r="G465" i="4"/>
  <c r="G466" i="4"/>
  <c r="G467" i="4"/>
  <c r="G468" i="4"/>
  <c r="G469" i="4"/>
  <c r="G470" i="4"/>
  <c r="G471" i="4"/>
  <c r="G472" i="4"/>
  <c r="G473" i="4"/>
  <c r="G474" i="4"/>
  <c r="G475" i="4"/>
  <c r="G476" i="4"/>
  <c r="G477" i="4"/>
  <c r="G478" i="4"/>
  <c r="G479" i="4"/>
  <c r="G480" i="4"/>
  <c r="G481" i="4"/>
  <c r="G482" i="4"/>
  <c r="G483" i="4"/>
  <c r="G484" i="4"/>
  <c r="G485" i="4"/>
  <c r="G486" i="4"/>
  <c r="G487" i="4"/>
  <c r="G488" i="4"/>
  <c r="G489" i="4"/>
  <c r="G490" i="4"/>
  <c r="G491" i="4"/>
  <c r="G492" i="4"/>
  <c r="G493" i="4"/>
  <c r="G494" i="4"/>
  <c r="G495" i="4"/>
  <c r="G496" i="4"/>
  <c r="G497" i="4"/>
  <c r="G498" i="4"/>
  <c r="G499" i="4"/>
  <c r="G500" i="4"/>
  <c r="G501" i="4"/>
  <c r="G502" i="4"/>
  <c r="G503" i="4"/>
  <c r="G504" i="4"/>
  <c r="G505" i="4"/>
  <c r="G506" i="4"/>
  <c r="G507" i="4"/>
  <c r="G508" i="4"/>
  <c r="G509" i="4"/>
  <c r="G510" i="4"/>
  <c r="G511" i="4"/>
  <c r="G512" i="4"/>
  <c r="G513" i="4"/>
  <c r="G514" i="4"/>
  <c r="G515" i="4"/>
  <c r="G516" i="4"/>
  <c r="G517" i="4"/>
  <c r="G518" i="4"/>
  <c r="G519" i="4"/>
  <c r="G520" i="4"/>
  <c r="G521" i="4"/>
  <c r="G522" i="4"/>
  <c r="G523" i="4"/>
  <c r="G524" i="4"/>
  <c r="G525" i="4"/>
  <c r="G526" i="4"/>
  <c r="G527" i="4"/>
  <c r="G528" i="4"/>
  <c r="G2" i="4"/>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2" i="4"/>
  <c r="L3" i="4"/>
  <c r="L4" i="4"/>
  <c r="L5" i="4"/>
  <c r="L6" i="4"/>
  <c r="L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L48" i="4"/>
  <c r="L49" i="4"/>
  <c r="L50" i="4"/>
  <c r="L51" i="4"/>
  <c r="L52" i="4"/>
  <c r="L53" i="4"/>
  <c r="L54" i="4"/>
  <c r="L55" i="4"/>
  <c r="L56" i="4"/>
  <c r="L57" i="4"/>
  <c r="L58" i="4"/>
  <c r="L59" i="4"/>
  <c r="L60" i="4"/>
  <c r="L61" i="4"/>
  <c r="L62" i="4"/>
  <c r="L63" i="4"/>
  <c r="L64" i="4"/>
  <c r="L65" i="4"/>
  <c r="L66" i="4"/>
  <c r="L67" i="4"/>
  <c r="L68" i="4"/>
  <c r="L69" i="4"/>
  <c r="L70" i="4"/>
  <c r="L71" i="4"/>
  <c r="L72" i="4"/>
  <c r="L73" i="4"/>
  <c r="L74" i="4"/>
  <c r="L75" i="4"/>
  <c r="L76" i="4"/>
  <c r="L77" i="4"/>
  <c r="L78" i="4"/>
  <c r="L79" i="4"/>
  <c r="L80" i="4"/>
  <c r="L81" i="4"/>
  <c r="L82" i="4"/>
  <c r="L83" i="4"/>
  <c r="L84" i="4"/>
  <c r="L85" i="4"/>
  <c r="L86" i="4"/>
  <c r="L87" i="4"/>
  <c r="L88" i="4"/>
  <c r="L89" i="4"/>
  <c r="L90" i="4"/>
  <c r="L91" i="4"/>
  <c r="L92" i="4"/>
  <c r="L93" i="4"/>
  <c r="L94" i="4"/>
  <c r="L95" i="4"/>
  <c r="L96" i="4"/>
  <c r="L97" i="4"/>
  <c r="L98" i="4"/>
  <c r="L99" i="4"/>
  <c r="L100" i="4"/>
  <c r="L101" i="4"/>
  <c r="L102" i="4"/>
  <c r="L103" i="4"/>
  <c r="L104" i="4"/>
  <c r="L105" i="4"/>
  <c r="L106" i="4"/>
  <c r="L107" i="4"/>
  <c r="L108" i="4"/>
  <c r="L109" i="4"/>
  <c r="L110" i="4"/>
  <c r="L111" i="4"/>
  <c r="L112" i="4"/>
  <c r="L113" i="4"/>
  <c r="L114" i="4"/>
  <c r="L115" i="4"/>
  <c r="L116" i="4"/>
  <c r="L117" i="4"/>
  <c r="L118" i="4"/>
  <c r="L119" i="4"/>
  <c r="L120" i="4"/>
  <c r="L121" i="4"/>
  <c r="L122" i="4"/>
  <c r="L123" i="4"/>
  <c r="L124" i="4"/>
  <c r="L125" i="4"/>
  <c r="L126" i="4"/>
  <c r="L127" i="4"/>
  <c r="L128" i="4"/>
  <c r="L129" i="4"/>
  <c r="L130" i="4"/>
  <c r="L131" i="4"/>
  <c r="L132" i="4"/>
  <c r="L133" i="4"/>
  <c r="L134" i="4"/>
  <c r="L135" i="4"/>
  <c r="L136" i="4"/>
  <c r="L137" i="4"/>
  <c r="L138" i="4"/>
  <c r="L139" i="4"/>
  <c r="L140" i="4"/>
  <c r="L141" i="4"/>
  <c r="L142" i="4"/>
  <c r="L143" i="4"/>
  <c r="L144" i="4"/>
  <c r="L145" i="4"/>
  <c r="L146" i="4"/>
  <c r="L147" i="4"/>
  <c r="L148" i="4"/>
  <c r="L149" i="4"/>
  <c r="L150" i="4"/>
  <c r="L151" i="4"/>
  <c r="L152" i="4"/>
  <c r="L153" i="4"/>
  <c r="L154" i="4"/>
  <c r="L155" i="4"/>
  <c r="L156" i="4"/>
  <c r="L157" i="4"/>
  <c r="L158" i="4"/>
  <c r="L159" i="4"/>
  <c r="L160" i="4"/>
  <c r="L161" i="4"/>
  <c r="L162" i="4"/>
  <c r="L163" i="4"/>
  <c r="L164" i="4"/>
  <c r="L165" i="4"/>
  <c r="L166" i="4"/>
  <c r="L167" i="4"/>
  <c r="L168" i="4"/>
  <c r="L169" i="4"/>
  <c r="L170" i="4"/>
  <c r="L171" i="4"/>
  <c r="L172" i="4"/>
  <c r="L173" i="4"/>
  <c r="L174" i="4"/>
  <c r="L175" i="4"/>
  <c r="L176" i="4"/>
  <c r="L177" i="4"/>
  <c r="L178" i="4"/>
  <c r="L179" i="4"/>
  <c r="L180" i="4"/>
  <c r="L181" i="4"/>
  <c r="L182" i="4"/>
  <c r="L183" i="4"/>
  <c r="L184" i="4"/>
  <c r="L185" i="4"/>
  <c r="L186" i="4"/>
  <c r="L187" i="4"/>
  <c r="L188" i="4"/>
  <c r="L189" i="4"/>
  <c r="L190" i="4"/>
  <c r="L191" i="4"/>
  <c r="L192" i="4"/>
  <c r="L193" i="4"/>
  <c r="L194" i="4"/>
  <c r="L195" i="4"/>
  <c r="L196" i="4"/>
  <c r="L197" i="4"/>
  <c r="L198" i="4"/>
  <c r="L199" i="4"/>
  <c r="L200" i="4"/>
  <c r="L201" i="4"/>
  <c r="L202" i="4"/>
  <c r="L203" i="4"/>
  <c r="L204" i="4"/>
  <c r="L205" i="4"/>
  <c r="L206" i="4"/>
  <c r="L207" i="4"/>
  <c r="L208" i="4"/>
  <c r="L209" i="4"/>
  <c r="L210" i="4"/>
  <c r="L211" i="4"/>
  <c r="L212" i="4"/>
  <c r="L213" i="4"/>
  <c r="L214" i="4"/>
  <c r="L215" i="4"/>
  <c r="L216" i="4"/>
  <c r="L217" i="4"/>
  <c r="L218" i="4"/>
  <c r="L219" i="4"/>
  <c r="L220" i="4"/>
  <c r="L221" i="4"/>
  <c r="L222" i="4"/>
  <c r="L223" i="4"/>
  <c r="L224" i="4"/>
  <c r="L225" i="4"/>
  <c r="L226" i="4"/>
  <c r="L227" i="4"/>
  <c r="L228" i="4"/>
  <c r="L229" i="4"/>
  <c r="L230" i="4"/>
  <c r="L231" i="4"/>
  <c r="L232" i="4"/>
  <c r="L233" i="4"/>
  <c r="L234" i="4"/>
  <c r="L235" i="4"/>
  <c r="L236" i="4"/>
  <c r="L237" i="4"/>
  <c r="L238" i="4"/>
  <c r="L239" i="4"/>
  <c r="L240" i="4"/>
  <c r="L241" i="4"/>
  <c r="L242" i="4"/>
  <c r="L243" i="4"/>
  <c r="L244" i="4"/>
  <c r="L245" i="4"/>
  <c r="L246" i="4"/>
  <c r="L247" i="4"/>
  <c r="L248" i="4"/>
  <c r="L249" i="4"/>
  <c r="L250" i="4"/>
  <c r="L251" i="4"/>
  <c r="L252" i="4"/>
  <c r="L253" i="4"/>
  <c r="L254" i="4"/>
  <c r="L255" i="4"/>
  <c r="L256" i="4"/>
  <c r="L257" i="4"/>
  <c r="L258" i="4"/>
  <c r="L259" i="4"/>
  <c r="L260" i="4"/>
  <c r="L261" i="4"/>
  <c r="L262" i="4"/>
  <c r="L263" i="4"/>
  <c r="L264" i="4"/>
  <c r="L265" i="4"/>
  <c r="L266" i="4"/>
  <c r="L267" i="4"/>
  <c r="L268" i="4"/>
  <c r="L269" i="4"/>
  <c r="L270" i="4"/>
  <c r="L271" i="4"/>
  <c r="L272" i="4"/>
  <c r="L273" i="4"/>
  <c r="L274" i="4"/>
  <c r="L275" i="4"/>
  <c r="L276" i="4"/>
  <c r="L277" i="4"/>
  <c r="L278" i="4"/>
  <c r="L279" i="4"/>
  <c r="L280" i="4"/>
  <c r="L281" i="4"/>
  <c r="L282" i="4"/>
  <c r="L283" i="4"/>
  <c r="L284" i="4"/>
  <c r="L285" i="4"/>
  <c r="L286" i="4"/>
  <c r="L287" i="4"/>
  <c r="L288" i="4"/>
  <c r="L289" i="4"/>
  <c r="L290" i="4"/>
  <c r="L291" i="4"/>
  <c r="L292" i="4"/>
  <c r="L293" i="4"/>
  <c r="L294" i="4"/>
  <c r="L295" i="4"/>
  <c r="L296" i="4"/>
  <c r="L297" i="4"/>
  <c r="L298" i="4"/>
  <c r="L299" i="4"/>
  <c r="L300" i="4"/>
  <c r="L301" i="4"/>
  <c r="L302" i="4"/>
  <c r="L303" i="4"/>
  <c r="L304" i="4"/>
  <c r="L305" i="4"/>
  <c r="L306" i="4"/>
  <c r="L307" i="4"/>
  <c r="L308" i="4"/>
  <c r="L309" i="4"/>
  <c r="L310" i="4"/>
  <c r="L311" i="4"/>
  <c r="L312" i="4"/>
  <c r="L313" i="4"/>
  <c r="L314" i="4"/>
  <c r="L315" i="4"/>
  <c r="L316" i="4"/>
  <c r="L317" i="4"/>
  <c r="L318" i="4"/>
  <c r="L319" i="4"/>
  <c r="L320" i="4"/>
  <c r="L321" i="4"/>
  <c r="L322" i="4"/>
  <c r="L323" i="4"/>
  <c r="L324" i="4"/>
  <c r="L325" i="4"/>
  <c r="L326" i="4"/>
  <c r="L327" i="4"/>
  <c r="L328" i="4"/>
  <c r="L329" i="4"/>
  <c r="L330" i="4"/>
  <c r="L331" i="4"/>
  <c r="L332" i="4"/>
  <c r="L333" i="4"/>
  <c r="L334" i="4"/>
  <c r="L335" i="4"/>
  <c r="L336" i="4"/>
  <c r="L337" i="4"/>
  <c r="L338" i="4"/>
  <c r="L339" i="4"/>
  <c r="L340" i="4"/>
  <c r="L341" i="4"/>
  <c r="L342" i="4"/>
  <c r="L343" i="4"/>
  <c r="L344" i="4"/>
  <c r="L345" i="4"/>
  <c r="L346" i="4"/>
  <c r="L347" i="4"/>
  <c r="L348" i="4"/>
  <c r="L349" i="4"/>
  <c r="L350" i="4"/>
  <c r="L351" i="4"/>
  <c r="L352" i="4"/>
  <c r="L353" i="4"/>
  <c r="L354" i="4"/>
  <c r="L355" i="4"/>
  <c r="L356" i="4"/>
  <c r="L357" i="4"/>
  <c r="L358" i="4"/>
  <c r="L359" i="4"/>
  <c r="L360" i="4"/>
  <c r="L361" i="4"/>
  <c r="L362" i="4"/>
  <c r="L363" i="4"/>
  <c r="L364" i="4"/>
  <c r="L365" i="4"/>
  <c r="L366" i="4"/>
  <c r="L367" i="4"/>
  <c r="L368" i="4"/>
  <c r="L369" i="4"/>
  <c r="L370" i="4"/>
  <c r="L371" i="4"/>
  <c r="L372" i="4"/>
  <c r="L373" i="4"/>
  <c r="L374" i="4"/>
  <c r="L375" i="4"/>
  <c r="L376" i="4"/>
  <c r="L377" i="4"/>
  <c r="L378" i="4"/>
  <c r="L379" i="4"/>
  <c r="L380" i="4"/>
  <c r="L381" i="4"/>
  <c r="L382" i="4"/>
  <c r="L383" i="4"/>
  <c r="L384" i="4"/>
  <c r="L385" i="4"/>
  <c r="L386" i="4"/>
  <c r="L387" i="4"/>
  <c r="L388" i="4"/>
  <c r="L389" i="4"/>
  <c r="L390" i="4"/>
  <c r="L391" i="4"/>
  <c r="L392" i="4"/>
  <c r="L393" i="4"/>
  <c r="L394" i="4"/>
  <c r="L395" i="4"/>
  <c r="L396" i="4"/>
  <c r="L397" i="4"/>
  <c r="L398" i="4"/>
  <c r="L399" i="4"/>
  <c r="L400" i="4"/>
  <c r="L401" i="4"/>
  <c r="L402" i="4"/>
  <c r="L403" i="4"/>
  <c r="L404" i="4"/>
  <c r="L405" i="4"/>
  <c r="L406" i="4"/>
  <c r="L407" i="4"/>
  <c r="L408" i="4"/>
  <c r="L409" i="4"/>
  <c r="L410" i="4"/>
  <c r="L411" i="4"/>
  <c r="L412" i="4"/>
  <c r="L413" i="4"/>
  <c r="L414" i="4"/>
  <c r="L415" i="4"/>
  <c r="L416" i="4"/>
  <c r="L417" i="4"/>
  <c r="L418" i="4"/>
  <c r="L419" i="4"/>
  <c r="L420" i="4"/>
  <c r="L421" i="4"/>
  <c r="L422" i="4"/>
  <c r="L423" i="4"/>
  <c r="L424" i="4"/>
  <c r="L425" i="4"/>
  <c r="L426" i="4"/>
  <c r="L427" i="4"/>
  <c r="L428" i="4"/>
  <c r="L429" i="4"/>
  <c r="L430" i="4"/>
  <c r="L431" i="4"/>
  <c r="L432" i="4"/>
  <c r="L433" i="4"/>
  <c r="L434" i="4"/>
  <c r="L435" i="4"/>
  <c r="L436" i="4"/>
  <c r="L437" i="4"/>
  <c r="L438" i="4"/>
  <c r="L439" i="4"/>
  <c r="L440" i="4"/>
  <c r="L441" i="4"/>
  <c r="L442" i="4"/>
  <c r="L443" i="4"/>
  <c r="L444" i="4"/>
  <c r="L445" i="4"/>
  <c r="L446" i="4"/>
  <c r="L447" i="4"/>
  <c r="L448" i="4"/>
  <c r="L449" i="4"/>
  <c r="L450" i="4"/>
  <c r="L451" i="4"/>
  <c r="L452" i="4"/>
  <c r="L453" i="4"/>
  <c r="L454" i="4"/>
  <c r="L455" i="4"/>
  <c r="L456" i="4"/>
  <c r="L457" i="4"/>
  <c r="L458" i="4"/>
  <c r="L459" i="4"/>
  <c r="L460" i="4"/>
  <c r="L461" i="4"/>
  <c r="L462" i="4"/>
  <c r="L463" i="4"/>
  <c r="L464" i="4"/>
  <c r="L465" i="4"/>
  <c r="L466" i="4"/>
  <c r="L467" i="4"/>
  <c r="L468" i="4"/>
  <c r="L469" i="4"/>
  <c r="L470" i="4"/>
  <c r="L471" i="4"/>
  <c r="L472" i="4"/>
  <c r="L473" i="4"/>
  <c r="L474" i="4"/>
  <c r="L475" i="4"/>
  <c r="L476" i="4"/>
  <c r="L477" i="4"/>
  <c r="L478" i="4"/>
  <c r="L479" i="4"/>
  <c r="L480" i="4"/>
  <c r="L481" i="4"/>
  <c r="L482" i="4"/>
  <c r="L483" i="4"/>
  <c r="L484" i="4"/>
  <c r="L485" i="4"/>
  <c r="L486" i="4"/>
  <c r="L487" i="4"/>
  <c r="L488" i="4"/>
  <c r="L489" i="4"/>
  <c r="L490" i="4"/>
  <c r="L491" i="4"/>
  <c r="L492" i="4"/>
  <c r="L493" i="4"/>
  <c r="L494" i="4"/>
  <c r="L495" i="4"/>
  <c r="L496" i="4"/>
  <c r="L497" i="4"/>
  <c r="L498" i="4"/>
  <c r="L499" i="4"/>
  <c r="L500" i="4"/>
  <c r="L501" i="4"/>
  <c r="L502" i="4"/>
  <c r="L503" i="4"/>
  <c r="L504" i="4"/>
  <c r="L505" i="4"/>
  <c r="L506" i="4"/>
  <c r="L507" i="4"/>
  <c r="L508" i="4"/>
  <c r="L509" i="4"/>
  <c r="L510" i="4"/>
  <c r="L511" i="4"/>
  <c r="L512" i="4"/>
  <c r="L513" i="4"/>
  <c r="L514" i="4"/>
  <c r="L515" i="4"/>
  <c r="L516" i="4"/>
  <c r="L517" i="4"/>
  <c r="L518" i="4"/>
  <c r="L519" i="4"/>
  <c r="L520" i="4"/>
  <c r="L521" i="4"/>
  <c r="L522" i="4"/>
  <c r="L523" i="4"/>
  <c r="L524" i="4"/>
  <c r="L525" i="4"/>
  <c r="L526" i="4"/>
  <c r="L527" i="4"/>
  <c r="L528" i="4"/>
  <c r="L2" i="4"/>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K185" i="4"/>
  <c r="K186" i="4"/>
  <c r="K187" i="4"/>
  <c r="K188" i="4"/>
  <c r="K189" i="4"/>
  <c r="K190" i="4"/>
  <c r="K191" i="4"/>
  <c r="K192" i="4"/>
  <c r="K193" i="4"/>
  <c r="K194" i="4"/>
  <c r="K195" i="4"/>
  <c r="K196" i="4"/>
  <c r="K197" i="4"/>
  <c r="K198" i="4"/>
  <c r="K199" i="4"/>
  <c r="K200" i="4"/>
  <c r="K201" i="4"/>
  <c r="K202" i="4"/>
  <c r="K203" i="4"/>
  <c r="K204" i="4"/>
  <c r="K205" i="4"/>
  <c r="K206" i="4"/>
  <c r="K207" i="4"/>
  <c r="K208" i="4"/>
  <c r="K209" i="4"/>
  <c r="K210" i="4"/>
  <c r="K211" i="4"/>
  <c r="K212" i="4"/>
  <c r="K213" i="4"/>
  <c r="K214" i="4"/>
  <c r="K215" i="4"/>
  <c r="K216" i="4"/>
  <c r="K217" i="4"/>
  <c r="K218" i="4"/>
  <c r="K219" i="4"/>
  <c r="K220" i="4"/>
  <c r="K221" i="4"/>
  <c r="K222" i="4"/>
  <c r="K223" i="4"/>
  <c r="K224" i="4"/>
  <c r="K225" i="4"/>
  <c r="K226" i="4"/>
  <c r="K227" i="4"/>
  <c r="K228" i="4"/>
  <c r="K229" i="4"/>
  <c r="K230" i="4"/>
  <c r="K231" i="4"/>
  <c r="K232" i="4"/>
  <c r="K233" i="4"/>
  <c r="K234" i="4"/>
  <c r="K235" i="4"/>
  <c r="K236" i="4"/>
  <c r="K237" i="4"/>
  <c r="K238" i="4"/>
  <c r="K239" i="4"/>
  <c r="K240" i="4"/>
  <c r="K241" i="4"/>
  <c r="K242" i="4"/>
  <c r="K243" i="4"/>
  <c r="K244" i="4"/>
  <c r="K245" i="4"/>
  <c r="K246" i="4"/>
  <c r="K247" i="4"/>
  <c r="K248" i="4"/>
  <c r="K249" i="4"/>
  <c r="K250" i="4"/>
  <c r="K251" i="4"/>
  <c r="K252" i="4"/>
  <c r="K253" i="4"/>
  <c r="K254" i="4"/>
  <c r="K255" i="4"/>
  <c r="K256" i="4"/>
  <c r="K257" i="4"/>
  <c r="K258" i="4"/>
  <c r="K259" i="4"/>
  <c r="K260" i="4"/>
  <c r="K261" i="4"/>
  <c r="K262" i="4"/>
  <c r="K263" i="4"/>
  <c r="K264" i="4"/>
  <c r="K265" i="4"/>
  <c r="K266" i="4"/>
  <c r="K267" i="4"/>
  <c r="K268" i="4"/>
  <c r="K269" i="4"/>
  <c r="K270" i="4"/>
  <c r="K271" i="4"/>
  <c r="K272" i="4"/>
  <c r="K273" i="4"/>
  <c r="K274" i="4"/>
  <c r="K275" i="4"/>
  <c r="K276" i="4"/>
  <c r="K277" i="4"/>
  <c r="K278" i="4"/>
  <c r="K279" i="4"/>
  <c r="K280" i="4"/>
  <c r="K281" i="4"/>
  <c r="K282" i="4"/>
  <c r="K283" i="4"/>
  <c r="K284" i="4"/>
  <c r="K285" i="4"/>
  <c r="K286" i="4"/>
  <c r="K287" i="4"/>
  <c r="K288" i="4"/>
  <c r="K289" i="4"/>
  <c r="K290" i="4"/>
  <c r="K291" i="4"/>
  <c r="K292" i="4"/>
  <c r="K293" i="4"/>
  <c r="K294" i="4"/>
  <c r="K295" i="4"/>
  <c r="K296" i="4"/>
  <c r="K297" i="4"/>
  <c r="K298" i="4"/>
  <c r="K299" i="4"/>
  <c r="K300" i="4"/>
  <c r="K301" i="4"/>
  <c r="K302" i="4"/>
  <c r="K303" i="4"/>
  <c r="K304" i="4"/>
  <c r="K305" i="4"/>
  <c r="K306" i="4"/>
  <c r="K307" i="4"/>
  <c r="K308" i="4"/>
  <c r="K309" i="4"/>
  <c r="K310" i="4"/>
  <c r="K311" i="4"/>
  <c r="K312" i="4"/>
  <c r="K313" i="4"/>
  <c r="K314" i="4"/>
  <c r="K315" i="4"/>
  <c r="K316" i="4"/>
  <c r="K317" i="4"/>
  <c r="K318" i="4"/>
  <c r="K319" i="4"/>
  <c r="K320" i="4"/>
  <c r="K321" i="4"/>
  <c r="K322" i="4"/>
  <c r="K323" i="4"/>
  <c r="K324" i="4"/>
  <c r="K325" i="4"/>
  <c r="K326" i="4"/>
  <c r="K327" i="4"/>
  <c r="K328" i="4"/>
  <c r="K329" i="4"/>
  <c r="K330" i="4"/>
  <c r="K331" i="4"/>
  <c r="K332" i="4"/>
  <c r="K333" i="4"/>
  <c r="K334" i="4"/>
  <c r="K335" i="4"/>
  <c r="K336" i="4"/>
  <c r="K337" i="4"/>
  <c r="K338" i="4"/>
  <c r="K339" i="4"/>
  <c r="K340" i="4"/>
  <c r="K341" i="4"/>
  <c r="K342" i="4"/>
  <c r="K343" i="4"/>
  <c r="K344" i="4"/>
  <c r="K345" i="4"/>
  <c r="K346" i="4"/>
  <c r="K347" i="4"/>
  <c r="K348" i="4"/>
  <c r="K349" i="4"/>
  <c r="K350" i="4"/>
  <c r="K351" i="4"/>
  <c r="K352" i="4"/>
  <c r="K353" i="4"/>
  <c r="K354" i="4"/>
  <c r="K355" i="4"/>
  <c r="K356" i="4"/>
  <c r="K357" i="4"/>
  <c r="K358" i="4"/>
  <c r="K359" i="4"/>
  <c r="K360" i="4"/>
  <c r="K361" i="4"/>
  <c r="K362" i="4"/>
  <c r="K363" i="4"/>
  <c r="K364" i="4"/>
  <c r="K365" i="4"/>
  <c r="K366" i="4"/>
  <c r="K367" i="4"/>
  <c r="K368" i="4"/>
  <c r="K369" i="4"/>
  <c r="K370" i="4"/>
  <c r="K371" i="4"/>
  <c r="K372" i="4"/>
  <c r="K373" i="4"/>
  <c r="K374" i="4"/>
  <c r="K375" i="4"/>
  <c r="K376" i="4"/>
  <c r="K377" i="4"/>
  <c r="K378" i="4"/>
  <c r="K379" i="4"/>
  <c r="K380" i="4"/>
  <c r="K381" i="4"/>
  <c r="K382" i="4"/>
  <c r="K383" i="4"/>
  <c r="K384" i="4"/>
  <c r="K385" i="4"/>
  <c r="K386" i="4"/>
  <c r="K387" i="4"/>
  <c r="K388" i="4"/>
  <c r="K389" i="4"/>
  <c r="K390" i="4"/>
  <c r="K391" i="4"/>
  <c r="K392" i="4"/>
  <c r="K393" i="4"/>
  <c r="K394" i="4"/>
  <c r="K395" i="4"/>
  <c r="K396" i="4"/>
  <c r="K397" i="4"/>
  <c r="K398" i="4"/>
  <c r="K399" i="4"/>
  <c r="K400" i="4"/>
  <c r="K401" i="4"/>
  <c r="K402" i="4"/>
  <c r="K403" i="4"/>
  <c r="K404" i="4"/>
  <c r="K405" i="4"/>
  <c r="K406" i="4"/>
  <c r="K407" i="4"/>
  <c r="K408" i="4"/>
  <c r="K409" i="4"/>
  <c r="K410" i="4"/>
  <c r="K411" i="4"/>
  <c r="K412" i="4"/>
  <c r="K413" i="4"/>
  <c r="K414" i="4"/>
  <c r="K415" i="4"/>
  <c r="K416" i="4"/>
  <c r="K417" i="4"/>
  <c r="K418" i="4"/>
  <c r="K419" i="4"/>
  <c r="K420" i="4"/>
  <c r="K421" i="4"/>
  <c r="K422" i="4"/>
  <c r="K423" i="4"/>
  <c r="K424" i="4"/>
  <c r="K425" i="4"/>
  <c r="K426" i="4"/>
  <c r="K427" i="4"/>
  <c r="K428" i="4"/>
  <c r="K429" i="4"/>
  <c r="K430" i="4"/>
  <c r="K431" i="4"/>
  <c r="K432" i="4"/>
  <c r="K433" i="4"/>
  <c r="K434" i="4"/>
  <c r="K435" i="4"/>
  <c r="K436" i="4"/>
  <c r="K437" i="4"/>
  <c r="K438" i="4"/>
  <c r="K439" i="4"/>
  <c r="K440" i="4"/>
  <c r="K441" i="4"/>
  <c r="K442" i="4"/>
  <c r="K443" i="4"/>
  <c r="K444" i="4"/>
  <c r="K445" i="4"/>
  <c r="K446" i="4"/>
  <c r="K447" i="4"/>
  <c r="K448" i="4"/>
  <c r="K449" i="4"/>
  <c r="K450" i="4"/>
  <c r="K451" i="4"/>
  <c r="K452" i="4"/>
  <c r="K453" i="4"/>
  <c r="K454" i="4"/>
  <c r="K455" i="4"/>
  <c r="K456" i="4"/>
  <c r="K457" i="4"/>
  <c r="K458" i="4"/>
  <c r="K459" i="4"/>
  <c r="K460" i="4"/>
  <c r="K461" i="4"/>
  <c r="K462" i="4"/>
  <c r="K463" i="4"/>
  <c r="K464" i="4"/>
  <c r="K465" i="4"/>
  <c r="K466" i="4"/>
  <c r="K467" i="4"/>
  <c r="K468" i="4"/>
  <c r="K469" i="4"/>
  <c r="K470" i="4"/>
  <c r="K471" i="4"/>
  <c r="K472" i="4"/>
  <c r="K473" i="4"/>
  <c r="K474" i="4"/>
  <c r="K475" i="4"/>
  <c r="K476" i="4"/>
  <c r="K477" i="4"/>
  <c r="K478" i="4"/>
  <c r="K479" i="4"/>
  <c r="K480" i="4"/>
  <c r="K481" i="4"/>
  <c r="K482" i="4"/>
  <c r="K483" i="4"/>
  <c r="K484" i="4"/>
  <c r="K485" i="4"/>
  <c r="K486" i="4"/>
  <c r="K487" i="4"/>
  <c r="K488" i="4"/>
  <c r="K489" i="4"/>
  <c r="K490" i="4"/>
  <c r="K491" i="4"/>
  <c r="K492" i="4"/>
  <c r="K493" i="4"/>
  <c r="K494" i="4"/>
  <c r="K495" i="4"/>
  <c r="K496" i="4"/>
  <c r="K497" i="4"/>
  <c r="K498" i="4"/>
  <c r="K499" i="4"/>
  <c r="K500" i="4"/>
  <c r="K501" i="4"/>
  <c r="K502" i="4"/>
  <c r="K503" i="4"/>
  <c r="K504" i="4"/>
  <c r="K505" i="4"/>
  <c r="K506" i="4"/>
  <c r="K507" i="4"/>
  <c r="K508" i="4"/>
  <c r="K509" i="4"/>
  <c r="K510" i="4"/>
  <c r="K511" i="4"/>
  <c r="K512" i="4"/>
  <c r="K513" i="4"/>
  <c r="K514" i="4"/>
  <c r="K515" i="4"/>
  <c r="K516" i="4"/>
  <c r="K517" i="4"/>
  <c r="K518" i="4"/>
  <c r="K519" i="4"/>
  <c r="K520" i="4"/>
  <c r="K521" i="4"/>
  <c r="K522" i="4"/>
  <c r="K523" i="4"/>
  <c r="K524" i="4"/>
  <c r="K525" i="4"/>
  <c r="K526" i="4"/>
  <c r="K527" i="4"/>
  <c r="K528" i="4"/>
  <c r="K2" i="4"/>
  <c r="J3" i="4"/>
  <c r="J4" i="4"/>
  <c r="J5" i="4"/>
  <c r="J6" i="4"/>
  <c r="J7" i="4"/>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J39" i="4"/>
  <c r="J40" i="4"/>
  <c r="J41" i="4"/>
  <c r="J42" i="4"/>
  <c r="J43" i="4"/>
  <c r="J44" i="4"/>
  <c r="J45" i="4"/>
  <c r="J46" i="4"/>
  <c r="J47" i="4"/>
  <c r="J48" i="4"/>
  <c r="J49" i="4"/>
  <c r="J50" i="4"/>
  <c r="J51" i="4"/>
  <c r="J52" i="4"/>
  <c r="J53" i="4"/>
  <c r="J54" i="4"/>
  <c r="J55" i="4"/>
  <c r="J56" i="4"/>
  <c r="J57" i="4"/>
  <c r="J58" i="4"/>
  <c r="J59" i="4"/>
  <c r="J60" i="4"/>
  <c r="J61" i="4"/>
  <c r="J62" i="4"/>
  <c r="J63" i="4"/>
  <c r="J64" i="4"/>
  <c r="J65" i="4"/>
  <c r="J66" i="4"/>
  <c r="J67" i="4"/>
  <c r="J68" i="4"/>
  <c r="J69" i="4"/>
  <c r="J70" i="4"/>
  <c r="J71" i="4"/>
  <c r="J72" i="4"/>
  <c r="J73" i="4"/>
  <c r="J74" i="4"/>
  <c r="J75" i="4"/>
  <c r="J76" i="4"/>
  <c r="J77" i="4"/>
  <c r="J78" i="4"/>
  <c r="J79" i="4"/>
  <c r="J80" i="4"/>
  <c r="J81" i="4"/>
  <c r="J82" i="4"/>
  <c r="J83" i="4"/>
  <c r="J84" i="4"/>
  <c r="J85" i="4"/>
  <c r="J86" i="4"/>
  <c r="J87" i="4"/>
  <c r="J88" i="4"/>
  <c r="J89" i="4"/>
  <c r="J90" i="4"/>
  <c r="J91" i="4"/>
  <c r="J92" i="4"/>
  <c r="J93" i="4"/>
  <c r="J94" i="4"/>
  <c r="J95" i="4"/>
  <c r="J96" i="4"/>
  <c r="J97" i="4"/>
  <c r="J98" i="4"/>
  <c r="J99" i="4"/>
  <c r="J100" i="4"/>
  <c r="J101" i="4"/>
  <c r="J102" i="4"/>
  <c r="J103" i="4"/>
  <c r="J104" i="4"/>
  <c r="J105" i="4"/>
  <c r="J106" i="4"/>
  <c r="J107" i="4"/>
  <c r="J108" i="4"/>
  <c r="J109" i="4"/>
  <c r="J110" i="4"/>
  <c r="J111" i="4"/>
  <c r="J112" i="4"/>
  <c r="J113" i="4"/>
  <c r="J114" i="4"/>
  <c r="J115" i="4"/>
  <c r="J116" i="4"/>
  <c r="J117" i="4"/>
  <c r="J118" i="4"/>
  <c r="J119" i="4"/>
  <c r="J120" i="4"/>
  <c r="J121" i="4"/>
  <c r="J122" i="4"/>
  <c r="J123" i="4"/>
  <c r="J124" i="4"/>
  <c r="J125" i="4"/>
  <c r="J126" i="4"/>
  <c r="J127" i="4"/>
  <c r="J128" i="4"/>
  <c r="J129" i="4"/>
  <c r="J130" i="4"/>
  <c r="J131" i="4"/>
  <c r="J132" i="4"/>
  <c r="J133" i="4"/>
  <c r="J134" i="4"/>
  <c r="J135" i="4"/>
  <c r="J136" i="4"/>
  <c r="J137" i="4"/>
  <c r="J138" i="4"/>
  <c r="J139" i="4"/>
  <c r="J140" i="4"/>
  <c r="J141" i="4"/>
  <c r="J142" i="4"/>
  <c r="J143" i="4"/>
  <c r="J144" i="4"/>
  <c r="J145" i="4"/>
  <c r="J146" i="4"/>
  <c r="J147" i="4"/>
  <c r="J148" i="4"/>
  <c r="J149" i="4"/>
  <c r="J150" i="4"/>
  <c r="J151" i="4"/>
  <c r="J152" i="4"/>
  <c r="J153" i="4"/>
  <c r="J154" i="4"/>
  <c r="J155" i="4"/>
  <c r="J156" i="4"/>
  <c r="J157" i="4"/>
  <c r="J158" i="4"/>
  <c r="J159" i="4"/>
  <c r="J160" i="4"/>
  <c r="J161" i="4"/>
  <c r="J162" i="4"/>
  <c r="J163" i="4"/>
  <c r="J164" i="4"/>
  <c r="J165" i="4"/>
  <c r="J166" i="4"/>
  <c r="J167" i="4"/>
  <c r="J168" i="4"/>
  <c r="J169" i="4"/>
  <c r="J170" i="4"/>
  <c r="J171" i="4"/>
  <c r="J172" i="4"/>
  <c r="J173" i="4"/>
  <c r="J174" i="4"/>
  <c r="J175" i="4"/>
  <c r="J176" i="4"/>
  <c r="J177" i="4"/>
  <c r="J178" i="4"/>
  <c r="J179" i="4"/>
  <c r="J180" i="4"/>
  <c r="J181" i="4"/>
  <c r="J182" i="4"/>
  <c r="J183" i="4"/>
  <c r="J184" i="4"/>
  <c r="J185" i="4"/>
  <c r="J186" i="4"/>
  <c r="J187" i="4"/>
  <c r="J188" i="4"/>
  <c r="J189" i="4"/>
  <c r="J190" i="4"/>
  <c r="J191" i="4"/>
  <c r="J192" i="4"/>
  <c r="J193" i="4"/>
  <c r="J194" i="4"/>
  <c r="J195" i="4"/>
  <c r="J196" i="4"/>
  <c r="J197" i="4"/>
  <c r="J198" i="4"/>
  <c r="J199" i="4"/>
  <c r="J200" i="4"/>
  <c r="J201" i="4"/>
  <c r="J202" i="4"/>
  <c r="J203" i="4"/>
  <c r="J204" i="4"/>
  <c r="J205" i="4"/>
  <c r="J206" i="4"/>
  <c r="J207" i="4"/>
  <c r="J208" i="4"/>
  <c r="J209" i="4"/>
  <c r="J210" i="4"/>
  <c r="J211" i="4"/>
  <c r="J212" i="4"/>
  <c r="J213" i="4"/>
  <c r="J214" i="4"/>
  <c r="J215" i="4"/>
  <c r="J216" i="4"/>
  <c r="J217" i="4"/>
  <c r="J218" i="4"/>
  <c r="J219" i="4"/>
  <c r="J220" i="4"/>
  <c r="J221" i="4"/>
  <c r="J222" i="4"/>
  <c r="J223" i="4"/>
  <c r="J224" i="4"/>
  <c r="J225" i="4"/>
  <c r="J226" i="4"/>
  <c r="J227" i="4"/>
  <c r="J228" i="4"/>
  <c r="J229" i="4"/>
  <c r="J230" i="4"/>
  <c r="J231" i="4"/>
  <c r="J232" i="4"/>
  <c r="J233" i="4"/>
  <c r="J234" i="4"/>
  <c r="J235" i="4"/>
  <c r="J236" i="4"/>
  <c r="J237" i="4"/>
  <c r="J238" i="4"/>
  <c r="J239" i="4"/>
  <c r="J240" i="4"/>
  <c r="J241" i="4"/>
  <c r="J242" i="4"/>
  <c r="J243" i="4"/>
  <c r="J244" i="4"/>
  <c r="J245" i="4"/>
  <c r="J246" i="4"/>
  <c r="J247" i="4"/>
  <c r="J248" i="4"/>
  <c r="J249" i="4"/>
  <c r="J250" i="4"/>
  <c r="J251" i="4"/>
  <c r="J252" i="4"/>
  <c r="J253" i="4"/>
  <c r="J254" i="4"/>
  <c r="J255" i="4"/>
  <c r="J256" i="4"/>
  <c r="J257" i="4"/>
  <c r="J258" i="4"/>
  <c r="J259" i="4"/>
  <c r="J260" i="4"/>
  <c r="J261" i="4"/>
  <c r="J262" i="4"/>
  <c r="J263" i="4"/>
  <c r="J264" i="4"/>
  <c r="J265" i="4"/>
  <c r="J266" i="4"/>
  <c r="J267" i="4"/>
  <c r="J268" i="4"/>
  <c r="J269" i="4"/>
  <c r="J270" i="4"/>
  <c r="J271" i="4"/>
  <c r="J272" i="4"/>
  <c r="J273" i="4"/>
  <c r="J274" i="4"/>
  <c r="J275" i="4"/>
  <c r="J276" i="4"/>
  <c r="J277" i="4"/>
  <c r="J278" i="4"/>
  <c r="J279" i="4"/>
  <c r="J280" i="4"/>
  <c r="J281" i="4"/>
  <c r="J282" i="4"/>
  <c r="J283" i="4"/>
  <c r="J284" i="4"/>
  <c r="J285" i="4"/>
  <c r="J286" i="4"/>
  <c r="J287" i="4"/>
  <c r="J288" i="4"/>
  <c r="J289" i="4"/>
  <c r="J290" i="4"/>
  <c r="J291" i="4"/>
  <c r="J292" i="4"/>
  <c r="J293" i="4"/>
  <c r="J294" i="4"/>
  <c r="J295" i="4"/>
  <c r="J296" i="4"/>
  <c r="J297" i="4"/>
  <c r="J298" i="4"/>
  <c r="J299" i="4"/>
  <c r="J300" i="4"/>
  <c r="J301" i="4"/>
  <c r="J302" i="4"/>
  <c r="J303" i="4"/>
  <c r="J304" i="4"/>
  <c r="J305" i="4"/>
  <c r="J306" i="4"/>
  <c r="J307" i="4"/>
  <c r="J308" i="4"/>
  <c r="J309" i="4"/>
  <c r="J310" i="4"/>
  <c r="J311" i="4"/>
  <c r="J312" i="4"/>
  <c r="J313" i="4"/>
  <c r="J314" i="4"/>
  <c r="J315" i="4"/>
  <c r="J316" i="4"/>
  <c r="J317" i="4"/>
  <c r="J318" i="4"/>
  <c r="J319" i="4"/>
  <c r="J320" i="4"/>
  <c r="J321" i="4"/>
  <c r="J322" i="4"/>
  <c r="J323" i="4"/>
  <c r="J324" i="4"/>
  <c r="J325" i="4"/>
  <c r="J326" i="4"/>
  <c r="J327" i="4"/>
  <c r="J328" i="4"/>
  <c r="J329" i="4"/>
  <c r="J330" i="4"/>
  <c r="J331" i="4"/>
  <c r="J332" i="4"/>
  <c r="J333" i="4"/>
  <c r="J334" i="4"/>
  <c r="J335" i="4"/>
  <c r="J336" i="4"/>
  <c r="J337" i="4"/>
  <c r="J338" i="4"/>
  <c r="J339" i="4"/>
  <c r="J340" i="4"/>
  <c r="J341" i="4"/>
  <c r="J342" i="4"/>
  <c r="J343" i="4"/>
  <c r="J344" i="4"/>
  <c r="J345" i="4"/>
  <c r="J346" i="4"/>
  <c r="J347" i="4"/>
  <c r="J348" i="4"/>
  <c r="J349" i="4"/>
  <c r="J350" i="4"/>
  <c r="J351" i="4"/>
  <c r="J352" i="4"/>
  <c r="J353" i="4"/>
  <c r="J354" i="4"/>
  <c r="J355" i="4"/>
  <c r="J356" i="4"/>
  <c r="J357" i="4"/>
  <c r="J358" i="4"/>
  <c r="J359" i="4"/>
  <c r="J360" i="4"/>
  <c r="J361" i="4"/>
  <c r="J362" i="4"/>
  <c r="J363" i="4"/>
  <c r="J364" i="4"/>
  <c r="J365" i="4"/>
  <c r="J366" i="4"/>
  <c r="J367" i="4"/>
  <c r="J368" i="4"/>
  <c r="J369" i="4"/>
  <c r="J370" i="4"/>
  <c r="J371" i="4"/>
  <c r="J372" i="4"/>
  <c r="J373" i="4"/>
  <c r="J374" i="4"/>
  <c r="J375" i="4"/>
  <c r="J376" i="4"/>
  <c r="J377" i="4"/>
  <c r="J378" i="4"/>
  <c r="J379" i="4"/>
  <c r="J380" i="4"/>
  <c r="J381" i="4"/>
  <c r="J382" i="4"/>
  <c r="J383" i="4"/>
  <c r="J384" i="4"/>
  <c r="J385" i="4"/>
  <c r="J386" i="4"/>
  <c r="J387" i="4"/>
  <c r="J388" i="4"/>
  <c r="J389" i="4"/>
  <c r="J390" i="4"/>
  <c r="J391" i="4"/>
  <c r="J392" i="4"/>
  <c r="J393" i="4"/>
  <c r="J394" i="4"/>
  <c r="J395" i="4"/>
  <c r="J396" i="4"/>
  <c r="J397" i="4"/>
  <c r="J398" i="4"/>
  <c r="J399" i="4"/>
  <c r="J400" i="4"/>
  <c r="J401" i="4"/>
  <c r="J402" i="4"/>
  <c r="J403" i="4"/>
  <c r="J404" i="4"/>
  <c r="J405" i="4"/>
  <c r="J406" i="4"/>
  <c r="J407" i="4"/>
  <c r="J408" i="4"/>
  <c r="J409" i="4"/>
  <c r="J410" i="4"/>
  <c r="J411" i="4"/>
  <c r="J412" i="4"/>
  <c r="J413" i="4"/>
  <c r="J414" i="4"/>
  <c r="J415" i="4"/>
  <c r="J416" i="4"/>
  <c r="J417" i="4"/>
  <c r="J418" i="4"/>
  <c r="J419" i="4"/>
  <c r="J420" i="4"/>
  <c r="J421" i="4"/>
  <c r="J422" i="4"/>
  <c r="J423" i="4"/>
  <c r="J424" i="4"/>
  <c r="J425" i="4"/>
  <c r="J426" i="4"/>
  <c r="J427" i="4"/>
  <c r="J428" i="4"/>
  <c r="J429" i="4"/>
  <c r="J430" i="4"/>
  <c r="J431" i="4"/>
  <c r="J432" i="4"/>
  <c r="J433" i="4"/>
  <c r="J434" i="4"/>
  <c r="J435" i="4"/>
  <c r="J436" i="4"/>
  <c r="J437" i="4"/>
  <c r="J438" i="4"/>
  <c r="J439" i="4"/>
  <c r="J440" i="4"/>
  <c r="J441" i="4"/>
  <c r="J442" i="4"/>
  <c r="J443" i="4"/>
  <c r="J444" i="4"/>
  <c r="J445" i="4"/>
  <c r="J446" i="4"/>
  <c r="J447" i="4"/>
  <c r="J448" i="4"/>
  <c r="J449" i="4"/>
  <c r="J450" i="4"/>
  <c r="J451" i="4"/>
  <c r="J452" i="4"/>
  <c r="J453" i="4"/>
  <c r="J454" i="4"/>
  <c r="J455" i="4"/>
  <c r="J456" i="4"/>
  <c r="J457" i="4"/>
  <c r="J458" i="4"/>
  <c r="J459" i="4"/>
  <c r="J460" i="4"/>
  <c r="J461" i="4"/>
  <c r="J462" i="4"/>
  <c r="J463" i="4"/>
  <c r="J464" i="4"/>
  <c r="J465" i="4"/>
  <c r="J466" i="4"/>
  <c r="J467" i="4"/>
  <c r="J468" i="4"/>
  <c r="J469" i="4"/>
  <c r="J470" i="4"/>
  <c r="J471" i="4"/>
  <c r="J472" i="4"/>
  <c r="J473" i="4"/>
  <c r="J474" i="4"/>
  <c r="J475" i="4"/>
  <c r="J476" i="4"/>
  <c r="J477" i="4"/>
  <c r="J478" i="4"/>
  <c r="J479" i="4"/>
  <c r="J480" i="4"/>
  <c r="J481" i="4"/>
  <c r="J482" i="4"/>
  <c r="J483" i="4"/>
  <c r="J484" i="4"/>
  <c r="J485" i="4"/>
  <c r="J486" i="4"/>
  <c r="J487" i="4"/>
  <c r="J488" i="4"/>
  <c r="J489" i="4"/>
  <c r="J490" i="4"/>
  <c r="J491" i="4"/>
  <c r="J492" i="4"/>
  <c r="J493" i="4"/>
  <c r="J494" i="4"/>
  <c r="J495" i="4"/>
  <c r="J496" i="4"/>
  <c r="J497" i="4"/>
  <c r="J498" i="4"/>
  <c r="J499" i="4"/>
  <c r="J500" i="4"/>
  <c r="J501" i="4"/>
  <c r="J502" i="4"/>
  <c r="J503" i="4"/>
  <c r="J504" i="4"/>
  <c r="J505" i="4"/>
  <c r="J506" i="4"/>
  <c r="J507" i="4"/>
  <c r="J508" i="4"/>
  <c r="J509" i="4"/>
  <c r="J510" i="4"/>
  <c r="J511" i="4"/>
  <c r="J512" i="4"/>
  <c r="J513" i="4"/>
  <c r="J514" i="4"/>
  <c r="J515" i="4"/>
  <c r="J516" i="4"/>
  <c r="J517" i="4"/>
  <c r="J518" i="4"/>
  <c r="J519" i="4"/>
  <c r="J520" i="4"/>
  <c r="J521" i="4"/>
  <c r="J522" i="4"/>
  <c r="J523" i="4"/>
  <c r="J524" i="4"/>
  <c r="J525" i="4"/>
  <c r="J526" i="4"/>
  <c r="J527" i="4"/>
  <c r="J528" i="4"/>
  <c r="J2" i="4"/>
  <c r="I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71" i="4"/>
  <c r="I72" i="4"/>
  <c r="I73" i="4"/>
  <c r="I74" i="4"/>
  <c r="I75" i="4"/>
  <c r="I76" i="4"/>
  <c r="I77" i="4"/>
  <c r="I78" i="4"/>
  <c r="I79" i="4"/>
  <c r="I80" i="4"/>
  <c r="I81" i="4"/>
  <c r="I82" i="4"/>
  <c r="I83" i="4"/>
  <c r="I84" i="4"/>
  <c r="I85" i="4"/>
  <c r="I86" i="4"/>
  <c r="I87" i="4"/>
  <c r="I88" i="4"/>
  <c r="I89" i="4"/>
  <c r="I90" i="4"/>
  <c r="I91" i="4"/>
  <c r="I92" i="4"/>
  <c r="I93" i="4"/>
  <c r="I94" i="4"/>
  <c r="I95" i="4"/>
  <c r="I96" i="4"/>
  <c r="I97" i="4"/>
  <c r="I98" i="4"/>
  <c r="I99" i="4"/>
  <c r="I100" i="4"/>
  <c r="I101" i="4"/>
  <c r="I102" i="4"/>
  <c r="I103" i="4"/>
  <c r="I104" i="4"/>
  <c r="I105" i="4"/>
  <c r="I106" i="4"/>
  <c r="I107" i="4"/>
  <c r="I108" i="4"/>
  <c r="I109" i="4"/>
  <c r="I110" i="4"/>
  <c r="I111" i="4"/>
  <c r="I112" i="4"/>
  <c r="I113" i="4"/>
  <c r="I114" i="4"/>
  <c r="I115" i="4"/>
  <c r="I116" i="4"/>
  <c r="I117" i="4"/>
  <c r="I118" i="4"/>
  <c r="I119" i="4"/>
  <c r="I120" i="4"/>
  <c r="I121" i="4"/>
  <c r="I122" i="4"/>
  <c r="I123" i="4"/>
  <c r="I124" i="4"/>
  <c r="I125" i="4"/>
  <c r="I126" i="4"/>
  <c r="I127" i="4"/>
  <c r="I128" i="4"/>
  <c r="I129" i="4"/>
  <c r="I130" i="4"/>
  <c r="I131" i="4"/>
  <c r="I132" i="4"/>
  <c r="I133" i="4"/>
  <c r="I134" i="4"/>
  <c r="I135" i="4"/>
  <c r="I136" i="4"/>
  <c r="I137" i="4"/>
  <c r="I138" i="4"/>
  <c r="I139" i="4"/>
  <c r="I140" i="4"/>
  <c r="I141" i="4"/>
  <c r="I142" i="4"/>
  <c r="I143" i="4"/>
  <c r="I144" i="4"/>
  <c r="I145" i="4"/>
  <c r="I146" i="4"/>
  <c r="I147" i="4"/>
  <c r="I148" i="4"/>
  <c r="I149" i="4"/>
  <c r="I150" i="4"/>
  <c r="I151" i="4"/>
  <c r="I152" i="4"/>
  <c r="I153" i="4"/>
  <c r="I154" i="4"/>
  <c r="I155" i="4"/>
  <c r="I156" i="4"/>
  <c r="I157" i="4"/>
  <c r="I158" i="4"/>
  <c r="I159" i="4"/>
  <c r="I160" i="4"/>
  <c r="I161" i="4"/>
  <c r="I162" i="4"/>
  <c r="I163" i="4"/>
  <c r="I164" i="4"/>
  <c r="I165" i="4"/>
  <c r="I166" i="4"/>
  <c r="I167" i="4"/>
  <c r="I168" i="4"/>
  <c r="I169" i="4"/>
  <c r="I170" i="4"/>
  <c r="I171" i="4"/>
  <c r="I172" i="4"/>
  <c r="I173" i="4"/>
  <c r="I174" i="4"/>
  <c r="I175" i="4"/>
  <c r="I176" i="4"/>
  <c r="I177" i="4"/>
  <c r="I178" i="4"/>
  <c r="I179" i="4"/>
  <c r="I180" i="4"/>
  <c r="I181" i="4"/>
  <c r="I182" i="4"/>
  <c r="I183" i="4"/>
  <c r="I184" i="4"/>
  <c r="I185" i="4"/>
  <c r="I186" i="4"/>
  <c r="I187" i="4"/>
  <c r="I188" i="4"/>
  <c r="I189" i="4"/>
  <c r="I190" i="4"/>
  <c r="I191" i="4"/>
  <c r="I192" i="4"/>
  <c r="I193" i="4"/>
  <c r="I194" i="4"/>
  <c r="I195" i="4"/>
  <c r="I196" i="4"/>
  <c r="I197" i="4"/>
  <c r="I198" i="4"/>
  <c r="I199" i="4"/>
  <c r="I200" i="4"/>
  <c r="I201" i="4"/>
  <c r="I202" i="4"/>
  <c r="I203" i="4"/>
  <c r="I204" i="4"/>
  <c r="I205" i="4"/>
  <c r="I206" i="4"/>
  <c r="I207" i="4"/>
  <c r="I208" i="4"/>
  <c r="I209" i="4"/>
  <c r="I210" i="4"/>
  <c r="I211" i="4"/>
  <c r="I212" i="4"/>
  <c r="I213" i="4"/>
  <c r="I214" i="4"/>
  <c r="I215" i="4"/>
  <c r="I216" i="4"/>
  <c r="I217" i="4"/>
  <c r="I218" i="4"/>
  <c r="I219" i="4"/>
  <c r="I220" i="4"/>
  <c r="I221" i="4"/>
  <c r="I222" i="4"/>
  <c r="I223" i="4"/>
  <c r="I224" i="4"/>
  <c r="I225" i="4"/>
  <c r="I226" i="4"/>
  <c r="I227" i="4"/>
  <c r="I228" i="4"/>
  <c r="I229" i="4"/>
  <c r="I230" i="4"/>
  <c r="I231" i="4"/>
  <c r="I232" i="4"/>
  <c r="I233" i="4"/>
  <c r="I234" i="4"/>
  <c r="I235" i="4"/>
  <c r="I236" i="4"/>
  <c r="I237" i="4"/>
  <c r="I238" i="4"/>
  <c r="I239" i="4"/>
  <c r="I240" i="4"/>
  <c r="I241" i="4"/>
  <c r="I242" i="4"/>
  <c r="I243" i="4"/>
  <c r="I244" i="4"/>
  <c r="I245" i="4"/>
  <c r="I246" i="4"/>
  <c r="I247" i="4"/>
  <c r="I248" i="4"/>
  <c r="I249" i="4"/>
  <c r="I250" i="4"/>
  <c r="I251" i="4"/>
  <c r="I252" i="4"/>
  <c r="I253" i="4"/>
  <c r="I254" i="4"/>
  <c r="I255" i="4"/>
  <c r="I256" i="4"/>
  <c r="I257" i="4"/>
  <c r="I258" i="4"/>
  <c r="I259" i="4"/>
  <c r="I260" i="4"/>
  <c r="I261" i="4"/>
  <c r="I262" i="4"/>
  <c r="I263" i="4"/>
  <c r="I264" i="4"/>
  <c r="I265" i="4"/>
  <c r="I266" i="4"/>
  <c r="I267" i="4"/>
  <c r="I268" i="4"/>
  <c r="I269" i="4"/>
  <c r="I270" i="4"/>
  <c r="I271" i="4"/>
  <c r="I272" i="4"/>
  <c r="I273" i="4"/>
  <c r="I274" i="4"/>
  <c r="I275" i="4"/>
  <c r="I276" i="4"/>
  <c r="I277" i="4"/>
  <c r="I278" i="4"/>
  <c r="I279" i="4"/>
  <c r="I280" i="4"/>
  <c r="I281" i="4"/>
  <c r="I282" i="4"/>
  <c r="I283" i="4"/>
  <c r="I284" i="4"/>
  <c r="I285" i="4"/>
  <c r="I286" i="4"/>
  <c r="I287" i="4"/>
  <c r="I288" i="4"/>
  <c r="I289" i="4"/>
  <c r="I290" i="4"/>
  <c r="I291" i="4"/>
  <c r="I292" i="4"/>
  <c r="I293" i="4"/>
  <c r="I294" i="4"/>
  <c r="I295" i="4"/>
  <c r="I296" i="4"/>
  <c r="I297" i="4"/>
  <c r="I298" i="4"/>
  <c r="I299" i="4"/>
  <c r="I300" i="4"/>
  <c r="I301" i="4"/>
  <c r="I302" i="4"/>
  <c r="I303" i="4"/>
  <c r="I304" i="4"/>
  <c r="I305" i="4"/>
  <c r="I306" i="4"/>
  <c r="I307" i="4"/>
  <c r="I308" i="4"/>
  <c r="I309" i="4"/>
  <c r="I310" i="4"/>
  <c r="I311" i="4"/>
  <c r="I312" i="4"/>
  <c r="I313" i="4"/>
  <c r="I314" i="4"/>
  <c r="I315" i="4"/>
  <c r="I316" i="4"/>
  <c r="I317" i="4"/>
  <c r="I318" i="4"/>
  <c r="I319" i="4"/>
  <c r="I320" i="4"/>
  <c r="I321" i="4"/>
  <c r="I322" i="4"/>
  <c r="I323" i="4"/>
  <c r="I324" i="4"/>
  <c r="I325" i="4"/>
  <c r="I326" i="4"/>
  <c r="I327" i="4"/>
  <c r="I328" i="4"/>
  <c r="I329" i="4"/>
  <c r="I330" i="4"/>
  <c r="I331" i="4"/>
  <c r="I332" i="4"/>
  <c r="I333" i="4"/>
  <c r="I334" i="4"/>
  <c r="I335" i="4"/>
  <c r="I336" i="4"/>
  <c r="I337" i="4"/>
  <c r="I338" i="4"/>
  <c r="I339" i="4"/>
  <c r="I340" i="4"/>
  <c r="I341" i="4"/>
  <c r="I342" i="4"/>
  <c r="I343" i="4"/>
  <c r="I344" i="4"/>
  <c r="I345" i="4"/>
  <c r="I346" i="4"/>
  <c r="I347" i="4"/>
  <c r="I348" i="4"/>
  <c r="I349" i="4"/>
  <c r="I350" i="4"/>
  <c r="I351" i="4"/>
  <c r="I352" i="4"/>
  <c r="I353" i="4"/>
  <c r="I354" i="4"/>
  <c r="I355" i="4"/>
  <c r="I356" i="4"/>
  <c r="I357" i="4"/>
  <c r="I358" i="4"/>
  <c r="I359" i="4"/>
  <c r="I360" i="4"/>
  <c r="I361" i="4"/>
  <c r="I362" i="4"/>
  <c r="I363" i="4"/>
  <c r="I364" i="4"/>
  <c r="I365" i="4"/>
  <c r="I366" i="4"/>
  <c r="I367" i="4"/>
  <c r="I368" i="4"/>
  <c r="I369" i="4"/>
  <c r="I370" i="4"/>
  <c r="I371" i="4"/>
  <c r="I372" i="4"/>
  <c r="I373" i="4"/>
  <c r="I374" i="4"/>
  <c r="I375" i="4"/>
  <c r="I376" i="4"/>
  <c r="I377" i="4"/>
  <c r="I378" i="4"/>
  <c r="I379" i="4"/>
  <c r="I380" i="4"/>
  <c r="I381" i="4"/>
  <c r="I382" i="4"/>
  <c r="I383" i="4"/>
  <c r="I384" i="4"/>
  <c r="I385" i="4"/>
  <c r="I386" i="4"/>
  <c r="I387" i="4"/>
  <c r="I388" i="4"/>
  <c r="I389" i="4"/>
  <c r="I390" i="4"/>
  <c r="I391" i="4"/>
  <c r="I392" i="4"/>
  <c r="I393" i="4"/>
  <c r="I394" i="4"/>
  <c r="I395" i="4"/>
  <c r="I396" i="4"/>
  <c r="I397" i="4"/>
  <c r="I398" i="4"/>
  <c r="I399" i="4"/>
  <c r="I400" i="4"/>
  <c r="I401" i="4"/>
  <c r="I402" i="4"/>
  <c r="I403" i="4"/>
  <c r="I404" i="4"/>
  <c r="I405" i="4"/>
  <c r="I406" i="4"/>
  <c r="I407" i="4"/>
  <c r="I408" i="4"/>
  <c r="I409" i="4"/>
  <c r="I410" i="4"/>
  <c r="I411" i="4"/>
  <c r="I412" i="4"/>
  <c r="I413" i="4"/>
  <c r="I414" i="4"/>
  <c r="I415" i="4"/>
  <c r="I416" i="4"/>
  <c r="I417" i="4"/>
  <c r="I418" i="4"/>
  <c r="I419" i="4"/>
  <c r="I420" i="4"/>
  <c r="I421" i="4"/>
  <c r="I422" i="4"/>
  <c r="I423" i="4"/>
  <c r="I424" i="4"/>
  <c r="I425" i="4"/>
  <c r="I426" i="4"/>
  <c r="I427" i="4"/>
  <c r="I428" i="4"/>
  <c r="I429" i="4"/>
  <c r="I430" i="4"/>
  <c r="I431" i="4"/>
  <c r="I432" i="4"/>
  <c r="I433" i="4"/>
  <c r="I434" i="4"/>
  <c r="I435" i="4"/>
  <c r="I436" i="4"/>
  <c r="I437" i="4"/>
  <c r="I438" i="4"/>
  <c r="I439" i="4"/>
  <c r="I440" i="4"/>
  <c r="I441" i="4"/>
  <c r="I442" i="4"/>
  <c r="I443" i="4"/>
  <c r="I444" i="4"/>
  <c r="I445" i="4"/>
  <c r="I446" i="4"/>
  <c r="I447" i="4"/>
  <c r="I448" i="4"/>
  <c r="I449" i="4"/>
  <c r="I450" i="4"/>
  <c r="I451" i="4"/>
  <c r="I452" i="4"/>
  <c r="I453" i="4"/>
  <c r="I454" i="4"/>
  <c r="I455" i="4"/>
  <c r="I456" i="4"/>
  <c r="I457" i="4"/>
  <c r="I458" i="4"/>
  <c r="I459" i="4"/>
  <c r="I460" i="4"/>
  <c r="I461" i="4"/>
  <c r="I462" i="4"/>
  <c r="I463" i="4"/>
  <c r="I464" i="4"/>
  <c r="I465" i="4"/>
  <c r="I466" i="4"/>
  <c r="I467" i="4"/>
  <c r="I468" i="4"/>
  <c r="I469" i="4"/>
  <c r="I470" i="4"/>
  <c r="I471" i="4"/>
  <c r="I472" i="4"/>
  <c r="I473" i="4"/>
  <c r="I474" i="4"/>
  <c r="I475" i="4"/>
  <c r="I476" i="4"/>
  <c r="I477" i="4"/>
  <c r="I478" i="4"/>
  <c r="I479" i="4"/>
  <c r="I480" i="4"/>
  <c r="I481" i="4"/>
  <c r="I482" i="4"/>
  <c r="I483" i="4"/>
  <c r="I484" i="4"/>
  <c r="I485" i="4"/>
  <c r="I486" i="4"/>
  <c r="I487" i="4"/>
  <c r="I488" i="4"/>
  <c r="I489" i="4"/>
  <c r="I490" i="4"/>
  <c r="I491" i="4"/>
  <c r="I492" i="4"/>
  <c r="I493" i="4"/>
  <c r="I494" i="4"/>
  <c r="I495" i="4"/>
  <c r="I496" i="4"/>
  <c r="I497" i="4"/>
  <c r="I498" i="4"/>
  <c r="I499" i="4"/>
  <c r="I500" i="4"/>
  <c r="I501" i="4"/>
  <c r="I502" i="4"/>
  <c r="I503" i="4"/>
  <c r="I504" i="4"/>
  <c r="I505" i="4"/>
  <c r="I506" i="4"/>
  <c r="I507" i="4"/>
  <c r="I508" i="4"/>
  <c r="I509" i="4"/>
  <c r="I510" i="4"/>
  <c r="I511" i="4"/>
  <c r="I512" i="4"/>
  <c r="I513" i="4"/>
  <c r="I514" i="4"/>
  <c r="I515" i="4"/>
  <c r="I516" i="4"/>
  <c r="I517" i="4"/>
  <c r="I518" i="4"/>
  <c r="I519" i="4"/>
  <c r="I520" i="4"/>
  <c r="I521" i="4"/>
  <c r="I522" i="4"/>
  <c r="I523" i="4"/>
  <c r="I524" i="4"/>
  <c r="I525" i="4"/>
  <c r="I526" i="4"/>
  <c r="I527" i="4"/>
  <c r="I528" i="4"/>
  <c r="I2" i="4"/>
  <c r="F12" i="4"/>
  <c r="F2" i="4"/>
  <c r="F3" i="4"/>
  <c r="F4" i="4"/>
  <c r="F5" i="4"/>
  <c r="F6" i="4"/>
  <c r="F7" i="4"/>
  <c r="F8" i="4"/>
  <c r="F9" i="4"/>
  <c r="F10" i="4"/>
  <c r="F11"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85" i="4"/>
  <c r="F86" i="4"/>
  <c r="F87" i="4"/>
  <c r="F88" i="4"/>
  <c r="F89" i="4"/>
  <c r="F90" i="4"/>
  <c r="F91" i="4"/>
  <c r="F92" i="4"/>
  <c r="F93" i="4"/>
  <c r="F94" i="4"/>
  <c r="F95" i="4"/>
  <c r="F96" i="4"/>
  <c r="F97" i="4"/>
  <c r="F98" i="4"/>
  <c r="F99" i="4"/>
  <c r="F100" i="4"/>
  <c r="F101" i="4"/>
  <c r="F102" i="4"/>
  <c r="F103" i="4"/>
  <c r="F104" i="4"/>
  <c r="F105" i="4"/>
  <c r="F106" i="4"/>
  <c r="F107" i="4"/>
  <c r="F108" i="4"/>
  <c r="F109" i="4"/>
  <c r="F110" i="4"/>
  <c r="F111" i="4"/>
  <c r="F112" i="4"/>
  <c r="F113" i="4"/>
  <c r="F114" i="4"/>
  <c r="F115" i="4"/>
  <c r="F116" i="4"/>
  <c r="F117" i="4"/>
  <c r="F118" i="4"/>
  <c r="F119" i="4"/>
  <c r="F120" i="4"/>
  <c r="F121" i="4"/>
  <c r="F122" i="4"/>
  <c r="F123" i="4"/>
  <c r="F124" i="4"/>
  <c r="F125" i="4"/>
  <c r="F126" i="4"/>
  <c r="F127" i="4"/>
  <c r="F128" i="4"/>
  <c r="F129" i="4"/>
  <c r="F130" i="4"/>
  <c r="F131" i="4"/>
  <c r="F132" i="4"/>
  <c r="F133" i="4"/>
  <c r="F134" i="4"/>
  <c r="F135" i="4"/>
  <c r="F136" i="4"/>
  <c r="F137" i="4"/>
  <c r="F138" i="4"/>
  <c r="F139" i="4"/>
  <c r="F140" i="4"/>
  <c r="F141" i="4"/>
  <c r="F142" i="4"/>
  <c r="F143" i="4"/>
  <c r="F144" i="4"/>
  <c r="F145" i="4"/>
  <c r="F146" i="4"/>
  <c r="F147" i="4"/>
  <c r="F148" i="4"/>
  <c r="F149" i="4"/>
  <c r="F150" i="4"/>
  <c r="F151" i="4"/>
  <c r="F152" i="4"/>
  <c r="F153" i="4"/>
  <c r="F154" i="4"/>
  <c r="F155" i="4"/>
  <c r="F156" i="4"/>
  <c r="F157" i="4"/>
  <c r="F158" i="4"/>
  <c r="F159" i="4"/>
  <c r="F160" i="4"/>
  <c r="F161" i="4"/>
  <c r="F162" i="4"/>
  <c r="F163" i="4"/>
  <c r="F164" i="4"/>
  <c r="F165" i="4"/>
  <c r="F166" i="4"/>
  <c r="F167" i="4"/>
  <c r="F168" i="4"/>
  <c r="F169" i="4"/>
  <c r="F170" i="4"/>
  <c r="F171" i="4"/>
  <c r="F172" i="4"/>
  <c r="F173" i="4"/>
  <c r="F174" i="4"/>
  <c r="F175" i="4"/>
  <c r="F176" i="4"/>
  <c r="F177" i="4"/>
  <c r="F178" i="4"/>
  <c r="F179" i="4"/>
  <c r="F180" i="4"/>
  <c r="F181" i="4"/>
  <c r="F182" i="4"/>
  <c r="F183" i="4"/>
  <c r="F184" i="4"/>
  <c r="F185" i="4"/>
  <c r="F186" i="4"/>
  <c r="F187" i="4"/>
  <c r="F188" i="4"/>
  <c r="F189" i="4"/>
  <c r="F190" i="4"/>
  <c r="F191" i="4"/>
  <c r="F192" i="4"/>
  <c r="F193" i="4"/>
  <c r="F194" i="4"/>
  <c r="F195" i="4"/>
  <c r="F196" i="4"/>
  <c r="F197" i="4"/>
  <c r="F198" i="4"/>
  <c r="F199" i="4"/>
  <c r="F200" i="4"/>
  <c r="F201" i="4"/>
  <c r="F202" i="4"/>
  <c r="F203" i="4"/>
  <c r="F204" i="4"/>
  <c r="F205" i="4"/>
  <c r="F206" i="4"/>
  <c r="F207" i="4"/>
  <c r="F208" i="4"/>
  <c r="F209" i="4"/>
  <c r="F210" i="4"/>
  <c r="F211" i="4"/>
  <c r="F212" i="4"/>
  <c r="F213" i="4"/>
  <c r="F214" i="4"/>
  <c r="F215" i="4"/>
  <c r="F216" i="4"/>
  <c r="F217" i="4"/>
  <c r="F218" i="4"/>
  <c r="F219" i="4"/>
  <c r="F220" i="4"/>
  <c r="F221" i="4"/>
  <c r="F222" i="4"/>
  <c r="F223" i="4"/>
  <c r="F224" i="4"/>
  <c r="F225" i="4"/>
  <c r="F226" i="4"/>
  <c r="F227" i="4"/>
  <c r="F228" i="4"/>
  <c r="F229" i="4"/>
  <c r="F230" i="4"/>
  <c r="F231" i="4"/>
  <c r="F232" i="4"/>
  <c r="F233" i="4"/>
  <c r="F234" i="4"/>
  <c r="F235" i="4"/>
  <c r="F236" i="4"/>
  <c r="F237" i="4"/>
  <c r="F238" i="4"/>
  <c r="F239" i="4"/>
  <c r="F240" i="4"/>
  <c r="F241" i="4"/>
  <c r="F242" i="4"/>
  <c r="F243" i="4"/>
  <c r="F244" i="4"/>
  <c r="F245" i="4"/>
  <c r="F246" i="4"/>
  <c r="F247" i="4"/>
  <c r="F248" i="4"/>
  <c r="F249" i="4"/>
  <c r="F250" i="4"/>
  <c r="F251" i="4"/>
  <c r="F252" i="4"/>
  <c r="F253" i="4"/>
  <c r="F254" i="4"/>
  <c r="F255" i="4"/>
  <c r="F256" i="4"/>
  <c r="F257" i="4"/>
  <c r="F258" i="4"/>
  <c r="F259" i="4"/>
  <c r="F260" i="4"/>
  <c r="F261" i="4"/>
  <c r="F262" i="4"/>
  <c r="F263" i="4"/>
  <c r="F264" i="4"/>
  <c r="F265" i="4"/>
  <c r="F266" i="4"/>
  <c r="F267" i="4"/>
  <c r="F268" i="4"/>
  <c r="F269" i="4"/>
  <c r="F270" i="4"/>
  <c r="F271" i="4"/>
  <c r="F272" i="4"/>
  <c r="F273" i="4"/>
  <c r="F274" i="4"/>
  <c r="F275" i="4"/>
  <c r="F276" i="4"/>
  <c r="F277" i="4"/>
  <c r="F278" i="4"/>
  <c r="F279" i="4"/>
  <c r="F280" i="4"/>
  <c r="F281" i="4"/>
  <c r="F282" i="4"/>
  <c r="F283" i="4"/>
  <c r="F284" i="4"/>
  <c r="F285" i="4"/>
  <c r="F286" i="4"/>
  <c r="F287" i="4"/>
  <c r="F288" i="4"/>
  <c r="F289" i="4"/>
  <c r="F290" i="4"/>
  <c r="F291" i="4"/>
  <c r="F292" i="4"/>
  <c r="F293" i="4"/>
  <c r="F294" i="4"/>
  <c r="F295" i="4"/>
  <c r="F296" i="4"/>
  <c r="F297" i="4"/>
  <c r="F298" i="4"/>
  <c r="F299" i="4"/>
  <c r="F300" i="4"/>
  <c r="F301" i="4"/>
  <c r="F302" i="4"/>
  <c r="F303" i="4"/>
  <c r="F304" i="4"/>
  <c r="F305" i="4"/>
  <c r="F306" i="4"/>
  <c r="F307" i="4"/>
  <c r="F308" i="4"/>
  <c r="F309" i="4"/>
  <c r="F310" i="4"/>
  <c r="F311" i="4"/>
  <c r="F312" i="4"/>
  <c r="F313" i="4"/>
  <c r="F314" i="4"/>
  <c r="F315" i="4"/>
  <c r="F316" i="4"/>
  <c r="F317" i="4"/>
  <c r="F318" i="4"/>
  <c r="F319" i="4"/>
  <c r="F320" i="4"/>
  <c r="F321" i="4"/>
  <c r="F322" i="4"/>
  <c r="F323" i="4"/>
  <c r="F324" i="4"/>
  <c r="F325" i="4"/>
  <c r="F326" i="4"/>
  <c r="F327" i="4"/>
  <c r="F328" i="4"/>
  <c r="F329" i="4"/>
  <c r="F330" i="4"/>
  <c r="F331" i="4"/>
  <c r="F332" i="4"/>
  <c r="F333" i="4"/>
  <c r="F334" i="4"/>
  <c r="F335" i="4"/>
  <c r="F336" i="4"/>
  <c r="F337" i="4"/>
  <c r="F338" i="4"/>
  <c r="F339" i="4"/>
  <c r="F340" i="4"/>
  <c r="F341" i="4"/>
  <c r="F342" i="4"/>
  <c r="F343" i="4"/>
  <c r="F344" i="4"/>
  <c r="F345" i="4"/>
  <c r="F346" i="4"/>
  <c r="F347" i="4"/>
  <c r="F348" i="4"/>
  <c r="F349" i="4"/>
  <c r="F350" i="4"/>
  <c r="F351" i="4"/>
  <c r="F352" i="4"/>
  <c r="F353" i="4"/>
  <c r="F354" i="4"/>
  <c r="F355" i="4"/>
  <c r="F356" i="4"/>
  <c r="F357" i="4"/>
  <c r="F358" i="4"/>
  <c r="F359" i="4"/>
  <c r="F360" i="4"/>
  <c r="F361" i="4"/>
  <c r="F362" i="4"/>
  <c r="F363" i="4"/>
  <c r="F364" i="4"/>
  <c r="F365" i="4"/>
  <c r="F366" i="4"/>
  <c r="F367" i="4"/>
  <c r="F368" i="4"/>
  <c r="F369" i="4"/>
  <c r="F370" i="4"/>
  <c r="F371" i="4"/>
  <c r="F372" i="4"/>
  <c r="F373" i="4"/>
  <c r="F374" i="4"/>
  <c r="F375" i="4"/>
  <c r="F376" i="4"/>
  <c r="F377" i="4"/>
  <c r="F378" i="4"/>
  <c r="F379" i="4"/>
  <c r="F380" i="4"/>
  <c r="F381" i="4"/>
  <c r="F382" i="4"/>
  <c r="F383" i="4"/>
  <c r="F384" i="4"/>
  <c r="F385" i="4"/>
  <c r="F386" i="4"/>
  <c r="F387" i="4"/>
  <c r="F388" i="4"/>
  <c r="F389" i="4"/>
  <c r="F390" i="4"/>
  <c r="F391" i="4"/>
  <c r="F392" i="4"/>
  <c r="F393" i="4"/>
  <c r="F394" i="4"/>
  <c r="F395" i="4"/>
  <c r="F396" i="4"/>
  <c r="F397" i="4"/>
  <c r="F398" i="4"/>
  <c r="F399" i="4"/>
  <c r="F400" i="4"/>
  <c r="F401" i="4"/>
  <c r="F402" i="4"/>
  <c r="F403" i="4"/>
  <c r="F404" i="4"/>
  <c r="F405" i="4"/>
  <c r="F406" i="4"/>
  <c r="F407" i="4"/>
  <c r="F408" i="4"/>
  <c r="F409" i="4"/>
  <c r="F410" i="4"/>
  <c r="F411" i="4"/>
  <c r="F412" i="4"/>
  <c r="F413" i="4"/>
  <c r="F414" i="4"/>
  <c r="F415" i="4"/>
  <c r="F416" i="4"/>
  <c r="F417" i="4"/>
  <c r="F418" i="4"/>
  <c r="F419" i="4"/>
  <c r="F420" i="4"/>
  <c r="F421" i="4"/>
  <c r="F422" i="4"/>
  <c r="F423" i="4"/>
  <c r="F424" i="4"/>
  <c r="F425" i="4"/>
  <c r="F426" i="4"/>
  <c r="F427" i="4"/>
  <c r="F428" i="4"/>
  <c r="F429" i="4"/>
  <c r="F430" i="4"/>
  <c r="F431" i="4"/>
  <c r="F432" i="4"/>
  <c r="F433" i="4"/>
  <c r="F434" i="4"/>
  <c r="F435" i="4"/>
  <c r="F436" i="4"/>
  <c r="F437" i="4"/>
  <c r="F438" i="4"/>
  <c r="F439" i="4"/>
  <c r="F440" i="4"/>
  <c r="F441" i="4"/>
  <c r="F442" i="4"/>
  <c r="F443" i="4"/>
  <c r="F444" i="4"/>
  <c r="F445" i="4"/>
  <c r="F446" i="4"/>
  <c r="F447" i="4"/>
  <c r="F448" i="4"/>
  <c r="F449" i="4"/>
  <c r="F450" i="4"/>
  <c r="F451" i="4"/>
  <c r="F452" i="4"/>
  <c r="F453" i="4"/>
  <c r="F454" i="4"/>
  <c r="F455" i="4"/>
  <c r="F456" i="4"/>
  <c r="F457" i="4"/>
  <c r="F458" i="4"/>
  <c r="F459" i="4"/>
  <c r="F460" i="4"/>
  <c r="F461" i="4"/>
  <c r="F462" i="4"/>
  <c r="F463" i="4"/>
  <c r="F464" i="4"/>
  <c r="F465" i="4"/>
  <c r="F466" i="4"/>
  <c r="F467" i="4"/>
  <c r="F468" i="4"/>
  <c r="F469" i="4"/>
  <c r="F470" i="4"/>
  <c r="F471" i="4"/>
  <c r="F472" i="4"/>
  <c r="F473" i="4"/>
  <c r="F474" i="4"/>
  <c r="F475" i="4"/>
  <c r="F476" i="4"/>
  <c r="F477" i="4"/>
  <c r="F478" i="4"/>
  <c r="F479" i="4"/>
  <c r="F480" i="4"/>
  <c r="F481" i="4"/>
  <c r="F482" i="4"/>
  <c r="F483" i="4"/>
  <c r="F484" i="4"/>
  <c r="F485" i="4"/>
  <c r="F486" i="4"/>
  <c r="F487" i="4"/>
  <c r="F488" i="4"/>
  <c r="F489" i="4"/>
  <c r="F490" i="4"/>
  <c r="F491" i="4"/>
  <c r="F492" i="4"/>
  <c r="F493" i="4"/>
  <c r="F494" i="4"/>
  <c r="F495" i="4"/>
  <c r="F496" i="4"/>
  <c r="F497" i="4"/>
  <c r="F498" i="4"/>
  <c r="F499" i="4"/>
  <c r="F500" i="4"/>
  <c r="F501" i="4"/>
  <c r="F502" i="4"/>
  <c r="F503" i="4"/>
  <c r="F504" i="4"/>
  <c r="F505" i="4"/>
  <c r="F506" i="4"/>
  <c r="F507" i="4"/>
  <c r="F508" i="4"/>
  <c r="F509" i="4"/>
  <c r="F510" i="4"/>
  <c r="F511" i="4"/>
  <c r="F512" i="4"/>
  <c r="F513" i="4"/>
  <c r="F514" i="4"/>
  <c r="F515" i="4"/>
  <c r="F516" i="4"/>
  <c r="F517" i="4"/>
  <c r="F518" i="4"/>
  <c r="F519" i="4"/>
  <c r="F520" i="4"/>
  <c r="F521" i="4"/>
  <c r="F522" i="4"/>
  <c r="F523" i="4"/>
  <c r="F524" i="4"/>
  <c r="F525" i="4"/>
  <c r="F526" i="4"/>
  <c r="F527" i="4"/>
  <c r="F528" i="4"/>
  <c r="O528" i="4"/>
  <c r="N528" i="4"/>
  <c r="O527" i="4"/>
  <c r="N527" i="4"/>
  <c r="O526" i="4"/>
  <c r="N526" i="4"/>
  <c r="O525" i="4"/>
  <c r="N525" i="4"/>
  <c r="O524" i="4"/>
  <c r="N524" i="4"/>
  <c r="O523" i="4"/>
  <c r="N523" i="4"/>
  <c r="O522" i="4"/>
  <c r="N522" i="4"/>
  <c r="O521" i="4"/>
  <c r="N521" i="4"/>
  <c r="O520" i="4"/>
  <c r="N520" i="4"/>
  <c r="O519" i="4"/>
  <c r="N519" i="4"/>
  <c r="O518" i="4"/>
  <c r="N518" i="4"/>
  <c r="O517" i="4"/>
  <c r="N517" i="4"/>
  <c r="O516" i="4"/>
  <c r="N516" i="4"/>
  <c r="O515" i="4"/>
  <c r="N515" i="4"/>
  <c r="O514" i="4"/>
  <c r="N514" i="4"/>
  <c r="O513" i="4"/>
  <c r="N513" i="4"/>
  <c r="O512" i="4"/>
  <c r="N512" i="4"/>
  <c r="O511" i="4"/>
  <c r="N511" i="4"/>
  <c r="O510" i="4"/>
  <c r="N510" i="4"/>
  <c r="O509" i="4"/>
  <c r="N509" i="4"/>
  <c r="O508" i="4"/>
  <c r="N508" i="4"/>
  <c r="O507" i="4"/>
  <c r="N507" i="4"/>
  <c r="O506" i="4"/>
  <c r="N506" i="4"/>
  <c r="O505" i="4"/>
  <c r="N505" i="4"/>
  <c r="O504" i="4"/>
  <c r="N504" i="4"/>
  <c r="O503" i="4"/>
  <c r="N503" i="4"/>
  <c r="O502" i="4"/>
  <c r="N502" i="4"/>
  <c r="O501" i="4"/>
  <c r="N501" i="4"/>
  <c r="O500" i="4"/>
  <c r="N500" i="4"/>
  <c r="O499" i="4"/>
  <c r="N499" i="4"/>
  <c r="O498" i="4"/>
  <c r="N498" i="4"/>
  <c r="O497" i="4"/>
  <c r="N497" i="4"/>
  <c r="O496" i="4"/>
  <c r="N496" i="4"/>
  <c r="O495" i="4"/>
  <c r="N495" i="4"/>
  <c r="O494" i="4"/>
  <c r="N494" i="4"/>
  <c r="O493" i="4"/>
  <c r="N493" i="4"/>
  <c r="O492" i="4"/>
  <c r="N492" i="4"/>
  <c r="O491" i="4"/>
  <c r="N491" i="4"/>
  <c r="O490" i="4"/>
  <c r="N490" i="4"/>
  <c r="O489" i="4"/>
  <c r="N489" i="4"/>
  <c r="O488" i="4"/>
  <c r="N488" i="4"/>
  <c r="O487" i="4"/>
  <c r="N487" i="4"/>
  <c r="O486" i="4"/>
  <c r="N486" i="4"/>
  <c r="O485" i="4"/>
  <c r="N485" i="4"/>
  <c r="O484" i="4"/>
  <c r="N484" i="4"/>
  <c r="O483" i="4"/>
  <c r="N483" i="4"/>
  <c r="O482" i="4"/>
  <c r="N482" i="4"/>
  <c r="O481" i="4"/>
  <c r="N481" i="4"/>
  <c r="O480" i="4"/>
  <c r="N480" i="4"/>
  <c r="O479" i="4"/>
  <c r="N479" i="4"/>
  <c r="O478" i="4"/>
  <c r="N478" i="4"/>
  <c r="O477" i="4"/>
  <c r="N477" i="4"/>
  <c r="O476" i="4"/>
  <c r="N476" i="4"/>
  <c r="O475" i="4"/>
  <c r="N475" i="4"/>
  <c r="O474" i="4"/>
  <c r="N474" i="4"/>
  <c r="O473" i="4"/>
  <c r="N473" i="4"/>
  <c r="O472" i="4"/>
  <c r="N472" i="4"/>
  <c r="O471" i="4"/>
  <c r="N471" i="4"/>
  <c r="O470" i="4"/>
  <c r="N470" i="4"/>
  <c r="O469" i="4"/>
  <c r="N469" i="4"/>
  <c r="O468" i="4"/>
  <c r="N468" i="4"/>
  <c r="O467" i="4"/>
  <c r="N467" i="4"/>
  <c r="O466" i="4"/>
  <c r="N466" i="4"/>
  <c r="O465" i="4"/>
  <c r="N465" i="4"/>
  <c r="O464" i="4"/>
  <c r="N464" i="4"/>
  <c r="O463" i="4"/>
  <c r="N463" i="4"/>
  <c r="O462" i="4"/>
  <c r="N462" i="4"/>
  <c r="O461" i="4"/>
  <c r="N461" i="4"/>
  <c r="O460" i="4"/>
  <c r="N460" i="4"/>
  <c r="O459" i="4"/>
  <c r="N459" i="4"/>
  <c r="O458" i="4"/>
  <c r="N458" i="4"/>
  <c r="O457" i="4"/>
  <c r="N457" i="4"/>
  <c r="O456" i="4"/>
  <c r="N456" i="4"/>
  <c r="O455" i="4"/>
  <c r="N455" i="4"/>
  <c r="O454" i="4"/>
  <c r="N454" i="4"/>
  <c r="O453" i="4"/>
  <c r="N453" i="4"/>
  <c r="O452" i="4"/>
  <c r="N452" i="4"/>
  <c r="O451" i="4"/>
  <c r="N451" i="4"/>
  <c r="O450" i="4"/>
  <c r="N450" i="4"/>
  <c r="O449" i="4"/>
  <c r="N449" i="4"/>
  <c r="O448" i="4"/>
  <c r="N448" i="4"/>
  <c r="O447" i="4"/>
  <c r="N447" i="4"/>
  <c r="O446" i="4"/>
  <c r="N446" i="4"/>
  <c r="O445" i="4"/>
  <c r="N445" i="4"/>
  <c r="O444" i="4"/>
  <c r="N444" i="4"/>
  <c r="O443" i="4"/>
  <c r="N443" i="4"/>
  <c r="O442" i="4"/>
  <c r="N442" i="4"/>
  <c r="O441" i="4"/>
  <c r="N441" i="4"/>
  <c r="O440" i="4"/>
  <c r="N440" i="4"/>
  <c r="O439" i="4"/>
  <c r="N439" i="4"/>
  <c r="O438" i="4"/>
  <c r="N438" i="4"/>
  <c r="O437" i="4"/>
  <c r="N437" i="4"/>
  <c r="O436" i="4"/>
  <c r="N436" i="4"/>
  <c r="O435" i="4"/>
  <c r="N435" i="4"/>
  <c r="O434" i="4"/>
  <c r="N434" i="4"/>
  <c r="O433" i="4"/>
  <c r="N433" i="4"/>
  <c r="O432" i="4"/>
  <c r="N432" i="4"/>
  <c r="O431" i="4"/>
  <c r="N431" i="4"/>
  <c r="O430" i="4"/>
  <c r="N430" i="4"/>
  <c r="O429" i="4"/>
  <c r="N429" i="4"/>
  <c r="O428" i="4"/>
  <c r="N428" i="4"/>
  <c r="O427" i="4"/>
  <c r="N427" i="4"/>
  <c r="O426" i="4"/>
  <c r="N426" i="4"/>
  <c r="O425" i="4"/>
  <c r="N425" i="4"/>
  <c r="O424" i="4"/>
  <c r="N424" i="4"/>
  <c r="O423" i="4"/>
  <c r="N423" i="4"/>
  <c r="O422" i="4"/>
  <c r="N422" i="4"/>
  <c r="O421" i="4"/>
  <c r="N421" i="4"/>
  <c r="O420" i="4"/>
  <c r="N420" i="4"/>
  <c r="O419" i="4"/>
  <c r="N419" i="4"/>
  <c r="O418" i="4"/>
  <c r="N418" i="4"/>
  <c r="O417" i="4"/>
  <c r="N417" i="4"/>
  <c r="O416" i="4"/>
  <c r="N416" i="4"/>
  <c r="O415" i="4"/>
  <c r="N415" i="4"/>
  <c r="O414" i="4"/>
  <c r="N414" i="4"/>
  <c r="O413" i="4"/>
  <c r="N413" i="4"/>
  <c r="O412" i="4"/>
  <c r="N412" i="4"/>
  <c r="O411" i="4"/>
  <c r="N411" i="4"/>
  <c r="O410" i="4"/>
  <c r="N410" i="4"/>
  <c r="O409" i="4"/>
  <c r="N409" i="4"/>
  <c r="O408" i="4"/>
  <c r="N408" i="4"/>
  <c r="O407" i="4"/>
  <c r="N407" i="4"/>
  <c r="O406" i="4"/>
  <c r="N406" i="4"/>
  <c r="O405" i="4"/>
  <c r="N405" i="4"/>
  <c r="O404" i="4"/>
  <c r="N404" i="4"/>
  <c r="O403" i="4"/>
  <c r="N403" i="4"/>
  <c r="O402" i="4"/>
  <c r="N402" i="4"/>
  <c r="O401" i="4"/>
  <c r="N401" i="4"/>
  <c r="O400" i="4"/>
  <c r="N400" i="4"/>
  <c r="O399" i="4"/>
  <c r="N399" i="4"/>
  <c r="O398" i="4"/>
  <c r="N398" i="4"/>
  <c r="O397" i="4"/>
  <c r="N397" i="4"/>
  <c r="O396" i="4"/>
  <c r="N396" i="4"/>
  <c r="O395" i="4"/>
  <c r="N395" i="4"/>
  <c r="O394" i="4"/>
  <c r="N394" i="4"/>
  <c r="O393" i="4"/>
  <c r="N393" i="4"/>
  <c r="O392" i="4"/>
  <c r="N392" i="4"/>
  <c r="O391" i="4"/>
  <c r="N391" i="4"/>
  <c r="O390" i="4"/>
  <c r="N390" i="4"/>
  <c r="O389" i="4"/>
  <c r="N389" i="4"/>
  <c r="O388" i="4"/>
  <c r="N388" i="4"/>
  <c r="O387" i="4"/>
  <c r="N387" i="4"/>
  <c r="O386" i="4"/>
  <c r="N386" i="4"/>
  <c r="O385" i="4"/>
  <c r="N385" i="4"/>
  <c r="O384" i="4"/>
  <c r="N384" i="4"/>
  <c r="O383" i="4"/>
  <c r="N383" i="4"/>
  <c r="O382" i="4"/>
  <c r="N382" i="4"/>
  <c r="O381" i="4"/>
  <c r="N381" i="4"/>
  <c r="O380" i="4"/>
  <c r="N380" i="4"/>
  <c r="O379" i="4"/>
  <c r="N379" i="4"/>
  <c r="O378" i="4"/>
  <c r="N378" i="4"/>
  <c r="O377" i="4"/>
  <c r="N377" i="4"/>
  <c r="O376" i="4"/>
  <c r="N376" i="4"/>
  <c r="O375" i="4"/>
  <c r="N375" i="4"/>
  <c r="O374" i="4"/>
  <c r="N374" i="4"/>
  <c r="O373" i="4"/>
  <c r="N373" i="4"/>
  <c r="O372" i="4"/>
  <c r="N372" i="4"/>
  <c r="O371" i="4"/>
  <c r="N371" i="4"/>
  <c r="O370" i="4"/>
  <c r="N370" i="4"/>
  <c r="O369" i="4"/>
  <c r="N369" i="4"/>
  <c r="O368" i="4"/>
  <c r="N368" i="4"/>
  <c r="O367" i="4"/>
  <c r="N367" i="4"/>
  <c r="O366" i="4"/>
  <c r="N366" i="4"/>
  <c r="O365" i="4"/>
  <c r="N365" i="4"/>
  <c r="O364" i="4"/>
  <c r="N364" i="4"/>
  <c r="O363" i="4"/>
  <c r="N363" i="4"/>
  <c r="O362" i="4"/>
  <c r="N362" i="4"/>
  <c r="O361" i="4"/>
  <c r="N361" i="4"/>
  <c r="O360" i="4"/>
  <c r="N360" i="4"/>
  <c r="O359" i="4"/>
  <c r="N359" i="4"/>
  <c r="O358" i="4"/>
  <c r="N358" i="4"/>
  <c r="O357" i="4"/>
  <c r="N357" i="4"/>
  <c r="O356" i="4"/>
  <c r="N356" i="4"/>
  <c r="O355" i="4"/>
  <c r="N355" i="4"/>
  <c r="O354" i="4"/>
  <c r="N354" i="4"/>
  <c r="O353" i="4"/>
  <c r="N353" i="4"/>
  <c r="O352" i="4"/>
  <c r="N352" i="4"/>
  <c r="O351" i="4"/>
  <c r="N351" i="4"/>
  <c r="O350" i="4"/>
  <c r="N350" i="4"/>
  <c r="O349" i="4"/>
  <c r="N349" i="4"/>
  <c r="O348" i="4"/>
  <c r="N348" i="4"/>
  <c r="O347" i="4"/>
  <c r="N347" i="4"/>
  <c r="O346" i="4"/>
  <c r="N346" i="4"/>
  <c r="O345" i="4"/>
  <c r="N345" i="4"/>
  <c r="O344" i="4"/>
  <c r="N344" i="4"/>
  <c r="O343" i="4"/>
  <c r="N343" i="4"/>
  <c r="O342" i="4"/>
  <c r="N342" i="4"/>
  <c r="O341" i="4"/>
  <c r="N341" i="4"/>
  <c r="O340" i="4"/>
  <c r="N340" i="4"/>
  <c r="O339" i="4"/>
  <c r="N339" i="4"/>
  <c r="O338" i="4"/>
  <c r="N338" i="4"/>
  <c r="O337" i="4"/>
  <c r="N337" i="4"/>
  <c r="O336" i="4"/>
  <c r="N336" i="4"/>
  <c r="O335" i="4"/>
  <c r="N335" i="4"/>
  <c r="O334" i="4"/>
  <c r="N334" i="4"/>
  <c r="O333" i="4"/>
  <c r="N333" i="4"/>
  <c r="O332" i="4"/>
  <c r="N332" i="4"/>
  <c r="O331" i="4"/>
  <c r="N331" i="4"/>
  <c r="O330" i="4"/>
  <c r="N330" i="4"/>
  <c r="O329" i="4"/>
  <c r="N329" i="4"/>
  <c r="O328" i="4"/>
  <c r="N328" i="4"/>
  <c r="O327" i="4"/>
  <c r="N327" i="4"/>
  <c r="O326" i="4"/>
  <c r="N326" i="4"/>
  <c r="O325" i="4"/>
  <c r="N325" i="4"/>
  <c r="O324" i="4"/>
  <c r="N324" i="4"/>
  <c r="O323" i="4"/>
  <c r="N323" i="4"/>
  <c r="O322" i="4"/>
  <c r="N322" i="4"/>
  <c r="O321" i="4"/>
  <c r="N321" i="4"/>
  <c r="O320" i="4"/>
  <c r="N320" i="4"/>
  <c r="O319" i="4"/>
  <c r="N319" i="4"/>
  <c r="O318" i="4"/>
  <c r="N318" i="4"/>
  <c r="O317" i="4"/>
  <c r="N317" i="4"/>
  <c r="O316" i="4"/>
  <c r="N316" i="4"/>
  <c r="O315" i="4"/>
  <c r="N315" i="4"/>
  <c r="O314" i="4"/>
  <c r="N314" i="4"/>
  <c r="O313" i="4"/>
  <c r="N313" i="4"/>
  <c r="O312" i="4"/>
  <c r="N312" i="4"/>
  <c r="O311" i="4"/>
  <c r="N311" i="4"/>
  <c r="O310" i="4"/>
  <c r="N310" i="4"/>
  <c r="O309" i="4"/>
  <c r="N309" i="4"/>
  <c r="O308" i="4"/>
  <c r="N308" i="4"/>
  <c r="O307" i="4"/>
  <c r="N307" i="4"/>
  <c r="O306" i="4"/>
  <c r="N306" i="4"/>
  <c r="O305" i="4"/>
  <c r="N305" i="4"/>
  <c r="O304" i="4"/>
  <c r="N304" i="4"/>
  <c r="O303" i="4"/>
  <c r="N303" i="4"/>
  <c r="O302" i="4"/>
  <c r="N302" i="4"/>
  <c r="O301" i="4"/>
  <c r="N301" i="4"/>
  <c r="O300" i="4"/>
  <c r="N300" i="4"/>
  <c r="O299" i="4"/>
  <c r="N299" i="4"/>
  <c r="O298" i="4"/>
  <c r="N298" i="4"/>
  <c r="O297" i="4"/>
  <c r="N297" i="4"/>
  <c r="O296" i="4"/>
  <c r="N296" i="4"/>
  <c r="O295" i="4"/>
  <c r="N295" i="4"/>
  <c r="O294" i="4"/>
  <c r="N294" i="4"/>
  <c r="O293" i="4"/>
  <c r="N293" i="4"/>
  <c r="O292" i="4"/>
  <c r="N292" i="4"/>
  <c r="O291" i="4"/>
  <c r="N291" i="4"/>
  <c r="O290" i="4"/>
  <c r="N290" i="4"/>
  <c r="O289" i="4"/>
  <c r="N289" i="4"/>
  <c r="O288" i="4"/>
  <c r="N288" i="4"/>
  <c r="O287" i="4"/>
  <c r="N287" i="4"/>
  <c r="O286" i="4"/>
  <c r="N286" i="4"/>
  <c r="O285" i="4"/>
  <c r="N285" i="4"/>
  <c r="O284" i="4"/>
  <c r="N284" i="4"/>
  <c r="O283" i="4"/>
  <c r="N283" i="4"/>
  <c r="O282" i="4"/>
  <c r="N282" i="4"/>
  <c r="O281" i="4"/>
  <c r="N281" i="4"/>
  <c r="O280" i="4"/>
  <c r="N280" i="4"/>
  <c r="O279" i="4"/>
  <c r="N279" i="4"/>
  <c r="O278" i="4"/>
  <c r="N278" i="4"/>
  <c r="O277" i="4"/>
  <c r="N277" i="4"/>
  <c r="O276" i="4"/>
  <c r="N276" i="4"/>
  <c r="O275" i="4"/>
  <c r="N275" i="4"/>
  <c r="O274" i="4"/>
  <c r="N274" i="4"/>
  <c r="O273" i="4"/>
  <c r="N273" i="4"/>
  <c r="O272" i="4"/>
  <c r="N272" i="4"/>
  <c r="O271" i="4"/>
  <c r="N271" i="4"/>
  <c r="O270" i="4"/>
  <c r="N270" i="4"/>
  <c r="O269" i="4"/>
  <c r="N269" i="4"/>
  <c r="O268" i="4"/>
  <c r="N268" i="4"/>
  <c r="O267" i="4"/>
  <c r="N267" i="4"/>
  <c r="O266" i="4"/>
  <c r="N266" i="4"/>
  <c r="O265" i="4"/>
  <c r="N265" i="4"/>
  <c r="O264" i="4"/>
  <c r="N264" i="4"/>
  <c r="O263" i="4"/>
  <c r="N263" i="4"/>
  <c r="O262" i="4"/>
  <c r="N262" i="4"/>
  <c r="O261" i="4"/>
  <c r="N261" i="4"/>
  <c r="O260" i="4"/>
  <c r="N260" i="4"/>
  <c r="O259" i="4"/>
  <c r="N259" i="4"/>
  <c r="O258" i="4"/>
  <c r="N258" i="4"/>
  <c r="O257" i="4"/>
  <c r="N257" i="4"/>
  <c r="O256" i="4"/>
  <c r="N256" i="4"/>
  <c r="O255" i="4"/>
  <c r="N255" i="4"/>
  <c r="O254" i="4"/>
  <c r="N254" i="4"/>
  <c r="O253" i="4"/>
  <c r="N253" i="4"/>
  <c r="O252" i="4"/>
  <c r="N252" i="4"/>
  <c r="O251" i="4"/>
  <c r="N251" i="4"/>
  <c r="O250" i="4"/>
  <c r="N250" i="4"/>
  <c r="O249" i="4"/>
  <c r="N249" i="4"/>
  <c r="O248" i="4"/>
  <c r="N248" i="4"/>
  <c r="O247" i="4"/>
  <c r="N247" i="4"/>
  <c r="O246" i="4"/>
  <c r="N246" i="4"/>
  <c r="O245" i="4"/>
  <c r="N245" i="4"/>
  <c r="O244" i="4"/>
  <c r="N244" i="4"/>
  <c r="O243" i="4"/>
  <c r="N243" i="4"/>
  <c r="O242" i="4"/>
  <c r="N242" i="4"/>
  <c r="O241" i="4"/>
  <c r="N241" i="4"/>
  <c r="O240" i="4"/>
  <c r="N240" i="4"/>
  <c r="O239" i="4"/>
  <c r="N239" i="4"/>
  <c r="O238" i="4"/>
  <c r="N238" i="4"/>
  <c r="O237" i="4"/>
  <c r="N237" i="4"/>
  <c r="O236" i="4"/>
  <c r="N236" i="4"/>
  <c r="O235" i="4"/>
  <c r="N235" i="4"/>
  <c r="O234" i="4"/>
  <c r="N234" i="4"/>
  <c r="O233" i="4"/>
  <c r="N233" i="4"/>
  <c r="O232" i="4"/>
  <c r="N232" i="4"/>
  <c r="O231" i="4"/>
  <c r="N231" i="4"/>
  <c r="O230" i="4"/>
  <c r="N230" i="4"/>
  <c r="O229" i="4"/>
  <c r="N229" i="4"/>
  <c r="O228" i="4"/>
  <c r="N228" i="4"/>
  <c r="O227" i="4"/>
  <c r="N227" i="4"/>
  <c r="O226" i="4"/>
  <c r="N226" i="4"/>
  <c r="O225" i="4"/>
  <c r="N225" i="4"/>
  <c r="O224" i="4"/>
  <c r="N224" i="4"/>
  <c r="O223" i="4"/>
  <c r="N223" i="4"/>
  <c r="O222" i="4"/>
  <c r="N222" i="4"/>
  <c r="O221" i="4"/>
  <c r="N221" i="4"/>
  <c r="O220" i="4"/>
  <c r="N220" i="4"/>
  <c r="O219" i="4"/>
  <c r="N219" i="4"/>
  <c r="O218" i="4"/>
  <c r="N218" i="4"/>
  <c r="O217" i="4"/>
  <c r="N217" i="4"/>
  <c r="O216" i="4"/>
  <c r="N216" i="4"/>
  <c r="O215" i="4"/>
  <c r="N215" i="4"/>
  <c r="O214" i="4"/>
  <c r="N214" i="4"/>
  <c r="O213" i="4"/>
  <c r="N213" i="4"/>
  <c r="O212" i="4"/>
  <c r="N212" i="4"/>
  <c r="O211" i="4"/>
  <c r="N211" i="4"/>
  <c r="O210" i="4"/>
  <c r="N210" i="4"/>
  <c r="O209" i="4"/>
  <c r="N209" i="4"/>
  <c r="O208" i="4"/>
  <c r="N208" i="4"/>
  <c r="O207" i="4"/>
  <c r="N207" i="4"/>
  <c r="O206" i="4"/>
  <c r="N206" i="4"/>
  <c r="O205" i="4"/>
  <c r="N205" i="4"/>
  <c r="O204" i="4"/>
  <c r="N204" i="4"/>
  <c r="O203" i="4"/>
  <c r="N203" i="4"/>
  <c r="O202" i="4"/>
  <c r="N202" i="4"/>
  <c r="O201" i="4"/>
  <c r="N201" i="4"/>
  <c r="O200" i="4"/>
  <c r="N200" i="4"/>
  <c r="O199" i="4"/>
  <c r="N199" i="4"/>
  <c r="O198" i="4"/>
  <c r="N198" i="4"/>
  <c r="O197" i="4"/>
  <c r="N197" i="4"/>
  <c r="O196" i="4"/>
  <c r="N196" i="4"/>
  <c r="O195" i="4"/>
  <c r="N195" i="4"/>
  <c r="O194" i="4"/>
  <c r="N194" i="4"/>
  <c r="O193" i="4"/>
  <c r="N193" i="4"/>
  <c r="O192" i="4"/>
  <c r="N192" i="4"/>
  <c r="O191" i="4"/>
  <c r="N191" i="4"/>
  <c r="O190" i="4"/>
  <c r="N190" i="4"/>
  <c r="O189" i="4"/>
  <c r="N189" i="4"/>
  <c r="O188" i="4"/>
  <c r="N188" i="4"/>
  <c r="O187" i="4"/>
  <c r="N187" i="4"/>
  <c r="O186" i="4"/>
  <c r="N186" i="4"/>
  <c r="O185" i="4"/>
  <c r="N185" i="4"/>
  <c r="O184" i="4"/>
  <c r="N184" i="4"/>
  <c r="O183" i="4"/>
  <c r="N183" i="4"/>
  <c r="O182" i="4"/>
  <c r="N182" i="4"/>
  <c r="O181" i="4"/>
  <c r="N181" i="4"/>
  <c r="O180" i="4"/>
  <c r="N180" i="4"/>
  <c r="O179" i="4"/>
  <c r="N179" i="4"/>
  <c r="O178" i="4"/>
  <c r="N178" i="4"/>
  <c r="O177" i="4"/>
  <c r="N177" i="4"/>
  <c r="O176" i="4"/>
  <c r="N176" i="4"/>
  <c r="O175" i="4"/>
  <c r="N175" i="4"/>
  <c r="O174" i="4"/>
  <c r="N174" i="4"/>
  <c r="O173" i="4"/>
  <c r="N173" i="4"/>
  <c r="O172" i="4"/>
  <c r="N172" i="4"/>
  <c r="O171" i="4"/>
  <c r="N171" i="4"/>
  <c r="O170" i="4"/>
  <c r="N170" i="4"/>
  <c r="O169" i="4"/>
  <c r="N169" i="4"/>
  <c r="O168" i="4"/>
  <c r="N168" i="4"/>
  <c r="O167" i="4"/>
  <c r="N167" i="4"/>
  <c r="O166" i="4"/>
  <c r="N166" i="4"/>
  <c r="O165" i="4"/>
  <c r="N165" i="4"/>
  <c r="O164" i="4"/>
  <c r="N164" i="4"/>
  <c r="O163" i="4"/>
  <c r="N163" i="4"/>
  <c r="O162" i="4"/>
  <c r="N162" i="4"/>
  <c r="O161" i="4"/>
  <c r="N161" i="4"/>
  <c r="O160" i="4"/>
  <c r="N160" i="4"/>
  <c r="O159" i="4"/>
  <c r="N159" i="4"/>
  <c r="O158" i="4"/>
  <c r="N158" i="4"/>
  <c r="O157" i="4"/>
  <c r="N157" i="4"/>
  <c r="O156" i="4"/>
  <c r="N156" i="4"/>
  <c r="O155" i="4"/>
  <c r="N155" i="4"/>
  <c r="O154" i="4"/>
  <c r="N154" i="4"/>
  <c r="O153" i="4"/>
  <c r="N153" i="4"/>
  <c r="O152" i="4"/>
  <c r="N152" i="4"/>
  <c r="O151" i="4"/>
  <c r="N151" i="4"/>
  <c r="O150" i="4"/>
  <c r="N150" i="4"/>
  <c r="O149" i="4"/>
  <c r="N149" i="4"/>
  <c r="O148" i="4"/>
  <c r="N148" i="4"/>
  <c r="O147" i="4"/>
  <c r="N147" i="4"/>
  <c r="O146" i="4"/>
  <c r="N146" i="4"/>
  <c r="O145" i="4"/>
  <c r="N145" i="4"/>
  <c r="O144" i="4"/>
  <c r="N144" i="4"/>
  <c r="O143" i="4"/>
  <c r="N143" i="4"/>
  <c r="O142" i="4"/>
  <c r="N142" i="4"/>
  <c r="O141" i="4"/>
  <c r="N141" i="4"/>
  <c r="O140" i="4"/>
  <c r="N140" i="4"/>
  <c r="O139" i="4"/>
  <c r="N139" i="4"/>
  <c r="O138" i="4"/>
  <c r="N138" i="4"/>
  <c r="O137" i="4"/>
  <c r="N137" i="4"/>
  <c r="O136" i="4"/>
  <c r="N136" i="4"/>
  <c r="O135" i="4"/>
  <c r="N135" i="4"/>
  <c r="O134" i="4"/>
  <c r="N134" i="4"/>
  <c r="O133" i="4"/>
  <c r="N133" i="4"/>
  <c r="O132" i="4"/>
  <c r="N132" i="4"/>
  <c r="O131" i="4"/>
  <c r="N131" i="4"/>
  <c r="O130" i="4"/>
  <c r="N130" i="4"/>
  <c r="O129" i="4"/>
  <c r="N129" i="4"/>
  <c r="O128" i="4"/>
  <c r="N128" i="4"/>
  <c r="O127" i="4"/>
  <c r="N127" i="4"/>
  <c r="O126" i="4"/>
  <c r="N126" i="4"/>
  <c r="O125" i="4"/>
  <c r="N125" i="4"/>
  <c r="O124" i="4"/>
  <c r="N124" i="4"/>
  <c r="O123" i="4"/>
  <c r="N123" i="4"/>
  <c r="O122" i="4"/>
  <c r="N122" i="4"/>
  <c r="O121" i="4"/>
  <c r="N121" i="4"/>
  <c r="O120" i="4"/>
  <c r="N120" i="4"/>
  <c r="O119" i="4"/>
  <c r="N119" i="4"/>
  <c r="O118" i="4"/>
  <c r="N118" i="4"/>
  <c r="O117" i="4"/>
  <c r="N117" i="4"/>
  <c r="O116" i="4"/>
  <c r="N116" i="4"/>
  <c r="O115" i="4"/>
  <c r="N115" i="4"/>
  <c r="O114" i="4"/>
  <c r="N114" i="4"/>
  <c r="O113" i="4"/>
  <c r="N113" i="4"/>
  <c r="O112" i="4"/>
  <c r="N112" i="4"/>
  <c r="O111" i="4"/>
  <c r="N111" i="4"/>
  <c r="O110" i="4"/>
  <c r="N110" i="4"/>
  <c r="O109" i="4"/>
  <c r="N109" i="4"/>
  <c r="O108" i="4"/>
  <c r="N108" i="4"/>
  <c r="O107" i="4"/>
  <c r="N107" i="4"/>
  <c r="O106" i="4"/>
  <c r="N106" i="4"/>
  <c r="O105" i="4"/>
  <c r="N105" i="4"/>
  <c r="O104" i="4"/>
  <c r="N104" i="4"/>
  <c r="O103" i="4"/>
  <c r="N103" i="4"/>
  <c r="O102" i="4"/>
  <c r="N102" i="4"/>
  <c r="O101" i="4"/>
  <c r="N101" i="4"/>
  <c r="O100" i="4"/>
  <c r="N100" i="4"/>
  <c r="O99" i="4"/>
  <c r="N99" i="4"/>
  <c r="O98" i="4"/>
  <c r="N98" i="4"/>
  <c r="O97" i="4"/>
  <c r="N97" i="4"/>
  <c r="O96" i="4"/>
  <c r="N96" i="4"/>
  <c r="O95" i="4"/>
  <c r="N95" i="4"/>
  <c r="O94" i="4"/>
  <c r="N94" i="4"/>
  <c r="O93" i="4"/>
  <c r="N93" i="4"/>
  <c r="O92" i="4"/>
  <c r="N92" i="4"/>
  <c r="O91" i="4"/>
  <c r="N91" i="4"/>
  <c r="O90" i="4"/>
  <c r="N90" i="4"/>
  <c r="O89" i="4"/>
  <c r="N89" i="4"/>
  <c r="O88" i="4"/>
  <c r="N88" i="4"/>
  <c r="O87" i="4"/>
  <c r="N87" i="4"/>
  <c r="O86" i="4"/>
  <c r="N86" i="4"/>
  <c r="O85" i="4"/>
  <c r="N85" i="4"/>
  <c r="O84" i="4"/>
  <c r="N84" i="4"/>
  <c r="O83" i="4"/>
  <c r="N83" i="4"/>
  <c r="O82" i="4"/>
  <c r="N82" i="4"/>
  <c r="O81" i="4"/>
  <c r="N81" i="4"/>
  <c r="O80" i="4"/>
  <c r="N80" i="4"/>
  <c r="O79" i="4"/>
  <c r="N79" i="4"/>
  <c r="O78" i="4"/>
  <c r="N78" i="4"/>
  <c r="O77" i="4"/>
  <c r="N77" i="4"/>
  <c r="O76" i="4"/>
  <c r="N76" i="4"/>
  <c r="O75" i="4"/>
  <c r="N75" i="4"/>
  <c r="O74" i="4"/>
  <c r="N74" i="4"/>
  <c r="O73" i="4"/>
  <c r="N73" i="4"/>
  <c r="O72" i="4"/>
  <c r="N72" i="4"/>
  <c r="O71" i="4"/>
  <c r="N71" i="4"/>
  <c r="O70" i="4"/>
  <c r="N70" i="4"/>
  <c r="O69" i="4"/>
  <c r="N69" i="4"/>
  <c r="O68" i="4"/>
  <c r="N68" i="4"/>
  <c r="O67" i="4"/>
  <c r="N67" i="4"/>
  <c r="O66" i="4"/>
  <c r="N66" i="4"/>
  <c r="O65" i="4"/>
  <c r="N65" i="4"/>
  <c r="O64" i="4"/>
  <c r="N64" i="4"/>
  <c r="O63" i="4"/>
  <c r="N63" i="4"/>
  <c r="O62" i="4"/>
  <c r="N62" i="4"/>
  <c r="O61" i="4"/>
  <c r="N61" i="4"/>
  <c r="O60" i="4"/>
  <c r="N60" i="4"/>
  <c r="O59" i="4"/>
  <c r="N59" i="4"/>
  <c r="O58" i="4"/>
  <c r="N58" i="4"/>
  <c r="O57" i="4"/>
  <c r="N57" i="4"/>
  <c r="O56" i="4"/>
  <c r="N56" i="4"/>
  <c r="O55" i="4"/>
  <c r="N55" i="4"/>
  <c r="O54" i="4"/>
  <c r="N54" i="4"/>
  <c r="O53" i="4"/>
  <c r="N53" i="4"/>
  <c r="O52" i="4"/>
  <c r="N52" i="4"/>
  <c r="O51" i="4"/>
  <c r="N51" i="4"/>
  <c r="O50" i="4"/>
  <c r="N50" i="4"/>
  <c r="O49" i="4"/>
  <c r="N49" i="4"/>
  <c r="O48" i="4"/>
  <c r="N48" i="4"/>
  <c r="O47" i="4"/>
  <c r="N47" i="4"/>
  <c r="O46" i="4"/>
  <c r="N46" i="4"/>
  <c r="O45" i="4"/>
  <c r="N45" i="4"/>
  <c r="O44" i="4"/>
  <c r="N44" i="4"/>
  <c r="O43" i="4"/>
  <c r="N43" i="4"/>
  <c r="O42" i="4"/>
  <c r="N42" i="4"/>
  <c r="O41" i="4"/>
  <c r="N41" i="4"/>
  <c r="O40" i="4"/>
  <c r="N40" i="4"/>
  <c r="O39" i="4"/>
  <c r="N39" i="4"/>
  <c r="O38" i="4"/>
  <c r="N38" i="4"/>
  <c r="O37" i="4"/>
  <c r="N37" i="4"/>
  <c r="O36" i="4"/>
  <c r="N36" i="4"/>
  <c r="O35" i="4"/>
  <c r="N35" i="4"/>
  <c r="O34" i="4"/>
  <c r="N34" i="4"/>
  <c r="O33" i="4"/>
  <c r="N33" i="4"/>
  <c r="O32" i="4"/>
  <c r="N32" i="4"/>
  <c r="O31" i="4"/>
  <c r="N31" i="4"/>
  <c r="O30" i="4"/>
  <c r="N30" i="4"/>
  <c r="O29" i="4"/>
  <c r="N29" i="4"/>
  <c r="O28" i="4"/>
  <c r="N28" i="4"/>
  <c r="O27" i="4"/>
  <c r="N27" i="4"/>
  <c r="O26" i="4"/>
  <c r="N26" i="4"/>
  <c r="O25" i="4"/>
  <c r="N25" i="4"/>
  <c r="O24" i="4"/>
  <c r="N24" i="4"/>
  <c r="O23" i="4"/>
  <c r="N23" i="4"/>
  <c r="O22" i="4"/>
  <c r="N22" i="4"/>
  <c r="O21" i="4"/>
  <c r="N21" i="4"/>
  <c r="O20" i="4"/>
  <c r="N20" i="4"/>
  <c r="O19" i="4"/>
  <c r="N19" i="4"/>
  <c r="O18" i="4"/>
  <c r="N18" i="4"/>
  <c r="O17" i="4"/>
  <c r="N17" i="4"/>
  <c r="O16" i="4"/>
  <c r="N16" i="4"/>
  <c r="O15" i="4"/>
  <c r="N15" i="4"/>
  <c r="O14" i="4"/>
  <c r="N14" i="4"/>
  <c r="O13" i="4"/>
  <c r="N13" i="4"/>
  <c r="O12" i="4"/>
  <c r="N12" i="4"/>
  <c r="O11" i="4"/>
  <c r="N11" i="4"/>
  <c r="O10" i="4"/>
  <c r="N10" i="4"/>
  <c r="O9" i="4"/>
  <c r="N9" i="4"/>
  <c r="O8" i="4"/>
  <c r="N8" i="4"/>
  <c r="O7" i="4"/>
  <c r="N7" i="4"/>
  <c r="O6" i="4"/>
  <c r="N6" i="4"/>
  <c r="O5" i="4"/>
  <c r="N5" i="4"/>
  <c r="O4" i="4"/>
  <c r="N4" i="4"/>
  <c r="O3" i="4"/>
  <c r="N3" i="4"/>
  <c r="O2" i="4"/>
  <c r="N2" i="4"/>
  <c r="F47" i="1"/>
  <c r="AG16" i="3"/>
  <c r="V17" i="3"/>
  <c r="AG15" i="3"/>
  <c r="N4" i="3" l="1" a="1"/>
  <c r="N4" i="3" s="1"/>
  <c r="AK1" i="3"/>
  <c r="AA1" i="3"/>
  <c r="AB1" i="3"/>
  <c r="AL1" i="3"/>
  <c r="AF1" i="3"/>
  <c r="AG1" i="3"/>
  <c r="K1" i="3"/>
  <c r="AG17" i="3"/>
  <c r="W17" i="3"/>
  <c r="L1" i="3" l="1"/>
  <c r="M1"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<sst xmlns="http://schemas.openxmlformats.org/spreadsheetml/2006/main" count="1897" uniqueCount="145">
  <si>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</si>
  <si>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</si>
  <si>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</si>
  <si>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</si>
  <si>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</si>
  <si>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</si>
  <si>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</si>
  <si>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</si>
  <si>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</si>
  <si>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</si>
  <si>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</si>
  <si>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</si>
  <si>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</si>
  <si>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</si>
  <si>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</si>
  <si>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</si>
  <si>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</si>
  <si>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</si>
  <si>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</si>
  <si>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</si>
  <si>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</si>
  <si>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</si>
  <si>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</si>
  <si>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</si>
  <si>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</si>
  <si>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</si>
  <si>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</si>
  <si>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</si>
  <si>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</si>
  <si>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</si>
  <si>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</si>
  <si>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</si>
  <si>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</si>
  <si>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</si>
  <si>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</si>
  <si>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</si>
  <si>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</si>
  <si>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</si>
  <si>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</si>
  <si>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</si>
  <si>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</si>
  <si>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</si>
  <si>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</si>
  <si>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</si>
  <si>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</si>
  <si>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</si>
  <si>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</si>
  <si>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</si>
  <si>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</si>
  <si>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</si>
  <si>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</si>
  <si>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</si>
  <si>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</si>
  <si>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</si>
  <si>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</si>
  <si>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</si>
  <si>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</si>
  <si>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</si>
  <si>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</si>
  <si>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</si>
  <si>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</si>
  <si>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</si>
  <si>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</si>
  <si>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</si>
  <si>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</si>
  <si>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</si>
  <si>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</si>
  <si>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</si>
  <si>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</si>
  <si>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</si>
  <si>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</si>
  <si>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</si>
  <si>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</si>
  <si>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</si>
  <si>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</si>
  <si>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</si>
  <si>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</si>
  <si>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</si>
  <si>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</si>
  <si>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</si>
  <si>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</si>
  <si>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</si>
  <si>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</si>
  <si>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</si>
  <si>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</si>
  <si>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</si>
  <si>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</si>
  <si>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</si>
  <si>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</si>
  <si>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</si>
  <si>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</si>
  <si>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</si>
  <si>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</si>
  <si>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</si>
  <si>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</si>
  <si>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</si>
  <si>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</si>
  <si>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</si>
  <si>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</si>
  <si>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</si>
  <si>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</si>
  <si>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</si>
  <si>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</si>
  <si>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</si>
  <si>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Wholesaler</t>
  </si>
  <si>
    <t>Online</t>
  </si>
  <si>
    <t>Cash</t>
  </si>
  <si>
    <t>Direct Sales</t>
  </si>
  <si>
    <t>Lt</t>
  </si>
  <si>
    <t>Ft</t>
  </si>
  <si>
    <t>No.</t>
  </si>
  <si>
    <t>P0045</t>
  </si>
  <si>
    <t>Product45</t>
  </si>
  <si>
    <t>Total Buying Value</t>
  </si>
  <si>
    <t>Total Selling Value</t>
  </si>
  <si>
    <t>Day</t>
  </si>
  <si>
    <t>Month</t>
  </si>
  <si>
    <t>Year</t>
  </si>
  <si>
    <t>Sum of Total Selling Value</t>
  </si>
  <si>
    <t>Sum of Total Buying Value</t>
  </si>
  <si>
    <t>Total Sales</t>
  </si>
  <si>
    <t>Jan</t>
  </si>
  <si>
    <t>Feb</t>
  </si>
  <si>
    <t>Mar</t>
  </si>
  <si>
    <t>Apr</t>
  </si>
  <si>
    <t>May</t>
  </si>
  <si>
    <t>Jun</t>
  </si>
  <si>
    <t>Jul</t>
  </si>
  <si>
    <t>Aug</t>
  </si>
  <si>
    <t>Sep</t>
  </si>
  <si>
    <t>Oct</t>
  </si>
  <si>
    <t>Nov</t>
  </si>
  <si>
    <t>Dec</t>
  </si>
  <si>
    <t>Monthly</t>
  </si>
  <si>
    <t>Product</t>
  </si>
  <si>
    <t>Sales Type</t>
  </si>
  <si>
    <t>Payment</t>
  </si>
  <si>
    <t>Profit%</t>
  </si>
  <si>
    <t>Profit</t>
  </si>
  <si>
    <t>Category</t>
  </si>
  <si>
    <t>Tatal Profit</t>
  </si>
  <si>
    <t>Sales</t>
  </si>
  <si>
    <t>Total</t>
  </si>
  <si>
    <t>Sum of QUANTITY</t>
  </si>
  <si>
    <t>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</si>
</sst>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quot;$&quot;#,##0.00;[Red]&quot;$&quot;#,##0.00"/>
    <numFmt numFmtId="165" formatCode="&quot;$&quot;#,##0;[Red]&quot;$&quot;#,##0"/>
  </numFmts>
  <fonts count="5" x14ac:knownFonts="1">
    <font>
      <sz val="11"/>
      <color theme="1"/>
      <name val="Tw Cen MT"/>
      <family val="2"/>
      <scheme val="minor"/>
    </font>
    <font>
      <b/>
      <sz val="11"/>
      <color rgb="FF7030A0"/>
      <name val="Tw Cen MT"/>
      <family val="2"/>
      <scheme val="minor"/>
    </font>
    <font>
      <b/>
      <sz val="11"/>
      <color theme="1"/>
      <name val="Tw Cen MT"/>
      <family val="2"/>
      <scheme val="minor"/>
    </font>
    <font>
      <sz val="11"/>
      <color theme="1"/>
      <name val="Tw Cen MT"/>
      <family val="2"/>
      <scheme val="minor"/>
    </font>
    <font>
      <sz val="8"/>
      <color rgb="FF000000"/>
      <name val="Segoe UI"/>
      <family val="2"/>
    </font>
  </fonts>
  <fills count="6">
    <fill>
      <patternFill patternType="none"/>
    </fill>
    <fill>
      <patternFill patternType="gray125"/>
    </fill>
    <fill>
      <patternFill patternType="solid">
        <fgColor rgb="FFE1CCF0"/>
        <bgColor indexed="64"/>
      </patternFill>
    </fill>
    <fill>
      <patternFill patternType="solid">
        <fgColor rgb="FFD1B2E8"/>
        <bgColor indexed="64"/>
      </patternFill>
    </fill>
    <fill>
      <patternFill patternType="solid">
        <fgColor theme="0"/>
        <bgColor indexed="64"/>
      </patternFill>
    </fill>
    <fill>
      <patternFill patternType="solid">
        <fgColor theme="4" tint="0.79998168889431442"/>
        <bgColor theme="4" tint="0.79998168889431442"/>
      </patternFill>
    </fill>
  </fills>
  <borders count="9">
    <border>
      <left/>
      <right/>
      <top/>
      <bottom/>
      <diagonal/>
    </border>
    <border>
      <left/>
      <right/>
      <top/>
      <bottom style="medium">
        <color rgb="FF7030A0"/>
      </bottom>
      <diagonal/>
    </border>
    <border>
      <left/>
      <right/>
      <top/>
      <bottom style="thin">
        <color theme="4" tint="0.39997558519241921"/>
      </bottom>
      <diagonal/>
    </border>
    <border>
      <left/>
      <right/>
      <top style="thin">
        <color theme="9"/>
      </top>
      <bottom style="medium">
        <color rgb="FF7030A0"/>
      </bottom>
      <diagonal/>
    </border>
    <border>
      <left/>
      <right style="thin">
        <color theme="9"/>
      </right>
      <top style="thin">
        <color theme="9"/>
      </top>
      <bottom style="medium">
        <color rgb="FF7030A0"/>
      </bottom>
      <diagonal/>
    </border>
    <border>
      <left/>
      <right/>
      <top style="thin">
        <color theme="9"/>
      </top>
      <bottom/>
      <diagonal/>
    </border>
    <border>
      <left/>
      <right style="thin">
        <color theme="9"/>
      </right>
      <top style="thin">
        <color theme="9"/>
      </top>
      <bottom/>
      <diagonal/>
    </border>
    <border>
      <left style="thin">
        <color theme="9"/>
      </left>
      <right/>
      <top style="thin">
        <color theme="9"/>
      </top>
      <bottom style="medium">
        <color rgb="FF7030A0"/>
      </bottom>
      <diagonal/>
    </border>
    <border>
      <left style="thin">
        <color theme="9"/>
      </left>
      <right/>
      <top style="thin">
        <color theme="9"/>
      </top>
      <bottom/>
      <diagonal/>
    </border>
  </borders>
  <cellStyleXfs count="3">
    <xf numFmtId="0" fontId="0" fillId="0" borderId="0"/>
    <xf numFmtId="9" fontId="3" fillId="0" borderId="0" applyFont="0" applyFill="0" applyBorder="0" applyAlignment="0" applyProtection="0"/>
    <xf numFmtId="44" fontId="3" fillId="0" borderId="0" applyFont="0" applyFill="0" applyBorder="0" applyAlignment="0" applyProtection="0"/>
  </cellStyleXfs>
  <cellXfs count="21">
    <xf numFmtId="0" fontId="0" fillId="0" borderId="0" xfId="0"/>
    <xf numFmtId="0" fontId="1" fillId="2" borderId="1" xfId="0" applyFont="1" applyFill="1" applyBorder="1" applyAlignment="1">
      <alignment horizontal="center" vertical="center"/>
    </xf>
    <xf numFmtId="164" fontId="0" fillId="0" borderId="0" xfId="0" applyNumberFormat="1"/>
    <xf numFmtId="0" fontId="2" fillId="5" borderId="2" xfId="0" applyFont="1" applyFill="1" applyBorder="1"/>
    <xf numFmtId="0" fontId="0" fillId="0" borderId="0" xfId="0" pivotButton="1"/>
    <xf numFmtId="0" fontId="0" fillId="0" borderId="0" xfId="0" applyAlignment="1">
      <alignment horizontal="left"/>
    </xf>
    <xf numFmtId="0" fontId="0" fillId="0" borderId="5" xfId="0" applyBorder="1"/>
    <xf numFmtId="0" fontId="0" fillId="0" borderId="6" xfId="0" applyBorder="1"/>
    <xf numFmtId="9" fontId="0" fillId="0" borderId="0" xfId="1" applyFont="1"/>
    <xf numFmtId="0" fontId="1" fillId="3" borderId="7"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14" fontId="0" fillId="4" borderId="8" xfId="0" applyNumberFormat="1" applyFill="1" applyBorder="1"/>
    <xf numFmtId="0" fontId="0" fillId="4" borderId="5" xfId="0" applyFill="1" applyBorder="1" applyAlignment="1">
      <alignment horizontal="center" vertical="center"/>
    </xf>
    <xf numFmtId="164" fontId="0" fillId="0" borderId="5" xfId="0" applyNumberFormat="1" applyBorder="1"/>
    <xf numFmtId="165" fontId="0" fillId="0" borderId="0" xfId="0" applyNumberFormat="1"/>
    <xf numFmtId="0" fontId="2" fillId="5" borderId="0" xfId="0" applyFont="1" applyFill="1"/>
    <xf numFmtId="164" fontId="0" fillId="0" borderId="0" xfId="0" applyNumberFormat="1" applyAlignment="1">
      <alignment horizontal="right"/>
    </xf>
    <xf numFmtId="0" fontId="0" fillId="0" borderId="0" xfId="0" applyAlignment="1">
      <alignment horizontal="right"/>
    </xf>
    <xf numFmtId="164" fontId="0" fillId="0" borderId="0" xfId="2" applyNumberFormat="1" applyFont="1" applyAlignment="1">
      <alignment horizontal="left"/>
    </xf>
    <xf numFmtId="0" fontId="0" fillId="0" borderId="0" xfId="0" applyNumberFormat="1"/>
  </cellXfs>
  <cellStyles count="3">
    <cellStyle name="Currency" xfId="2" builtinId="4"/>
    <cellStyle name="Normal" xfId="0" builtinId="0"/>
    <cellStyle name="Percent" xfId="1" builtinId="5"/>
  </cellStyles>
  <dxfs count="11">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Tw Cen MT"/>
        <family val="2"/>
        <scheme val="minor"/>
      </font>
      <fill>
        <patternFill patternType="solid">
          <fgColor indexed="64"/>
          <bgColor rgb="FFE1CCF0"/>
        </patternFill>
      </fill>
      <alignment horizontal="center" vertical="center" textRotation="0" wrapText="0" indent="0" justifyLastLine="0" shrinkToFit="0" readingOrder="0"/>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1" defaultTableStyle="TableStyleMedium2" defaultPivotStyle="PivotStyleLight16">
    <tableStyle name="SLICER" pivot="0" table="0" count="10" xr9:uid="{C2F4C036-8D81-403F-996E-142D1BF5CBC0}">
      <tableStyleElement type="wholeTable" dxfId="10"/>
      <tableStyleElement type="headerRow" dxfId="9"/>
    </tableStyle>
  </tableStyles>
  <colors>
    <mruColors>
      <color rgb="FFFC9422"/>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576481623182682"/>
          <c:y val="6.0233223442225432E-2"/>
          <c:w val="0.80933683289588798"/>
          <c:h val="0.84982976086322548"/>
        </c:manualLayout>
      </c:layout>
      <c:barChart>
        <c:barDir val="col"/>
        <c:grouping val="clustered"/>
        <c:varyColors val="0"/>
        <c:ser>
          <c:idx val="0"/>
          <c:order val="0"/>
          <c:tx>
            <c:strRef>
              <c:f>Analysis!$U$3</c:f>
              <c:strCache>
                <c:ptCount val="1"/>
                <c:pt idx="0">
                  <c:v>Sales</c:v>
                </c:pt>
              </c:strCache>
            </c:strRef>
          </c:tx>
          <c:spPr>
            <a:solidFill>
              <a:schemeClr val="accent1"/>
            </a:solidFill>
            <a:ln>
              <a:noFill/>
            </a:ln>
            <a:effectLst/>
          </c:spPr>
          <c:invertIfNegative val="0"/>
          <c:dLbls>
            <c:dLbl>
              <c:idx val="0"/>
              <c:tx>
                <c:rich>
                  <a:bodyPr/>
                  <a:lstStyle/>
                  <a:p>
                    <a:fld id="{29A6112E-EC54-40D3-B8AA-2AC787B31AE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7889-4914-A976-0714284EC310}"/>
                </c:ext>
              </c:extLst>
            </c:dLbl>
            <c:dLbl>
              <c:idx val="1"/>
              <c:tx>
                <c:rich>
                  <a:bodyPr/>
                  <a:lstStyle/>
                  <a:p>
                    <a:fld id="{C290396C-9824-40E0-8F7F-B2B13FC9116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7889-4914-A976-0714284EC310}"/>
                </c:ext>
              </c:extLst>
            </c:dLbl>
            <c:dLbl>
              <c:idx val="2"/>
              <c:tx>
                <c:rich>
                  <a:bodyPr/>
                  <a:lstStyle/>
                  <a:p>
                    <a:fld id="{620E2656-A2B0-4A4A-9F81-1399463A989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7889-4914-A976-0714284EC310}"/>
                </c:ext>
              </c:extLst>
            </c:dLbl>
            <c:dLbl>
              <c:idx val="3"/>
              <c:tx>
                <c:rich>
                  <a:bodyPr/>
                  <a:lstStyle/>
                  <a:p>
                    <a:fld id="{2E389987-5EED-4C04-A072-C5B744D3A70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7889-4914-A976-0714284EC310}"/>
                </c:ext>
              </c:extLst>
            </c:dLbl>
            <c:dLbl>
              <c:idx val="4"/>
              <c:tx>
                <c:rich>
                  <a:bodyPr/>
                  <a:lstStyle/>
                  <a:p>
                    <a:fld id="{8FA323DF-2E3F-41AD-B493-71DD189140A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7889-4914-A976-0714284EC310}"/>
                </c:ext>
              </c:extLst>
            </c:dLbl>
            <c:dLbl>
              <c:idx val="5"/>
              <c:tx>
                <c:rich>
                  <a:bodyPr/>
                  <a:lstStyle/>
                  <a:p>
                    <a:fld id="{73FF497D-66CC-40AD-9B83-9D9B188795C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7889-4914-A976-0714284EC310}"/>
                </c:ext>
              </c:extLst>
            </c:dLbl>
            <c:dLbl>
              <c:idx val="6"/>
              <c:tx>
                <c:rich>
                  <a:bodyPr/>
                  <a:lstStyle/>
                  <a:p>
                    <a:fld id="{5E45755F-168D-493B-8B37-D18E88A1475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7889-4914-A976-0714284EC310}"/>
                </c:ext>
              </c:extLst>
            </c:dLbl>
            <c:dLbl>
              <c:idx val="7"/>
              <c:tx>
                <c:rich>
                  <a:bodyPr/>
                  <a:lstStyle/>
                  <a:p>
                    <a:fld id="{748CC0C9-46AF-4EEB-A035-6A762C43D7B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7889-4914-A976-0714284EC310}"/>
                </c:ext>
              </c:extLst>
            </c:dLbl>
            <c:dLbl>
              <c:idx val="8"/>
              <c:tx>
                <c:rich>
                  <a:bodyPr/>
                  <a:lstStyle/>
                  <a:p>
                    <a:fld id="{CACC8E81-BA66-4BB2-81A9-4D0828F4EC8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7889-4914-A976-0714284EC310}"/>
                </c:ext>
              </c:extLst>
            </c:dLbl>
            <c:dLbl>
              <c:idx val="9"/>
              <c:tx>
                <c:rich>
                  <a:bodyPr/>
                  <a:lstStyle/>
                  <a:p>
                    <a:fld id="{6E9B44EA-3CBB-415C-84AC-51FAE524D12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7889-4914-A976-0714284EC310}"/>
                </c:ext>
              </c:extLst>
            </c:dLbl>
            <c:dLbl>
              <c:idx val="10"/>
              <c:tx>
                <c:rich>
                  <a:bodyPr/>
                  <a:lstStyle/>
                  <a:p>
                    <a:fld id="{BB19B603-4F4C-438B-8C86-68C024613DA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7889-4914-A976-0714284EC310}"/>
                </c:ext>
              </c:extLst>
            </c:dLbl>
            <c:dLbl>
              <c:idx val="11"/>
              <c:tx>
                <c:rich>
                  <a:bodyPr/>
                  <a:lstStyle/>
                  <a:p>
                    <a:fld id="{B8EAAB8B-7809-4BE0-9936-DB70CA2C56F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7889-4914-A976-0714284EC31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Analysis!$T$4:$T$15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Analysis!$U$4:$U$15</c:f>
              <c:numCache>
                <c:formatCode>"$"#,##0.00;[Red]"$"#,##0.00</c:formatCode>
                <c:ptCount val="12"/>
                <c:pt idx="0">
                  <c:v>23581.619999999995</c:v>
                </c:pt>
                <c:pt idx="1">
                  <c:v>18258.73</c:v>
                </c:pt>
                <c:pt idx="2">
                  <c:v>12196.86</c:v>
                </c:pt>
                <c:pt idx="3">
                  <c:v>11326.68</c:v>
                </c:pt>
                <c:pt idx="4">
                  <c:v>22952.99</c:v>
                </c:pt>
                <c:pt idx="5">
                  <c:v>14091.539999999997</c:v>
                </c:pt>
                <c:pt idx="6">
                  <c:v>16197.17</c:v>
                </c:pt>
                <c:pt idx="7">
                  <c:v>21195.049999999992</c:v>
                </c:pt>
                <c:pt idx="8">
                  <c:v>16388.990000000002</c:v>
                </c:pt>
                <c:pt idx="9">
                  <c:v>13046.79</c:v>
                </c:pt>
                <c:pt idx="10">
                  <c:v>26421.67</c:v>
                </c:pt>
                <c:pt idx="11">
                  <c:v>18469.509999999998</c:v>
                </c:pt>
              </c:numCache>
            </c:numRef>
          </c:val>
          <c:extLst>
            <c:ext xmlns:c15="http://schemas.microsoft.com/office/drawing/2012/chart" uri="{02D57815-91ED-43cb-92C2-25804820EDAC}">
              <c15:datalabelsRange>
                <c15:f>Analysis!$W$4:$W$15</c15:f>
                <c15:dlblRangeCache>
                  <c:ptCount val="12"/>
                  <c:pt idx="0">
                    <c:v>24%</c:v>
                  </c:pt>
                  <c:pt idx="1">
                    <c:v>22%</c:v>
                  </c:pt>
                  <c:pt idx="2">
                    <c:v>25%</c:v>
                  </c:pt>
                  <c:pt idx="3">
                    <c:v>24%</c:v>
                  </c:pt>
                  <c:pt idx="4">
                    <c:v>16%</c:v>
                  </c:pt>
                  <c:pt idx="5">
                    <c:v>23%</c:v>
                  </c:pt>
                  <c:pt idx="6">
                    <c:v>20%</c:v>
                  </c:pt>
                  <c:pt idx="7">
                    <c:v>23%</c:v>
                  </c:pt>
                  <c:pt idx="8">
                    <c:v>22%</c:v>
                  </c:pt>
                  <c:pt idx="9">
                    <c:v>18%</c:v>
                  </c:pt>
                  <c:pt idx="10">
                    <c:v>26%</c:v>
                  </c:pt>
                  <c:pt idx="11">
                    <c:v>20%</c:v>
                  </c:pt>
                </c15:dlblRangeCache>
              </c15:datalabelsRange>
            </c:ext>
            <c:ext xmlns:c16="http://schemas.microsoft.com/office/drawing/2014/chart" uri="{C3380CC4-5D6E-409C-BE32-E72D297353CC}">
              <c16:uniqueId val="{00000000-7889-4914-A976-0714284EC310}"/>
            </c:ext>
          </c:extLst>
        </c:ser>
        <c:ser>
          <c:idx val="1"/>
          <c:order val="1"/>
          <c:tx>
            <c:strRef>
              <c:f>Analysis!$V$3</c:f>
              <c:strCache>
                <c:ptCount val="1"/>
                <c:pt idx="0">
                  <c:v>Profit</c:v>
                </c:pt>
              </c:strCache>
            </c:strRef>
          </c:tx>
          <c:spPr>
            <a:solidFill>
              <a:srgbClr val="FFC000"/>
            </a:solidFill>
            <a:ln>
              <a:noFill/>
            </a:ln>
            <a:effectLst/>
          </c:spPr>
          <c:invertIfNegative val="0"/>
          <c:cat>
            <c:strRef>
              <c:f>Analysis!$T$4:$T$15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Analysis!$V$4:$V$15</c:f>
              <c:numCache>
                <c:formatCode>"$"#,##0;[Red]"$"#,##0</c:formatCode>
                <c:ptCount val="12"/>
                <c:pt idx="0">
                  <c:v>4554.6199999999953</c:v>
                </c:pt>
                <c:pt idx="1">
                  <c:v>3303.7299999999996</c:v>
                </c:pt>
                <c:pt idx="2">
                  <c:v>2444.8600000000006</c:v>
                </c:pt>
                <c:pt idx="3">
                  <c:v>2227.6800000000003</c:v>
                </c:pt>
                <c:pt idx="4">
                  <c:v>3233.9900000000016</c:v>
                </c:pt>
                <c:pt idx="5">
                  <c:v>2629.5399999999972</c:v>
                </c:pt>
                <c:pt idx="6">
                  <c:v>2719.17</c:v>
                </c:pt>
                <c:pt idx="7">
                  <c:v>3996.049999999992</c:v>
                </c:pt>
                <c:pt idx="8">
                  <c:v>2940.9900000000016</c:v>
                </c:pt>
                <c:pt idx="9">
                  <c:v>2019.7900000000009</c:v>
                </c:pt>
                <c:pt idx="10">
                  <c:v>5437.6699999999983</c:v>
                </c:pt>
                <c:pt idx="11">
                  <c:v>3084.5099999999984</c:v>
                </c:pt>
              </c:numCache>
            </c:numRef>
          </c:val>
          <c:extLst>
            <c:ext xmlns:c16="http://schemas.microsoft.com/office/drawing/2014/chart" uri="{C3380CC4-5D6E-409C-BE32-E72D297353CC}">
              <c16:uniqueId val="{00000001-7889-4914-A976-0714284EC310}"/>
            </c:ext>
          </c:extLst>
        </c:ser>
        <c:dLbls>
          <c:showLegendKey val="0"/>
          <c:showVal val="0"/>
          <c:showCatName val="0"/>
          <c:showSerName val="0"/>
          <c:showPercent val="0"/>
          <c:showBubbleSize val="0"/>
        </c:dLbls>
        <c:gapWidth val="52"/>
        <c:overlap val="100"/>
        <c:axId val="1103291903"/>
        <c:axId val="1103308703"/>
      </c:barChart>
      <c:catAx>
        <c:axId val="1103291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3308703"/>
        <c:crosses val="autoZero"/>
        <c:auto val="1"/>
        <c:lblAlgn val="ctr"/>
        <c:lblOffset val="100"/>
        <c:noMultiLvlLbl val="0"/>
      </c:catAx>
      <c:valAx>
        <c:axId val="1103308703"/>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3291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Analysis!$N$4:$N$13</c:f>
              <c:strCache>
                <c:ptCount val="10"/>
                <c:pt idx="0">
                  <c:v>Product04</c:v>
                </c:pt>
                <c:pt idx="1">
                  <c:v>Product05</c:v>
                </c:pt>
                <c:pt idx="2">
                  <c:v>Product06</c:v>
                </c:pt>
                <c:pt idx="3">
                  <c:v>Product07</c:v>
                </c:pt>
                <c:pt idx="4">
                  <c:v>Product08</c:v>
                </c:pt>
                <c:pt idx="5">
                  <c:v>Product09</c:v>
                </c:pt>
                <c:pt idx="6">
                  <c:v>Product10</c:v>
                </c:pt>
                <c:pt idx="7">
                  <c:v>Product11</c:v>
                </c:pt>
                <c:pt idx="8">
                  <c:v>Product12</c:v>
                </c:pt>
                <c:pt idx="9">
                  <c:v>Product13</c:v>
                </c:pt>
              </c:strCache>
            </c:strRef>
          </c:cat>
          <c:val>
            <c:numRef>
              <c:f>Analysis!$O$4:$O$13</c:f>
              <c:numCache>
                <c:formatCode>"$"#,##0.00;[Red]"$"#,##0.00</c:formatCode>
                <c:ptCount val="10"/>
                <c:pt idx="0">
                  <c:v>2539.6800000000003</c:v>
                </c:pt>
                <c:pt idx="1">
                  <c:v>10737.089999999998</c:v>
                </c:pt>
                <c:pt idx="2">
                  <c:v>2565</c:v>
                </c:pt>
                <c:pt idx="3">
                  <c:v>1193.25</c:v>
                </c:pt>
                <c:pt idx="4">
                  <c:v>7285.7400000000007</c:v>
                </c:pt>
                <c:pt idx="5">
                  <c:v>235.79999999999998</c:v>
                </c:pt>
                <c:pt idx="6">
                  <c:v>9199.68</c:v>
                </c:pt>
                <c:pt idx="7">
                  <c:v>2855.6</c:v>
                </c:pt>
                <c:pt idx="8">
                  <c:v>7816.1100000000015</c:v>
                </c:pt>
                <c:pt idx="9">
                  <c:v>2319.52</c:v>
                </c:pt>
              </c:numCache>
            </c:numRef>
          </c:val>
          <c:extLst>
            <c:ext xmlns:c16="http://schemas.microsoft.com/office/drawing/2014/chart" uri="{C3380CC4-5D6E-409C-BE32-E72D297353CC}">
              <c16:uniqueId val="{00000000-ED2F-4812-AA72-B296E7A3D63D}"/>
            </c:ext>
          </c:extLst>
        </c:ser>
        <c:dLbls>
          <c:showLegendKey val="0"/>
          <c:showVal val="0"/>
          <c:showCatName val="0"/>
          <c:showSerName val="0"/>
          <c:showPercent val="0"/>
          <c:showBubbleSize val="0"/>
        </c:dLbls>
        <c:gapWidth val="52"/>
        <c:axId val="80259647"/>
        <c:axId val="683834783"/>
      </c:barChart>
      <c:catAx>
        <c:axId val="8025964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3834783"/>
        <c:crosses val="autoZero"/>
        <c:auto val="1"/>
        <c:lblAlgn val="ctr"/>
        <c:lblOffset val="100"/>
        <c:noMultiLvlLbl val="0"/>
      </c:catAx>
      <c:valAx>
        <c:axId val="683834783"/>
        <c:scaling>
          <c:orientation val="minMax"/>
        </c:scaling>
        <c:delete val="1"/>
        <c:axPos val="b"/>
        <c:numFmt formatCode="&quot;$&quot;#,##0.00;[Red]&quot;$&quot;#,##0.00" sourceLinked="1"/>
        <c:majorTickMark val="out"/>
        <c:minorTickMark val="none"/>
        <c:tickLblPos val="nextTo"/>
        <c:crossAx val="802596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[Sales-Dashboard-practice-file.xlsx]Analysis!SaleTypes</c:name>
    <c:fmtId val="3"/>
  </c:pivotSource>
  <c:chart>
    <c:autoTitleDeleted val="1"/>
    <c:pivotFmts>
      <c:pivotFmt>
        <c:idx val="0"/>
        <c:spPr>
          <a:solidFill>
            <a:schemeClr val="accent1"/>
          </a:solidFill>
          <a:ln w="19050">
            <a:solidFill>
              <a:schemeClr val="lt1"/>
            </a:solid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3"/>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rgbClr val="C00000"/>
          </a:solidFill>
          <a:ln w="19050">
            <a:solidFill>
              <a:schemeClr val="lt1"/>
            </a:solidFill>
          </a:ln>
          <a:effectLst/>
        </c:spPr>
      </c:pivotFmt>
      <c:pivotFmt>
        <c:idx val="10"/>
        <c:spPr>
          <a:solidFill>
            <a:srgbClr val="FFC000"/>
          </a:solidFill>
          <a:ln w="19050">
            <a:solidFill>
              <a:schemeClr val="lt1"/>
            </a:solidFill>
          </a:ln>
          <a:effectLst/>
        </c:spPr>
      </c:pivotFmt>
      <c:pivotFmt>
        <c:idx val="11"/>
        <c:spPr>
          <a:solidFill>
            <a:srgbClr val="00B050"/>
          </a:solidFill>
          <a:ln w="19050">
            <a:solidFill>
              <a:schemeClr val="lt1"/>
            </a:solidFill>
          </a:ln>
          <a:effectLst/>
        </c:spPr>
      </c:pivotFmt>
    </c:pivotFmts>
    <c:plotArea>
      <c:layout/>
      <c:pieChart>
        <c:varyColors val="1"/>
        <c:ser>
          <c:idx val="0"/>
          <c:order val="0"/>
          <c:tx>
            <c:strRef>
              <c:f>Analysis!$Y$3</c:f>
              <c:strCache>
                <c:ptCount val="1"/>
                <c:pt idx="0">
                  <c:v>Total</c:v>
                </c:pt>
              </c:strCache>
            </c:strRef>
          </c:tx>
          <c:dPt>
            <c:idx val="0"/>
            <c:bubble3D val="0"/>
            <c:spPr>
              <a:solidFill>
                <a:srgbClr val="C00000"/>
              </a:solidFill>
              <a:ln w="19050">
                <a:solidFill>
                  <a:schemeClr val="lt1"/>
                </a:solidFill>
              </a:ln>
              <a:effectLst/>
            </c:spPr>
            <c:extLst>
              <c:ext xmlns:c16="http://schemas.microsoft.com/office/drawing/2014/chart" uri="{C3380CC4-5D6E-409C-BE32-E72D297353CC}">
                <c16:uniqueId val="{00000001-4C53-4192-825A-A1214B5DD85B}"/>
              </c:ext>
            </c:extLst>
          </c:dPt>
          <c:dPt>
            <c:idx val="1"/>
            <c:bubble3D val="0"/>
            <c:spPr>
              <a:solidFill>
                <a:srgbClr val="FFC000"/>
              </a:solidFill>
              <a:ln w="19050">
                <a:solidFill>
                  <a:schemeClr val="lt1"/>
                </a:solidFill>
              </a:ln>
              <a:effectLst/>
            </c:spPr>
            <c:extLst>
              <c:ext xmlns:c16="http://schemas.microsoft.com/office/drawing/2014/chart" uri="{C3380CC4-5D6E-409C-BE32-E72D297353CC}">
                <c16:uniqueId val="{00000003-4C53-4192-825A-A1214B5DD85B}"/>
              </c:ext>
            </c:extLst>
          </c:dPt>
          <c:dPt>
            <c:idx val="2"/>
            <c:bubble3D val="0"/>
            <c:spPr>
              <a:solidFill>
                <a:srgbClr val="00B050"/>
              </a:solidFill>
              <a:ln w="19050">
                <a:solidFill>
                  <a:schemeClr val="lt1"/>
                </a:solidFill>
              </a:ln>
              <a:effectLst/>
            </c:spPr>
            <c:extLst>
              <c:ext xmlns:c16="http://schemas.microsoft.com/office/drawing/2014/chart" uri="{C3380CC4-5D6E-409C-BE32-E72D297353CC}">
                <c16:uniqueId val="{00000005-4C53-4192-825A-A1214B5DD85B}"/>
              </c:ext>
            </c:extLst>
          </c:dPt>
          <c:dLbls>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Analysis!$X$4:$X$6</c:f>
              <c:strCache>
                <c:ptCount val="3"/>
                <c:pt idx="0">
                  <c:v>Direct Sales</c:v>
                </c:pt>
                <c:pt idx="1">
                  <c:v>Online</c:v>
                </c:pt>
                <c:pt idx="2">
                  <c:v>Wholesaler</c:v>
                </c:pt>
              </c:strCache>
            </c:strRef>
          </c:cat>
          <c:val>
            <c:numRef>
              <c:f>Analysis!$Y$4:$Y$6</c:f>
              <c:numCache>
                <c:formatCode>General</c:formatCode>
                <c:ptCount val="3"/>
                <c:pt idx="0">
                  <c:v>113260.91000000002</c:v>
                </c:pt>
                <c:pt idx="1">
                  <c:v>66218.149999999994</c:v>
                </c:pt>
                <c:pt idx="2">
                  <c:v>34648.539999999994</c:v>
                </c:pt>
              </c:numCache>
            </c:numRef>
          </c:val>
          <c:extLst>
            <c:ext xmlns:c16="http://schemas.microsoft.com/office/drawing/2014/chart" uri="{C3380CC4-5D6E-409C-BE32-E72D297353CC}">
              <c16:uniqueId val="{00000006-4C53-4192-825A-A1214B5DD85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[Sales-Dashboard-practice-file.xlsx]Analysis!Payment</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rgbClr val="C000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rgbClr val="C00000"/>
          </a:solidFill>
          <a:ln w="19050">
            <a:solidFill>
              <a:schemeClr val="lt1"/>
            </a:solidFill>
          </a:ln>
          <a:effectLst/>
        </c:spPr>
      </c:pivotFmt>
      <c:pivotFmt>
        <c:idx val="6"/>
        <c:spPr>
          <a:solidFill>
            <a:srgbClr val="FFC000"/>
          </a:solidFill>
          <a:ln w="19050">
            <a:solidFill>
              <a:schemeClr val="lt1"/>
            </a:solidFill>
          </a:ln>
          <a:effectLst/>
        </c:spPr>
      </c:pivotFmt>
    </c:pivotFmts>
    <c:plotArea>
      <c:layout/>
      <c:pieChart>
        <c:varyColors val="1"/>
        <c:ser>
          <c:idx val="0"/>
          <c:order val="0"/>
          <c:tx>
            <c:strRef>
              <c:f>Analysis!$AI$2</c:f>
              <c:strCache>
                <c:ptCount val="1"/>
                <c:pt idx="0">
                  <c:v>Total</c:v>
                </c:pt>
              </c:strCache>
            </c:strRef>
          </c:tx>
          <c:spPr>
            <a:solidFill>
              <a:srgbClr val="C00000"/>
            </a:solidFill>
          </c:spPr>
          <c:dPt>
            <c:idx val="0"/>
            <c:bubble3D val="0"/>
            <c:spPr>
              <a:solidFill>
                <a:srgbClr val="C00000"/>
              </a:solidFill>
              <a:ln w="19050">
                <a:solidFill>
                  <a:schemeClr val="lt1"/>
                </a:solidFill>
              </a:ln>
              <a:effectLst/>
            </c:spPr>
            <c:extLst>
              <c:ext xmlns:c16="http://schemas.microsoft.com/office/drawing/2014/chart" uri="{C3380CC4-5D6E-409C-BE32-E72D297353CC}">
                <c16:uniqueId val="{00000001-FBDC-409E-AA92-B7DDEF5E67CD}"/>
              </c:ext>
            </c:extLst>
          </c:dPt>
          <c:dPt>
            <c:idx val="1"/>
            <c:bubble3D val="0"/>
            <c:spPr>
              <a:solidFill>
                <a:srgbClr val="FFC000"/>
              </a:solidFill>
              <a:ln w="19050">
                <a:solidFill>
                  <a:schemeClr val="lt1"/>
                </a:solidFill>
              </a:ln>
              <a:effectLst/>
            </c:spPr>
            <c:extLst>
              <c:ext xmlns:c16="http://schemas.microsoft.com/office/drawing/2014/chart" uri="{C3380CC4-5D6E-409C-BE32-E72D297353CC}">
                <c16:uniqueId val="{00000003-FBDC-409E-AA92-B7DDEF5E67C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Analysis!$AH$3:$AH$4</c:f>
              <c:strCache>
                <c:ptCount val="2"/>
                <c:pt idx="0">
                  <c:v>Cash</c:v>
                </c:pt>
                <c:pt idx="1">
                  <c:v>Online</c:v>
                </c:pt>
              </c:strCache>
            </c:strRef>
          </c:cat>
          <c:val>
            <c:numRef>
              <c:f>Analysis!$AI$3:$AI$4</c:f>
              <c:numCache>
                <c:formatCode>General</c:formatCode>
                <c:ptCount val="2"/>
                <c:pt idx="0">
                  <c:v>110356.40000000004</c:v>
                </c:pt>
                <c:pt idx="1">
                  <c:v>103771.2</c:v>
                </c:pt>
              </c:numCache>
            </c:numRef>
          </c:val>
          <c:extLst>
            <c:ext xmlns:c16="http://schemas.microsoft.com/office/drawing/2014/chart" uri="{C3380CC4-5D6E-409C-BE32-E72D297353CC}">
              <c16:uniqueId val="{00000004-FBDC-409E-AA92-B7DDEF5E67CD}"/>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[Sales-Dashboard-practice-file.xlsx]Analysis!Daily</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084006462035541"/>
          <c:y val="0.22466808437266508"/>
          <c:w val="0.76807754442649434"/>
          <c:h val="0.44927696994080119"/>
        </c:manualLayout>
      </c:layout>
      <c:areaChart>
        <c:grouping val="standard"/>
        <c:varyColors val="0"/>
        <c:ser>
          <c:idx val="0"/>
          <c:order val="0"/>
          <c:tx>
            <c:strRef>
              <c:f>Analysis!$B$3</c:f>
              <c:strCache>
                <c:ptCount val="1"/>
                <c:pt idx="0">
                  <c:v>Total</c:v>
                </c:pt>
              </c:strCache>
            </c:strRef>
          </c:tx>
          <c:spPr>
            <a:solidFill>
              <a:srgbClr val="C00000"/>
            </a:solidFill>
            <a:ln>
              <a:noFill/>
            </a:ln>
            <a:effectLst/>
          </c:spPr>
          <c:cat>
            <c:strRef>
              <c:f>Analysis!$A$4:$A$34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Analysis!$B$4:$B$34</c:f>
              <c:numCache>
                <c:formatCode>General</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532C-4EAA-AA93-98810508A7C8}"/>
            </c:ext>
          </c:extLst>
        </c:ser>
        <c:dLbls>
          <c:showLegendKey val="0"/>
          <c:showVal val="0"/>
          <c:showCatName val="0"/>
          <c:showSerName val="0"/>
          <c:showPercent val="0"/>
          <c:showBubbleSize val="0"/>
        </c:dLbls>
        <c:axId val="1324634208"/>
        <c:axId val="1324634688"/>
      </c:areaChart>
      <c:catAx>
        <c:axId val="132463420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4634688"/>
        <c:crosses val="autoZero"/>
        <c:auto val="1"/>
        <c:lblAlgn val="ctr"/>
        <c:lblOffset val="100"/>
        <c:noMultiLvlLbl val="0"/>
      </c:catAx>
      <c:valAx>
        <c:axId val="132463468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463420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C00000"/>
            </a:solidFill>
            <a:ln>
              <a:noFill/>
            </a:ln>
            <a:effectLst/>
          </c:spPr>
          <c:invertIfNegative val="0"/>
          <c:cat>
            <c:strRef>
              <c:f>Analysis!$T$4:$T$15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Analysis!$U$4:$U$15</c:f>
              <c:numCache>
                <c:formatCode>"$"#,##0.00;[Red]"$"#,##0.00</c:formatCode>
                <c:ptCount val="12"/>
                <c:pt idx="0">
                  <c:v>23581.619999999995</c:v>
                </c:pt>
                <c:pt idx="1">
                  <c:v>18258.73</c:v>
                </c:pt>
                <c:pt idx="2">
                  <c:v>12196.86</c:v>
                </c:pt>
                <c:pt idx="3">
                  <c:v>11326.68</c:v>
                </c:pt>
                <c:pt idx="4">
                  <c:v>22952.99</c:v>
                </c:pt>
                <c:pt idx="5">
                  <c:v>14091.539999999997</c:v>
                </c:pt>
                <c:pt idx="6">
                  <c:v>16197.17</c:v>
                </c:pt>
                <c:pt idx="7">
                  <c:v>21195.049999999992</c:v>
                </c:pt>
                <c:pt idx="8">
                  <c:v>16388.990000000002</c:v>
                </c:pt>
                <c:pt idx="9">
                  <c:v>13046.79</c:v>
                </c:pt>
                <c:pt idx="10">
                  <c:v>26421.67</c:v>
                </c:pt>
                <c:pt idx="11">
                  <c:v>18469.509999999998</c:v>
                </c:pt>
              </c:numCache>
            </c:numRef>
          </c:val>
          <c:extLst>
            <c:ext xmlns:c16="http://schemas.microsoft.com/office/drawing/2014/chart" uri="{C3380CC4-5D6E-409C-BE32-E72D297353CC}">
              <c16:uniqueId val="{00000000-AE9A-4F67-B337-C877545C25BA}"/>
            </c:ext>
          </c:extLst>
        </c:ser>
        <c:ser>
          <c:idx val="1"/>
          <c:order val="1"/>
          <c:spPr>
            <a:solidFill>
              <a:srgbClr val="FFC000"/>
            </a:solidFill>
            <a:ln>
              <a:noFill/>
            </a:ln>
            <a:effectLst/>
          </c:spPr>
          <c:invertIfNegative val="0"/>
          <c:cat>
            <c:strRef>
              <c:f>Analysis!$T$4:$T$15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Analysis!$V$4:$V$15</c:f>
              <c:numCache>
                <c:formatCode>"$"#,##0;[Red]"$"#,##0</c:formatCode>
                <c:ptCount val="12"/>
                <c:pt idx="0">
                  <c:v>4554.6199999999953</c:v>
                </c:pt>
                <c:pt idx="1">
                  <c:v>3303.7299999999996</c:v>
                </c:pt>
                <c:pt idx="2">
                  <c:v>2444.8600000000006</c:v>
                </c:pt>
                <c:pt idx="3">
                  <c:v>2227.6800000000003</c:v>
                </c:pt>
                <c:pt idx="4">
                  <c:v>3233.9900000000016</c:v>
                </c:pt>
                <c:pt idx="5">
                  <c:v>2629.5399999999972</c:v>
                </c:pt>
                <c:pt idx="6">
                  <c:v>2719.17</c:v>
                </c:pt>
                <c:pt idx="7">
                  <c:v>3996.049999999992</c:v>
                </c:pt>
                <c:pt idx="8">
                  <c:v>2940.9900000000016</c:v>
                </c:pt>
                <c:pt idx="9">
                  <c:v>2019.7900000000009</c:v>
                </c:pt>
                <c:pt idx="10">
                  <c:v>5437.6699999999983</c:v>
                </c:pt>
                <c:pt idx="11">
                  <c:v>3084.5099999999984</c:v>
                </c:pt>
              </c:numCache>
            </c:numRef>
          </c:val>
          <c:extLst>
            <c:ext xmlns:c16="http://schemas.microsoft.com/office/drawing/2014/chart" uri="{C3380CC4-5D6E-409C-BE32-E72D297353CC}">
              <c16:uniqueId val="{00000001-AE9A-4F67-B337-C877545C25BA}"/>
            </c:ext>
          </c:extLst>
        </c:ser>
        <c:dLbls>
          <c:showLegendKey val="0"/>
          <c:showVal val="0"/>
          <c:showCatName val="0"/>
          <c:showSerName val="0"/>
          <c:showPercent val="0"/>
          <c:showBubbleSize val="0"/>
        </c:dLbls>
        <c:gapWidth val="0"/>
        <c:overlap val="74"/>
        <c:axId val="1527499664"/>
        <c:axId val="1527496304"/>
      </c:barChart>
      <c:catAx>
        <c:axId val="1527499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7496304"/>
        <c:crosses val="autoZero"/>
        <c:auto val="1"/>
        <c:lblAlgn val="ctr"/>
        <c:lblOffset val="100"/>
        <c:noMultiLvlLbl val="0"/>
      </c:catAx>
      <c:valAx>
        <c:axId val="1527496304"/>
        <c:scaling>
          <c:orientation val="minMax"/>
        </c:scaling>
        <c:delete val="0"/>
        <c:axPos val="l"/>
        <c:numFmt formatCode="&quot;$&quot;#,##0.00;[Red]&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7499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164D2D80-3488-4808-A6AD-100416468C91}">
          <cx:dataLabels pos="inEnd">
            <cx:visibility seriesName="0" categoryName="1" value="0"/>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sis!$U$2" lockText="1" noThreeD="1"/>
</file>

<file path=xl/ctrlProps/ctrlProp2.xml><?xml version="1.0" encoding="utf-8"?>
<formControlPr xmlns="http://schemas.microsoft.com/office/spreadsheetml/2009/9/main" objectType="CheckBox" checked="Checked" fmlaLink="Analysis!$W$2" lockText="1" noThreeD="1"/>
</file>

<file path=xl/ctrlProps/ctrlProp3.xml><?xml version="1.0" encoding="utf-8"?>
<formControlPr xmlns="http://schemas.microsoft.com/office/spreadsheetml/2009/9/main" objectType="CheckBox" checked="Checked" fmlaLink="Analysis!$V$2" lockText="1" noThreeD="1"/>
</file>

<file path=xl/ctrlProps/ctrlProp4.xml><?xml version="1.0" encoding="utf-8"?>
<formControlPr xmlns="http://schemas.microsoft.com/office/spreadsheetml/2009/9/main" objectType="Scroll" dx="31" fmlaLink="Analysis!$N$2" max="100" min="1" page="10" val="4"/>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chart" Target="../charts/chart4.xml"/><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chart" Target="../charts/chart3.xml"/><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microsoft.com/office/2014/relationships/chartEx" Target="../charts/chartEx1.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chart" Target="../charts/chart2.xml"/><Relationship Id="rId28" Type="http://schemas.openxmlformats.org/officeDocument/2006/relationships/chart" Target="../charts/chart6.xml"/><Relationship Id="rId10" Type="http://schemas.openxmlformats.org/officeDocument/2006/relationships/image" Target="../media/image10.svg"/><Relationship Id="rId19" Type="http://schemas.openxmlformats.org/officeDocument/2006/relationships/image" Target="../media/image19.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18</xdr:col>
      <xdr:colOff>1143000</xdr:colOff>
      <xdr:row>27</xdr:row>
      <xdr:rowOff>12700</xdr:rowOff>
    </xdr:from>
    <xdr:to>
      <xdr:col>24</xdr:col>
      <xdr:colOff>120650</xdr:colOff>
      <xdr:row>37</xdr:row>
      <xdr:rowOff>69850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407336</xdr:colOff>
      <xdr:row>2</xdr:row>
      <xdr:rowOff>8467</xdr:rowOff>
    </xdr:from>
    <xdr:to>
      <xdr:col>17</xdr:col>
      <xdr:colOff>160864</xdr:colOff>
      <xdr:row>39</xdr:row>
      <xdr:rowOff>33867</xdr:rowOff>
    </xdr:to>
    <xdr:grpSp>
      <xdr:nvGrpSpPr>
        <xdr:cNvPr id="98" name="Group 97">
          <a:extLst>
            <a:ext uri="{FF2B5EF4-FFF2-40B4-BE49-F238E27FC236}">
              <a16:creationId xmlns:a16="http://schemas.microsoft.com/office/drawing/2014/main" id="{5A9490F8-AF18-8308-BB77-FF50296D4297}"/>
            </a:ext>
          </a:extLst>
        </xdr:cNvPr>
        <xdr:cNvGrpSpPr/>
      </xdr:nvGrpSpPr>
      <xdr:grpSpPr>
        <a:xfrm>
          <a:off x="407336" y="364067"/>
          <a:ext cx="10980328" cy="6604000"/>
          <a:chOff x="458136" y="347134"/>
          <a:chExt cx="10980328" cy="6604000"/>
        </a:xfrm>
      </xdr:grpSpPr>
      <xdr:grpSp>
        <xdr:nvGrpSpPr>
          <xdr:cNvPr id="29" name="Group 28">
            <a:extLst>
              <a:ext uri="{FF2B5EF4-FFF2-40B4-BE49-F238E27FC236}">
                <a16:creationId xmlns:a16="http://schemas.microsoft.com/office/drawing/2014/main" id="{00000000-0008-0000-0200-00001D000000}"/>
              </a:ext>
            </a:extLst>
          </xdr:cNvPr>
          <xdr:cNvGrpSpPr/>
        </xdr:nvGrpSpPr>
        <xdr:grpSpPr>
          <a:xfrm>
            <a:off x="458136" y="347134"/>
            <a:ext cx="10980328" cy="6604000"/>
            <a:chOff x="226829" y="0"/>
            <a:chExt cx="13304434" cy="6652419"/>
          </a:xfrm>
        </xdr:grpSpPr>
        <xdr:sp macro="" textlink="">
          <xdr:nvSpPr>
            <xdr:cNvPr id="2" name="Rectangle 1">
              <a:extLst>
                <a:ext uri="{FF2B5EF4-FFF2-40B4-BE49-F238E27FC236}">
                  <a16:creationId xmlns:a16="http://schemas.microsoft.com/office/drawing/2014/main" id="{00000000-0008-0000-0200-000002000000}"/>
                </a:ext>
              </a:extLst>
            </xdr:cNvPr>
            <xdr:cNvSpPr/>
          </xdr:nvSpPr>
          <xdr:spPr>
            <a:xfrm>
              <a:off x="9990888" y="1402690"/>
              <a:ext cx="749826" cy="1376726"/>
            </a:xfrm>
            <a:prstGeom prst="rect">
              <a:avLst/>
            </a:prstGeom>
            <a:solidFill>
              <a:schemeClr val="bg1"/>
            </a:solidFill>
            <a:ln>
              <a:prstDash val="sys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3" name="Rectangle 2">
              <a:extLst>
                <a:ext uri="{FF2B5EF4-FFF2-40B4-BE49-F238E27FC236}">
                  <a16:creationId xmlns:a16="http://schemas.microsoft.com/office/drawing/2014/main" id="{00000000-0008-0000-0200-000003000000}"/>
                </a:ext>
              </a:extLst>
            </xdr:cNvPr>
            <xdr:cNvSpPr/>
          </xdr:nvSpPr>
          <xdr:spPr>
            <a:xfrm>
              <a:off x="235950" y="0"/>
              <a:ext cx="13295313" cy="6652419"/>
            </a:xfrm>
            <a:prstGeom prst="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grpSp>
          <xdr:nvGrpSpPr>
            <xdr:cNvPr id="4" name="Group 3">
              <a:extLst>
                <a:ext uri="{FF2B5EF4-FFF2-40B4-BE49-F238E27FC236}">
                  <a16:creationId xmlns:a16="http://schemas.microsoft.com/office/drawing/2014/main" id="{00000000-0008-0000-0200-000004000000}"/>
                </a:ext>
              </a:extLst>
            </xdr:cNvPr>
            <xdr:cNvGrpSpPr/>
          </xdr:nvGrpSpPr>
          <xdr:grpSpPr>
            <a:xfrm>
              <a:off x="226829" y="253513"/>
              <a:ext cx="13222366" cy="6352385"/>
              <a:chOff x="226829" y="152398"/>
              <a:chExt cx="12138489" cy="6553204"/>
            </a:xfr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grpSpPr>
          <xdr:sp macro="" textlink="">
            <xdr:nvSpPr>
              <xdr:cNvPr id="5" name="Rectangle: Rounded Corners 4">
                <a:extLst>
                  <a:ext uri="{FF2B5EF4-FFF2-40B4-BE49-F238E27FC236}">
                    <a16:creationId xmlns:a16="http://schemas.microsoft.com/office/drawing/2014/main" id="{00000000-0008-0000-0200-000005000000}"/>
                  </a:ext>
                </a:extLst>
              </xdr:cNvPr>
              <xdr:cNvSpPr/>
            </xdr:nvSpPr>
            <xdr:spPr>
              <a:xfrm>
                <a:off x="248090" y="152398"/>
                <a:ext cx="5374090" cy="786810"/>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6" name="Rectangle: Rounded Corners 5">
                <a:extLst>
                  <a:ext uri="{FF2B5EF4-FFF2-40B4-BE49-F238E27FC236}">
                    <a16:creationId xmlns:a16="http://schemas.microsoft.com/office/drawing/2014/main" id="{00000000-0008-0000-0200-000006000000}"/>
                  </a:ext>
                </a:extLst>
              </xdr:cNvPr>
              <xdr:cNvSpPr/>
            </xdr:nvSpPr>
            <xdr:spPr>
              <a:xfrm>
                <a:off x="5720315" y="152399"/>
                <a:ext cx="6616749" cy="786810"/>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7" name="Rectangle: Rounded Corners 6">
                <a:extLst>
                  <a:ext uri="{FF2B5EF4-FFF2-40B4-BE49-F238E27FC236}">
                    <a16:creationId xmlns:a16="http://schemas.microsoft.com/office/drawing/2014/main" id="{00000000-0008-0000-0200-000007000000}"/>
                  </a:ext>
                </a:extLst>
              </xdr:cNvPr>
              <xdr:cNvSpPr/>
            </xdr:nvSpPr>
            <xdr:spPr>
              <a:xfrm>
                <a:off x="1449571" y="1993602"/>
                <a:ext cx="3070729" cy="2519921"/>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8" name="Rectangle: Rounded Corners 7">
                <a:extLst>
                  <a:ext uri="{FF2B5EF4-FFF2-40B4-BE49-F238E27FC236}">
                    <a16:creationId xmlns:a16="http://schemas.microsoft.com/office/drawing/2014/main" id="{00000000-0008-0000-0200-000008000000}"/>
                  </a:ext>
                </a:extLst>
              </xdr:cNvPr>
              <xdr:cNvSpPr/>
            </xdr:nvSpPr>
            <xdr:spPr>
              <a:xfrm>
                <a:off x="4539136" y="1991829"/>
                <a:ext cx="2401536" cy="2519921"/>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 name="Rectangle: Rounded Corners 8">
                <a:extLst>
                  <a:ext uri="{FF2B5EF4-FFF2-40B4-BE49-F238E27FC236}">
                    <a16:creationId xmlns:a16="http://schemas.microsoft.com/office/drawing/2014/main" id="{00000000-0008-0000-0200-000009000000}"/>
                  </a:ext>
                </a:extLst>
              </xdr:cNvPr>
              <xdr:cNvSpPr/>
            </xdr:nvSpPr>
            <xdr:spPr>
              <a:xfrm>
                <a:off x="226829" y="1102238"/>
                <a:ext cx="1102242" cy="1212113"/>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 name="Rectangle: Rounded Corners 9">
                <a:extLst>
                  <a:ext uri="{FF2B5EF4-FFF2-40B4-BE49-F238E27FC236}">
                    <a16:creationId xmlns:a16="http://schemas.microsoft.com/office/drawing/2014/main" id="{00000000-0008-0000-0200-00000A000000}"/>
                  </a:ext>
                </a:extLst>
              </xdr:cNvPr>
              <xdr:cNvSpPr/>
            </xdr:nvSpPr>
            <xdr:spPr>
              <a:xfrm>
                <a:off x="248091" y="2477382"/>
                <a:ext cx="1080979" cy="3211036"/>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1" name="Rectangle: Rounded Corners 10">
                <a:extLst>
                  <a:ext uri="{FF2B5EF4-FFF2-40B4-BE49-F238E27FC236}">
                    <a16:creationId xmlns:a16="http://schemas.microsoft.com/office/drawing/2014/main" id="{00000000-0008-0000-0200-00000B000000}"/>
                  </a:ext>
                </a:extLst>
              </xdr:cNvPr>
              <xdr:cNvSpPr/>
            </xdr:nvSpPr>
            <xdr:spPr>
              <a:xfrm>
                <a:off x="6946598" y="2023732"/>
                <a:ext cx="2009481" cy="2349791"/>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 name="Rectangle: Rounded Corners 11">
                <a:extLst>
                  <a:ext uri="{FF2B5EF4-FFF2-40B4-BE49-F238E27FC236}">
                    <a16:creationId xmlns:a16="http://schemas.microsoft.com/office/drawing/2014/main" id="{00000000-0008-0000-0200-00000C000000}"/>
                  </a:ext>
                </a:extLst>
              </xdr:cNvPr>
              <xdr:cNvSpPr/>
            </xdr:nvSpPr>
            <xdr:spPr>
              <a:xfrm>
                <a:off x="6248394" y="1102237"/>
                <a:ext cx="2293088" cy="786809"/>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3" name="Rectangle: Rounded Corners 12">
                <a:extLst>
                  <a:ext uri="{FF2B5EF4-FFF2-40B4-BE49-F238E27FC236}">
                    <a16:creationId xmlns:a16="http://schemas.microsoft.com/office/drawing/2014/main" id="{00000000-0008-0000-0200-00000D000000}"/>
                  </a:ext>
                </a:extLst>
              </xdr:cNvPr>
              <xdr:cNvSpPr/>
            </xdr:nvSpPr>
            <xdr:spPr>
              <a:xfrm>
                <a:off x="1449572" y="1088065"/>
                <a:ext cx="2293088" cy="786809"/>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4" name="Rectangle: Rounded Corners 13">
                <a:extLst>
                  <a:ext uri="{FF2B5EF4-FFF2-40B4-BE49-F238E27FC236}">
                    <a16:creationId xmlns:a16="http://schemas.microsoft.com/office/drawing/2014/main" id="{00000000-0008-0000-0200-00000E000000}"/>
                  </a:ext>
                </a:extLst>
              </xdr:cNvPr>
              <xdr:cNvSpPr/>
            </xdr:nvSpPr>
            <xdr:spPr>
              <a:xfrm>
                <a:off x="3848983" y="1102237"/>
                <a:ext cx="2293088" cy="786809"/>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5" name="Rectangle: Rounded Corners 14">
                <a:extLst>
                  <a:ext uri="{FF2B5EF4-FFF2-40B4-BE49-F238E27FC236}">
                    <a16:creationId xmlns:a16="http://schemas.microsoft.com/office/drawing/2014/main" id="{00000000-0008-0000-0200-00000F000000}"/>
                  </a:ext>
                </a:extLst>
              </xdr:cNvPr>
              <xdr:cNvSpPr/>
            </xdr:nvSpPr>
            <xdr:spPr>
              <a:xfrm>
                <a:off x="6946600" y="4508210"/>
                <a:ext cx="2028315" cy="2197392"/>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6" name="Rectangle: Rounded Corners 15">
                <a:extLst>
                  <a:ext uri="{FF2B5EF4-FFF2-40B4-BE49-F238E27FC236}">
                    <a16:creationId xmlns:a16="http://schemas.microsoft.com/office/drawing/2014/main" id="{00000000-0008-0000-0200-000010000000}"/>
                  </a:ext>
                </a:extLst>
              </xdr:cNvPr>
              <xdr:cNvSpPr/>
            </xdr:nvSpPr>
            <xdr:spPr>
              <a:xfrm>
                <a:off x="1559436" y="4614533"/>
                <a:ext cx="4872675" cy="2087521"/>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7" name="Flowchart: Terminator 16">
                <a:extLst>
                  <a:ext uri="{FF2B5EF4-FFF2-40B4-BE49-F238E27FC236}">
                    <a16:creationId xmlns:a16="http://schemas.microsoft.com/office/drawing/2014/main" id="{00000000-0008-0000-0200-000011000000}"/>
                  </a:ext>
                </a:extLst>
              </xdr:cNvPr>
              <xdr:cNvSpPr/>
            </xdr:nvSpPr>
            <xdr:spPr>
              <a:xfrm>
                <a:off x="248091" y="5851449"/>
                <a:ext cx="1080979" cy="854152"/>
              </a:xfrm>
              <a:prstGeom prst="flowChartTerminator">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grpSp>
            <xdr:nvGrpSpPr>
              <xdr:cNvPr id="18" name="Group 17">
                <a:extLst>
                  <a:ext uri="{FF2B5EF4-FFF2-40B4-BE49-F238E27FC236}">
                    <a16:creationId xmlns:a16="http://schemas.microsoft.com/office/drawing/2014/main" id="{00000000-0008-0000-0200-000012000000}"/>
                  </a:ext>
                </a:extLst>
              </xdr:cNvPr>
              <xdr:cNvGrpSpPr/>
            </xdr:nvGrpSpPr>
            <xdr:grpSpPr>
              <a:xfrm>
                <a:off x="8792297" y="1026476"/>
                <a:ext cx="1788106" cy="2030818"/>
                <a:chOff x="8792297" y="1026476"/>
                <a:chExt cx="1788106" cy="2030818"/>
              </a:xfrm>
              <a:grpFill/>
            </xdr:grpSpPr>
            <xdr:grpSp>
              <xdr:nvGrpSpPr>
                <xdr:cNvPr id="25" name="Group 24">
                  <a:extLst>
                    <a:ext uri="{FF2B5EF4-FFF2-40B4-BE49-F238E27FC236}">
                      <a16:creationId xmlns:a16="http://schemas.microsoft.com/office/drawing/2014/main" id="{00000000-0008-0000-0200-000019000000}"/>
                    </a:ext>
                  </a:extLst>
                </xdr:cNvPr>
                <xdr:cNvGrpSpPr/>
              </xdr:nvGrpSpPr>
              <xdr:grpSpPr>
                <a:xfrm>
                  <a:off x="8792297" y="1026476"/>
                  <a:ext cx="1788106" cy="462453"/>
                  <a:chOff x="8792297" y="1026476"/>
                  <a:chExt cx="1788106" cy="462453"/>
                </a:xfrm>
                <a:grpFill/>
              </xdr:grpSpPr>
              <xdr:sp macro="" textlink="">
                <xdr:nvSpPr>
                  <xdr:cNvPr id="27" name="Trapezoid 26">
                    <a:extLst>
                      <a:ext uri="{FF2B5EF4-FFF2-40B4-BE49-F238E27FC236}">
                        <a16:creationId xmlns:a16="http://schemas.microsoft.com/office/drawing/2014/main" id="{00000000-0008-0000-0200-00001B000000}"/>
                      </a:ext>
                    </a:extLst>
                  </xdr:cNvPr>
                  <xdr:cNvSpPr/>
                </xdr:nvSpPr>
                <xdr:spPr>
                  <a:xfrm>
                    <a:off x="8792297" y="1026476"/>
                    <a:ext cx="538722" cy="453657"/>
                  </a:xfrm>
                  <a:prstGeom prst="trapezoid">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8" name="Trapezoid 27">
                    <a:extLst>
                      <a:ext uri="{FF2B5EF4-FFF2-40B4-BE49-F238E27FC236}">
                        <a16:creationId xmlns:a16="http://schemas.microsoft.com/office/drawing/2014/main" id="{00000000-0008-0000-0200-00001C000000}"/>
                      </a:ext>
                    </a:extLst>
                  </xdr:cNvPr>
                  <xdr:cNvSpPr/>
                </xdr:nvSpPr>
                <xdr:spPr>
                  <a:xfrm>
                    <a:off x="10041683" y="1035273"/>
                    <a:ext cx="538720" cy="453656"/>
                  </a:xfrm>
                  <a:prstGeom prst="trapezoid">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grpSp>
            <xdr:sp macro="" textlink="">
              <xdr:nvSpPr>
                <xdr:cNvPr id="26" name="Flowchart: Off-page Connector 25">
                  <a:extLst>
                    <a:ext uri="{FF2B5EF4-FFF2-40B4-BE49-F238E27FC236}">
                      <a16:creationId xmlns:a16="http://schemas.microsoft.com/office/drawing/2014/main" id="{00000000-0008-0000-0200-00001A000000}"/>
                    </a:ext>
                  </a:extLst>
                </xdr:cNvPr>
                <xdr:cNvSpPr/>
              </xdr:nvSpPr>
              <xdr:spPr>
                <a:xfrm>
                  <a:off x="9071000" y="1026476"/>
                  <a:ext cx="1208567" cy="2030818"/>
                </a:xfrm>
                <a:prstGeom prst="flowChartOffpageConnector">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grpSp>
          <xdr:grpSp>
            <xdr:nvGrpSpPr>
              <xdr:cNvPr id="19" name="Group 18">
                <a:extLst>
                  <a:ext uri="{FF2B5EF4-FFF2-40B4-BE49-F238E27FC236}">
                    <a16:creationId xmlns:a16="http://schemas.microsoft.com/office/drawing/2014/main" id="{00000000-0008-0000-0200-000013000000}"/>
                  </a:ext>
                </a:extLst>
              </xdr:cNvPr>
              <xdr:cNvGrpSpPr/>
            </xdr:nvGrpSpPr>
            <xdr:grpSpPr>
              <a:xfrm>
                <a:off x="10572612" y="1026477"/>
                <a:ext cx="1788107" cy="2048414"/>
                <a:chOff x="8860774" y="1026477"/>
                <a:chExt cx="1788107" cy="2048414"/>
              </a:xfrm>
              <a:grpFill/>
            </xdr:grpSpPr>
            <xdr:grpSp>
              <xdr:nvGrpSpPr>
                <xdr:cNvPr id="21" name="Group 20">
                  <a:extLst>
                    <a:ext uri="{FF2B5EF4-FFF2-40B4-BE49-F238E27FC236}">
                      <a16:creationId xmlns:a16="http://schemas.microsoft.com/office/drawing/2014/main" id="{00000000-0008-0000-0200-000015000000}"/>
                    </a:ext>
                  </a:extLst>
                </xdr:cNvPr>
                <xdr:cNvGrpSpPr/>
              </xdr:nvGrpSpPr>
              <xdr:grpSpPr>
                <a:xfrm>
                  <a:off x="8860774" y="1026477"/>
                  <a:ext cx="1788107" cy="480051"/>
                  <a:chOff x="8860774" y="1026477"/>
                  <a:chExt cx="1788107" cy="480051"/>
                </a:xfrm>
                <a:grpFill/>
              </xdr:grpSpPr>
              <xdr:sp macro="" textlink="">
                <xdr:nvSpPr>
                  <xdr:cNvPr id="23" name="Trapezoid 22">
                    <a:extLst>
                      <a:ext uri="{FF2B5EF4-FFF2-40B4-BE49-F238E27FC236}">
                        <a16:creationId xmlns:a16="http://schemas.microsoft.com/office/drawing/2014/main" id="{00000000-0008-0000-0200-000017000000}"/>
                      </a:ext>
                    </a:extLst>
                  </xdr:cNvPr>
                  <xdr:cNvSpPr/>
                </xdr:nvSpPr>
                <xdr:spPr>
                  <a:xfrm>
                    <a:off x="8860774" y="1026477"/>
                    <a:ext cx="538721" cy="453656"/>
                  </a:xfrm>
                  <a:prstGeom prst="trapezoid">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4" name="Trapezoid 23">
                    <a:extLst>
                      <a:ext uri="{FF2B5EF4-FFF2-40B4-BE49-F238E27FC236}">
                        <a16:creationId xmlns:a16="http://schemas.microsoft.com/office/drawing/2014/main" id="{00000000-0008-0000-0200-000018000000}"/>
                      </a:ext>
                    </a:extLst>
                  </xdr:cNvPr>
                  <xdr:cNvSpPr/>
                </xdr:nvSpPr>
                <xdr:spPr>
                  <a:xfrm>
                    <a:off x="10110160" y="1052872"/>
                    <a:ext cx="538721" cy="453656"/>
                  </a:xfrm>
                  <a:prstGeom prst="trapezoid">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grpSp>
            <xdr:sp macro="" textlink="">
              <xdr:nvSpPr>
                <xdr:cNvPr id="22" name="Flowchart: Off-page Connector 21">
                  <a:extLst>
                    <a:ext uri="{FF2B5EF4-FFF2-40B4-BE49-F238E27FC236}">
                      <a16:creationId xmlns:a16="http://schemas.microsoft.com/office/drawing/2014/main" id="{00000000-0008-0000-0200-000016000000}"/>
                    </a:ext>
                  </a:extLst>
                </xdr:cNvPr>
                <xdr:cNvSpPr/>
              </xdr:nvSpPr>
              <xdr:spPr>
                <a:xfrm>
                  <a:off x="9165179" y="1044072"/>
                  <a:ext cx="1208567" cy="2030819"/>
                </a:xfrm>
                <a:prstGeom prst="flowChartOffpageConnector">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grpSp>
          <xdr:sp macro="" textlink="">
            <xdr:nvSpPr>
              <xdr:cNvPr id="20" name="Rectangle: Rounded Corners 19">
                <a:extLst>
                  <a:ext uri="{FF2B5EF4-FFF2-40B4-BE49-F238E27FC236}">
                    <a16:creationId xmlns:a16="http://schemas.microsoft.com/office/drawing/2014/main" id="{00000000-0008-0000-0200-000014000000}"/>
                  </a:ext>
                </a:extLst>
              </xdr:cNvPr>
              <xdr:cNvSpPr/>
            </xdr:nvSpPr>
            <xdr:spPr>
              <a:xfrm>
                <a:off x="9238612" y="3181030"/>
                <a:ext cx="3126706" cy="3503427"/>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grpSp>
      </xdr:grpSp>
      <xdr:pic>
        <xdr:nvPicPr>
          <xdr:cNvPr id="31" name="Graphic 30" descr="Bar graph with upward trend with solid fill">
            <a:extLst>
              <a:ext uri="{FF2B5EF4-FFF2-40B4-BE49-F238E27FC236}">
                <a16:creationId xmlns:a16="http://schemas.microsoft.com/office/drawing/2014/main" id="{648E88BB-9874-8504-1A9E-23136E05B69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031684" y="1617135"/>
            <a:ext cx="498915" cy="499534"/>
          </a:xfrm>
          <a:prstGeom prst="rect">
            <a:avLst/>
          </a:prstGeom>
        </xdr:spPr>
      </xdr:pic>
      <xdr:pic>
        <xdr:nvPicPr>
          <xdr:cNvPr id="33" name="Graphic 32" descr="Presentation with bar chart with solid fill">
            <a:extLst>
              <a:ext uri="{FF2B5EF4-FFF2-40B4-BE49-F238E27FC236}">
                <a16:creationId xmlns:a16="http://schemas.microsoft.com/office/drawing/2014/main" id="{25FF0CCE-F9C7-BEF4-DAFA-C38B4ECBA39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17322" y="499533"/>
            <a:ext cx="691011" cy="691868"/>
          </a:xfrm>
          <a:prstGeom prst="rect">
            <a:avLst/>
          </a:prstGeom>
        </xdr:spPr>
      </xdr:pic>
      <xdr:pic>
        <xdr:nvPicPr>
          <xdr:cNvPr id="35" name="Graphic 34" descr="Trophy with solid fill">
            <a:extLst>
              <a:ext uri="{FF2B5EF4-FFF2-40B4-BE49-F238E27FC236}">
                <a16:creationId xmlns:a16="http://schemas.microsoft.com/office/drawing/2014/main" id="{841FD134-10C1-E230-F64A-45DDFB7F8BE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746065" y="2743201"/>
            <a:ext cx="482601" cy="562467"/>
          </a:xfrm>
          <a:prstGeom prst="rect">
            <a:avLst/>
          </a:prstGeom>
        </xdr:spPr>
      </xdr:pic>
      <xdr:pic>
        <xdr:nvPicPr>
          <xdr:cNvPr id="39" name="Graphic 38" descr="Daily calendar with solid fill">
            <a:extLst>
              <a:ext uri="{FF2B5EF4-FFF2-40B4-BE49-F238E27FC236}">
                <a16:creationId xmlns:a16="http://schemas.microsoft.com/office/drawing/2014/main" id="{E6AB142D-15B4-2D52-1574-1EF738B7809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803400" y="4874982"/>
            <a:ext cx="389465" cy="389948"/>
          </a:xfrm>
          <a:prstGeom prst="rect">
            <a:avLst/>
          </a:prstGeom>
        </xdr:spPr>
      </xdr:pic>
      <xdr:pic>
        <xdr:nvPicPr>
          <xdr:cNvPr id="41" name="Graphic 40" descr="Mountains with solid fill">
            <a:extLst>
              <a:ext uri="{FF2B5EF4-FFF2-40B4-BE49-F238E27FC236}">
                <a16:creationId xmlns:a16="http://schemas.microsoft.com/office/drawing/2014/main" id="{E187754A-86C0-8B1F-C815-81BB99B55FC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8684401" y="3490094"/>
            <a:ext cx="569666" cy="570373"/>
          </a:xfrm>
          <a:prstGeom prst="rect">
            <a:avLst/>
          </a:prstGeom>
        </xdr:spPr>
      </xdr:pic>
      <xdr:pic>
        <xdr:nvPicPr>
          <xdr:cNvPr id="43" name="Graphic 42" descr="Coins with solid fill">
            <a:extLst>
              <a:ext uri="{FF2B5EF4-FFF2-40B4-BE49-F238E27FC236}">
                <a16:creationId xmlns:a16="http://schemas.microsoft.com/office/drawing/2014/main" id="{3044B2AB-9759-2D8A-F8DA-B5532284E4D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6544734" y="4851399"/>
            <a:ext cx="372533" cy="397934"/>
          </a:xfrm>
          <a:prstGeom prst="rect">
            <a:avLst/>
          </a:prstGeom>
        </xdr:spPr>
      </xdr:pic>
      <xdr:pic>
        <xdr:nvPicPr>
          <xdr:cNvPr id="45" name="Graphic 44" descr="Money with solid fill">
            <a:extLst>
              <a:ext uri="{FF2B5EF4-FFF2-40B4-BE49-F238E27FC236}">
                <a16:creationId xmlns:a16="http://schemas.microsoft.com/office/drawing/2014/main" id="{BC935913-2E58-5763-6798-1E36CEE7DC9C}"/>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5081021" y="1583266"/>
            <a:ext cx="608711" cy="465667"/>
          </a:xfrm>
          <a:prstGeom prst="rect">
            <a:avLst/>
          </a:prstGeom>
        </xdr:spPr>
      </xdr:pic>
      <xdr:pic>
        <xdr:nvPicPr>
          <xdr:cNvPr id="47" name="Graphic 46" descr="Piggy Bank with solid fill">
            <a:extLst>
              <a:ext uri="{FF2B5EF4-FFF2-40B4-BE49-F238E27FC236}">
                <a16:creationId xmlns:a16="http://schemas.microsoft.com/office/drawing/2014/main" id="{7A95A8D0-708C-24AA-0A21-3532A2002D75}"/>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7271731" y="1502898"/>
            <a:ext cx="619201" cy="619969"/>
          </a:xfrm>
          <a:prstGeom prst="rect">
            <a:avLst/>
          </a:prstGeom>
        </xdr:spPr>
      </xdr:pic>
      <xdr:pic>
        <xdr:nvPicPr>
          <xdr:cNvPr id="49" name="Graphic 48" descr="Shopping cart with solid fill">
            <a:extLst>
              <a:ext uri="{FF2B5EF4-FFF2-40B4-BE49-F238E27FC236}">
                <a16:creationId xmlns:a16="http://schemas.microsoft.com/office/drawing/2014/main" id="{26BA71A3-8708-EF42-A7D7-D702A30FCE41}"/>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618782" y="6214534"/>
            <a:ext cx="578816" cy="579534"/>
          </a:xfrm>
          <a:prstGeom prst="rect">
            <a:avLst/>
          </a:prstGeom>
        </xdr:spPr>
      </xdr:pic>
      <xdr:pic>
        <xdr:nvPicPr>
          <xdr:cNvPr id="51" name="Graphic 50" descr="Ribbon with solid fill">
            <a:extLst>
              <a:ext uri="{FF2B5EF4-FFF2-40B4-BE49-F238E27FC236}">
                <a16:creationId xmlns:a16="http://schemas.microsoft.com/office/drawing/2014/main" id="{2F9C90F3-FF0F-8ACF-98FA-5222861B34A7}"/>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0337799" y="2743201"/>
            <a:ext cx="524933" cy="499533"/>
          </a:xfrm>
          <a:prstGeom prst="rect">
            <a:avLst/>
          </a:prstGeom>
        </xdr:spPr>
      </xdr:pic>
      <xdr:pic>
        <xdr:nvPicPr>
          <xdr:cNvPr id="53" name="Graphic 52" descr="Daily calendar with solid fill">
            <a:extLst>
              <a:ext uri="{FF2B5EF4-FFF2-40B4-BE49-F238E27FC236}">
                <a16:creationId xmlns:a16="http://schemas.microsoft.com/office/drawing/2014/main" id="{BE366544-86AF-67C5-1FE5-9C2EB8073671}"/>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608665" y="2455334"/>
            <a:ext cx="364067" cy="364067"/>
          </a:xfrm>
          <a:prstGeom prst="rect">
            <a:avLst/>
          </a:prstGeom>
        </xdr:spPr>
      </xdr:pic>
    </xdr:grpSp>
    <xdr:clientData/>
  </xdr:twoCellAnchor>
  <xdr:oneCellAnchor>
    <xdr:from>
      <xdr:col>2</xdr:col>
      <xdr:colOff>316653</xdr:colOff>
      <xdr:row>8</xdr:row>
      <xdr:rowOff>93132</xdr:rowOff>
    </xdr:from>
    <xdr:ext cx="1371600" cy="343620"/>
    <xdr:sp macro="" textlink="">
      <xdr:nvSpPr>
        <xdr:cNvPr id="56" name="TextBox 55">
          <a:extLst>
            <a:ext uri="{FF2B5EF4-FFF2-40B4-BE49-F238E27FC236}">
              <a16:creationId xmlns:a16="http://schemas.microsoft.com/office/drawing/2014/main" id="{E760B8D5-6F29-4424-AA07-44ECC1E06BD6}"/>
            </a:ext>
          </a:extLst>
        </xdr:cNvPr>
        <xdr:cNvSpPr txBox="1"/>
      </xdr:nvSpPr>
      <xdr:spPr>
        <a:xfrm>
          <a:off x="1637453" y="1515532"/>
          <a:ext cx="1371600" cy="3436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800">
              <a:solidFill>
                <a:srgbClr val="FFC000"/>
              </a:solidFill>
              <a:latin typeface="+mn-lt"/>
              <a:ea typeface="+mn-ea"/>
              <a:cs typeface="+mn-cs"/>
            </a:rPr>
            <a:t>Total</a:t>
          </a:r>
          <a:r>
            <a:rPr lang="en-US" sz="1400"/>
            <a:t> </a:t>
          </a:r>
          <a:r>
            <a:rPr lang="en-US" sz="1800">
              <a:solidFill>
                <a:srgbClr val="FFC000"/>
              </a:solidFill>
              <a:latin typeface="+mn-lt"/>
              <a:ea typeface="+mn-ea"/>
              <a:cs typeface="+mn-cs"/>
            </a:rPr>
            <a:t>sales</a:t>
          </a:r>
        </a:p>
      </xdr:txBody>
    </xdr:sp>
    <xdr:clientData/>
  </xdr:oneCellAnchor>
  <xdr:oneCellAnchor>
    <xdr:from>
      <xdr:col>1</xdr:col>
      <xdr:colOff>542804</xdr:colOff>
      <xdr:row>2</xdr:row>
      <xdr:rowOff>135466</xdr:rowOff>
    </xdr:from>
    <xdr:ext cx="3504263" cy="539187"/>
    <xdr:sp macro="" textlink="">
      <xdr:nvSpPr>
        <xdr:cNvPr id="57" name="TextBox 56">
          <a:extLst>
            <a:ext uri="{FF2B5EF4-FFF2-40B4-BE49-F238E27FC236}">
              <a16:creationId xmlns:a16="http://schemas.microsoft.com/office/drawing/2014/main" id="{5069CAC3-2E4E-492B-98E0-00BEB14656B3}"/>
            </a:ext>
          </a:extLst>
        </xdr:cNvPr>
        <xdr:cNvSpPr txBox="1"/>
      </xdr:nvSpPr>
      <xdr:spPr>
        <a:xfrm>
          <a:off x="1203204" y="491066"/>
          <a:ext cx="3504263" cy="5391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3200">
              <a:solidFill>
                <a:schemeClr val="bg1"/>
              </a:solidFill>
            </a:rPr>
            <a:t>Sales Dashboard</a:t>
          </a:r>
        </a:p>
      </xdr:txBody>
    </xdr:sp>
    <xdr:clientData/>
  </xdr:oneCellAnchor>
  <xdr:oneCellAnchor>
    <xdr:from>
      <xdr:col>12</xdr:col>
      <xdr:colOff>431800</xdr:colOff>
      <xdr:row>8</xdr:row>
      <xdr:rowOff>126999</xdr:rowOff>
    </xdr:from>
    <xdr:ext cx="1227668" cy="287835"/>
    <xdr:sp macro="" textlink="">
      <xdr:nvSpPr>
        <xdr:cNvPr id="58" name="TextBox 57">
          <a:extLst>
            <a:ext uri="{FF2B5EF4-FFF2-40B4-BE49-F238E27FC236}">
              <a16:creationId xmlns:a16="http://schemas.microsoft.com/office/drawing/2014/main" id="{38388E5F-55A7-4AC9-9800-E3B41C9DFD44}"/>
            </a:ext>
          </a:extLst>
        </xdr:cNvPr>
        <xdr:cNvSpPr txBox="1"/>
      </xdr:nvSpPr>
      <xdr:spPr>
        <a:xfrm>
          <a:off x="8356600" y="1549399"/>
          <a:ext cx="1227668" cy="2878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solidFill>
                <a:srgbClr val="FFC000"/>
              </a:solidFill>
              <a:latin typeface="+mn-lt"/>
              <a:ea typeface="+mn-ea"/>
              <a:cs typeface="+mn-cs"/>
            </a:rPr>
            <a:t>Top Product</a:t>
          </a:r>
        </a:p>
      </xdr:txBody>
    </xdr:sp>
    <xdr:clientData/>
  </xdr:oneCellAnchor>
  <xdr:oneCellAnchor>
    <xdr:from>
      <xdr:col>9</xdr:col>
      <xdr:colOff>33867</xdr:colOff>
      <xdr:row>8</xdr:row>
      <xdr:rowOff>93132</xdr:rowOff>
    </xdr:from>
    <xdr:ext cx="1371600" cy="343620"/>
    <xdr:sp macro="" textlink="">
      <xdr:nvSpPr>
        <xdr:cNvPr id="59" name="TextBox 58">
          <a:extLst>
            <a:ext uri="{FF2B5EF4-FFF2-40B4-BE49-F238E27FC236}">
              <a16:creationId xmlns:a16="http://schemas.microsoft.com/office/drawing/2014/main" id="{71EC4F65-E2FD-4F0B-A198-5B568796F56C}"/>
            </a:ext>
          </a:extLst>
        </xdr:cNvPr>
        <xdr:cNvSpPr txBox="1"/>
      </xdr:nvSpPr>
      <xdr:spPr>
        <a:xfrm>
          <a:off x="5977467" y="1515532"/>
          <a:ext cx="1371600" cy="3436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800">
              <a:solidFill>
                <a:srgbClr val="FFC000"/>
              </a:solidFill>
              <a:latin typeface="+mn-lt"/>
              <a:ea typeface="+mn-ea"/>
              <a:cs typeface="+mn-cs"/>
            </a:rPr>
            <a:t>Profit%</a:t>
          </a:r>
        </a:p>
      </xdr:txBody>
    </xdr:sp>
    <xdr:clientData/>
  </xdr:oneCellAnchor>
  <xdr:oneCellAnchor>
    <xdr:from>
      <xdr:col>5</xdr:col>
      <xdr:colOff>480906</xdr:colOff>
      <xdr:row>8</xdr:row>
      <xdr:rowOff>93132</xdr:rowOff>
    </xdr:from>
    <xdr:ext cx="1371600" cy="343620"/>
    <xdr:sp macro="" textlink="">
      <xdr:nvSpPr>
        <xdr:cNvPr id="60" name="TextBox 59">
          <a:extLst>
            <a:ext uri="{FF2B5EF4-FFF2-40B4-BE49-F238E27FC236}">
              <a16:creationId xmlns:a16="http://schemas.microsoft.com/office/drawing/2014/main" id="{ABE34C0C-CD9E-4BC3-A14F-D1DA0FA9BCCC}"/>
            </a:ext>
          </a:extLst>
        </xdr:cNvPr>
        <xdr:cNvSpPr txBox="1"/>
      </xdr:nvSpPr>
      <xdr:spPr>
        <a:xfrm>
          <a:off x="3782906" y="1515532"/>
          <a:ext cx="1371600" cy="3436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800">
              <a:solidFill>
                <a:srgbClr val="FFC000"/>
              </a:solidFill>
              <a:latin typeface="+mn-lt"/>
              <a:ea typeface="+mn-ea"/>
              <a:cs typeface="+mn-cs"/>
            </a:rPr>
            <a:t>Total Profit</a:t>
          </a:r>
        </a:p>
      </xdr:txBody>
    </xdr:sp>
    <xdr:clientData/>
  </xdr:oneCellAnchor>
  <xdr:oneCellAnchor>
    <xdr:from>
      <xdr:col>3</xdr:col>
      <xdr:colOff>296334</xdr:colOff>
      <xdr:row>27</xdr:row>
      <xdr:rowOff>118533</xdr:rowOff>
    </xdr:from>
    <xdr:ext cx="1490133" cy="364067"/>
    <xdr:sp macro="" textlink="">
      <xdr:nvSpPr>
        <xdr:cNvPr id="61" name="TextBox 60">
          <a:extLst>
            <a:ext uri="{FF2B5EF4-FFF2-40B4-BE49-F238E27FC236}">
              <a16:creationId xmlns:a16="http://schemas.microsoft.com/office/drawing/2014/main" id="{726C1FEF-4314-446C-9F7E-5D04AFE48AF4}"/>
            </a:ext>
          </a:extLst>
        </xdr:cNvPr>
        <xdr:cNvSpPr txBox="1"/>
      </xdr:nvSpPr>
      <xdr:spPr>
        <a:xfrm>
          <a:off x="2277534" y="4919133"/>
          <a:ext cx="1490133" cy="3640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800">
              <a:solidFill>
                <a:srgbClr val="FFC000"/>
              </a:solidFill>
              <a:latin typeface="+mn-lt"/>
              <a:ea typeface="+mn-ea"/>
              <a:cs typeface="+mn-cs"/>
            </a:rPr>
            <a:t>Daily</a:t>
          </a:r>
        </a:p>
        <a:p>
          <a:endParaRPr lang="en-US" sz="1400"/>
        </a:p>
      </xdr:txBody>
    </xdr:sp>
    <xdr:clientData/>
  </xdr:oneCellAnchor>
  <xdr:oneCellAnchor>
    <xdr:from>
      <xdr:col>12</xdr:col>
      <xdr:colOff>634999</xdr:colOff>
      <xdr:row>10</xdr:row>
      <xdr:rowOff>93133</xdr:rowOff>
    </xdr:from>
    <xdr:ext cx="939801" cy="245900"/>
    <xdr:sp macro="" textlink="">
      <xdr:nvSpPr>
        <xdr:cNvPr id="62" name="TextBox 61">
          <a:extLst>
            <a:ext uri="{FF2B5EF4-FFF2-40B4-BE49-F238E27FC236}">
              <a16:creationId xmlns:a16="http://schemas.microsoft.com/office/drawing/2014/main" id="{DD7DF10A-E3A8-44C6-ADEB-F6DD12D144DA}"/>
            </a:ext>
          </a:extLst>
        </xdr:cNvPr>
        <xdr:cNvSpPr txBox="1"/>
      </xdr:nvSpPr>
      <xdr:spPr>
        <a:xfrm>
          <a:off x="8559799" y="1871133"/>
          <a:ext cx="939801" cy="2459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a:t>Product41</a:t>
          </a:r>
        </a:p>
      </xdr:txBody>
    </xdr:sp>
    <xdr:clientData/>
  </xdr:oneCellAnchor>
  <xdr:oneCellAnchor>
    <xdr:from>
      <xdr:col>15</xdr:col>
      <xdr:colOff>177801</xdr:colOff>
      <xdr:row>10</xdr:row>
      <xdr:rowOff>127001</xdr:rowOff>
    </xdr:from>
    <xdr:ext cx="905934" cy="245901"/>
    <xdr:sp macro="" textlink="Analysis!$AF$1">
      <xdr:nvSpPr>
        <xdr:cNvPr id="63" name="TextBox 62">
          <a:extLst>
            <a:ext uri="{FF2B5EF4-FFF2-40B4-BE49-F238E27FC236}">
              <a16:creationId xmlns:a16="http://schemas.microsoft.com/office/drawing/2014/main" id="{47570CE3-7125-441A-8252-89852FE74C7C}"/>
            </a:ext>
          </a:extLst>
        </xdr:cNvPr>
        <xdr:cNvSpPr txBox="1"/>
      </xdr:nvSpPr>
      <xdr:spPr>
        <a:xfrm>
          <a:off x="10083801" y="1905001"/>
          <a:ext cx="905934" cy="2459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EAD24E38-DE02-4CA7-A35D-05B24A804A0F}" type="TxLink">
            <a:rPr lang="en-US" sz="1100" b="0" i="0" u="none" strike="noStrike">
              <a:solidFill>
                <a:srgbClr val="000000"/>
              </a:solidFill>
              <a:latin typeface="Tw Cen MT"/>
            </a:rPr>
            <a:t>Category04</a:t>
          </a:fld>
          <a:endParaRPr lang="en-US" sz="1400"/>
        </a:p>
      </xdr:txBody>
    </xdr:sp>
    <xdr:clientData/>
  </xdr:oneCellAnchor>
  <xdr:oneCellAnchor>
    <xdr:from>
      <xdr:col>15</xdr:col>
      <xdr:colOff>84667</xdr:colOff>
      <xdr:row>8</xdr:row>
      <xdr:rowOff>101599</xdr:rowOff>
    </xdr:from>
    <xdr:ext cx="1481667" cy="287836"/>
    <xdr:sp macro="" textlink="">
      <xdr:nvSpPr>
        <xdr:cNvPr id="64" name="TextBox 63">
          <a:extLst>
            <a:ext uri="{FF2B5EF4-FFF2-40B4-BE49-F238E27FC236}">
              <a16:creationId xmlns:a16="http://schemas.microsoft.com/office/drawing/2014/main" id="{0540A3BB-3826-41FF-80C3-394C3F47094D}"/>
            </a:ext>
          </a:extLst>
        </xdr:cNvPr>
        <xdr:cNvSpPr txBox="1"/>
      </xdr:nvSpPr>
      <xdr:spPr>
        <a:xfrm>
          <a:off x="9990667" y="1523999"/>
          <a:ext cx="1481667" cy="2878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a:solidFill>
                <a:srgbClr val="FFC000"/>
              </a:solidFill>
              <a:latin typeface="+mn-lt"/>
              <a:ea typeface="+mn-ea"/>
              <a:cs typeface="+mn-cs"/>
            </a:rPr>
            <a:t>Top </a:t>
          </a:r>
          <a:r>
            <a:rPr lang="en-US" sz="1400">
              <a:solidFill>
                <a:srgbClr val="FFC000"/>
              </a:solidFill>
              <a:latin typeface="+mn-lt"/>
              <a:ea typeface="+mn-ea"/>
              <a:cs typeface="+mn-cs"/>
            </a:rPr>
            <a:t>Category</a:t>
          </a:r>
          <a:endParaRPr lang="en-US" sz="1200">
            <a:solidFill>
              <a:srgbClr val="FFC000"/>
            </a:solidFill>
            <a:latin typeface="+mn-lt"/>
            <a:ea typeface="+mn-ea"/>
            <a:cs typeface="+mn-cs"/>
          </a:endParaRPr>
        </a:p>
      </xdr:txBody>
    </xdr:sp>
    <xdr:clientData/>
  </xdr:oneCellAnchor>
  <xdr:oneCellAnchor>
    <xdr:from>
      <xdr:col>9</xdr:col>
      <xdr:colOff>618065</xdr:colOff>
      <xdr:row>13</xdr:row>
      <xdr:rowOff>76198</xdr:rowOff>
    </xdr:from>
    <xdr:ext cx="1490133" cy="287836"/>
    <xdr:sp macro="" textlink="">
      <xdr:nvSpPr>
        <xdr:cNvPr id="65" name="TextBox 64">
          <a:extLst>
            <a:ext uri="{FF2B5EF4-FFF2-40B4-BE49-F238E27FC236}">
              <a16:creationId xmlns:a16="http://schemas.microsoft.com/office/drawing/2014/main" id="{937DFEEA-C591-452C-90B0-DB8CF4342ACA}"/>
            </a:ext>
          </a:extLst>
        </xdr:cNvPr>
        <xdr:cNvSpPr txBox="1"/>
      </xdr:nvSpPr>
      <xdr:spPr>
        <a:xfrm>
          <a:off x="6561665" y="2387598"/>
          <a:ext cx="1490133" cy="2878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en-US" sz="1400">
              <a:solidFill>
                <a:srgbClr val="FFC000"/>
              </a:solidFill>
              <a:latin typeface="+mn-lt"/>
              <a:ea typeface="+mn-ea"/>
              <a:cs typeface="+mn-cs"/>
            </a:rPr>
            <a:t>Sales Type</a:t>
          </a:r>
        </a:p>
      </xdr:txBody>
    </xdr:sp>
    <xdr:clientData/>
  </xdr:oneCellAnchor>
  <xdr:oneCellAnchor>
    <xdr:from>
      <xdr:col>14</xdr:col>
      <xdr:colOff>33865</xdr:colOff>
      <xdr:row>20</xdr:row>
      <xdr:rowOff>135466</xdr:rowOff>
    </xdr:from>
    <xdr:ext cx="1490133" cy="287836"/>
    <xdr:sp macro="" textlink="">
      <xdr:nvSpPr>
        <xdr:cNvPr id="66" name="TextBox 65">
          <a:extLst>
            <a:ext uri="{FF2B5EF4-FFF2-40B4-BE49-F238E27FC236}">
              <a16:creationId xmlns:a16="http://schemas.microsoft.com/office/drawing/2014/main" id="{3CB099B6-053D-419C-B41F-07CB0102D7ED}"/>
            </a:ext>
          </a:extLst>
        </xdr:cNvPr>
        <xdr:cNvSpPr txBox="1"/>
      </xdr:nvSpPr>
      <xdr:spPr>
        <a:xfrm>
          <a:off x="9279465" y="3691466"/>
          <a:ext cx="1490133" cy="2878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Sales Dashboard</a:t>
          </a:r>
        </a:p>
      </xdr:txBody>
    </xdr:sp>
    <xdr:clientData/>
  </xdr:oneCellAnchor>
  <xdr:oneCellAnchor>
    <xdr:from>
      <xdr:col>2</xdr:col>
      <xdr:colOff>296334</xdr:colOff>
      <xdr:row>10</xdr:row>
      <xdr:rowOff>118134</xdr:rowOff>
    </xdr:from>
    <xdr:ext cx="1490133" cy="245901"/>
    <xdr:sp macro="" textlink="Analysis!$AG$15">
      <xdr:nvSpPr>
        <xdr:cNvPr id="67" name="TextBox 66">
          <a:extLst>
            <a:ext uri="{FF2B5EF4-FFF2-40B4-BE49-F238E27FC236}">
              <a16:creationId xmlns:a16="http://schemas.microsoft.com/office/drawing/2014/main" id="{985382CB-0674-4103-8DE7-2E7C1B510E60}"/>
            </a:ext>
          </a:extLst>
        </xdr:cNvPr>
        <xdr:cNvSpPr txBox="1"/>
      </xdr:nvSpPr>
      <xdr:spPr>
        <a:xfrm>
          <a:off x="1617134" y="1896134"/>
          <a:ext cx="1490133" cy="2459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C3D24898-5211-435F-918C-2964F7A822A0}" type="TxLink">
            <a:rPr lang="en-US" sz="1100" b="0" i="0" u="none" strike="noStrike">
              <a:solidFill>
                <a:srgbClr val="000000"/>
              </a:solidFill>
              <a:latin typeface="Tw Cen MT"/>
            </a:rPr>
            <a:t>$175,535</a:t>
          </a:fld>
          <a:endParaRPr lang="en-US" sz="1400"/>
        </a:p>
      </xdr:txBody>
    </xdr:sp>
    <xdr:clientData/>
  </xdr:oneCellAnchor>
  <xdr:oneCellAnchor>
    <xdr:from>
      <xdr:col>9</xdr:col>
      <xdr:colOff>72814</xdr:colOff>
      <xdr:row>10</xdr:row>
      <xdr:rowOff>118134</xdr:rowOff>
    </xdr:from>
    <xdr:ext cx="1007533" cy="245901"/>
    <xdr:sp macro="" textlink="Analysis!AG17">
      <xdr:nvSpPr>
        <xdr:cNvPr id="68" name="TextBox 67">
          <a:extLst>
            <a:ext uri="{FF2B5EF4-FFF2-40B4-BE49-F238E27FC236}">
              <a16:creationId xmlns:a16="http://schemas.microsoft.com/office/drawing/2014/main" id="{EC317236-2325-4F5A-BAFA-9D37DCF700D9}"/>
            </a:ext>
          </a:extLst>
        </xdr:cNvPr>
        <xdr:cNvSpPr txBox="1"/>
      </xdr:nvSpPr>
      <xdr:spPr>
        <a:xfrm>
          <a:off x="6016414" y="1896134"/>
          <a:ext cx="1007533" cy="2459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713BCB19-1EE9-4EC5-89DA-A597DD77C377}" type="TxLink">
            <a:rPr lang="en-US" sz="1100" b="0" i="0" u="none" strike="noStrike">
              <a:solidFill>
                <a:srgbClr val="000000"/>
              </a:solidFill>
              <a:latin typeface="Tw Cen MT"/>
            </a:rPr>
            <a:t>22%</a:t>
          </a:fld>
          <a:endParaRPr lang="en-US" sz="1400"/>
        </a:p>
      </xdr:txBody>
    </xdr:sp>
    <xdr:clientData/>
  </xdr:oneCellAnchor>
  <xdr:oneCellAnchor>
    <xdr:from>
      <xdr:col>5</xdr:col>
      <xdr:colOff>518160</xdr:colOff>
      <xdr:row>10</xdr:row>
      <xdr:rowOff>118134</xdr:rowOff>
    </xdr:from>
    <xdr:ext cx="1490133" cy="245901"/>
    <xdr:sp macro="" textlink="Analysis!AG16">
      <xdr:nvSpPr>
        <xdr:cNvPr id="69" name="TextBox 68">
          <a:extLst>
            <a:ext uri="{FF2B5EF4-FFF2-40B4-BE49-F238E27FC236}">
              <a16:creationId xmlns:a16="http://schemas.microsoft.com/office/drawing/2014/main" id="{53A4529F-E04A-4B7E-8C0F-0A3CE0317BA1}"/>
            </a:ext>
          </a:extLst>
        </xdr:cNvPr>
        <xdr:cNvSpPr txBox="1"/>
      </xdr:nvSpPr>
      <xdr:spPr>
        <a:xfrm>
          <a:off x="3820160" y="1896134"/>
          <a:ext cx="1490133" cy="2459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E6780D10-BCE3-411A-B7DE-A4BD54D60984}" type="TxLink">
            <a:rPr lang="en-US" sz="1100" b="0" i="0" u="none" strike="noStrike">
              <a:solidFill>
                <a:srgbClr val="000000"/>
              </a:solidFill>
              <a:latin typeface="Tw Cen MT"/>
            </a:rPr>
            <a:t>$38,593</a:t>
          </a:fld>
          <a:endParaRPr lang="en-US" sz="1400"/>
        </a:p>
      </xdr:txBody>
    </xdr:sp>
    <xdr:clientData/>
  </xdr:oneCellAnchor>
  <xdr:oneCellAnchor>
    <xdr:from>
      <xdr:col>1</xdr:col>
      <xdr:colOff>533399</xdr:colOff>
      <xdr:row>5</xdr:row>
      <xdr:rowOff>110066</xdr:rowOff>
    </xdr:from>
    <xdr:ext cx="1989667" cy="270934"/>
    <xdr:sp macro="" textlink="">
      <xdr:nvSpPr>
        <xdr:cNvPr id="76" name="TextBox 75">
          <a:extLst>
            <a:ext uri="{FF2B5EF4-FFF2-40B4-BE49-F238E27FC236}">
              <a16:creationId xmlns:a16="http://schemas.microsoft.com/office/drawing/2014/main" id="{381BE604-8A8C-44AA-895B-5A9A4823D941}"/>
            </a:ext>
          </a:extLst>
        </xdr:cNvPr>
        <xdr:cNvSpPr txBox="1"/>
      </xdr:nvSpPr>
      <xdr:spPr>
        <a:xfrm>
          <a:off x="1193799" y="999066"/>
          <a:ext cx="1989667" cy="2709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en-US" sz="1800">
              <a:solidFill>
                <a:srgbClr val="FFC000"/>
              </a:solidFill>
              <a:latin typeface="+mn-lt"/>
              <a:ea typeface="+mn-ea"/>
              <a:cs typeface="+mn-cs"/>
            </a:rPr>
            <a:t>Super Market Shop</a:t>
          </a:r>
        </a:p>
      </xdr:txBody>
    </xdr:sp>
    <xdr:clientData/>
  </xdr:oneCellAnchor>
  <xdr:oneCellAnchor>
    <xdr:from>
      <xdr:col>13</xdr:col>
      <xdr:colOff>143934</xdr:colOff>
      <xdr:row>12</xdr:row>
      <xdr:rowOff>67732</xdr:rowOff>
    </xdr:from>
    <xdr:ext cx="482599" cy="245901"/>
    <xdr:sp macro="" textlink="Analysis!$M$1">
      <xdr:nvSpPr>
        <xdr:cNvPr id="77" name="TextBox 76">
          <a:extLst>
            <a:ext uri="{FF2B5EF4-FFF2-40B4-BE49-F238E27FC236}">
              <a16:creationId xmlns:a16="http://schemas.microsoft.com/office/drawing/2014/main" id="{5F96DA28-48F8-4EE2-9553-4636B93101F3}"/>
            </a:ext>
          </a:extLst>
        </xdr:cNvPr>
        <xdr:cNvSpPr txBox="1"/>
      </xdr:nvSpPr>
      <xdr:spPr>
        <a:xfrm>
          <a:off x="8729134" y="2201332"/>
          <a:ext cx="482599" cy="2459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2742C478-2D46-4139-BA0A-E2EDF14B9BE8}" type="TxLink">
            <a:rPr lang="en-US" sz="1100" b="0" i="0" u="none" strike="noStrike">
              <a:solidFill>
                <a:srgbClr val="000000"/>
              </a:solidFill>
              <a:latin typeface="Tw Cen MT"/>
            </a:rPr>
            <a:t>69</a:t>
          </a:fld>
          <a:endParaRPr lang="en-US"/>
        </a:p>
      </xdr:txBody>
    </xdr:sp>
    <xdr:clientData/>
  </xdr:oneCellAnchor>
  <xdr:oneCellAnchor>
    <xdr:from>
      <xdr:col>12</xdr:col>
      <xdr:colOff>635000</xdr:colOff>
      <xdr:row>13</xdr:row>
      <xdr:rowOff>143932</xdr:rowOff>
    </xdr:from>
    <xdr:ext cx="778933" cy="245901"/>
    <xdr:sp macro="" textlink="Analysis!$L$1">
      <xdr:nvSpPr>
        <xdr:cNvPr id="78" name="TextBox 77">
          <a:extLst>
            <a:ext uri="{FF2B5EF4-FFF2-40B4-BE49-F238E27FC236}">
              <a16:creationId xmlns:a16="http://schemas.microsoft.com/office/drawing/2014/main" id="{D78BDD40-1022-4C0D-A91B-DA2531EE9B0B}"/>
            </a:ext>
          </a:extLst>
        </xdr:cNvPr>
        <xdr:cNvSpPr txBox="1"/>
      </xdr:nvSpPr>
      <xdr:spPr>
        <a:xfrm>
          <a:off x="8559800" y="2455332"/>
          <a:ext cx="778933" cy="2459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3F61CFFA-26A0-4FEC-849C-7A1844888B6F}" type="TxLink">
            <a:rPr lang="en-US" sz="1100" b="0" i="0" u="none" strike="noStrike">
              <a:solidFill>
                <a:srgbClr val="000000"/>
              </a:solidFill>
              <a:latin typeface="Tw Cen MT"/>
            </a:rPr>
            <a:t>13888.32</a:t>
          </a:fld>
          <a:endParaRPr lang="en-US"/>
        </a:p>
      </xdr:txBody>
    </xdr:sp>
    <xdr:clientData/>
  </xdr:oneCellAnchor>
  <xdr:oneCellAnchor>
    <xdr:from>
      <xdr:col>15</xdr:col>
      <xdr:colOff>270934</xdr:colOff>
      <xdr:row>12</xdr:row>
      <xdr:rowOff>143934</xdr:rowOff>
    </xdr:from>
    <xdr:ext cx="905934" cy="245901"/>
    <xdr:sp macro="" textlink="Analysis!AG1">
      <xdr:nvSpPr>
        <xdr:cNvPr id="79" name="TextBox 78">
          <a:extLst>
            <a:ext uri="{FF2B5EF4-FFF2-40B4-BE49-F238E27FC236}">
              <a16:creationId xmlns:a16="http://schemas.microsoft.com/office/drawing/2014/main" id="{FA8869E6-0B3A-4B14-B197-876436216994}"/>
            </a:ext>
          </a:extLst>
        </xdr:cNvPr>
        <xdr:cNvSpPr txBox="1"/>
      </xdr:nvSpPr>
      <xdr:spPr>
        <a:xfrm>
          <a:off x="10176934" y="2277534"/>
          <a:ext cx="905934" cy="2459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4BBDF2EE-E3EF-413D-9D51-02621909D0F7}" type="TxLink">
            <a:rPr lang="en-US" sz="1100" b="0" i="0" u="none" strike="noStrike">
              <a:solidFill>
                <a:srgbClr val="000000"/>
              </a:solidFill>
              <a:latin typeface="Tw Cen MT"/>
            </a:rPr>
            <a:t>55745.41</a:t>
          </a:fld>
          <a:endParaRPr lang="en-US" sz="1400"/>
        </a:p>
      </xdr:txBody>
    </xdr:sp>
    <xdr:clientData/>
  </xdr:oneCellAnchor>
  <xdr:twoCellAnchor>
    <xdr:from>
      <xdr:col>8</xdr:col>
      <xdr:colOff>319612</xdr:colOff>
      <xdr:row>3</xdr:row>
      <xdr:rowOff>95249</xdr:rowOff>
    </xdr:from>
    <xdr:to>
      <xdr:col>15</xdr:col>
      <xdr:colOff>160866</xdr:colOff>
      <xdr:row>7</xdr:row>
      <xdr:rowOff>33866</xdr:rowOff>
    </xdr:to>
    <xdr:grpSp>
      <xdr:nvGrpSpPr>
        <xdr:cNvPr id="96" name="Group 95">
          <a:extLst>
            <a:ext uri="{FF2B5EF4-FFF2-40B4-BE49-F238E27FC236}">
              <a16:creationId xmlns:a16="http://schemas.microsoft.com/office/drawing/2014/main" id="{539EA919-C841-8F18-14CF-F072F87C3807}"/>
            </a:ext>
          </a:extLst>
        </xdr:cNvPr>
        <xdr:cNvGrpSpPr/>
      </xdr:nvGrpSpPr>
      <xdr:grpSpPr>
        <a:xfrm>
          <a:off x="5602812" y="628649"/>
          <a:ext cx="4464054" cy="649817"/>
          <a:chOff x="5416546" y="645582"/>
          <a:chExt cx="4464054" cy="649817"/>
        </a:xfrm>
      </xdr:grpSpPr>
      <mc:AlternateContent xmlns:mc="http://schemas.openxmlformats.org/markup-compatibility/2006">
        <mc:Choice xmlns:a14="http://schemas.microsoft.com/office/drawing/2010/main" Requires="a14">
          <xdr:graphicFrame macro="">
            <xdr:nvGraphicFramePr>
              <xdr:cNvPr id="80" name="SALE TYPE">
                <a:extLst>
                  <a:ext uri="{FF2B5EF4-FFF2-40B4-BE49-F238E27FC236}">
                    <a16:creationId xmlns:a16="http://schemas.microsoft.com/office/drawing/2014/main" id="{6F3EEAF8-53BC-425A-BC43-2A5A088E36CA}"/>
                  </a:ext>
                </a:extLst>
              </xdr:cNvPr>
              <xdr:cNvGraphicFramePr/>
            </xdr:nvGraphicFramePr>
            <xdr:xfrm>
              <a:off x="5416546" y="645582"/>
              <a:ext cx="2804587" cy="649817"/>
            </xdr:xfrm>
            <a:graphic>
              <a:graphicData uri="http://schemas.microsoft.com/office/drawing/2010/slicer">
                <sle:slicer xmlns:sle="http://schemas.microsoft.com/office/drawing/2010/slicer" name="SALE TYPE"/>
              </a:graphicData>
            </a:graphic>
          </xdr:graphicFrame>
        </mc:Choice>
        <mc:Fallback>
          <xdr:sp macro="" textlink="">
            <xdr:nvSpPr>
              <xdr:cNvPr id="0" name=""/>
              <xdr:cNvSpPr>
                <a:spLocks noTextEdit="1"/>
              </xdr:cNvSpPr>
            </xdr:nvSpPr>
            <xdr:spPr>
              <a:xfrm>
                <a:off x="5602812" y="628649"/>
                <a:ext cx="2804587" cy="6498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81" name="PAYMENT MODE">
                <a:extLst>
                  <a:ext uri="{FF2B5EF4-FFF2-40B4-BE49-F238E27FC236}">
                    <a16:creationId xmlns:a16="http://schemas.microsoft.com/office/drawing/2014/main" id="{8C123D70-49F6-41EA-ADC5-956A67788DC4}"/>
                  </a:ext>
                </a:extLst>
              </xdr:cNvPr>
              <xdr:cNvGraphicFramePr/>
            </xdr:nvGraphicFramePr>
            <xdr:xfrm>
              <a:off x="8398933" y="645582"/>
              <a:ext cx="1481667" cy="649224"/>
            </xdr:xfrm>
            <a:graphic>
              <a:graphicData uri="http://schemas.microsoft.com/office/drawing/2010/slicer">
                <sle:slicer xmlns:sle="http://schemas.microsoft.com/office/drawing/2010/slicer" name="PAYMENT MODE"/>
              </a:graphicData>
            </a:graphic>
          </xdr:graphicFrame>
        </mc:Choice>
        <mc:Fallback>
          <xdr:sp macro="" textlink="">
            <xdr:nvSpPr>
              <xdr:cNvPr id="0" name=""/>
              <xdr:cNvSpPr>
                <a:spLocks noTextEdit="1"/>
              </xdr:cNvSpPr>
            </xdr:nvSpPr>
            <xdr:spPr>
              <a:xfrm>
                <a:off x="8585199" y="628649"/>
                <a:ext cx="1481667" cy="6492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editAs="oneCell">
    <xdr:from>
      <xdr:col>0</xdr:col>
      <xdr:colOff>514349</xdr:colOff>
      <xdr:row>16</xdr:row>
      <xdr:rowOff>118533</xdr:rowOff>
    </xdr:from>
    <xdr:to>
      <xdr:col>2</xdr:col>
      <xdr:colOff>84667</xdr:colOff>
      <xdr:row>32</xdr:row>
      <xdr:rowOff>67732</xdr:rowOff>
    </xdr:to>
    <mc:AlternateContent xmlns:mc="http://schemas.openxmlformats.org/markup-compatibility/2006">
      <mc:Choice xmlns:a14="http://schemas.microsoft.com/office/drawing/2010/main" Requires="a14">
        <xdr:graphicFrame macro="">
          <xdr:nvGraphicFramePr>
            <xdr:cNvPr id="82" name="Month">
              <a:extLst>
                <a:ext uri="{FF2B5EF4-FFF2-40B4-BE49-F238E27FC236}">
                  <a16:creationId xmlns:a16="http://schemas.microsoft.com/office/drawing/2014/main" id="{15944132-9462-4806-89B4-1C4FDCD2A3FA}"/>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514349" y="2963333"/>
              <a:ext cx="891118" cy="27939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486832</xdr:colOff>
      <xdr:row>9</xdr:row>
      <xdr:rowOff>1</xdr:rowOff>
    </xdr:from>
    <xdr:to>
      <xdr:col>2</xdr:col>
      <xdr:colOff>76199</xdr:colOff>
      <xdr:row>14</xdr:row>
      <xdr:rowOff>101601</xdr:rowOff>
    </xdr:to>
    <mc:AlternateContent xmlns:mc="http://schemas.openxmlformats.org/markup-compatibility/2006">
      <mc:Choice xmlns:a14="http://schemas.microsoft.com/office/drawing/2010/main" Requires="a14">
        <xdr:graphicFrame macro="">
          <xdr:nvGraphicFramePr>
            <xdr:cNvPr id="83" name="Year">
              <a:extLst>
                <a:ext uri="{FF2B5EF4-FFF2-40B4-BE49-F238E27FC236}">
                  <a16:creationId xmlns:a16="http://schemas.microsoft.com/office/drawing/2014/main" id="{43087863-0ECA-4154-A6C7-18911D519E3E}"/>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486832" y="1600201"/>
              <a:ext cx="910167" cy="990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3</xdr:col>
          <xdr:colOff>393701</xdr:colOff>
          <xdr:row>14</xdr:row>
          <xdr:rowOff>52918</xdr:rowOff>
        </xdr:from>
        <xdr:to>
          <xdr:col>4</xdr:col>
          <xdr:colOff>88901</xdr:colOff>
          <xdr:row>15</xdr:row>
          <xdr:rowOff>167218</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470E16F7-0415-4B23-8DD4-80A56407A0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Check Box 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127001</xdr:colOff>
          <xdr:row>14</xdr:row>
          <xdr:rowOff>52918</xdr:rowOff>
        </xdr:from>
        <xdr:to>
          <xdr:col>5</xdr:col>
          <xdr:colOff>482601</xdr:colOff>
          <xdr:row>15</xdr:row>
          <xdr:rowOff>167218</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822E3645-AC38-42A9-B548-6AD86A117FD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Check Box 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260351</xdr:colOff>
          <xdr:row>14</xdr:row>
          <xdr:rowOff>52918</xdr:rowOff>
        </xdr:from>
        <xdr:to>
          <xdr:col>4</xdr:col>
          <xdr:colOff>615951</xdr:colOff>
          <xdr:row>15</xdr:row>
          <xdr:rowOff>167218</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65A8C395-E598-43AB-A797-3900352E96D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Check Box 2</a:t>
              </a:r>
            </a:p>
          </xdr:txBody>
        </xdr:sp>
        <xdr:clientData/>
      </xdr:twoCellAnchor>
    </mc:Choice>
    <mc:Fallback/>
  </mc:AlternateContent>
  <xdr:twoCellAnchor>
    <xdr:from>
      <xdr:col>6</xdr:col>
      <xdr:colOff>414867</xdr:colOff>
      <xdr:row>14</xdr:row>
      <xdr:rowOff>67733</xdr:rowOff>
    </xdr:from>
    <xdr:to>
      <xdr:col>9</xdr:col>
      <xdr:colOff>448733</xdr:colOff>
      <xdr:row>26</xdr:row>
      <xdr:rowOff>17993</xdr:rowOff>
    </xdr:to>
    <xdr:grpSp>
      <xdr:nvGrpSpPr>
        <xdr:cNvPr id="93" name="Group 92">
          <a:extLst>
            <a:ext uri="{FF2B5EF4-FFF2-40B4-BE49-F238E27FC236}">
              <a16:creationId xmlns:a16="http://schemas.microsoft.com/office/drawing/2014/main" id="{C4A3B823-7097-22D9-1FF5-6992CD8F796C}"/>
            </a:ext>
          </a:extLst>
        </xdr:cNvPr>
        <xdr:cNvGrpSpPr/>
      </xdr:nvGrpSpPr>
      <xdr:grpSpPr>
        <a:xfrm>
          <a:off x="4377267" y="2556933"/>
          <a:ext cx="2015066" cy="2083860"/>
          <a:chOff x="12266084" y="3647017"/>
          <a:chExt cx="3467097" cy="2746377"/>
        </a:xfrm>
      </xdr:grpSpPr>
      <xdr:graphicFrame macro="">
        <xdr:nvGraphicFramePr>
          <xdr:cNvPr id="85" name="Chart 84">
            <a:extLst>
              <a:ext uri="{FF2B5EF4-FFF2-40B4-BE49-F238E27FC236}">
                <a16:creationId xmlns:a16="http://schemas.microsoft.com/office/drawing/2014/main" id="{2CE87FB9-633D-4862-9C8B-76FF07D4FE3C}"/>
              </a:ext>
            </a:extLst>
          </xdr:cNvPr>
          <xdr:cNvGraphicFramePr>
            <a:graphicFrameLocks/>
          </xdr:cNvGraphicFramePr>
        </xdr:nvGraphicFramePr>
        <xdr:xfrm>
          <a:off x="12589931" y="3650194"/>
          <a:ext cx="3143250" cy="2743200"/>
        </xdr:xfrm>
        <a:graphic>
          <a:graphicData uri="http://schemas.openxmlformats.org/drawingml/2006/chart">
            <c:chart xmlns:c="http://schemas.openxmlformats.org/drawingml/2006/chart" xmlns:r="http://schemas.openxmlformats.org/officeDocument/2006/relationships" r:id="rId23"/>
          </a:graphicData>
        </a:graphic>
      </xdr:graphicFrame>
      <mc:AlternateContent xmlns:mc="http://schemas.openxmlformats.org/markup-compatibility/2006">
        <mc:Choice xmlns:a14="http://schemas.microsoft.com/office/drawing/2010/main" Requires="a14">
          <xdr:sp macro="" textlink="">
            <xdr:nvSpPr>
              <xdr:cNvPr id="2052" name="Scroll Bar 4" hidden="1">
                <a:extLst>
                  <a:ext uri="{63B3BB69-23CF-44E3-9099-C40C66FF867C}">
                    <a14:compatExt spid="_x0000_s2052"/>
                  </a:ext>
                  <a:ext uri="{FF2B5EF4-FFF2-40B4-BE49-F238E27FC236}">
                    <a16:creationId xmlns:a16="http://schemas.microsoft.com/office/drawing/2014/main" id="{0CCFD017-DFF1-4452-B722-8BC7E5FF6553}"/>
                  </a:ext>
                </a:extLst>
              </xdr:cNvPr>
              <xdr:cNvSpPr/>
            </xdr:nvSpPr>
            <xdr:spPr bwMode="auto">
              <a:xfrm>
                <a:off x="12266084" y="3647017"/>
                <a:ext cx="209550" cy="2711450"/>
              </a:xfrm>
              <a:prstGeom prst="rect">
                <a:avLst/>
              </a:prstGeom>
              <a:noFill/>
              <a:ln w="9525">
                <a:miter lim="800000"/>
                <a:headEnd/>
                <a:tailEnd/>
              </a:ln>
            </xdr:spPr>
          </xdr:sp>
        </mc:Choice>
        <mc:Fallback/>
      </mc:AlternateContent>
    </xdr:grpSp>
    <xdr:clientData/>
  </xdr:twoCellAnchor>
  <xdr:twoCellAnchor>
    <xdr:from>
      <xdr:col>13</xdr:col>
      <xdr:colOff>76200</xdr:colOff>
      <xdr:row>22</xdr:row>
      <xdr:rowOff>76200</xdr:rowOff>
    </xdr:from>
    <xdr:to>
      <xdr:col>17</xdr:col>
      <xdr:colOff>33867</xdr:colOff>
      <xdr:row>38</xdr:row>
      <xdr:rowOff>8467</xdr:rowOff>
    </xdr:to>
    <mc:AlternateContent xmlns:mc="http://schemas.openxmlformats.org/markup-compatibility/2006">
      <mc:Choice xmlns:cx1="http://schemas.microsoft.com/office/drawing/2015/9/8/chartex" Requires="cx1">
        <xdr:graphicFrame macro="">
          <xdr:nvGraphicFramePr>
            <xdr:cNvPr id="86" name="Chart 85">
              <a:extLst>
                <a:ext uri="{FF2B5EF4-FFF2-40B4-BE49-F238E27FC236}">
                  <a16:creationId xmlns:a16="http://schemas.microsoft.com/office/drawing/2014/main" id="{0072BAA1-4E4B-4A90-B0A9-038B0491AA2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4"/>
            </a:graphicData>
          </a:graphic>
        </xdr:graphicFrame>
      </mc:Choice>
      <mc:Fallback>
        <xdr:sp macro="" textlink="">
          <xdr:nvSpPr>
            <xdr:cNvPr id="0" name=""/>
            <xdr:cNvSpPr>
              <a:spLocks noTextEdit="1"/>
            </xdr:cNvSpPr>
          </xdr:nvSpPr>
          <xdr:spPr>
            <a:xfrm>
              <a:off x="8661400" y="3987800"/>
              <a:ext cx="2599267" cy="277706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567267</xdr:colOff>
      <xdr:row>15</xdr:row>
      <xdr:rowOff>25399</xdr:rowOff>
    </xdr:from>
    <xdr:to>
      <xdr:col>12</xdr:col>
      <xdr:colOff>262466</xdr:colOff>
      <xdr:row>25</xdr:row>
      <xdr:rowOff>59267</xdr:rowOff>
    </xdr:to>
    <xdr:graphicFrame macro="">
      <xdr:nvGraphicFramePr>
        <xdr:cNvPr id="87" name="Chart 86">
          <a:extLst>
            <a:ext uri="{FF2B5EF4-FFF2-40B4-BE49-F238E27FC236}">
              <a16:creationId xmlns:a16="http://schemas.microsoft.com/office/drawing/2014/main" id="{6CDB6816-5116-41A4-B560-16A6ADB046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9</xdr:col>
      <xdr:colOff>618067</xdr:colOff>
      <xdr:row>29</xdr:row>
      <xdr:rowOff>67733</xdr:rowOff>
    </xdr:from>
    <xdr:to>
      <xdr:col>12</xdr:col>
      <xdr:colOff>270932</xdr:colOff>
      <xdr:row>38</xdr:row>
      <xdr:rowOff>26456</xdr:rowOff>
    </xdr:to>
    <xdr:graphicFrame macro="">
      <xdr:nvGraphicFramePr>
        <xdr:cNvPr id="88" name="Chart 87">
          <a:extLst>
            <a:ext uri="{FF2B5EF4-FFF2-40B4-BE49-F238E27FC236}">
              <a16:creationId xmlns:a16="http://schemas.microsoft.com/office/drawing/2014/main" id="{28AFD310-2B22-4418-B8FD-F17FE95D6B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2</xdr:col>
      <xdr:colOff>541867</xdr:colOff>
      <xdr:row>29</xdr:row>
      <xdr:rowOff>101601</xdr:rowOff>
    </xdr:from>
    <xdr:to>
      <xdr:col>8</xdr:col>
      <xdr:colOff>474133</xdr:colOff>
      <xdr:row>38</xdr:row>
      <xdr:rowOff>139701</xdr:rowOff>
    </xdr:to>
    <xdr:graphicFrame macro="">
      <xdr:nvGraphicFramePr>
        <xdr:cNvPr id="89" name="Chart 88">
          <a:extLst>
            <a:ext uri="{FF2B5EF4-FFF2-40B4-BE49-F238E27FC236}">
              <a16:creationId xmlns:a16="http://schemas.microsoft.com/office/drawing/2014/main" id="{109D9C83-1FA9-4521-A8A1-1F2A5CF811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2</xdr:col>
      <xdr:colOff>376768</xdr:colOff>
      <xdr:row>15</xdr:row>
      <xdr:rowOff>169332</xdr:rowOff>
    </xdr:from>
    <xdr:to>
      <xdr:col>6</xdr:col>
      <xdr:colOff>169333</xdr:colOff>
      <xdr:row>26</xdr:row>
      <xdr:rowOff>39157</xdr:rowOff>
    </xdr:to>
    <xdr:graphicFrame macro="">
      <xdr:nvGraphicFramePr>
        <xdr:cNvPr id="90" name="Chart 7">
          <a:extLst>
            <a:ext uri="{FF2B5EF4-FFF2-40B4-BE49-F238E27FC236}">
              <a16:creationId xmlns:a16="http://schemas.microsoft.com/office/drawing/2014/main" id="{8BFD01F9-DBAB-C8B7-A9A5-464BB1845A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oneCellAnchor>
    <xdr:from>
      <xdr:col>2</xdr:col>
      <xdr:colOff>562187</xdr:colOff>
      <xdr:row>13</xdr:row>
      <xdr:rowOff>59267</xdr:rowOff>
    </xdr:from>
    <xdr:ext cx="741680" cy="309753"/>
    <xdr:sp macro="" textlink="">
      <xdr:nvSpPr>
        <xdr:cNvPr id="92" name="TextBox 91">
          <a:extLst>
            <a:ext uri="{FF2B5EF4-FFF2-40B4-BE49-F238E27FC236}">
              <a16:creationId xmlns:a16="http://schemas.microsoft.com/office/drawing/2014/main" id="{5A97B49D-8432-4207-8A2E-D8080888AEB0}"/>
            </a:ext>
          </a:extLst>
        </xdr:cNvPr>
        <xdr:cNvSpPr txBox="1"/>
      </xdr:nvSpPr>
      <xdr:spPr>
        <a:xfrm>
          <a:off x="1882987" y="2370667"/>
          <a:ext cx="741680" cy="3097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a:solidFill>
                <a:srgbClr val="FFC000"/>
              </a:solidFill>
              <a:latin typeface="+mn-lt"/>
              <a:ea typeface="+mn-ea"/>
              <a:cs typeface="+mn-cs"/>
            </a:rPr>
            <a:t>Monthly</a:t>
          </a:r>
          <a:endParaRPr lang="en-US" sz="1800">
            <a:solidFill>
              <a:srgbClr val="FFC000"/>
            </a:solidFill>
            <a:latin typeface="+mn-lt"/>
            <a:ea typeface="+mn-ea"/>
            <a:cs typeface="+mn-cs"/>
          </a:endParaRPr>
        </a:p>
      </xdr:txBody>
    </xdr:sp>
    <xdr:clientData/>
  </xdr:oneCellAnchor>
  <xdr:oneCellAnchor>
    <xdr:from>
      <xdr:col>7</xdr:col>
      <xdr:colOff>215053</xdr:colOff>
      <xdr:row>13</xdr:row>
      <xdr:rowOff>33867</xdr:rowOff>
    </xdr:from>
    <xdr:ext cx="741680" cy="309753"/>
    <xdr:sp macro="" textlink="">
      <xdr:nvSpPr>
        <xdr:cNvPr id="94" name="TextBox 93">
          <a:extLst>
            <a:ext uri="{FF2B5EF4-FFF2-40B4-BE49-F238E27FC236}">
              <a16:creationId xmlns:a16="http://schemas.microsoft.com/office/drawing/2014/main" id="{D71782A7-DB5B-4E15-A585-83CC85130466}"/>
            </a:ext>
          </a:extLst>
        </xdr:cNvPr>
        <xdr:cNvSpPr txBox="1"/>
      </xdr:nvSpPr>
      <xdr:spPr>
        <a:xfrm>
          <a:off x="4837853" y="2345267"/>
          <a:ext cx="741680" cy="3097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a:solidFill>
                <a:srgbClr val="FFC000"/>
              </a:solidFill>
              <a:latin typeface="+mn-lt"/>
              <a:ea typeface="+mn-ea"/>
              <a:cs typeface="+mn-cs"/>
            </a:rPr>
            <a:t>Product</a:t>
          </a:r>
          <a:endParaRPr lang="en-US" sz="1800">
            <a:solidFill>
              <a:srgbClr val="FFC000"/>
            </a:solidFill>
            <a:latin typeface="+mn-lt"/>
            <a:ea typeface="+mn-ea"/>
            <a:cs typeface="+mn-cs"/>
          </a:endParaRPr>
        </a:p>
      </xdr:txBody>
    </xdr:sp>
    <xdr:clientData/>
  </xdr:oneCellAnchor>
  <xdr:oneCellAnchor>
    <xdr:from>
      <xdr:col>10</xdr:col>
      <xdr:colOff>135467</xdr:colOff>
      <xdr:row>26</xdr:row>
      <xdr:rowOff>169334</xdr:rowOff>
    </xdr:from>
    <xdr:ext cx="1286933" cy="397934"/>
    <xdr:sp macro="" textlink="">
      <xdr:nvSpPr>
        <xdr:cNvPr id="95" name="TextBox 94">
          <a:extLst>
            <a:ext uri="{FF2B5EF4-FFF2-40B4-BE49-F238E27FC236}">
              <a16:creationId xmlns:a16="http://schemas.microsoft.com/office/drawing/2014/main" id="{AF0C67E6-989F-4692-B361-0AA5398A2874}"/>
            </a:ext>
          </a:extLst>
        </xdr:cNvPr>
        <xdr:cNvSpPr txBox="1"/>
      </xdr:nvSpPr>
      <xdr:spPr>
        <a:xfrm>
          <a:off x="6739467" y="4792134"/>
          <a:ext cx="1286933" cy="3979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a:solidFill>
                <a:srgbClr val="FFC000"/>
              </a:solidFill>
              <a:latin typeface="+mn-lt"/>
              <a:ea typeface="+mn-ea"/>
              <a:cs typeface="+mn-cs"/>
            </a:rPr>
            <a:t>Payment</a:t>
          </a:r>
          <a:r>
            <a:rPr lang="en-US" sz="1200">
              <a:solidFill>
                <a:srgbClr val="FFC000"/>
              </a:solidFill>
              <a:latin typeface="+mn-lt"/>
              <a:ea typeface="+mn-ea"/>
              <a:cs typeface="+mn-cs"/>
            </a:rPr>
            <a:t> </a:t>
          </a:r>
          <a:r>
            <a:rPr lang="en-US" sz="1400">
              <a:solidFill>
                <a:srgbClr val="FFC000"/>
              </a:solidFill>
              <a:latin typeface="+mn-lt"/>
              <a:ea typeface="+mn-ea"/>
              <a:cs typeface="+mn-cs"/>
            </a:rPr>
            <a:t>Mode</a:t>
          </a:r>
          <a:endParaRPr lang="en-US" sz="1200">
            <a:solidFill>
              <a:srgbClr val="FFC000"/>
            </a:solidFill>
            <a:latin typeface="+mn-lt"/>
            <a:ea typeface="+mn-ea"/>
            <a:cs typeface="+mn-cs"/>
          </a:endParaRPr>
        </a:p>
        <a:p>
          <a:endParaRPr lang="en-US" sz="1800">
            <a:solidFill>
              <a:srgbClr val="FFC000"/>
            </a:solidFill>
            <a:latin typeface="+mn-lt"/>
            <a:ea typeface="+mn-ea"/>
            <a:cs typeface="+mn-cs"/>
          </a:endParaRP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MYLS" refreshedDate="45422.430625810186" createdVersion="8" refreshedVersion="8" minRefreshableVersion="3" recordCount="527" xr:uid="{10BF8591-7F98-4C48-BA06-A71C00145623}">
  <cacheSource type="worksheet">
    <worksheetSource name="InputData"/>
  </cacheSource>
  <cacheFields count="15">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4">
      <sharedItems containsSemiMixedTypes="0" containsString="0" containsNumber="1" containsInteger="1" minValue="5" maxValue="150"/>
    </cacheField>
    <cacheField name="SELLING PRICE" numFmtId="164">
      <sharedItems containsSemiMixedTypes="0" containsString="0" containsNumber="1" minValue="6.7" maxValue="210"/>
    </cacheField>
    <cacheField name="Total Buying Value" numFmtId="164">
      <sharedItems containsSemiMixedTypes="0" containsString="0" containsNumber="1" containsInteger="1" minValue="5" maxValue="2250"/>
    </cacheField>
    <cacheField name="Total Selling Value" numFmtId="164">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unt="2">
        <s v="2021"/>
        <s v="2022"/>
      </sharedItems>
    </cacheField>
  </cacheFields>
  <extLst>
    <ext xmlns:x14="http://schemas.microsoft.com/office/spreadsheetml/2009/9/main" uri="{725AE2AE-9491-48be-B2B4-4EB974FC3084}">
      <x14:pivotCacheDefinition pivotCacheId="21308260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x v="0"/>
    <x v="0"/>
    <x v="0"/>
    <n v="144"/>
    <n v="156.96"/>
    <n v="1296"/>
    <n v="1412.64"/>
    <x v="0"/>
    <x v="0"/>
    <x v="0"/>
  </r>
  <r>
    <d v="2021-01-02T00:00:00"/>
    <s v="P0038"/>
    <n v="15"/>
    <x v="1"/>
    <x v="1"/>
    <x v="1"/>
    <x v="1"/>
    <x v="1"/>
    <n v="72"/>
    <n v="79.92"/>
    <n v="1080"/>
    <n v="1198.8"/>
    <x v="1"/>
    <x v="0"/>
    <x v="0"/>
  </r>
  <r>
    <d v="2021-01-02T00:00:00"/>
    <s v="P0013"/>
    <n v="6"/>
    <x v="2"/>
    <x v="1"/>
    <x v="2"/>
    <x v="2"/>
    <x v="1"/>
    <n v="112"/>
    <n v="122.08"/>
    <n v="672"/>
    <n v="732.48"/>
    <x v="1"/>
    <x v="0"/>
    <x v="0"/>
  </r>
  <r>
    <d v="2021-01-03T00:00:00"/>
    <s v="P0004"/>
    <n v="5"/>
    <x v="2"/>
    <x v="0"/>
    <x v="3"/>
    <x v="3"/>
    <x v="2"/>
    <n v="44"/>
    <n v="48.84"/>
    <n v="220"/>
    <n v="244.20000000000002"/>
    <x v="2"/>
    <x v="0"/>
    <x v="0"/>
  </r>
  <r>
    <d v="2021-01-04T00:00:00"/>
    <s v="P0035"/>
    <n v="12"/>
    <x v="1"/>
    <x v="0"/>
    <x v="4"/>
    <x v="4"/>
    <x v="3"/>
    <n v="5"/>
    <n v="6.7"/>
    <n v="60"/>
    <n v="80.400000000000006"/>
    <x v="3"/>
    <x v="0"/>
    <x v="0"/>
  </r>
  <r>
    <d v="2021-01-09T00:00:00"/>
    <s v="P0031"/>
    <n v="1"/>
    <x v="2"/>
    <x v="1"/>
    <x v="5"/>
    <x v="4"/>
    <x v="1"/>
    <n v="93"/>
    <n v="104.16"/>
    <n v="93"/>
    <n v="104.16"/>
    <x v="4"/>
    <x v="0"/>
    <x v="0"/>
  </r>
  <r>
    <d v="2021-01-09T00:00:00"/>
    <s v="P0003"/>
    <n v="8"/>
    <x v="2"/>
    <x v="1"/>
    <x v="6"/>
    <x v="3"/>
    <x v="1"/>
    <n v="71"/>
    <n v="80.94"/>
    <n v="568"/>
    <n v="647.52"/>
    <x v="4"/>
    <x v="0"/>
    <x v="0"/>
  </r>
  <r>
    <d v="2021-01-09T00:00:00"/>
    <s v="P0025"/>
    <n v="4"/>
    <x v="2"/>
    <x v="0"/>
    <x v="7"/>
    <x v="0"/>
    <x v="3"/>
    <n v="7"/>
    <n v="8.33"/>
    <n v="28"/>
    <n v="33.32"/>
    <x v="4"/>
    <x v="0"/>
    <x v="0"/>
  </r>
  <r>
    <d v="2021-01-11T00:00:00"/>
    <s v="P0037"/>
    <n v="3"/>
    <x v="2"/>
    <x v="1"/>
    <x v="8"/>
    <x v="1"/>
    <x v="1"/>
    <n v="67"/>
    <n v="85.76"/>
    <n v="201"/>
    <n v="257.28000000000003"/>
    <x v="5"/>
    <x v="0"/>
    <x v="0"/>
  </r>
  <r>
    <d v="2021-01-11T00:00:00"/>
    <s v="P0014"/>
    <n v="4"/>
    <x v="0"/>
    <x v="0"/>
    <x v="9"/>
    <x v="2"/>
    <x v="1"/>
    <n v="112"/>
    <n v="146.72"/>
    <n v="448"/>
    <n v="586.88"/>
    <x v="5"/>
    <x v="0"/>
    <x v="0"/>
  </r>
  <r>
    <d v="2021-01-11T00:00:00"/>
    <s v="P0042"/>
    <n v="4"/>
    <x v="2"/>
    <x v="0"/>
    <x v="10"/>
    <x v="1"/>
    <x v="0"/>
    <n v="120"/>
    <n v="162"/>
    <n v="480"/>
    <n v="648"/>
    <x v="5"/>
    <x v="0"/>
    <x v="0"/>
  </r>
  <r>
    <d v="2021-01-12T00:00:00"/>
    <s v="P0042"/>
    <n v="10"/>
    <x v="1"/>
    <x v="1"/>
    <x v="10"/>
    <x v="1"/>
    <x v="0"/>
    <n v="120"/>
    <n v="162"/>
    <n v="1200"/>
    <n v="1620"/>
    <x v="6"/>
    <x v="0"/>
    <x v="0"/>
  </r>
  <r>
    <d v="2021-01-18T00:00:00"/>
    <s v="P0044"/>
    <n v="13"/>
    <x v="2"/>
    <x v="0"/>
    <x v="11"/>
    <x v="1"/>
    <x v="1"/>
    <n v="76"/>
    <n v="82.08"/>
    <n v="988"/>
    <n v="1067.04"/>
    <x v="7"/>
    <x v="0"/>
    <x v="0"/>
  </r>
  <r>
    <d v="2021-01-18T00:00:00"/>
    <s v="P0023"/>
    <n v="3"/>
    <x v="1"/>
    <x v="1"/>
    <x v="12"/>
    <x v="0"/>
    <x v="0"/>
    <n v="141"/>
    <n v="149.46"/>
    <n v="423"/>
    <n v="448.38"/>
    <x v="7"/>
    <x v="0"/>
    <x v="0"/>
  </r>
  <r>
    <d v="2021-01-19T00:00:00"/>
    <s v="P0035"/>
    <n v="6"/>
    <x v="2"/>
    <x v="1"/>
    <x v="4"/>
    <x v="4"/>
    <x v="3"/>
    <n v="5"/>
    <n v="6.7"/>
    <n v="30"/>
    <n v="40.200000000000003"/>
    <x v="8"/>
    <x v="0"/>
    <x v="0"/>
  </r>
  <r>
    <d v="2021-01-20T00:00:00"/>
    <s v="P0034"/>
    <n v="4"/>
    <x v="2"/>
    <x v="1"/>
    <x v="13"/>
    <x v="4"/>
    <x v="2"/>
    <n v="55"/>
    <n v="58.3"/>
    <n v="220"/>
    <n v="233.2"/>
    <x v="9"/>
    <x v="0"/>
    <x v="0"/>
  </r>
  <r>
    <d v="2021-01-20T00:00:00"/>
    <s v="P0020"/>
    <n v="4"/>
    <x v="2"/>
    <x v="1"/>
    <x v="14"/>
    <x v="0"/>
    <x v="2"/>
    <n v="61"/>
    <n v="76.25"/>
    <n v="244"/>
    <n v="305"/>
    <x v="9"/>
    <x v="0"/>
    <x v="0"/>
  </r>
  <r>
    <d v="2021-01-21T00:00:00"/>
    <s v="P0004"/>
    <n v="15"/>
    <x v="0"/>
    <x v="1"/>
    <x v="3"/>
    <x v="3"/>
    <x v="2"/>
    <n v="44"/>
    <n v="48.84"/>
    <n v="660"/>
    <n v="732.6"/>
    <x v="10"/>
    <x v="0"/>
    <x v="0"/>
  </r>
  <r>
    <d v="2021-01-21T00:00:00"/>
    <s v="P0003"/>
    <n v="9"/>
    <x v="2"/>
    <x v="0"/>
    <x v="6"/>
    <x v="3"/>
    <x v="1"/>
    <n v="71"/>
    <n v="80.94"/>
    <n v="639"/>
    <n v="728.46"/>
    <x v="10"/>
    <x v="0"/>
    <x v="0"/>
  </r>
  <r>
    <d v="2021-01-21T00:00:00"/>
    <s v="P0042"/>
    <n v="6"/>
    <x v="2"/>
    <x v="0"/>
    <x v="10"/>
    <x v="1"/>
    <x v="0"/>
    <n v="120"/>
    <n v="162"/>
    <n v="720"/>
    <n v="972"/>
    <x v="10"/>
    <x v="0"/>
    <x v="0"/>
  </r>
  <r>
    <d v="2021-01-25T00:00:00"/>
    <s v="P0034"/>
    <n v="6"/>
    <x v="2"/>
    <x v="1"/>
    <x v="13"/>
    <x v="4"/>
    <x v="2"/>
    <n v="55"/>
    <n v="58.3"/>
    <n v="330"/>
    <n v="349.79999999999995"/>
    <x v="11"/>
    <x v="0"/>
    <x v="0"/>
  </r>
  <r>
    <d v="2021-01-25T00:00:00"/>
    <s v="P0035"/>
    <n v="7"/>
    <x v="2"/>
    <x v="0"/>
    <x v="4"/>
    <x v="4"/>
    <x v="3"/>
    <n v="5"/>
    <n v="6.7"/>
    <n v="35"/>
    <n v="46.9"/>
    <x v="11"/>
    <x v="0"/>
    <x v="0"/>
  </r>
  <r>
    <d v="2021-01-25T00:00:00"/>
    <s v="P0031"/>
    <n v="14"/>
    <x v="2"/>
    <x v="0"/>
    <x v="5"/>
    <x v="4"/>
    <x v="1"/>
    <n v="93"/>
    <n v="104.16"/>
    <n v="1302"/>
    <n v="1458.24"/>
    <x v="11"/>
    <x v="0"/>
    <x v="0"/>
  </r>
  <r>
    <d v="2021-01-26T00:00:00"/>
    <s v="P0044"/>
    <n v="9"/>
    <x v="0"/>
    <x v="1"/>
    <x v="11"/>
    <x v="1"/>
    <x v="1"/>
    <n v="76"/>
    <n v="82.08"/>
    <n v="684"/>
    <n v="738.72"/>
    <x v="12"/>
    <x v="0"/>
    <x v="0"/>
  </r>
  <r>
    <d v="2021-01-26T00:00:00"/>
    <s v="P0006"/>
    <n v="7"/>
    <x v="1"/>
    <x v="1"/>
    <x v="15"/>
    <x v="3"/>
    <x v="1"/>
    <n v="75"/>
    <n v="85.5"/>
    <n v="525"/>
    <n v="598.5"/>
    <x v="12"/>
    <x v="0"/>
    <x v="0"/>
  </r>
  <r>
    <d v="2021-01-26T00:00:00"/>
    <s v="P0001"/>
    <n v="7"/>
    <x v="1"/>
    <x v="0"/>
    <x v="16"/>
    <x v="3"/>
    <x v="1"/>
    <n v="98"/>
    <n v="103.88"/>
    <n v="686"/>
    <n v="727.16"/>
    <x v="12"/>
    <x v="0"/>
    <x v="0"/>
  </r>
  <r>
    <d v="2021-01-27T00:00:00"/>
    <s v="P0040"/>
    <n v="7"/>
    <x v="0"/>
    <x v="0"/>
    <x v="17"/>
    <x v="1"/>
    <x v="1"/>
    <n v="90"/>
    <n v="115.2"/>
    <n v="630"/>
    <n v="806.4"/>
    <x v="13"/>
    <x v="0"/>
    <x v="0"/>
  </r>
  <r>
    <d v="2021-01-27T00:00:00"/>
    <s v="P0032"/>
    <n v="3"/>
    <x v="0"/>
    <x v="0"/>
    <x v="18"/>
    <x v="4"/>
    <x v="1"/>
    <n v="89"/>
    <n v="117.48"/>
    <n v="267"/>
    <n v="352.44"/>
    <x v="13"/>
    <x v="0"/>
    <x v="0"/>
  </r>
  <r>
    <d v="2021-01-28T00:00:00"/>
    <s v="P0004"/>
    <n v="10"/>
    <x v="1"/>
    <x v="1"/>
    <x v="3"/>
    <x v="3"/>
    <x v="2"/>
    <n v="44"/>
    <n v="48.84"/>
    <n v="440"/>
    <n v="488.40000000000003"/>
    <x v="14"/>
    <x v="0"/>
    <x v="0"/>
  </r>
  <r>
    <d v="2021-01-28T00:00:00"/>
    <s v="P0029"/>
    <n v="2"/>
    <x v="2"/>
    <x v="1"/>
    <x v="19"/>
    <x v="4"/>
    <x v="2"/>
    <n v="47"/>
    <n v="53.11"/>
    <n v="94"/>
    <n v="106.22"/>
    <x v="14"/>
    <x v="0"/>
    <x v="0"/>
  </r>
  <r>
    <d v="2021-02-02T00:00:00"/>
    <s v="P0010"/>
    <n v="7"/>
    <x v="1"/>
    <x v="0"/>
    <x v="20"/>
    <x v="2"/>
    <x v="0"/>
    <n v="148"/>
    <n v="164.28"/>
    <n v="1036"/>
    <n v="1149.96"/>
    <x v="1"/>
    <x v="1"/>
    <x v="0"/>
  </r>
  <r>
    <d v="2021-02-03T00:00:00"/>
    <s v="P0016"/>
    <n v="13"/>
    <x v="2"/>
    <x v="0"/>
    <x v="21"/>
    <x v="2"/>
    <x v="3"/>
    <n v="13"/>
    <n v="16.64"/>
    <n v="169"/>
    <n v="216.32"/>
    <x v="2"/>
    <x v="1"/>
    <x v="0"/>
  </r>
  <r>
    <d v="2021-02-03T00:00:00"/>
    <s v="P0022"/>
    <n v="2"/>
    <x v="0"/>
    <x v="1"/>
    <x v="22"/>
    <x v="0"/>
    <x v="0"/>
    <n v="121"/>
    <n v="141.57"/>
    <n v="242"/>
    <n v="283.14"/>
    <x v="2"/>
    <x v="1"/>
    <x v="0"/>
  </r>
  <r>
    <d v="2021-02-04T00:00:00"/>
    <s v="P0037"/>
    <n v="4"/>
    <x v="1"/>
    <x v="0"/>
    <x v="8"/>
    <x v="1"/>
    <x v="1"/>
    <n v="67"/>
    <n v="85.76"/>
    <n v="268"/>
    <n v="343.04"/>
    <x v="3"/>
    <x v="1"/>
    <x v="0"/>
  </r>
  <r>
    <d v="2021-02-05T00:00:00"/>
    <s v="P0043"/>
    <n v="7"/>
    <x v="1"/>
    <x v="1"/>
    <x v="23"/>
    <x v="1"/>
    <x v="1"/>
    <n v="67"/>
    <n v="83.08"/>
    <n v="469"/>
    <n v="581.55999999999995"/>
    <x v="15"/>
    <x v="1"/>
    <x v="0"/>
  </r>
  <r>
    <d v="2021-02-05T00:00:00"/>
    <s v="P0005"/>
    <n v="1"/>
    <x v="2"/>
    <x v="1"/>
    <x v="24"/>
    <x v="3"/>
    <x v="0"/>
    <n v="133"/>
    <n v="155.61000000000001"/>
    <n v="133"/>
    <n v="155.61000000000001"/>
    <x v="15"/>
    <x v="1"/>
    <x v="0"/>
  </r>
  <r>
    <d v="2021-02-05T00:00:00"/>
    <s v="P0043"/>
    <n v="9"/>
    <x v="2"/>
    <x v="1"/>
    <x v="23"/>
    <x v="1"/>
    <x v="1"/>
    <n v="67"/>
    <n v="83.08"/>
    <n v="603"/>
    <n v="747.72"/>
    <x v="15"/>
    <x v="1"/>
    <x v="0"/>
  </r>
  <r>
    <d v="2021-02-06T00:00:00"/>
    <s v="P0035"/>
    <n v="1"/>
    <x v="2"/>
    <x v="1"/>
    <x v="4"/>
    <x v="4"/>
    <x v="3"/>
    <n v="5"/>
    <n v="6.7"/>
    <n v="5"/>
    <n v="6.7"/>
    <x v="16"/>
    <x v="1"/>
    <x v="0"/>
  </r>
  <r>
    <d v="2021-02-09T00:00:00"/>
    <s v="P0034"/>
    <n v="14"/>
    <x v="2"/>
    <x v="0"/>
    <x v="13"/>
    <x v="4"/>
    <x v="2"/>
    <n v="55"/>
    <n v="58.3"/>
    <n v="770"/>
    <n v="816.19999999999993"/>
    <x v="4"/>
    <x v="1"/>
    <x v="0"/>
  </r>
  <r>
    <d v="2021-02-12T00:00:00"/>
    <s v="P0008"/>
    <n v="7"/>
    <x v="2"/>
    <x v="1"/>
    <x v="25"/>
    <x v="3"/>
    <x v="1"/>
    <n v="83"/>
    <n v="94.62"/>
    <n v="581"/>
    <n v="662.34"/>
    <x v="6"/>
    <x v="1"/>
    <x v="0"/>
  </r>
  <r>
    <d v="2021-02-12T00:00:00"/>
    <s v="P0023"/>
    <n v="9"/>
    <x v="1"/>
    <x v="1"/>
    <x v="12"/>
    <x v="0"/>
    <x v="0"/>
    <n v="141"/>
    <n v="149.46"/>
    <n v="1269"/>
    <n v="1345.14"/>
    <x v="6"/>
    <x v="1"/>
    <x v="0"/>
  </r>
  <r>
    <d v="2021-02-15T00:00:00"/>
    <s v="P0027"/>
    <n v="4"/>
    <x v="2"/>
    <x v="0"/>
    <x v="26"/>
    <x v="4"/>
    <x v="2"/>
    <n v="48"/>
    <n v="57.120000000000005"/>
    <n v="192"/>
    <n v="228.48000000000002"/>
    <x v="17"/>
    <x v="1"/>
    <x v="0"/>
  </r>
  <r>
    <d v="2021-02-18T00:00:00"/>
    <s v="P0015"/>
    <n v="6"/>
    <x v="1"/>
    <x v="1"/>
    <x v="27"/>
    <x v="2"/>
    <x v="3"/>
    <n v="12"/>
    <n v="15.719999999999999"/>
    <n v="72"/>
    <n v="94.32"/>
    <x v="7"/>
    <x v="1"/>
    <x v="0"/>
  </r>
  <r>
    <d v="2021-02-20T00:00:00"/>
    <s v="P0030"/>
    <n v="11"/>
    <x v="1"/>
    <x v="1"/>
    <x v="28"/>
    <x v="4"/>
    <x v="0"/>
    <n v="148"/>
    <n v="201.28"/>
    <n v="1628"/>
    <n v="2214.08"/>
    <x v="9"/>
    <x v="1"/>
    <x v="0"/>
  </r>
  <r>
    <d v="2021-02-22T00:00:00"/>
    <s v="P0013"/>
    <n v="5"/>
    <x v="1"/>
    <x v="1"/>
    <x v="2"/>
    <x v="2"/>
    <x v="1"/>
    <n v="112"/>
    <n v="122.08"/>
    <n v="560"/>
    <n v="610.4"/>
    <x v="18"/>
    <x v="1"/>
    <x v="0"/>
  </r>
  <r>
    <d v="2021-02-23T00:00:00"/>
    <s v="P0025"/>
    <n v="3"/>
    <x v="2"/>
    <x v="1"/>
    <x v="7"/>
    <x v="0"/>
    <x v="3"/>
    <n v="7"/>
    <n v="8.33"/>
    <n v="21"/>
    <n v="24.990000000000002"/>
    <x v="19"/>
    <x v="1"/>
    <x v="0"/>
  </r>
  <r>
    <d v="2021-02-23T00:00:00"/>
    <s v="P0005"/>
    <n v="2"/>
    <x v="2"/>
    <x v="0"/>
    <x v="24"/>
    <x v="3"/>
    <x v="0"/>
    <n v="133"/>
    <n v="155.61000000000001"/>
    <n v="266"/>
    <n v="311.22000000000003"/>
    <x v="19"/>
    <x v="1"/>
    <x v="0"/>
  </r>
  <r>
    <d v="2021-02-25T00:00:00"/>
    <s v="P0002"/>
    <n v="4"/>
    <x v="0"/>
    <x v="0"/>
    <x v="29"/>
    <x v="3"/>
    <x v="1"/>
    <n v="105"/>
    <n v="142.80000000000001"/>
    <n v="420"/>
    <n v="571.20000000000005"/>
    <x v="11"/>
    <x v="1"/>
    <x v="0"/>
  </r>
  <r>
    <d v="2021-02-25T00:00:00"/>
    <s v="P0032"/>
    <n v="11"/>
    <x v="1"/>
    <x v="1"/>
    <x v="18"/>
    <x v="4"/>
    <x v="1"/>
    <n v="89"/>
    <n v="117.48"/>
    <n v="979"/>
    <n v="1292.28"/>
    <x v="11"/>
    <x v="1"/>
    <x v="0"/>
  </r>
  <r>
    <d v="2021-02-25T00:00:00"/>
    <s v="P0030"/>
    <n v="2"/>
    <x v="2"/>
    <x v="0"/>
    <x v="28"/>
    <x v="4"/>
    <x v="0"/>
    <n v="148"/>
    <n v="201.28"/>
    <n v="296"/>
    <n v="402.56"/>
    <x v="11"/>
    <x v="1"/>
    <x v="0"/>
  </r>
  <r>
    <d v="2021-02-27T00:00:00"/>
    <s v="P0018"/>
    <n v="11"/>
    <x v="0"/>
    <x v="0"/>
    <x v="30"/>
    <x v="2"/>
    <x v="3"/>
    <n v="37"/>
    <n v="49.21"/>
    <n v="407"/>
    <n v="541.31000000000006"/>
    <x v="13"/>
    <x v="1"/>
    <x v="0"/>
  </r>
  <r>
    <d v="2021-03-03T00:00:00"/>
    <s v="P0011"/>
    <n v="1"/>
    <x v="2"/>
    <x v="0"/>
    <x v="31"/>
    <x v="2"/>
    <x v="2"/>
    <n v="44"/>
    <n v="48.4"/>
    <n v="44"/>
    <n v="48.4"/>
    <x v="2"/>
    <x v="2"/>
    <x v="0"/>
  </r>
  <r>
    <d v="2021-03-07T00:00:00"/>
    <s v="P0021"/>
    <n v="9"/>
    <x v="2"/>
    <x v="1"/>
    <x v="32"/>
    <x v="0"/>
    <x v="0"/>
    <n v="126"/>
    <n v="162.54"/>
    <n v="1134"/>
    <n v="1462.86"/>
    <x v="20"/>
    <x v="2"/>
    <x v="0"/>
  </r>
  <r>
    <d v="2021-03-08T00:00:00"/>
    <s v="P0027"/>
    <n v="6"/>
    <x v="1"/>
    <x v="1"/>
    <x v="26"/>
    <x v="4"/>
    <x v="2"/>
    <n v="48"/>
    <n v="57.120000000000005"/>
    <n v="288"/>
    <n v="342.72"/>
    <x v="21"/>
    <x v="2"/>
    <x v="0"/>
  </r>
  <r>
    <d v="2021-03-08T00:00:00"/>
    <s v="P0044"/>
    <n v="9"/>
    <x v="1"/>
    <x v="0"/>
    <x v="11"/>
    <x v="1"/>
    <x v="1"/>
    <n v="76"/>
    <n v="82.08"/>
    <n v="684"/>
    <n v="738.72"/>
    <x v="21"/>
    <x v="2"/>
    <x v="0"/>
  </r>
  <r>
    <d v="2021-03-09T00:00:00"/>
    <s v="P0029"/>
    <n v="6"/>
    <x v="0"/>
    <x v="0"/>
    <x v="19"/>
    <x v="4"/>
    <x v="2"/>
    <n v="47"/>
    <n v="53.11"/>
    <n v="282"/>
    <n v="318.65999999999997"/>
    <x v="4"/>
    <x v="2"/>
    <x v="0"/>
  </r>
  <r>
    <d v="2021-03-11T00:00:00"/>
    <s v="P0025"/>
    <n v="11"/>
    <x v="2"/>
    <x v="1"/>
    <x v="7"/>
    <x v="0"/>
    <x v="3"/>
    <n v="7"/>
    <n v="8.33"/>
    <n v="77"/>
    <n v="91.63"/>
    <x v="5"/>
    <x v="2"/>
    <x v="0"/>
  </r>
  <r>
    <d v="2021-03-13T00:00:00"/>
    <s v="P0028"/>
    <n v="10"/>
    <x v="0"/>
    <x v="1"/>
    <x v="33"/>
    <x v="4"/>
    <x v="3"/>
    <n v="37"/>
    <n v="41.81"/>
    <n v="370"/>
    <n v="418.1"/>
    <x v="22"/>
    <x v="2"/>
    <x v="0"/>
  </r>
  <r>
    <d v="2021-03-15T00:00:00"/>
    <s v="P0039"/>
    <n v="11"/>
    <x v="1"/>
    <x v="1"/>
    <x v="34"/>
    <x v="1"/>
    <x v="3"/>
    <n v="37"/>
    <n v="42.55"/>
    <n v="407"/>
    <n v="468.04999999999995"/>
    <x v="17"/>
    <x v="2"/>
    <x v="0"/>
  </r>
  <r>
    <d v="2021-03-16T00:00:00"/>
    <s v="P0012"/>
    <n v="14"/>
    <x v="2"/>
    <x v="1"/>
    <x v="35"/>
    <x v="2"/>
    <x v="1"/>
    <n v="73"/>
    <n v="94.17"/>
    <n v="1022"/>
    <n v="1318.38"/>
    <x v="23"/>
    <x v="2"/>
    <x v="0"/>
  </r>
  <r>
    <d v="2021-03-18T00:00:00"/>
    <s v="P0042"/>
    <n v="8"/>
    <x v="0"/>
    <x v="1"/>
    <x v="10"/>
    <x v="1"/>
    <x v="0"/>
    <n v="120"/>
    <n v="162"/>
    <n v="960"/>
    <n v="1296"/>
    <x v="7"/>
    <x v="2"/>
    <x v="0"/>
  </r>
  <r>
    <d v="2021-03-19T00:00:00"/>
    <s v="P0028"/>
    <n v="9"/>
    <x v="1"/>
    <x v="1"/>
    <x v="33"/>
    <x v="4"/>
    <x v="3"/>
    <n v="37"/>
    <n v="41.81"/>
    <n v="333"/>
    <n v="376.29"/>
    <x v="8"/>
    <x v="2"/>
    <x v="0"/>
  </r>
  <r>
    <d v="2021-03-21T00:00:00"/>
    <s v="P0020"/>
    <n v="13"/>
    <x v="1"/>
    <x v="0"/>
    <x v="14"/>
    <x v="0"/>
    <x v="2"/>
    <n v="61"/>
    <n v="76.25"/>
    <n v="793"/>
    <n v="991.25"/>
    <x v="10"/>
    <x v="2"/>
    <x v="0"/>
  </r>
  <r>
    <d v="2021-03-21T00:00:00"/>
    <s v="P0039"/>
    <n v="7"/>
    <x v="2"/>
    <x v="0"/>
    <x v="34"/>
    <x v="1"/>
    <x v="3"/>
    <n v="37"/>
    <n v="42.55"/>
    <n v="259"/>
    <n v="297.84999999999997"/>
    <x v="10"/>
    <x v="2"/>
    <x v="0"/>
  </r>
  <r>
    <d v="2021-03-22T00:00:00"/>
    <s v="P0002"/>
    <n v="8"/>
    <x v="1"/>
    <x v="0"/>
    <x v="29"/>
    <x v="3"/>
    <x v="1"/>
    <n v="105"/>
    <n v="142.80000000000001"/>
    <n v="840"/>
    <n v="1142.4000000000001"/>
    <x v="18"/>
    <x v="2"/>
    <x v="0"/>
  </r>
  <r>
    <d v="2021-03-22T00:00:00"/>
    <s v="P0012"/>
    <n v="4"/>
    <x v="1"/>
    <x v="0"/>
    <x v="35"/>
    <x v="2"/>
    <x v="1"/>
    <n v="73"/>
    <n v="94.17"/>
    <n v="292"/>
    <n v="376.68"/>
    <x v="18"/>
    <x v="2"/>
    <x v="0"/>
  </r>
  <r>
    <d v="2021-03-25T00:00:00"/>
    <s v="P0024"/>
    <n v="14"/>
    <x v="1"/>
    <x v="1"/>
    <x v="0"/>
    <x v="0"/>
    <x v="0"/>
    <n v="144"/>
    <n v="156.96"/>
    <n v="2016"/>
    <n v="2197.44"/>
    <x v="11"/>
    <x v="2"/>
    <x v="0"/>
  </r>
  <r>
    <d v="2021-03-25T00:00:00"/>
    <s v="P0006"/>
    <n v="4"/>
    <x v="2"/>
    <x v="1"/>
    <x v="15"/>
    <x v="3"/>
    <x v="1"/>
    <n v="75"/>
    <n v="85.5"/>
    <n v="300"/>
    <n v="342"/>
    <x v="11"/>
    <x v="2"/>
    <x v="0"/>
  </r>
  <r>
    <d v="2021-03-25T00:00:00"/>
    <s v="P0029"/>
    <n v="8"/>
    <x v="2"/>
    <x v="1"/>
    <x v="19"/>
    <x v="4"/>
    <x v="2"/>
    <n v="47"/>
    <n v="53.11"/>
    <n v="376"/>
    <n v="424.88"/>
    <x v="11"/>
    <x v="2"/>
    <x v="0"/>
  </r>
  <r>
    <d v="2021-03-25T00:00:00"/>
    <s v="P0038"/>
    <n v="2"/>
    <x v="2"/>
    <x v="0"/>
    <x v="1"/>
    <x v="1"/>
    <x v="1"/>
    <n v="72"/>
    <n v="79.92"/>
    <n v="144"/>
    <n v="159.84"/>
    <x v="11"/>
    <x v="2"/>
    <x v="0"/>
  </r>
  <r>
    <d v="2021-03-26T00:00:00"/>
    <s v="P0001"/>
    <n v="4"/>
    <x v="2"/>
    <x v="1"/>
    <x v="16"/>
    <x v="3"/>
    <x v="1"/>
    <n v="98"/>
    <n v="103.88"/>
    <n v="392"/>
    <n v="415.52"/>
    <x v="12"/>
    <x v="2"/>
    <x v="0"/>
  </r>
  <r>
    <d v="2021-03-26T00:00:00"/>
    <s v="P0042"/>
    <n v="1"/>
    <x v="2"/>
    <x v="1"/>
    <x v="10"/>
    <x v="1"/>
    <x v="0"/>
    <n v="120"/>
    <n v="162"/>
    <n v="120"/>
    <n v="162"/>
    <x v="12"/>
    <x v="2"/>
    <x v="0"/>
  </r>
  <r>
    <d v="2021-03-26T00:00:00"/>
    <s v="P0010"/>
    <n v="9"/>
    <x v="2"/>
    <x v="0"/>
    <x v="20"/>
    <x v="2"/>
    <x v="0"/>
    <n v="148"/>
    <n v="164.28"/>
    <n v="1332"/>
    <n v="1478.52"/>
    <x v="12"/>
    <x v="2"/>
    <x v="0"/>
  </r>
  <r>
    <d v="2021-03-27T00:00:00"/>
    <s v="P0030"/>
    <n v="3"/>
    <x v="2"/>
    <x v="0"/>
    <x v="28"/>
    <x v="4"/>
    <x v="0"/>
    <n v="148"/>
    <n v="201.28"/>
    <n v="444"/>
    <n v="603.84"/>
    <x v="13"/>
    <x v="2"/>
    <x v="0"/>
  </r>
  <r>
    <d v="2021-03-28T00:00:00"/>
    <s v="P0007"/>
    <n v="8"/>
    <x v="1"/>
    <x v="1"/>
    <x v="36"/>
    <x v="3"/>
    <x v="2"/>
    <n v="43"/>
    <n v="47.730000000000004"/>
    <n v="344"/>
    <n v="381.84000000000003"/>
    <x v="14"/>
    <x v="2"/>
    <x v="0"/>
  </r>
  <r>
    <d v="2021-03-30T00:00:00"/>
    <s v="P0038"/>
    <n v="1"/>
    <x v="1"/>
    <x v="1"/>
    <x v="1"/>
    <x v="1"/>
    <x v="1"/>
    <n v="72"/>
    <n v="79.92"/>
    <n v="72"/>
    <n v="79.92"/>
    <x v="24"/>
    <x v="2"/>
    <x v="0"/>
  </r>
  <r>
    <d v="2021-03-31T00:00:00"/>
    <s v="P0042"/>
    <n v="3"/>
    <x v="2"/>
    <x v="1"/>
    <x v="10"/>
    <x v="1"/>
    <x v="0"/>
    <n v="120"/>
    <n v="162"/>
    <n v="360"/>
    <n v="486"/>
    <x v="25"/>
    <x v="2"/>
    <x v="0"/>
  </r>
  <r>
    <d v="2021-04-04T00:00:00"/>
    <s v="P0040"/>
    <n v="4"/>
    <x v="2"/>
    <x v="1"/>
    <x v="17"/>
    <x v="1"/>
    <x v="1"/>
    <n v="90"/>
    <n v="115.2"/>
    <n v="360"/>
    <n v="460.8"/>
    <x v="3"/>
    <x v="3"/>
    <x v="0"/>
  </r>
  <r>
    <d v="2021-04-04T00:00:00"/>
    <s v="P0009"/>
    <n v="9"/>
    <x v="1"/>
    <x v="1"/>
    <x v="37"/>
    <x v="3"/>
    <x v="3"/>
    <n v="6"/>
    <n v="7.8599999999999994"/>
    <n v="54"/>
    <n v="70.739999999999995"/>
    <x v="3"/>
    <x v="3"/>
    <x v="0"/>
  </r>
  <r>
    <d v="2021-04-05T00:00:00"/>
    <s v="P0031"/>
    <n v="15"/>
    <x v="1"/>
    <x v="0"/>
    <x v="5"/>
    <x v="4"/>
    <x v="1"/>
    <n v="93"/>
    <n v="104.16"/>
    <n v="1395"/>
    <n v="1562.3999999999999"/>
    <x v="15"/>
    <x v="3"/>
    <x v="0"/>
  </r>
  <r>
    <d v="2021-04-09T00:00:00"/>
    <s v="P0005"/>
    <n v="3"/>
    <x v="1"/>
    <x v="0"/>
    <x v="24"/>
    <x v="3"/>
    <x v="0"/>
    <n v="133"/>
    <n v="155.61000000000001"/>
    <n v="399"/>
    <n v="466.83000000000004"/>
    <x v="4"/>
    <x v="3"/>
    <x v="0"/>
  </r>
  <r>
    <d v="2021-04-10T00:00:00"/>
    <s v="P0022"/>
    <n v="14"/>
    <x v="2"/>
    <x v="0"/>
    <x v="22"/>
    <x v="0"/>
    <x v="0"/>
    <n v="121"/>
    <n v="141.57"/>
    <n v="1694"/>
    <n v="1981.98"/>
    <x v="26"/>
    <x v="3"/>
    <x v="0"/>
  </r>
  <r>
    <d v="2021-04-12T00:00:00"/>
    <s v="P0037"/>
    <n v="3"/>
    <x v="2"/>
    <x v="1"/>
    <x v="8"/>
    <x v="1"/>
    <x v="1"/>
    <n v="67"/>
    <n v="85.76"/>
    <n v="201"/>
    <n v="257.28000000000003"/>
    <x v="6"/>
    <x v="3"/>
    <x v="0"/>
  </r>
  <r>
    <d v="2021-04-12T00:00:00"/>
    <s v="P0029"/>
    <n v="4"/>
    <x v="2"/>
    <x v="0"/>
    <x v="19"/>
    <x v="4"/>
    <x v="2"/>
    <n v="47"/>
    <n v="53.11"/>
    <n v="188"/>
    <n v="212.44"/>
    <x v="6"/>
    <x v="3"/>
    <x v="0"/>
  </r>
  <r>
    <d v="2021-04-12T00:00:00"/>
    <s v="P0027"/>
    <n v="9"/>
    <x v="2"/>
    <x v="0"/>
    <x v="26"/>
    <x v="4"/>
    <x v="2"/>
    <n v="48"/>
    <n v="57.120000000000005"/>
    <n v="432"/>
    <n v="514.08000000000004"/>
    <x v="6"/>
    <x v="3"/>
    <x v="0"/>
  </r>
  <r>
    <d v="2021-04-12T00:00:00"/>
    <s v="P0033"/>
    <n v="13"/>
    <x v="2"/>
    <x v="1"/>
    <x v="38"/>
    <x v="4"/>
    <x v="1"/>
    <n v="95"/>
    <n v="119.7"/>
    <n v="1235"/>
    <n v="1556.1000000000001"/>
    <x v="6"/>
    <x v="3"/>
    <x v="0"/>
  </r>
  <r>
    <d v="2021-04-15T00:00:00"/>
    <s v="P0017"/>
    <n v="3"/>
    <x v="2"/>
    <x v="0"/>
    <x v="39"/>
    <x v="2"/>
    <x v="0"/>
    <n v="134"/>
    <n v="156.78"/>
    <n v="402"/>
    <n v="470.34000000000003"/>
    <x v="17"/>
    <x v="3"/>
    <x v="0"/>
  </r>
  <r>
    <d v="2021-04-16T00:00:00"/>
    <s v="P0018"/>
    <n v="15"/>
    <x v="2"/>
    <x v="1"/>
    <x v="30"/>
    <x v="2"/>
    <x v="3"/>
    <n v="37"/>
    <n v="49.21"/>
    <n v="555"/>
    <n v="738.15"/>
    <x v="23"/>
    <x v="3"/>
    <x v="0"/>
  </r>
  <r>
    <d v="2021-04-18T00:00:00"/>
    <s v="P0038"/>
    <n v="9"/>
    <x v="0"/>
    <x v="0"/>
    <x v="1"/>
    <x v="1"/>
    <x v="1"/>
    <n v="72"/>
    <n v="79.92"/>
    <n v="648"/>
    <n v="719.28"/>
    <x v="7"/>
    <x v="3"/>
    <x v="0"/>
  </r>
  <r>
    <d v="2021-04-18T00:00:00"/>
    <s v="P0019"/>
    <n v="13"/>
    <x v="2"/>
    <x v="1"/>
    <x v="40"/>
    <x v="2"/>
    <x v="0"/>
    <n v="150"/>
    <n v="210"/>
    <n v="1950"/>
    <n v="2730"/>
    <x v="7"/>
    <x v="3"/>
    <x v="0"/>
  </r>
  <r>
    <d v="2021-04-23T00:00:00"/>
    <s v="P0042"/>
    <n v="6"/>
    <x v="2"/>
    <x v="0"/>
    <x v="10"/>
    <x v="1"/>
    <x v="0"/>
    <n v="120"/>
    <n v="162"/>
    <n v="720"/>
    <n v="972"/>
    <x v="19"/>
    <x v="3"/>
    <x v="0"/>
  </r>
  <r>
    <d v="2021-04-23T00:00:00"/>
    <s v="P0028"/>
    <n v="10"/>
    <x v="2"/>
    <x v="0"/>
    <x v="33"/>
    <x v="4"/>
    <x v="3"/>
    <n v="37"/>
    <n v="41.81"/>
    <n v="370"/>
    <n v="418.1"/>
    <x v="19"/>
    <x v="3"/>
    <x v="0"/>
  </r>
  <r>
    <d v="2021-04-24T00:00:00"/>
    <s v="P0030"/>
    <n v="2"/>
    <x v="1"/>
    <x v="0"/>
    <x v="28"/>
    <x v="4"/>
    <x v="0"/>
    <n v="148"/>
    <n v="201.28"/>
    <n v="296"/>
    <n v="402.56"/>
    <x v="27"/>
    <x v="3"/>
    <x v="0"/>
  </r>
  <r>
    <d v="2021-04-26T00:00:00"/>
    <s v="P0037"/>
    <n v="3"/>
    <x v="2"/>
    <x v="0"/>
    <x v="8"/>
    <x v="1"/>
    <x v="1"/>
    <n v="67"/>
    <n v="85.76"/>
    <n v="201"/>
    <n v="257.28000000000003"/>
    <x v="12"/>
    <x v="3"/>
    <x v="0"/>
  </r>
  <r>
    <d v="2021-04-29T00:00:00"/>
    <s v="P0030"/>
    <n v="7"/>
    <x v="2"/>
    <x v="0"/>
    <x v="28"/>
    <x v="4"/>
    <x v="0"/>
    <n v="148"/>
    <n v="201.28"/>
    <n v="1036"/>
    <n v="1408.96"/>
    <x v="28"/>
    <x v="3"/>
    <x v="0"/>
  </r>
  <r>
    <d v="2021-04-30T00:00:00"/>
    <s v="P0029"/>
    <n v="1"/>
    <x v="2"/>
    <x v="0"/>
    <x v="19"/>
    <x v="4"/>
    <x v="2"/>
    <n v="47"/>
    <n v="53.11"/>
    <n v="47"/>
    <n v="53.11"/>
    <x v="24"/>
    <x v="3"/>
    <x v="0"/>
  </r>
  <r>
    <d v="2021-05-01T00:00:00"/>
    <s v="P0018"/>
    <n v="3"/>
    <x v="1"/>
    <x v="1"/>
    <x v="30"/>
    <x v="2"/>
    <x v="3"/>
    <n v="37"/>
    <n v="49.21"/>
    <n v="111"/>
    <n v="147.63"/>
    <x v="0"/>
    <x v="4"/>
    <x v="0"/>
  </r>
  <r>
    <d v="2021-05-01T00:00:00"/>
    <s v="P0042"/>
    <n v="1"/>
    <x v="1"/>
    <x v="1"/>
    <x v="10"/>
    <x v="1"/>
    <x v="0"/>
    <n v="120"/>
    <n v="162"/>
    <n v="120"/>
    <n v="162"/>
    <x v="0"/>
    <x v="4"/>
    <x v="0"/>
  </r>
  <r>
    <d v="2021-05-03T00:00:00"/>
    <s v="P0034"/>
    <n v="3"/>
    <x v="1"/>
    <x v="0"/>
    <x v="13"/>
    <x v="4"/>
    <x v="2"/>
    <n v="55"/>
    <n v="58.3"/>
    <n v="165"/>
    <n v="174.89999999999998"/>
    <x v="2"/>
    <x v="4"/>
    <x v="0"/>
  </r>
  <r>
    <d v="2021-05-04T00:00:00"/>
    <s v="P0015"/>
    <n v="13"/>
    <x v="1"/>
    <x v="0"/>
    <x v="27"/>
    <x v="2"/>
    <x v="3"/>
    <n v="12"/>
    <n v="15.719999999999999"/>
    <n v="156"/>
    <n v="204.35999999999999"/>
    <x v="3"/>
    <x v="4"/>
    <x v="0"/>
  </r>
  <r>
    <d v="2021-05-04T00:00:00"/>
    <s v="P0014"/>
    <n v="4"/>
    <x v="2"/>
    <x v="1"/>
    <x v="9"/>
    <x v="2"/>
    <x v="1"/>
    <n v="112"/>
    <n v="146.72"/>
    <n v="448"/>
    <n v="586.88"/>
    <x v="3"/>
    <x v="4"/>
    <x v="0"/>
  </r>
  <r>
    <d v="2021-05-05T00:00:00"/>
    <s v="P0009"/>
    <n v="13"/>
    <x v="2"/>
    <x v="1"/>
    <x v="37"/>
    <x v="3"/>
    <x v="3"/>
    <n v="6"/>
    <n v="7.8599999999999994"/>
    <n v="78"/>
    <n v="102.17999999999999"/>
    <x v="15"/>
    <x v="4"/>
    <x v="0"/>
  </r>
  <r>
    <d v="2021-05-06T00:00:00"/>
    <s v="P0008"/>
    <n v="15"/>
    <x v="2"/>
    <x v="0"/>
    <x v="25"/>
    <x v="3"/>
    <x v="1"/>
    <n v="83"/>
    <n v="94.62"/>
    <n v="1245"/>
    <n v="1419.3000000000002"/>
    <x v="16"/>
    <x v="4"/>
    <x v="0"/>
  </r>
  <r>
    <d v="2021-05-06T00:00:00"/>
    <s v="P0009"/>
    <n v="6"/>
    <x v="1"/>
    <x v="0"/>
    <x v="37"/>
    <x v="3"/>
    <x v="3"/>
    <n v="6"/>
    <n v="7.8599999999999994"/>
    <n v="36"/>
    <n v="47.16"/>
    <x v="16"/>
    <x v="4"/>
    <x v="0"/>
  </r>
  <r>
    <d v="2021-05-07T00:00:00"/>
    <s v="P0018"/>
    <n v="1"/>
    <x v="2"/>
    <x v="1"/>
    <x v="30"/>
    <x v="2"/>
    <x v="3"/>
    <n v="37"/>
    <n v="49.21"/>
    <n v="37"/>
    <n v="49.21"/>
    <x v="20"/>
    <x v="4"/>
    <x v="0"/>
  </r>
  <r>
    <d v="2021-05-09T00:00:00"/>
    <s v="P0016"/>
    <n v="6"/>
    <x v="1"/>
    <x v="0"/>
    <x v="21"/>
    <x v="2"/>
    <x v="3"/>
    <n v="13"/>
    <n v="16.64"/>
    <n v="78"/>
    <n v="99.84"/>
    <x v="4"/>
    <x v="4"/>
    <x v="0"/>
  </r>
  <r>
    <d v="2021-05-09T00:00:00"/>
    <s v="P0028"/>
    <n v="8"/>
    <x v="2"/>
    <x v="1"/>
    <x v="33"/>
    <x v="4"/>
    <x v="3"/>
    <n v="37"/>
    <n v="41.81"/>
    <n v="296"/>
    <n v="334.48"/>
    <x v="4"/>
    <x v="4"/>
    <x v="0"/>
  </r>
  <r>
    <d v="2021-05-12T00:00:00"/>
    <s v="P0016"/>
    <n v="3"/>
    <x v="2"/>
    <x v="0"/>
    <x v="21"/>
    <x v="2"/>
    <x v="3"/>
    <n v="13"/>
    <n v="16.64"/>
    <n v="39"/>
    <n v="49.92"/>
    <x v="6"/>
    <x v="4"/>
    <x v="0"/>
  </r>
  <r>
    <d v="2021-05-12T00:00:00"/>
    <s v="P0035"/>
    <n v="15"/>
    <x v="2"/>
    <x v="0"/>
    <x v="4"/>
    <x v="4"/>
    <x v="3"/>
    <n v="5"/>
    <n v="6.7"/>
    <n v="75"/>
    <n v="100.5"/>
    <x v="6"/>
    <x v="4"/>
    <x v="0"/>
  </r>
  <r>
    <d v="2021-05-13T00:00:00"/>
    <s v="P0029"/>
    <n v="4"/>
    <x v="2"/>
    <x v="0"/>
    <x v="19"/>
    <x v="4"/>
    <x v="2"/>
    <n v="47"/>
    <n v="53.11"/>
    <n v="188"/>
    <n v="212.44"/>
    <x v="22"/>
    <x v="4"/>
    <x v="0"/>
  </r>
  <r>
    <d v="2021-05-20T00:00:00"/>
    <s v="P0042"/>
    <n v="2"/>
    <x v="1"/>
    <x v="1"/>
    <x v="10"/>
    <x v="1"/>
    <x v="0"/>
    <n v="120"/>
    <n v="162"/>
    <n v="240"/>
    <n v="324"/>
    <x v="9"/>
    <x v="4"/>
    <x v="0"/>
  </r>
  <r>
    <d v="2021-05-23T00:00:00"/>
    <s v="P0040"/>
    <n v="11"/>
    <x v="2"/>
    <x v="0"/>
    <x v="17"/>
    <x v="1"/>
    <x v="1"/>
    <n v="90"/>
    <n v="115.2"/>
    <n v="990"/>
    <n v="1267.2"/>
    <x v="19"/>
    <x v="4"/>
    <x v="0"/>
  </r>
  <r>
    <d v="2021-05-30T00:00:00"/>
    <s v="P0023"/>
    <n v="13"/>
    <x v="1"/>
    <x v="0"/>
    <x v="12"/>
    <x v="0"/>
    <x v="0"/>
    <n v="141"/>
    <n v="149.46"/>
    <n v="1833"/>
    <n v="1942.98"/>
    <x v="24"/>
    <x v="4"/>
    <x v="0"/>
  </r>
  <r>
    <d v="2021-05-30T00:00:00"/>
    <s v="P0013"/>
    <n v="6"/>
    <x v="1"/>
    <x v="1"/>
    <x v="2"/>
    <x v="2"/>
    <x v="1"/>
    <n v="112"/>
    <n v="122.08"/>
    <n v="672"/>
    <n v="732.48"/>
    <x v="24"/>
    <x v="4"/>
    <x v="0"/>
  </r>
  <r>
    <d v="2021-06-03T00:00:00"/>
    <s v="P0021"/>
    <n v="10"/>
    <x v="2"/>
    <x v="1"/>
    <x v="32"/>
    <x v="0"/>
    <x v="0"/>
    <n v="126"/>
    <n v="162.54"/>
    <n v="1260"/>
    <n v="1625.3999999999999"/>
    <x v="2"/>
    <x v="5"/>
    <x v="0"/>
  </r>
  <r>
    <d v="2021-06-04T00:00:00"/>
    <s v="P0020"/>
    <n v="8"/>
    <x v="0"/>
    <x v="0"/>
    <x v="14"/>
    <x v="0"/>
    <x v="2"/>
    <n v="61"/>
    <n v="76.25"/>
    <n v="488"/>
    <n v="610"/>
    <x v="3"/>
    <x v="5"/>
    <x v="0"/>
  </r>
  <r>
    <d v="2021-06-04T00:00:00"/>
    <s v="P0020"/>
    <n v="12"/>
    <x v="1"/>
    <x v="1"/>
    <x v="14"/>
    <x v="0"/>
    <x v="2"/>
    <n v="61"/>
    <n v="76.25"/>
    <n v="732"/>
    <n v="915"/>
    <x v="3"/>
    <x v="5"/>
    <x v="0"/>
  </r>
  <r>
    <d v="2021-06-05T00:00:00"/>
    <s v="P0022"/>
    <n v="15"/>
    <x v="0"/>
    <x v="0"/>
    <x v="22"/>
    <x v="0"/>
    <x v="0"/>
    <n v="121"/>
    <n v="141.57"/>
    <n v="1815"/>
    <n v="2123.5499999999997"/>
    <x v="15"/>
    <x v="5"/>
    <x v="0"/>
  </r>
  <r>
    <d v="2021-06-05T00:00:00"/>
    <s v="P0035"/>
    <n v="10"/>
    <x v="2"/>
    <x v="0"/>
    <x v="4"/>
    <x v="4"/>
    <x v="3"/>
    <n v="5"/>
    <n v="6.7"/>
    <n v="50"/>
    <n v="67"/>
    <x v="15"/>
    <x v="5"/>
    <x v="0"/>
  </r>
  <r>
    <d v="2021-06-06T00:00:00"/>
    <s v="P0033"/>
    <n v="6"/>
    <x v="2"/>
    <x v="0"/>
    <x v="38"/>
    <x v="4"/>
    <x v="1"/>
    <n v="95"/>
    <n v="119.7"/>
    <n v="570"/>
    <n v="718.2"/>
    <x v="16"/>
    <x v="5"/>
    <x v="0"/>
  </r>
  <r>
    <d v="2021-06-08T00:00:00"/>
    <s v="P0028"/>
    <n v="11"/>
    <x v="2"/>
    <x v="0"/>
    <x v="33"/>
    <x v="4"/>
    <x v="3"/>
    <n v="37"/>
    <n v="41.81"/>
    <n v="407"/>
    <n v="459.91"/>
    <x v="21"/>
    <x v="5"/>
    <x v="0"/>
  </r>
  <r>
    <d v="2021-06-08T00:00:00"/>
    <s v="P0004"/>
    <n v="11"/>
    <x v="0"/>
    <x v="1"/>
    <x v="3"/>
    <x v="3"/>
    <x v="2"/>
    <n v="44"/>
    <n v="48.84"/>
    <n v="484"/>
    <n v="537.24"/>
    <x v="21"/>
    <x v="5"/>
    <x v="0"/>
  </r>
  <r>
    <d v="2021-06-09T00:00:00"/>
    <s v="P0001"/>
    <n v="7"/>
    <x v="2"/>
    <x v="0"/>
    <x v="16"/>
    <x v="3"/>
    <x v="1"/>
    <n v="98"/>
    <n v="103.88"/>
    <n v="686"/>
    <n v="727.16"/>
    <x v="4"/>
    <x v="5"/>
    <x v="0"/>
  </r>
  <r>
    <d v="2021-06-11T00:00:00"/>
    <s v="P0032"/>
    <n v="12"/>
    <x v="0"/>
    <x v="1"/>
    <x v="18"/>
    <x v="4"/>
    <x v="1"/>
    <n v="89"/>
    <n v="117.48"/>
    <n v="1068"/>
    <n v="1409.76"/>
    <x v="5"/>
    <x v="5"/>
    <x v="0"/>
  </r>
  <r>
    <d v="2021-06-12T00:00:00"/>
    <s v="P0041"/>
    <n v="6"/>
    <x v="2"/>
    <x v="0"/>
    <x v="41"/>
    <x v="1"/>
    <x v="0"/>
    <n v="138"/>
    <n v="173.88"/>
    <n v="828"/>
    <n v="1043.28"/>
    <x v="6"/>
    <x v="5"/>
    <x v="0"/>
  </r>
  <r>
    <d v="2021-06-14T00:00:00"/>
    <s v="P0025"/>
    <n v="10"/>
    <x v="1"/>
    <x v="1"/>
    <x v="7"/>
    <x v="0"/>
    <x v="3"/>
    <n v="7"/>
    <n v="8.33"/>
    <n v="70"/>
    <n v="83.3"/>
    <x v="29"/>
    <x v="5"/>
    <x v="0"/>
  </r>
  <r>
    <d v="2021-06-16T00:00:00"/>
    <s v="P0019"/>
    <n v="5"/>
    <x v="0"/>
    <x v="1"/>
    <x v="40"/>
    <x v="2"/>
    <x v="0"/>
    <n v="150"/>
    <n v="210"/>
    <n v="750"/>
    <n v="1050"/>
    <x v="23"/>
    <x v="5"/>
    <x v="0"/>
  </r>
  <r>
    <d v="2021-06-16T00:00:00"/>
    <s v="P0015"/>
    <n v="12"/>
    <x v="1"/>
    <x v="1"/>
    <x v="27"/>
    <x v="2"/>
    <x v="3"/>
    <n v="12"/>
    <n v="15.719999999999999"/>
    <n v="144"/>
    <n v="188.64"/>
    <x v="23"/>
    <x v="5"/>
    <x v="0"/>
  </r>
  <r>
    <d v="2021-06-16T00:00:00"/>
    <s v="P0039"/>
    <n v="11"/>
    <x v="2"/>
    <x v="1"/>
    <x v="34"/>
    <x v="1"/>
    <x v="3"/>
    <n v="37"/>
    <n v="42.55"/>
    <n v="407"/>
    <n v="468.04999999999995"/>
    <x v="23"/>
    <x v="5"/>
    <x v="0"/>
  </r>
  <r>
    <d v="2021-06-18T00:00:00"/>
    <s v="P0025"/>
    <n v="13"/>
    <x v="2"/>
    <x v="1"/>
    <x v="7"/>
    <x v="0"/>
    <x v="3"/>
    <n v="7"/>
    <n v="8.33"/>
    <n v="91"/>
    <n v="108.29"/>
    <x v="7"/>
    <x v="5"/>
    <x v="0"/>
  </r>
  <r>
    <d v="2021-06-19T00:00:00"/>
    <s v="P0041"/>
    <n v="5"/>
    <x v="2"/>
    <x v="0"/>
    <x v="41"/>
    <x v="1"/>
    <x v="0"/>
    <n v="138"/>
    <n v="173.88"/>
    <n v="690"/>
    <n v="869.4"/>
    <x v="8"/>
    <x v="5"/>
    <x v="0"/>
  </r>
  <r>
    <d v="2021-06-20T00:00:00"/>
    <s v="P0016"/>
    <n v="1"/>
    <x v="0"/>
    <x v="1"/>
    <x v="21"/>
    <x v="2"/>
    <x v="3"/>
    <n v="13"/>
    <n v="16.64"/>
    <n v="13"/>
    <n v="16.64"/>
    <x v="9"/>
    <x v="5"/>
    <x v="0"/>
  </r>
  <r>
    <d v="2021-06-23T00:00:00"/>
    <s v="P0016"/>
    <n v="4"/>
    <x v="2"/>
    <x v="0"/>
    <x v="21"/>
    <x v="2"/>
    <x v="3"/>
    <n v="13"/>
    <n v="16.64"/>
    <n v="52"/>
    <n v="66.56"/>
    <x v="19"/>
    <x v="5"/>
    <x v="0"/>
  </r>
  <r>
    <d v="2021-06-24T00:00:00"/>
    <s v="P0011"/>
    <n v="13"/>
    <x v="2"/>
    <x v="0"/>
    <x v="31"/>
    <x v="2"/>
    <x v="2"/>
    <n v="44"/>
    <n v="48.4"/>
    <n v="572"/>
    <n v="629.19999999999993"/>
    <x v="27"/>
    <x v="5"/>
    <x v="0"/>
  </r>
  <r>
    <d v="2021-06-26T00:00:00"/>
    <s v="P0009"/>
    <n v="7"/>
    <x v="1"/>
    <x v="0"/>
    <x v="37"/>
    <x v="3"/>
    <x v="3"/>
    <n v="6"/>
    <n v="7.8599999999999994"/>
    <n v="42"/>
    <n v="55.019999999999996"/>
    <x v="12"/>
    <x v="5"/>
    <x v="0"/>
  </r>
  <r>
    <d v="2021-06-27T00:00:00"/>
    <s v="P0005"/>
    <n v="11"/>
    <x v="2"/>
    <x v="1"/>
    <x v="24"/>
    <x v="3"/>
    <x v="0"/>
    <n v="133"/>
    <n v="155.61000000000001"/>
    <n v="1463"/>
    <n v="1711.71"/>
    <x v="13"/>
    <x v="5"/>
    <x v="0"/>
  </r>
  <r>
    <d v="2021-06-28T00:00:00"/>
    <s v="P0021"/>
    <n v="2"/>
    <x v="1"/>
    <x v="1"/>
    <x v="32"/>
    <x v="0"/>
    <x v="0"/>
    <n v="126"/>
    <n v="162.54"/>
    <n v="252"/>
    <n v="325.08"/>
    <x v="14"/>
    <x v="5"/>
    <x v="0"/>
  </r>
  <r>
    <d v="2021-06-28T00:00:00"/>
    <s v="P0035"/>
    <n v="7"/>
    <x v="1"/>
    <x v="0"/>
    <x v="4"/>
    <x v="4"/>
    <x v="3"/>
    <n v="5"/>
    <n v="6.7"/>
    <n v="35"/>
    <n v="46.9"/>
    <x v="14"/>
    <x v="5"/>
    <x v="0"/>
  </r>
  <r>
    <d v="2021-06-29T00:00:00"/>
    <s v="P0014"/>
    <n v="4"/>
    <x v="2"/>
    <x v="0"/>
    <x v="9"/>
    <x v="2"/>
    <x v="1"/>
    <n v="112"/>
    <n v="146.72"/>
    <n v="448"/>
    <n v="586.88"/>
    <x v="28"/>
    <x v="5"/>
    <x v="0"/>
  </r>
  <r>
    <d v="2021-07-01T00:00:00"/>
    <s v="P0005"/>
    <n v="11"/>
    <x v="2"/>
    <x v="1"/>
    <x v="24"/>
    <x v="3"/>
    <x v="0"/>
    <n v="133"/>
    <n v="155.61000000000001"/>
    <n v="1463"/>
    <n v="1711.71"/>
    <x v="0"/>
    <x v="6"/>
    <x v="0"/>
  </r>
  <r>
    <d v="2021-07-02T00:00:00"/>
    <s v="P0010"/>
    <n v="11"/>
    <x v="2"/>
    <x v="1"/>
    <x v="20"/>
    <x v="2"/>
    <x v="0"/>
    <n v="148"/>
    <n v="164.28"/>
    <n v="1628"/>
    <n v="1807.08"/>
    <x v="1"/>
    <x v="6"/>
    <x v="0"/>
  </r>
  <r>
    <d v="2021-07-03T00:00:00"/>
    <s v="P0033"/>
    <n v="9"/>
    <x v="1"/>
    <x v="1"/>
    <x v="38"/>
    <x v="4"/>
    <x v="1"/>
    <n v="95"/>
    <n v="119.7"/>
    <n v="855"/>
    <n v="1077.3"/>
    <x v="2"/>
    <x v="6"/>
    <x v="0"/>
  </r>
  <r>
    <d v="2021-07-03T00:00:00"/>
    <s v="P0003"/>
    <n v="8"/>
    <x v="1"/>
    <x v="1"/>
    <x v="6"/>
    <x v="3"/>
    <x v="1"/>
    <n v="71"/>
    <n v="80.94"/>
    <n v="568"/>
    <n v="647.52"/>
    <x v="2"/>
    <x v="6"/>
    <x v="0"/>
  </r>
  <r>
    <d v="2021-07-05T00:00:00"/>
    <s v="P0002"/>
    <n v="8"/>
    <x v="2"/>
    <x v="0"/>
    <x v="29"/>
    <x v="3"/>
    <x v="1"/>
    <n v="105"/>
    <n v="142.80000000000001"/>
    <n v="840"/>
    <n v="1142.4000000000001"/>
    <x v="15"/>
    <x v="6"/>
    <x v="0"/>
  </r>
  <r>
    <d v="2021-07-06T00:00:00"/>
    <s v="P0041"/>
    <n v="15"/>
    <x v="2"/>
    <x v="1"/>
    <x v="41"/>
    <x v="1"/>
    <x v="0"/>
    <n v="138"/>
    <n v="173.88"/>
    <n v="2070"/>
    <n v="2608.1999999999998"/>
    <x v="16"/>
    <x v="6"/>
    <x v="0"/>
  </r>
  <r>
    <d v="2021-07-08T00:00:00"/>
    <s v="P0004"/>
    <n v="10"/>
    <x v="2"/>
    <x v="0"/>
    <x v="3"/>
    <x v="3"/>
    <x v="2"/>
    <n v="44"/>
    <n v="48.84"/>
    <n v="440"/>
    <n v="488.40000000000003"/>
    <x v="21"/>
    <x v="6"/>
    <x v="0"/>
  </r>
  <r>
    <d v="2021-07-10T00:00:00"/>
    <s v="P0034"/>
    <n v="6"/>
    <x v="0"/>
    <x v="1"/>
    <x v="13"/>
    <x v="4"/>
    <x v="2"/>
    <n v="55"/>
    <n v="58.3"/>
    <n v="330"/>
    <n v="349.79999999999995"/>
    <x v="26"/>
    <x v="6"/>
    <x v="0"/>
  </r>
  <r>
    <d v="2021-07-11T00:00:00"/>
    <s v="P0009"/>
    <n v="4"/>
    <x v="0"/>
    <x v="0"/>
    <x v="37"/>
    <x v="3"/>
    <x v="3"/>
    <n v="6"/>
    <n v="7.8599999999999994"/>
    <n v="24"/>
    <n v="31.439999999999998"/>
    <x v="5"/>
    <x v="6"/>
    <x v="0"/>
  </r>
  <r>
    <d v="2021-07-13T00:00:00"/>
    <s v="P0019"/>
    <n v="1"/>
    <x v="2"/>
    <x v="1"/>
    <x v="40"/>
    <x v="2"/>
    <x v="0"/>
    <n v="150"/>
    <n v="210"/>
    <n v="150"/>
    <n v="210"/>
    <x v="22"/>
    <x v="6"/>
    <x v="0"/>
  </r>
  <r>
    <d v="2021-07-16T00:00:00"/>
    <s v="P0023"/>
    <n v="8"/>
    <x v="0"/>
    <x v="1"/>
    <x v="12"/>
    <x v="0"/>
    <x v="0"/>
    <n v="141"/>
    <n v="149.46"/>
    <n v="1128"/>
    <n v="1195.68"/>
    <x v="23"/>
    <x v="6"/>
    <x v="0"/>
  </r>
  <r>
    <d v="2021-07-18T00:00:00"/>
    <s v="P0027"/>
    <n v="14"/>
    <x v="1"/>
    <x v="0"/>
    <x v="26"/>
    <x v="4"/>
    <x v="2"/>
    <n v="48"/>
    <n v="57.120000000000005"/>
    <n v="672"/>
    <n v="799.68000000000006"/>
    <x v="7"/>
    <x v="6"/>
    <x v="0"/>
  </r>
  <r>
    <d v="2021-07-20T00:00:00"/>
    <s v="P0038"/>
    <n v="11"/>
    <x v="1"/>
    <x v="0"/>
    <x v="1"/>
    <x v="1"/>
    <x v="1"/>
    <n v="72"/>
    <n v="79.92"/>
    <n v="792"/>
    <n v="879.12"/>
    <x v="9"/>
    <x v="6"/>
    <x v="0"/>
  </r>
  <r>
    <d v="2021-07-20T00:00:00"/>
    <s v="P0043"/>
    <n v="5"/>
    <x v="2"/>
    <x v="0"/>
    <x v="23"/>
    <x v="1"/>
    <x v="1"/>
    <n v="67"/>
    <n v="83.08"/>
    <n v="335"/>
    <n v="415.4"/>
    <x v="9"/>
    <x v="6"/>
    <x v="0"/>
  </r>
  <r>
    <d v="2021-07-21T00:00:00"/>
    <s v="P0029"/>
    <n v="15"/>
    <x v="2"/>
    <x v="0"/>
    <x v="19"/>
    <x v="4"/>
    <x v="2"/>
    <n v="47"/>
    <n v="53.11"/>
    <n v="705"/>
    <n v="796.65"/>
    <x v="10"/>
    <x v="6"/>
    <x v="0"/>
  </r>
  <r>
    <d v="2021-07-22T00:00:00"/>
    <s v="P0026"/>
    <n v="3"/>
    <x v="0"/>
    <x v="1"/>
    <x v="42"/>
    <x v="4"/>
    <x v="3"/>
    <n v="18"/>
    <n v="24.66"/>
    <n v="54"/>
    <n v="73.98"/>
    <x v="18"/>
    <x v="6"/>
    <x v="0"/>
  </r>
  <r>
    <d v="2021-07-22T00:00:00"/>
    <s v="P0024"/>
    <n v="14"/>
    <x v="1"/>
    <x v="1"/>
    <x v="0"/>
    <x v="0"/>
    <x v="0"/>
    <n v="144"/>
    <n v="156.96"/>
    <n v="2016"/>
    <n v="2197.44"/>
    <x v="18"/>
    <x v="6"/>
    <x v="0"/>
  </r>
  <r>
    <d v="2021-07-23T00:00:00"/>
    <s v="P0036"/>
    <n v="7"/>
    <x v="0"/>
    <x v="0"/>
    <x v="43"/>
    <x v="4"/>
    <x v="1"/>
    <n v="90"/>
    <n v="96.3"/>
    <n v="630"/>
    <n v="674.1"/>
    <x v="19"/>
    <x v="6"/>
    <x v="0"/>
  </r>
  <r>
    <d v="2021-07-23T00:00:00"/>
    <s v="P0037"/>
    <n v="8"/>
    <x v="2"/>
    <x v="0"/>
    <x v="8"/>
    <x v="1"/>
    <x v="1"/>
    <n v="67"/>
    <n v="85.76"/>
    <n v="536"/>
    <n v="686.08"/>
    <x v="19"/>
    <x v="6"/>
    <x v="0"/>
  </r>
  <r>
    <d v="2021-07-24T00:00:00"/>
    <s v="P0009"/>
    <n v="4"/>
    <x v="1"/>
    <x v="1"/>
    <x v="37"/>
    <x v="3"/>
    <x v="3"/>
    <n v="6"/>
    <n v="7.8599999999999994"/>
    <n v="24"/>
    <n v="31.439999999999998"/>
    <x v="27"/>
    <x v="6"/>
    <x v="0"/>
  </r>
  <r>
    <d v="2021-07-29T00:00:00"/>
    <s v="P0044"/>
    <n v="15"/>
    <x v="1"/>
    <x v="1"/>
    <x v="11"/>
    <x v="1"/>
    <x v="1"/>
    <n v="76"/>
    <n v="82.08"/>
    <n v="1140"/>
    <n v="1231.2"/>
    <x v="28"/>
    <x v="6"/>
    <x v="0"/>
  </r>
  <r>
    <d v="2021-08-01T00:00:00"/>
    <s v="P0001"/>
    <n v="11"/>
    <x v="2"/>
    <x v="1"/>
    <x v="16"/>
    <x v="3"/>
    <x v="1"/>
    <n v="98"/>
    <n v="103.88"/>
    <n v="1078"/>
    <n v="1142.6799999999998"/>
    <x v="0"/>
    <x v="7"/>
    <x v="0"/>
  </r>
  <r>
    <d v="2021-08-02T00:00:00"/>
    <s v="P0023"/>
    <n v="3"/>
    <x v="2"/>
    <x v="0"/>
    <x v="12"/>
    <x v="0"/>
    <x v="0"/>
    <n v="141"/>
    <n v="149.46"/>
    <n v="423"/>
    <n v="448.38"/>
    <x v="1"/>
    <x v="7"/>
    <x v="0"/>
  </r>
  <r>
    <d v="2021-08-03T00:00:00"/>
    <s v="P0022"/>
    <n v="13"/>
    <x v="1"/>
    <x v="0"/>
    <x v="22"/>
    <x v="0"/>
    <x v="0"/>
    <n v="121"/>
    <n v="141.57"/>
    <n v="1573"/>
    <n v="1840.4099999999999"/>
    <x v="2"/>
    <x v="7"/>
    <x v="0"/>
  </r>
  <r>
    <d v="2021-08-03T00:00:00"/>
    <s v="P0034"/>
    <n v="12"/>
    <x v="1"/>
    <x v="0"/>
    <x v="13"/>
    <x v="4"/>
    <x v="2"/>
    <n v="55"/>
    <n v="58.3"/>
    <n v="660"/>
    <n v="699.59999999999991"/>
    <x v="2"/>
    <x v="7"/>
    <x v="0"/>
  </r>
  <r>
    <d v="2021-08-05T00:00:00"/>
    <s v="P0028"/>
    <n v="14"/>
    <x v="2"/>
    <x v="1"/>
    <x v="33"/>
    <x v="4"/>
    <x v="3"/>
    <n v="37"/>
    <n v="41.81"/>
    <n v="518"/>
    <n v="585.34"/>
    <x v="15"/>
    <x v="7"/>
    <x v="0"/>
  </r>
  <r>
    <d v="2021-08-06T00:00:00"/>
    <s v="P0037"/>
    <n v="1"/>
    <x v="0"/>
    <x v="1"/>
    <x v="8"/>
    <x v="1"/>
    <x v="1"/>
    <n v="67"/>
    <n v="85.76"/>
    <n v="67"/>
    <n v="85.76"/>
    <x v="16"/>
    <x v="7"/>
    <x v="0"/>
  </r>
  <r>
    <d v="2021-08-10T00:00:00"/>
    <s v="P0005"/>
    <n v="4"/>
    <x v="0"/>
    <x v="1"/>
    <x v="24"/>
    <x v="3"/>
    <x v="0"/>
    <n v="133"/>
    <n v="155.61000000000001"/>
    <n v="532"/>
    <n v="622.44000000000005"/>
    <x v="26"/>
    <x v="7"/>
    <x v="0"/>
  </r>
  <r>
    <d v="2021-08-10T00:00:00"/>
    <s v="P0044"/>
    <n v="10"/>
    <x v="1"/>
    <x v="1"/>
    <x v="11"/>
    <x v="1"/>
    <x v="1"/>
    <n v="76"/>
    <n v="82.08"/>
    <n v="760"/>
    <n v="820.8"/>
    <x v="26"/>
    <x v="7"/>
    <x v="0"/>
  </r>
  <r>
    <d v="2021-08-10T00:00:00"/>
    <s v="P0006"/>
    <n v="6"/>
    <x v="2"/>
    <x v="1"/>
    <x v="15"/>
    <x v="3"/>
    <x v="1"/>
    <n v="75"/>
    <n v="85.5"/>
    <n v="450"/>
    <n v="513"/>
    <x v="26"/>
    <x v="7"/>
    <x v="0"/>
  </r>
  <r>
    <d v="2021-08-11T00:00:00"/>
    <s v="P0023"/>
    <n v="4"/>
    <x v="2"/>
    <x v="0"/>
    <x v="12"/>
    <x v="0"/>
    <x v="0"/>
    <n v="141"/>
    <n v="149.46"/>
    <n v="564"/>
    <n v="597.84"/>
    <x v="5"/>
    <x v="7"/>
    <x v="0"/>
  </r>
  <r>
    <d v="2021-08-13T00:00:00"/>
    <s v="P0011"/>
    <n v="13"/>
    <x v="2"/>
    <x v="0"/>
    <x v="31"/>
    <x v="2"/>
    <x v="2"/>
    <n v="44"/>
    <n v="48.4"/>
    <n v="572"/>
    <n v="629.19999999999993"/>
    <x v="22"/>
    <x v="7"/>
    <x v="0"/>
  </r>
  <r>
    <d v="2021-08-13T00:00:00"/>
    <s v="P0027"/>
    <n v="9"/>
    <x v="2"/>
    <x v="0"/>
    <x v="26"/>
    <x v="4"/>
    <x v="2"/>
    <n v="48"/>
    <n v="57.120000000000005"/>
    <n v="432"/>
    <n v="514.08000000000004"/>
    <x v="22"/>
    <x v="7"/>
    <x v="0"/>
  </r>
  <r>
    <d v="2021-08-16T00:00:00"/>
    <s v="P0003"/>
    <n v="3"/>
    <x v="1"/>
    <x v="0"/>
    <x v="6"/>
    <x v="3"/>
    <x v="1"/>
    <n v="71"/>
    <n v="80.94"/>
    <n v="213"/>
    <n v="242.82"/>
    <x v="23"/>
    <x v="7"/>
    <x v="0"/>
  </r>
  <r>
    <d v="2021-08-18T00:00:00"/>
    <s v="P0025"/>
    <n v="6"/>
    <x v="2"/>
    <x v="0"/>
    <x v="7"/>
    <x v="0"/>
    <x v="3"/>
    <n v="7"/>
    <n v="8.33"/>
    <n v="42"/>
    <n v="49.980000000000004"/>
    <x v="7"/>
    <x v="7"/>
    <x v="0"/>
  </r>
  <r>
    <d v="2021-08-20T00:00:00"/>
    <s v="P0020"/>
    <n v="15"/>
    <x v="2"/>
    <x v="1"/>
    <x v="14"/>
    <x v="0"/>
    <x v="2"/>
    <n v="61"/>
    <n v="76.25"/>
    <n v="915"/>
    <n v="1143.75"/>
    <x v="9"/>
    <x v="7"/>
    <x v="0"/>
  </r>
  <r>
    <d v="2021-08-20T00:00:00"/>
    <s v="P0031"/>
    <n v="9"/>
    <x v="2"/>
    <x v="0"/>
    <x v="5"/>
    <x v="4"/>
    <x v="1"/>
    <n v="93"/>
    <n v="104.16"/>
    <n v="837"/>
    <n v="937.43999999999994"/>
    <x v="9"/>
    <x v="7"/>
    <x v="0"/>
  </r>
  <r>
    <d v="2021-08-20T00:00:00"/>
    <s v="P0028"/>
    <n v="13"/>
    <x v="2"/>
    <x v="0"/>
    <x v="33"/>
    <x v="4"/>
    <x v="3"/>
    <n v="37"/>
    <n v="41.81"/>
    <n v="481"/>
    <n v="543.53"/>
    <x v="9"/>
    <x v="7"/>
    <x v="0"/>
  </r>
  <r>
    <d v="2021-08-26T00:00:00"/>
    <s v="P0039"/>
    <n v="4"/>
    <x v="2"/>
    <x v="0"/>
    <x v="34"/>
    <x v="1"/>
    <x v="3"/>
    <n v="37"/>
    <n v="42.55"/>
    <n v="148"/>
    <n v="170.2"/>
    <x v="12"/>
    <x v="7"/>
    <x v="0"/>
  </r>
  <r>
    <d v="2021-08-29T00:00:00"/>
    <s v="P0034"/>
    <n v="12"/>
    <x v="0"/>
    <x v="0"/>
    <x v="13"/>
    <x v="4"/>
    <x v="2"/>
    <n v="55"/>
    <n v="58.3"/>
    <n v="660"/>
    <n v="699.59999999999991"/>
    <x v="28"/>
    <x v="7"/>
    <x v="0"/>
  </r>
  <r>
    <d v="2021-08-30T00:00:00"/>
    <s v="P0013"/>
    <n v="13"/>
    <x v="2"/>
    <x v="0"/>
    <x v="2"/>
    <x v="2"/>
    <x v="1"/>
    <n v="112"/>
    <n v="122.08"/>
    <n v="1456"/>
    <n v="1587.04"/>
    <x v="24"/>
    <x v="7"/>
    <x v="0"/>
  </r>
  <r>
    <d v="2021-08-31T00:00:00"/>
    <s v="P0001"/>
    <n v="2"/>
    <x v="2"/>
    <x v="0"/>
    <x v="16"/>
    <x v="3"/>
    <x v="1"/>
    <n v="98"/>
    <n v="103.88"/>
    <n v="196"/>
    <n v="207.76"/>
    <x v="25"/>
    <x v="7"/>
    <x v="0"/>
  </r>
  <r>
    <d v="2021-08-31T00:00:00"/>
    <s v="P0035"/>
    <n v="11"/>
    <x v="2"/>
    <x v="0"/>
    <x v="4"/>
    <x v="4"/>
    <x v="3"/>
    <n v="5"/>
    <n v="6.7"/>
    <n v="55"/>
    <n v="73.7"/>
    <x v="25"/>
    <x v="7"/>
    <x v="0"/>
  </r>
  <r>
    <d v="2021-09-01T00:00:00"/>
    <s v="P0024"/>
    <n v="1"/>
    <x v="0"/>
    <x v="1"/>
    <x v="0"/>
    <x v="0"/>
    <x v="0"/>
    <n v="144"/>
    <n v="156.96"/>
    <n v="144"/>
    <n v="156.96"/>
    <x v="0"/>
    <x v="8"/>
    <x v="0"/>
  </r>
  <r>
    <d v="2021-09-01T00:00:00"/>
    <s v="P0003"/>
    <n v="14"/>
    <x v="1"/>
    <x v="0"/>
    <x v="6"/>
    <x v="3"/>
    <x v="1"/>
    <n v="71"/>
    <n v="80.94"/>
    <n v="994"/>
    <n v="1133.1599999999999"/>
    <x v="0"/>
    <x v="8"/>
    <x v="0"/>
  </r>
  <r>
    <d v="2021-09-03T00:00:00"/>
    <s v="P0041"/>
    <n v="8"/>
    <x v="2"/>
    <x v="0"/>
    <x v="41"/>
    <x v="1"/>
    <x v="0"/>
    <n v="138"/>
    <n v="173.88"/>
    <n v="1104"/>
    <n v="1391.04"/>
    <x v="2"/>
    <x v="8"/>
    <x v="0"/>
  </r>
  <r>
    <d v="2021-09-04T00:00:00"/>
    <s v="P0028"/>
    <n v="7"/>
    <x v="2"/>
    <x v="0"/>
    <x v="33"/>
    <x v="4"/>
    <x v="3"/>
    <n v="37"/>
    <n v="41.81"/>
    <n v="259"/>
    <n v="292.67"/>
    <x v="3"/>
    <x v="8"/>
    <x v="0"/>
  </r>
  <r>
    <d v="2021-09-04T00:00:00"/>
    <s v="P0023"/>
    <n v="15"/>
    <x v="2"/>
    <x v="0"/>
    <x v="12"/>
    <x v="0"/>
    <x v="0"/>
    <n v="141"/>
    <n v="149.46"/>
    <n v="2115"/>
    <n v="2241.9"/>
    <x v="3"/>
    <x v="8"/>
    <x v="0"/>
  </r>
  <r>
    <d v="2021-09-05T00:00:00"/>
    <s v="P0032"/>
    <n v="1"/>
    <x v="2"/>
    <x v="1"/>
    <x v="18"/>
    <x v="4"/>
    <x v="1"/>
    <n v="89"/>
    <n v="117.48"/>
    <n v="89"/>
    <n v="117.48"/>
    <x v="15"/>
    <x v="8"/>
    <x v="0"/>
  </r>
  <r>
    <d v="2021-09-07T00:00:00"/>
    <s v="P0019"/>
    <n v="5"/>
    <x v="2"/>
    <x v="0"/>
    <x v="40"/>
    <x v="2"/>
    <x v="0"/>
    <n v="150"/>
    <n v="210"/>
    <n v="750"/>
    <n v="1050"/>
    <x v="20"/>
    <x v="8"/>
    <x v="0"/>
  </r>
  <r>
    <d v="2021-09-09T00:00:00"/>
    <s v="P0044"/>
    <n v="4"/>
    <x v="2"/>
    <x v="0"/>
    <x v="11"/>
    <x v="1"/>
    <x v="1"/>
    <n v="76"/>
    <n v="82.08"/>
    <n v="304"/>
    <n v="328.32"/>
    <x v="4"/>
    <x v="8"/>
    <x v="0"/>
  </r>
  <r>
    <d v="2021-09-10T00:00:00"/>
    <s v="P0030"/>
    <n v="6"/>
    <x v="2"/>
    <x v="0"/>
    <x v="28"/>
    <x v="4"/>
    <x v="0"/>
    <n v="148"/>
    <n v="201.28"/>
    <n v="888"/>
    <n v="1207.68"/>
    <x v="26"/>
    <x v="8"/>
    <x v="0"/>
  </r>
  <r>
    <d v="2021-09-10T00:00:00"/>
    <s v="P0001"/>
    <n v="9"/>
    <x v="0"/>
    <x v="0"/>
    <x v="16"/>
    <x v="3"/>
    <x v="1"/>
    <n v="98"/>
    <n v="103.88"/>
    <n v="882"/>
    <n v="934.92"/>
    <x v="26"/>
    <x v="8"/>
    <x v="0"/>
  </r>
  <r>
    <d v="2021-09-10T00:00:00"/>
    <s v="P0026"/>
    <n v="2"/>
    <x v="2"/>
    <x v="0"/>
    <x v="42"/>
    <x v="4"/>
    <x v="3"/>
    <n v="18"/>
    <n v="24.66"/>
    <n v="36"/>
    <n v="49.32"/>
    <x v="26"/>
    <x v="8"/>
    <x v="0"/>
  </r>
  <r>
    <d v="2021-09-11T00:00:00"/>
    <s v="P0001"/>
    <n v="6"/>
    <x v="0"/>
    <x v="0"/>
    <x v="16"/>
    <x v="3"/>
    <x v="1"/>
    <n v="98"/>
    <n v="103.88"/>
    <n v="588"/>
    <n v="623.28"/>
    <x v="5"/>
    <x v="8"/>
    <x v="0"/>
  </r>
  <r>
    <d v="2021-09-13T00:00:00"/>
    <s v="P0041"/>
    <n v="7"/>
    <x v="2"/>
    <x v="1"/>
    <x v="41"/>
    <x v="1"/>
    <x v="0"/>
    <n v="138"/>
    <n v="173.88"/>
    <n v="966"/>
    <n v="1217.1599999999999"/>
    <x v="22"/>
    <x v="8"/>
    <x v="0"/>
  </r>
  <r>
    <d v="2021-09-15T00:00:00"/>
    <s v="P0042"/>
    <n v="6"/>
    <x v="2"/>
    <x v="0"/>
    <x v="10"/>
    <x v="1"/>
    <x v="0"/>
    <n v="120"/>
    <n v="162"/>
    <n v="720"/>
    <n v="972"/>
    <x v="17"/>
    <x v="8"/>
    <x v="0"/>
  </r>
  <r>
    <d v="2021-09-15T00:00:00"/>
    <s v="P0042"/>
    <n v="14"/>
    <x v="2"/>
    <x v="0"/>
    <x v="10"/>
    <x v="1"/>
    <x v="0"/>
    <n v="120"/>
    <n v="162"/>
    <n v="1680"/>
    <n v="2268"/>
    <x v="17"/>
    <x v="8"/>
    <x v="0"/>
  </r>
  <r>
    <d v="2021-09-21T00:00:00"/>
    <s v="P0020"/>
    <n v="7"/>
    <x v="0"/>
    <x v="1"/>
    <x v="14"/>
    <x v="0"/>
    <x v="2"/>
    <n v="61"/>
    <n v="76.25"/>
    <n v="427"/>
    <n v="533.75"/>
    <x v="10"/>
    <x v="8"/>
    <x v="0"/>
  </r>
  <r>
    <d v="2021-09-22T00:00:00"/>
    <s v="P0040"/>
    <n v="2"/>
    <x v="1"/>
    <x v="1"/>
    <x v="17"/>
    <x v="1"/>
    <x v="1"/>
    <n v="90"/>
    <n v="115.2"/>
    <n v="180"/>
    <n v="230.4"/>
    <x v="18"/>
    <x v="8"/>
    <x v="0"/>
  </r>
  <r>
    <d v="2021-09-22T00:00:00"/>
    <s v="P0002"/>
    <n v="4"/>
    <x v="2"/>
    <x v="1"/>
    <x v="29"/>
    <x v="3"/>
    <x v="1"/>
    <n v="105"/>
    <n v="142.80000000000001"/>
    <n v="420"/>
    <n v="571.20000000000005"/>
    <x v="18"/>
    <x v="8"/>
    <x v="0"/>
  </r>
  <r>
    <d v="2021-09-23T00:00:00"/>
    <s v="P0018"/>
    <n v="12"/>
    <x v="2"/>
    <x v="1"/>
    <x v="30"/>
    <x v="2"/>
    <x v="3"/>
    <n v="37"/>
    <n v="49.21"/>
    <n v="444"/>
    <n v="590.52"/>
    <x v="19"/>
    <x v="8"/>
    <x v="0"/>
  </r>
  <r>
    <d v="2021-09-23T00:00:00"/>
    <s v="P0021"/>
    <n v="7"/>
    <x v="1"/>
    <x v="0"/>
    <x v="32"/>
    <x v="0"/>
    <x v="0"/>
    <n v="126"/>
    <n v="162.54"/>
    <n v="882"/>
    <n v="1137.78"/>
    <x v="19"/>
    <x v="8"/>
    <x v="0"/>
  </r>
  <r>
    <d v="2021-09-27T00:00:00"/>
    <s v="P0034"/>
    <n v="1"/>
    <x v="2"/>
    <x v="1"/>
    <x v="13"/>
    <x v="4"/>
    <x v="2"/>
    <n v="55"/>
    <n v="58.3"/>
    <n v="55"/>
    <n v="58.3"/>
    <x v="13"/>
    <x v="8"/>
    <x v="0"/>
  </r>
  <r>
    <d v="2021-09-30T00:00:00"/>
    <s v="P0014"/>
    <n v="9"/>
    <x v="1"/>
    <x v="0"/>
    <x v="9"/>
    <x v="2"/>
    <x v="1"/>
    <n v="112"/>
    <n v="146.72"/>
    <n v="1008"/>
    <n v="1320.48"/>
    <x v="24"/>
    <x v="8"/>
    <x v="0"/>
  </r>
  <r>
    <d v="2021-09-30T00:00:00"/>
    <s v="P0006"/>
    <n v="5"/>
    <x v="1"/>
    <x v="0"/>
    <x v="15"/>
    <x v="3"/>
    <x v="1"/>
    <n v="75"/>
    <n v="85.5"/>
    <n v="375"/>
    <n v="427.5"/>
    <x v="24"/>
    <x v="8"/>
    <x v="0"/>
  </r>
  <r>
    <d v="2021-10-01T00:00:00"/>
    <s v="P0030"/>
    <n v="14"/>
    <x v="1"/>
    <x v="1"/>
    <x v="28"/>
    <x v="4"/>
    <x v="0"/>
    <n v="148"/>
    <n v="201.28"/>
    <n v="2072"/>
    <n v="2817.92"/>
    <x v="0"/>
    <x v="9"/>
    <x v="0"/>
  </r>
  <r>
    <d v="2021-10-02T00:00:00"/>
    <s v="P0014"/>
    <n v="15"/>
    <x v="2"/>
    <x v="0"/>
    <x v="9"/>
    <x v="2"/>
    <x v="1"/>
    <n v="112"/>
    <n v="146.72"/>
    <n v="1680"/>
    <n v="2200.8000000000002"/>
    <x v="1"/>
    <x v="9"/>
    <x v="0"/>
  </r>
  <r>
    <d v="2021-10-03T00:00:00"/>
    <s v="P0019"/>
    <n v="9"/>
    <x v="2"/>
    <x v="0"/>
    <x v="40"/>
    <x v="2"/>
    <x v="0"/>
    <n v="150"/>
    <n v="210"/>
    <n v="1350"/>
    <n v="1890"/>
    <x v="2"/>
    <x v="9"/>
    <x v="0"/>
  </r>
  <r>
    <d v="2021-10-06T00:00:00"/>
    <s v="P0035"/>
    <n v="1"/>
    <x v="2"/>
    <x v="0"/>
    <x v="4"/>
    <x v="4"/>
    <x v="3"/>
    <n v="5"/>
    <n v="6.7"/>
    <n v="5"/>
    <n v="6.7"/>
    <x v="16"/>
    <x v="9"/>
    <x v="0"/>
  </r>
  <r>
    <d v="2021-10-06T00:00:00"/>
    <s v="P0036"/>
    <n v="12"/>
    <x v="1"/>
    <x v="0"/>
    <x v="43"/>
    <x v="4"/>
    <x v="1"/>
    <n v="90"/>
    <n v="96.3"/>
    <n v="1080"/>
    <n v="1155.5999999999999"/>
    <x v="16"/>
    <x v="9"/>
    <x v="0"/>
  </r>
  <r>
    <d v="2021-10-07T00:00:00"/>
    <s v="P0026"/>
    <n v="6"/>
    <x v="2"/>
    <x v="1"/>
    <x v="42"/>
    <x v="4"/>
    <x v="3"/>
    <n v="18"/>
    <n v="24.66"/>
    <n v="108"/>
    <n v="147.96"/>
    <x v="20"/>
    <x v="9"/>
    <x v="0"/>
  </r>
  <r>
    <d v="2021-10-09T00:00:00"/>
    <s v="P0038"/>
    <n v="5"/>
    <x v="2"/>
    <x v="1"/>
    <x v="1"/>
    <x v="1"/>
    <x v="1"/>
    <n v="72"/>
    <n v="79.92"/>
    <n v="360"/>
    <n v="399.6"/>
    <x v="4"/>
    <x v="9"/>
    <x v="0"/>
  </r>
  <r>
    <d v="2021-10-09T00:00:00"/>
    <s v="P0032"/>
    <n v="11"/>
    <x v="1"/>
    <x v="1"/>
    <x v="18"/>
    <x v="4"/>
    <x v="1"/>
    <n v="89"/>
    <n v="117.48"/>
    <n v="979"/>
    <n v="1292.28"/>
    <x v="4"/>
    <x v="9"/>
    <x v="0"/>
  </r>
  <r>
    <d v="2021-10-10T00:00:00"/>
    <s v="P0035"/>
    <n v="14"/>
    <x v="2"/>
    <x v="1"/>
    <x v="4"/>
    <x v="4"/>
    <x v="3"/>
    <n v="5"/>
    <n v="6.7"/>
    <n v="70"/>
    <n v="93.8"/>
    <x v="26"/>
    <x v="9"/>
    <x v="0"/>
  </r>
  <r>
    <d v="2021-10-11T00:00:00"/>
    <s v="P0011"/>
    <n v="15"/>
    <x v="2"/>
    <x v="1"/>
    <x v="31"/>
    <x v="2"/>
    <x v="2"/>
    <n v="44"/>
    <n v="48.4"/>
    <n v="660"/>
    <n v="726"/>
    <x v="5"/>
    <x v="9"/>
    <x v="0"/>
  </r>
  <r>
    <d v="2021-10-12T00:00:00"/>
    <s v="P0027"/>
    <n v="8"/>
    <x v="1"/>
    <x v="0"/>
    <x v="26"/>
    <x v="4"/>
    <x v="2"/>
    <n v="48"/>
    <n v="57.120000000000005"/>
    <n v="384"/>
    <n v="456.96000000000004"/>
    <x v="6"/>
    <x v="9"/>
    <x v="0"/>
  </r>
  <r>
    <d v="2021-10-17T00:00:00"/>
    <s v="P0001"/>
    <n v="13"/>
    <x v="2"/>
    <x v="0"/>
    <x v="16"/>
    <x v="3"/>
    <x v="1"/>
    <n v="98"/>
    <n v="103.88"/>
    <n v="1274"/>
    <n v="1350.44"/>
    <x v="30"/>
    <x v="9"/>
    <x v="0"/>
  </r>
  <r>
    <d v="2021-10-18T00:00:00"/>
    <s v="P0025"/>
    <n v="6"/>
    <x v="1"/>
    <x v="1"/>
    <x v="7"/>
    <x v="0"/>
    <x v="3"/>
    <n v="7"/>
    <n v="8.33"/>
    <n v="42"/>
    <n v="49.980000000000004"/>
    <x v="7"/>
    <x v="9"/>
    <x v="0"/>
  </r>
  <r>
    <d v="2021-10-18T00:00:00"/>
    <s v="P0021"/>
    <n v="13"/>
    <x v="1"/>
    <x v="1"/>
    <x v="32"/>
    <x v="0"/>
    <x v="0"/>
    <n v="126"/>
    <n v="162.54"/>
    <n v="1638"/>
    <n v="2113.02"/>
    <x v="7"/>
    <x v="9"/>
    <x v="0"/>
  </r>
  <r>
    <d v="2021-10-22T00:00:00"/>
    <s v="P0011"/>
    <n v="7"/>
    <x v="2"/>
    <x v="1"/>
    <x v="31"/>
    <x v="2"/>
    <x v="2"/>
    <n v="44"/>
    <n v="48.4"/>
    <n v="308"/>
    <n v="338.8"/>
    <x v="18"/>
    <x v="9"/>
    <x v="0"/>
  </r>
  <r>
    <d v="2021-10-22T00:00:00"/>
    <s v="P0024"/>
    <n v="13"/>
    <x v="1"/>
    <x v="1"/>
    <x v="0"/>
    <x v="0"/>
    <x v="0"/>
    <n v="144"/>
    <n v="156.96"/>
    <n v="1872"/>
    <n v="2040.48"/>
    <x v="18"/>
    <x v="9"/>
    <x v="0"/>
  </r>
  <r>
    <d v="2021-10-22T00:00:00"/>
    <s v="P0009"/>
    <n v="1"/>
    <x v="2"/>
    <x v="1"/>
    <x v="37"/>
    <x v="3"/>
    <x v="3"/>
    <n v="6"/>
    <n v="7.8599999999999994"/>
    <n v="6"/>
    <n v="7.8599999999999994"/>
    <x v="18"/>
    <x v="9"/>
    <x v="0"/>
  </r>
  <r>
    <d v="2021-10-24T00:00:00"/>
    <s v="P0011"/>
    <n v="3"/>
    <x v="0"/>
    <x v="1"/>
    <x v="31"/>
    <x v="2"/>
    <x v="2"/>
    <n v="44"/>
    <n v="48.4"/>
    <n v="132"/>
    <n v="145.19999999999999"/>
    <x v="27"/>
    <x v="9"/>
    <x v="0"/>
  </r>
  <r>
    <d v="2021-10-25T00:00:00"/>
    <s v="P0044"/>
    <n v="9"/>
    <x v="1"/>
    <x v="1"/>
    <x v="11"/>
    <x v="1"/>
    <x v="1"/>
    <n v="76"/>
    <n v="82.08"/>
    <n v="684"/>
    <n v="738.72"/>
    <x v="11"/>
    <x v="9"/>
    <x v="0"/>
  </r>
  <r>
    <d v="2021-10-26T00:00:00"/>
    <s v="P0004"/>
    <n v="6"/>
    <x v="0"/>
    <x v="1"/>
    <x v="3"/>
    <x v="3"/>
    <x v="2"/>
    <n v="44"/>
    <n v="48.84"/>
    <n v="264"/>
    <n v="293.04000000000002"/>
    <x v="12"/>
    <x v="9"/>
    <x v="0"/>
  </r>
  <r>
    <d v="2021-10-28T00:00:00"/>
    <s v="P0008"/>
    <n v="1"/>
    <x v="2"/>
    <x v="1"/>
    <x v="25"/>
    <x v="3"/>
    <x v="1"/>
    <n v="83"/>
    <n v="94.62"/>
    <n v="83"/>
    <n v="94.62"/>
    <x v="14"/>
    <x v="9"/>
    <x v="0"/>
  </r>
  <r>
    <d v="2021-10-29T00:00:00"/>
    <s v="P0038"/>
    <n v="14"/>
    <x v="1"/>
    <x v="0"/>
    <x v="1"/>
    <x v="1"/>
    <x v="1"/>
    <n v="72"/>
    <n v="79.92"/>
    <n v="1008"/>
    <n v="1118.8800000000001"/>
    <x v="28"/>
    <x v="9"/>
    <x v="0"/>
  </r>
  <r>
    <d v="2021-10-31T00:00:00"/>
    <s v="P0021"/>
    <n v="6"/>
    <x v="1"/>
    <x v="1"/>
    <x v="32"/>
    <x v="0"/>
    <x v="0"/>
    <n v="126"/>
    <n v="162.54"/>
    <n v="756"/>
    <n v="975.24"/>
    <x v="25"/>
    <x v="9"/>
    <x v="0"/>
  </r>
  <r>
    <d v="2021-11-03T00:00:00"/>
    <s v="P0013"/>
    <n v="12"/>
    <x v="2"/>
    <x v="1"/>
    <x v="2"/>
    <x v="2"/>
    <x v="1"/>
    <n v="112"/>
    <n v="122.08"/>
    <n v="1344"/>
    <n v="1464.96"/>
    <x v="2"/>
    <x v="10"/>
    <x v="0"/>
  </r>
  <r>
    <d v="2021-11-06T00:00:00"/>
    <s v="P0036"/>
    <n v="10"/>
    <x v="2"/>
    <x v="0"/>
    <x v="43"/>
    <x v="4"/>
    <x v="1"/>
    <n v="90"/>
    <n v="96.3"/>
    <n v="900"/>
    <n v="963"/>
    <x v="16"/>
    <x v="10"/>
    <x v="0"/>
  </r>
  <r>
    <d v="2021-11-08T00:00:00"/>
    <s v="P0007"/>
    <n v="15"/>
    <x v="2"/>
    <x v="0"/>
    <x v="36"/>
    <x v="3"/>
    <x v="2"/>
    <n v="43"/>
    <n v="47.730000000000004"/>
    <n v="645"/>
    <n v="715.95"/>
    <x v="21"/>
    <x v="10"/>
    <x v="0"/>
  </r>
  <r>
    <d v="2021-11-10T00:00:00"/>
    <s v="P0042"/>
    <n v="6"/>
    <x v="1"/>
    <x v="1"/>
    <x v="10"/>
    <x v="1"/>
    <x v="0"/>
    <n v="120"/>
    <n v="162"/>
    <n v="720"/>
    <n v="972"/>
    <x v="26"/>
    <x v="10"/>
    <x v="0"/>
  </r>
  <r>
    <d v="2021-11-11T00:00:00"/>
    <s v="P0040"/>
    <n v="12"/>
    <x v="0"/>
    <x v="0"/>
    <x v="17"/>
    <x v="1"/>
    <x v="1"/>
    <n v="90"/>
    <n v="115.2"/>
    <n v="1080"/>
    <n v="1382.4"/>
    <x v="5"/>
    <x v="10"/>
    <x v="0"/>
  </r>
  <r>
    <d v="2021-11-12T00:00:00"/>
    <s v="P0010"/>
    <n v="3"/>
    <x v="1"/>
    <x v="1"/>
    <x v="20"/>
    <x v="2"/>
    <x v="0"/>
    <n v="148"/>
    <n v="164.28"/>
    <n v="444"/>
    <n v="492.84000000000003"/>
    <x v="6"/>
    <x v="10"/>
    <x v="0"/>
  </r>
  <r>
    <d v="2021-11-20T00:00:00"/>
    <s v="P0034"/>
    <n v="14"/>
    <x v="1"/>
    <x v="0"/>
    <x v="13"/>
    <x v="4"/>
    <x v="2"/>
    <n v="55"/>
    <n v="58.3"/>
    <n v="770"/>
    <n v="816.19999999999993"/>
    <x v="9"/>
    <x v="10"/>
    <x v="0"/>
  </r>
  <r>
    <d v="2021-11-20T00:00:00"/>
    <s v="P0008"/>
    <n v="11"/>
    <x v="1"/>
    <x v="1"/>
    <x v="25"/>
    <x v="3"/>
    <x v="1"/>
    <n v="83"/>
    <n v="94.62"/>
    <n v="913"/>
    <n v="1040.8200000000002"/>
    <x v="9"/>
    <x v="10"/>
    <x v="0"/>
  </r>
  <r>
    <d v="2021-11-21T00:00:00"/>
    <s v="P0014"/>
    <n v="1"/>
    <x v="0"/>
    <x v="0"/>
    <x v="9"/>
    <x v="2"/>
    <x v="1"/>
    <n v="112"/>
    <n v="146.72"/>
    <n v="112"/>
    <n v="146.72"/>
    <x v="10"/>
    <x v="10"/>
    <x v="0"/>
  </r>
  <r>
    <d v="2021-11-21T00:00:00"/>
    <s v="P0006"/>
    <n v="1"/>
    <x v="1"/>
    <x v="1"/>
    <x v="15"/>
    <x v="3"/>
    <x v="1"/>
    <n v="75"/>
    <n v="85.5"/>
    <n v="75"/>
    <n v="85.5"/>
    <x v="10"/>
    <x v="10"/>
    <x v="0"/>
  </r>
  <r>
    <d v="2021-11-27T00:00:00"/>
    <s v="P0012"/>
    <n v="8"/>
    <x v="1"/>
    <x v="0"/>
    <x v="35"/>
    <x v="2"/>
    <x v="1"/>
    <n v="73"/>
    <n v="94.17"/>
    <n v="584"/>
    <n v="753.36"/>
    <x v="13"/>
    <x v="10"/>
    <x v="0"/>
  </r>
  <r>
    <d v="2021-11-28T00:00:00"/>
    <s v="P0040"/>
    <n v="2"/>
    <x v="2"/>
    <x v="1"/>
    <x v="17"/>
    <x v="1"/>
    <x v="1"/>
    <n v="90"/>
    <n v="115.2"/>
    <n v="180"/>
    <n v="230.4"/>
    <x v="14"/>
    <x v="10"/>
    <x v="0"/>
  </r>
  <r>
    <d v="2021-11-30T00:00:00"/>
    <s v="P0039"/>
    <n v="15"/>
    <x v="2"/>
    <x v="0"/>
    <x v="34"/>
    <x v="1"/>
    <x v="3"/>
    <n v="37"/>
    <n v="42.55"/>
    <n v="555"/>
    <n v="638.25"/>
    <x v="24"/>
    <x v="10"/>
    <x v="0"/>
  </r>
  <r>
    <d v="2021-12-02T00:00:00"/>
    <s v="P0016"/>
    <n v="10"/>
    <x v="2"/>
    <x v="1"/>
    <x v="21"/>
    <x v="2"/>
    <x v="3"/>
    <n v="13"/>
    <n v="16.64"/>
    <n v="130"/>
    <n v="166.4"/>
    <x v="1"/>
    <x v="11"/>
    <x v="0"/>
  </r>
  <r>
    <d v="2021-12-03T00:00:00"/>
    <s v="P0034"/>
    <n v="2"/>
    <x v="1"/>
    <x v="1"/>
    <x v="13"/>
    <x v="4"/>
    <x v="2"/>
    <n v="55"/>
    <n v="58.3"/>
    <n v="110"/>
    <n v="116.6"/>
    <x v="2"/>
    <x v="11"/>
    <x v="0"/>
  </r>
  <r>
    <d v="2021-12-03T00:00:00"/>
    <s v="P0019"/>
    <n v="8"/>
    <x v="1"/>
    <x v="0"/>
    <x v="40"/>
    <x v="2"/>
    <x v="0"/>
    <n v="150"/>
    <n v="210"/>
    <n v="1200"/>
    <n v="1680"/>
    <x v="2"/>
    <x v="11"/>
    <x v="0"/>
  </r>
  <r>
    <d v="2021-12-05T00:00:00"/>
    <s v="P0004"/>
    <n v="15"/>
    <x v="2"/>
    <x v="1"/>
    <x v="3"/>
    <x v="3"/>
    <x v="2"/>
    <n v="44"/>
    <n v="48.84"/>
    <n v="660"/>
    <n v="732.6"/>
    <x v="15"/>
    <x v="11"/>
    <x v="0"/>
  </r>
  <r>
    <d v="2021-12-05T00:00:00"/>
    <s v="P0010"/>
    <n v="1"/>
    <x v="2"/>
    <x v="0"/>
    <x v="20"/>
    <x v="2"/>
    <x v="0"/>
    <n v="148"/>
    <n v="164.28"/>
    <n v="148"/>
    <n v="164.28"/>
    <x v="15"/>
    <x v="11"/>
    <x v="0"/>
  </r>
  <r>
    <d v="2021-12-07T00:00:00"/>
    <s v="P0013"/>
    <n v="8"/>
    <x v="2"/>
    <x v="0"/>
    <x v="2"/>
    <x v="2"/>
    <x v="1"/>
    <n v="112"/>
    <n v="122.08"/>
    <n v="896"/>
    <n v="976.64"/>
    <x v="20"/>
    <x v="11"/>
    <x v="0"/>
  </r>
  <r>
    <d v="2021-12-08T00:00:00"/>
    <s v="P0044"/>
    <n v="14"/>
    <x v="2"/>
    <x v="0"/>
    <x v="11"/>
    <x v="1"/>
    <x v="1"/>
    <n v="76"/>
    <n v="82.08"/>
    <n v="1064"/>
    <n v="1149.1199999999999"/>
    <x v="21"/>
    <x v="11"/>
    <x v="0"/>
  </r>
  <r>
    <d v="2021-12-14T00:00:00"/>
    <s v="P0042"/>
    <n v="4"/>
    <x v="2"/>
    <x v="0"/>
    <x v="10"/>
    <x v="1"/>
    <x v="0"/>
    <n v="120"/>
    <n v="162"/>
    <n v="480"/>
    <n v="648"/>
    <x v="29"/>
    <x v="11"/>
    <x v="0"/>
  </r>
  <r>
    <d v="2021-12-18T00:00:00"/>
    <s v="P0003"/>
    <n v="2"/>
    <x v="2"/>
    <x v="1"/>
    <x v="6"/>
    <x v="3"/>
    <x v="1"/>
    <n v="71"/>
    <n v="80.94"/>
    <n v="142"/>
    <n v="161.88"/>
    <x v="7"/>
    <x v="11"/>
    <x v="0"/>
  </r>
  <r>
    <d v="2021-12-18T00:00:00"/>
    <s v="P0022"/>
    <n v="8"/>
    <x v="1"/>
    <x v="1"/>
    <x v="22"/>
    <x v="0"/>
    <x v="0"/>
    <n v="121"/>
    <n v="141.57"/>
    <n v="968"/>
    <n v="1132.56"/>
    <x v="7"/>
    <x v="11"/>
    <x v="0"/>
  </r>
  <r>
    <d v="2021-12-19T00:00:00"/>
    <s v="P0023"/>
    <n v="12"/>
    <x v="2"/>
    <x v="0"/>
    <x v="12"/>
    <x v="0"/>
    <x v="0"/>
    <n v="141"/>
    <n v="149.46"/>
    <n v="1692"/>
    <n v="1793.52"/>
    <x v="8"/>
    <x v="11"/>
    <x v="0"/>
  </r>
  <r>
    <d v="2021-12-19T00:00:00"/>
    <s v="P0029"/>
    <n v="3"/>
    <x v="0"/>
    <x v="0"/>
    <x v="19"/>
    <x v="4"/>
    <x v="2"/>
    <n v="47"/>
    <n v="53.11"/>
    <n v="141"/>
    <n v="159.32999999999998"/>
    <x v="8"/>
    <x v="11"/>
    <x v="0"/>
  </r>
  <r>
    <d v="2021-12-19T00:00:00"/>
    <s v="P0011"/>
    <n v="10"/>
    <x v="1"/>
    <x v="0"/>
    <x v="31"/>
    <x v="2"/>
    <x v="2"/>
    <n v="44"/>
    <n v="48.4"/>
    <n v="440"/>
    <n v="484"/>
    <x v="8"/>
    <x v="11"/>
    <x v="0"/>
  </r>
  <r>
    <d v="2021-12-20T00:00:00"/>
    <s v="P0012"/>
    <n v="14"/>
    <x v="2"/>
    <x v="0"/>
    <x v="35"/>
    <x v="2"/>
    <x v="1"/>
    <n v="73"/>
    <n v="94.17"/>
    <n v="1022"/>
    <n v="1318.38"/>
    <x v="9"/>
    <x v="11"/>
    <x v="0"/>
  </r>
  <r>
    <d v="2021-12-21T00:00:00"/>
    <s v="P0026"/>
    <n v="10"/>
    <x v="1"/>
    <x v="1"/>
    <x v="42"/>
    <x v="4"/>
    <x v="3"/>
    <n v="18"/>
    <n v="24.66"/>
    <n v="180"/>
    <n v="246.6"/>
    <x v="10"/>
    <x v="11"/>
    <x v="0"/>
  </r>
  <r>
    <d v="2021-12-24T00:00:00"/>
    <s v="P0042"/>
    <n v="8"/>
    <x v="0"/>
    <x v="1"/>
    <x v="10"/>
    <x v="1"/>
    <x v="0"/>
    <n v="120"/>
    <n v="162"/>
    <n v="960"/>
    <n v="1296"/>
    <x v="27"/>
    <x v="11"/>
    <x v="0"/>
  </r>
  <r>
    <d v="2021-12-24T00:00:00"/>
    <s v="P0036"/>
    <n v="8"/>
    <x v="0"/>
    <x v="0"/>
    <x v="43"/>
    <x v="4"/>
    <x v="1"/>
    <n v="90"/>
    <n v="96.3"/>
    <n v="720"/>
    <n v="770.4"/>
    <x v="27"/>
    <x v="11"/>
    <x v="0"/>
  </r>
  <r>
    <d v="2021-12-26T00:00:00"/>
    <s v="P0041"/>
    <n v="14"/>
    <x v="1"/>
    <x v="1"/>
    <x v="41"/>
    <x v="1"/>
    <x v="0"/>
    <n v="138"/>
    <n v="173.88"/>
    <n v="1932"/>
    <n v="2434.3199999999997"/>
    <x v="12"/>
    <x v="11"/>
    <x v="0"/>
  </r>
  <r>
    <d v="2021-12-27T00:00:00"/>
    <s v="P0029"/>
    <n v="14"/>
    <x v="2"/>
    <x v="1"/>
    <x v="19"/>
    <x v="4"/>
    <x v="2"/>
    <n v="47"/>
    <n v="53.11"/>
    <n v="658"/>
    <n v="743.54"/>
    <x v="13"/>
    <x v="11"/>
    <x v="0"/>
  </r>
  <r>
    <d v="2021-12-28T00:00:00"/>
    <s v="P0029"/>
    <n v="6"/>
    <x v="2"/>
    <x v="1"/>
    <x v="19"/>
    <x v="4"/>
    <x v="2"/>
    <n v="47"/>
    <n v="53.11"/>
    <n v="282"/>
    <n v="318.65999999999997"/>
    <x v="14"/>
    <x v="11"/>
    <x v="0"/>
  </r>
  <r>
    <d v="2021-12-30T00:00:00"/>
    <s v="P0010"/>
    <n v="13"/>
    <x v="1"/>
    <x v="0"/>
    <x v="20"/>
    <x v="2"/>
    <x v="0"/>
    <n v="148"/>
    <n v="164.28"/>
    <n v="1924"/>
    <n v="2135.64"/>
    <x v="24"/>
    <x v="11"/>
    <x v="0"/>
  </r>
  <r>
    <d v="2022-01-01T00:00:00"/>
    <s v="P0022"/>
    <n v="1"/>
    <x v="0"/>
    <x v="1"/>
    <x v="22"/>
    <x v="0"/>
    <x v="0"/>
    <n v="121"/>
    <n v="141.57"/>
    <n v="121"/>
    <n v="141.57"/>
    <x v="0"/>
    <x v="0"/>
    <x v="1"/>
  </r>
  <r>
    <d v="2022-01-02T00:00:00"/>
    <s v="P0010"/>
    <n v="7"/>
    <x v="2"/>
    <x v="1"/>
    <x v="20"/>
    <x v="2"/>
    <x v="0"/>
    <n v="148"/>
    <n v="164.28"/>
    <n v="1036"/>
    <n v="1149.96"/>
    <x v="1"/>
    <x v="0"/>
    <x v="1"/>
  </r>
  <r>
    <d v="2022-01-02T00:00:00"/>
    <s v="P0015"/>
    <n v="2"/>
    <x v="1"/>
    <x v="1"/>
    <x v="27"/>
    <x v="2"/>
    <x v="3"/>
    <n v="12"/>
    <n v="15.719999999999999"/>
    <n v="24"/>
    <n v="31.439999999999998"/>
    <x v="1"/>
    <x v="0"/>
    <x v="1"/>
  </r>
  <r>
    <d v="2022-01-02T00:00:00"/>
    <s v="P0033"/>
    <n v="1"/>
    <x v="2"/>
    <x v="1"/>
    <x v="38"/>
    <x v="4"/>
    <x v="1"/>
    <n v="95"/>
    <n v="119.7"/>
    <n v="95"/>
    <n v="119.7"/>
    <x v="1"/>
    <x v="0"/>
    <x v="1"/>
  </r>
  <r>
    <d v="2022-01-03T00:00:00"/>
    <s v="P0043"/>
    <n v="9"/>
    <x v="2"/>
    <x v="1"/>
    <x v="23"/>
    <x v="1"/>
    <x v="1"/>
    <n v="67"/>
    <n v="83.08"/>
    <n v="603"/>
    <n v="747.72"/>
    <x v="2"/>
    <x v="0"/>
    <x v="1"/>
  </r>
  <r>
    <d v="2022-01-04T00:00:00"/>
    <s v="P0012"/>
    <n v="8"/>
    <x v="2"/>
    <x v="0"/>
    <x v="35"/>
    <x v="2"/>
    <x v="1"/>
    <n v="73"/>
    <n v="94.17"/>
    <n v="584"/>
    <n v="753.36"/>
    <x v="3"/>
    <x v="0"/>
    <x v="1"/>
  </r>
  <r>
    <d v="2022-01-04T00:00:00"/>
    <s v="P0029"/>
    <n v="1"/>
    <x v="1"/>
    <x v="0"/>
    <x v="19"/>
    <x v="4"/>
    <x v="2"/>
    <n v="47"/>
    <n v="53.11"/>
    <n v="47"/>
    <n v="53.11"/>
    <x v="3"/>
    <x v="0"/>
    <x v="1"/>
  </r>
  <r>
    <d v="2022-01-09T00:00:00"/>
    <s v="P0032"/>
    <n v="12"/>
    <x v="2"/>
    <x v="0"/>
    <x v="18"/>
    <x v="4"/>
    <x v="1"/>
    <n v="89"/>
    <n v="117.48"/>
    <n v="1068"/>
    <n v="1409.76"/>
    <x v="4"/>
    <x v="0"/>
    <x v="1"/>
  </r>
  <r>
    <d v="2022-01-10T00:00:00"/>
    <s v="P0034"/>
    <n v="14"/>
    <x v="1"/>
    <x v="0"/>
    <x v="13"/>
    <x v="4"/>
    <x v="2"/>
    <n v="55"/>
    <n v="58.3"/>
    <n v="770"/>
    <n v="816.19999999999993"/>
    <x v="26"/>
    <x v="0"/>
    <x v="1"/>
  </r>
  <r>
    <d v="2022-01-11T00:00:00"/>
    <s v="P0032"/>
    <n v="2"/>
    <x v="2"/>
    <x v="0"/>
    <x v="18"/>
    <x v="4"/>
    <x v="1"/>
    <n v="89"/>
    <n v="117.48"/>
    <n v="178"/>
    <n v="234.96"/>
    <x v="5"/>
    <x v="0"/>
    <x v="1"/>
  </r>
  <r>
    <d v="2022-01-13T00:00:00"/>
    <s v="P0019"/>
    <n v="6"/>
    <x v="1"/>
    <x v="0"/>
    <x v="40"/>
    <x v="2"/>
    <x v="0"/>
    <n v="150"/>
    <n v="210"/>
    <n v="900"/>
    <n v="1260"/>
    <x v="22"/>
    <x v="0"/>
    <x v="1"/>
  </r>
  <r>
    <d v="2022-01-14T00:00:00"/>
    <s v="P0011"/>
    <n v="14"/>
    <x v="2"/>
    <x v="0"/>
    <x v="31"/>
    <x v="2"/>
    <x v="2"/>
    <n v="44"/>
    <n v="48.4"/>
    <n v="616"/>
    <n v="677.6"/>
    <x v="29"/>
    <x v="0"/>
    <x v="1"/>
  </r>
  <r>
    <d v="2022-01-15T00:00:00"/>
    <s v="P0022"/>
    <n v="10"/>
    <x v="2"/>
    <x v="1"/>
    <x v="22"/>
    <x v="0"/>
    <x v="0"/>
    <n v="121"/>
    <n v="141.57"/>
    <n v="1210"/>
    <n v="1415.6999999999998"/>
    <x v="17"/>
    <x v="0"/>
    <x v="1"/>
  </r>
  <r>
    <d v="2022-01-16T00:00:00"/>
    <s v="P0014"/>
    <n v="11"/>
    <x v="1"/>
    <x v="1"/>
    <x v="9"/>
    <x v="2"/>
    <x v="1"/>
    <n v="112"/>
    <n v="146.72"/>
    <n v="1232"/>
    <n v="1613.92"/>
    <x v="23"/>
    <x v="0"/>
    <x v="1"/>
  </r>
  <r>
    <d v="2022-01-17T00:00:00"/>
    <s v="P0040"/>
    <n v="4"/>
    <x v="1"/>
    <x v="0"/>
    <x v="17"/>
    <x v="1"/>
    <x v="1"/>
    <n v="90"/>
    <n v="115.2"/>
    <n v="360"/>
    <n v="460.8"/>
    <x v="30"/>
    <x v="0"/>
    <x v="1"/>
  </r>
  <r>
    <d v="2022-01-18T00:00:00"/>
    <s v="P0008"/>
    <n v="9"/>
    <x v="0"/>
    <x v="1"/>
    <x v="25"/>
    <x v="3"/>
    <x v="1"/>
    <n v="83"/>
    <n v="94.62"/>
    <n v="747"/>
    <n v="851.58"/>
    <x v="7"/>
    <x v="0"/>
    <x v="1"/>
  </r>
  <r>
    <d v="2022-01-20T00:00:00"/>
    <s v="P0021"/>
    <n v="2"/>
    <x v="2"/>
    <x v="1"/>
    <x v="32"/>
    <x v="0"/>
    <x v="0"/>
    <n v="126"/>
    <n v="162.54"/>
    <n v="252"/>
    <n v="325.08"/>
    <x v="9"/>
    <x v="0"/>
    <x v="1"/>
  </r>
  <r>
    <d v="2022-01-20T00:00:00"/>
    <s v="P0014"/>
    <n v="7"/>
    <x v="1"/>
    <x v="0"/>
    <x v="9"/>
    <x v="2"/>
    <x v="1"/>
    <n v="112"/>
    <n v="146.72"/>
    <n v="784"/>
    <n v="1027.04"/>
    <x v="9"/>
    <x v="0"/>
    <x v="1"/>
  </r>
  <r>
    <d v="2022-01-22T00:00:00"/>
    <s v="P0001"/>
    <n v="6"/>
    <x v="1"/>
    <x v="1"/>
    <x v="16"/>
    <x v="3"/>
    <x v="1"/>
    <n v="98"/>
    <n v="103.88"/>
    <n v="588"/>
    <n v="623.28"/>
    <x v="18"/>
    <x v="0"/>
    <x v="1"/>
  </r>
  <r>
    <d v="2022-01-23T00:00:00"/>
    <s v="P0002"/>
    <n v="5"/>
    <x v="0"/>
    <x v="1"/>
    <x v="29"/>
    <x v="3"/>
    <x v="1"/>
    <n v="105"/>
    <n v="142.80000000000001"/>
    <n v="525"/>
    <n v="714"/>
    <x v="19"/>
    <x v="0"/>
    <x v="1"/>
  </r>
  <r>
    <d v="2022-01-23T00:00:00"/>
    <s v="P0042"/>
    <n v="8"/>
    <x v="2"/>
    <x v="0"/>
    <x v="10"/>
    <x v="1"/>
    <x v="0"/>
    <n v="120"/>
    <n v="162"/>
    <n v="960"/>
    <n v="1296"/>
    <x v="19"/>
    <x v="0"/>
    <x v="1"/>
  </r>
  <r>
    <d v="2022-01-24T00:00:00"/>
    <s v="P0030"/>
    <n v="15"/>
    <x v="1"/>
    <x v="0"/>
    <x v="28"/>
    <x v="4"/>
    <x v="0"/>
    <n v="148"/>
    <n v="201.28"/>
    <n v="2220"/>
    <n v="3019.2"/>
    <x v="27"/>
    <x v="0"/>
    <x v="1"/>
  </r>
  <r>
    <d v="2022-01-25T00:00:00"/>
    <s v="P0017"/>
    <n v="14"/>
    <x v="2"/>
    <x v="1"/>
    <x v="39"/>
    <x v="2"/>
    <x v="0"/>
    <n v="134"/>
    <n v="156.78"/>
    <n v="1876"/>
    <n v="2194.92"/>
    <x v="11"/>
    <x v="0"/>
    <x v="1"/>
  </r>
  <r>
    <d v="2022-01-28T00:00:00"/>
    <s v="P0016"/>
    <n v="11"/>
    <x v="2"/>
    <x v="0"/>
    <x v="21"/>
    <x v="2"/>
    <x v="3"/>
    <n v="13"/>
    <n v="16.64"/>
    <n v="143"/>
    <n v="183.04000000000002"/>
    <x v="14"/>
    <x v="0"/>
    <x v="1"/>
  </r>
  <r>
    <d v="2022-01-31T00:00:00"/>
    <s v="P0023"/>
    <n v="6"/>
    <x v="1"/>
    <x v="1"/>
    <x v="12"/>
    <x v="0"/>
    <x v="0"/>
    <n v="141"/>
    <n v="149.46"/>
    <n v="846"/>
    <n v="896.76"/>
    <x v="25"/>
    <x v="0"/>
    <x v="1"/>
  </r>
  <r>
    <d v="2022-01-31T00:00:00"/>
    <s v="P0041"/>
    <n v="9"/>
    <x v="2"/>
    <x v="1"/>
    <x v="41"/>
    <x v="1"/>
    <x v="0"/>
    <n v="138"/>
    <n v="173.88"/>
    <n v="1242"/>
    <n v="1564.92"/>
    <x v="25"/>
    <x v="0"/>
    <x v="1"/>
  </r>
  <r>
    <d v="2022-02-01T00:00:00"/>
    <s v="P0005"/>
    <n v="9"/>
    <x v="2"/>
    <x v="1"/>
    <x v="24"/>
    <x v="3"/>
    <x v="0"/>
    <n v="133"/>
    <n v="155.61000000000001"/>
    <n v="1197"/>
    <n v="1400.4900000000002"/>
    <x v="0"/>
    <x v="1"/>
    <x v="1"/>
  </r>
  <r>
    <d v="2022-02-03T00:00:00"/>
    <s v="P0014"/>
    <n v="8"/>
    <x v="2"/>
    <x v="0"/>
    <x v="9"/>
    <x v="2"/>
    <x v="1"/>
    <n v="112"/>
    <n v="146.72"/>
    <n v="896"/>
    <n v="1173.76"/>
    <x v="2"/>
    <x v="1"/>
    <x v="1"/>
  </r>
  <r>
    <d v="2022-02-05T00:00:00"/>
    <s v="P0018"/>
    <n v="6"/>
    <x v="2"/>
    <x v="1"/>
    <x v="30"/>
    <x v="2"/>
    <x v="3"/>
    <n v="37"/>
    <n v="49.21"/>
    <n v="222"/>
    <n v="295.26"/>
    <x v="15"/>
    <x v="1"/>
    <x v="1"/>
  </r>
  <r>
    <d v="2022-02-06T00:00:00"/>
    <s v="P0002"/>
    <n v="6"/>
    <x v="2"/>
    <x v="1"/>
    <x v="29"/>
    <x v="3"/>
    <x v="1"/>
    <n v="105"/>
    <n v="142.80000000000001"/>
    <n v="630"/>
    <n v="856.80000000000007"/>
    <x v="16"/>
    <x v="1"/>
    <x v="1"/>
  </r>
  <r>
    <d v="2022-02-08T00:00:00"/>
    <s v="P0005"/>
    <n v="11"/>
    <x v="1"/>
    <x v="1"/>
    <x v="24"/>
    <x v="3"/>
    <x v="0"/>
    <n v="133"/>
    <n v="155.61000000000001"/>
    <n v="1463"/>
    <n v="1711.71"/>
    <x v="21"/>
    <x v="1"/>
    <x v="1"/>
  </r>
  <r>
    <d v="2022-02-08T00:00:00"/>
    <s v="P0004"/>
    <n v="3"/>
    <x v="1"/>
    <x v="1"/>
    <x v="3"/>
    <x v="3"/>
    <x v="2"/>
    <n v="44"/>
    <n v="48.84"/>
    <n v="132"/>
    <n v="146.52000000000001"/>
    <x v="21"/>
    <x v="1"/>
    <x v="1"/>
  </r>
  <r>
    <d v="2022-02-09T00:00:00"/>
    <s v="P0032"/>
    <n v="14"/>
    <x v="1"/>
    <x v="0"/>
    <x v="18"/>
    <x v="4"/>
    <x v="1"/>
    <n v="89"/>
    <n v="117.48"/>
    <n v="1246"/>
    <n v="1644.72"/>
    <x v="4"/>
    <x v="1"/>
    <x v="1"/>
  </r>
  <r>
    <d v="2022-02-12T00:00:00"/>
    <s v="P0010"/>
    <n v="13"/>
    <x v="2"/>
    <x v="1"/>
    <x v="20"/>
    <x v="2"/>
    <x v="0"/>
    <n v="148"/>
    <n v="164.28"/>
    <n v="1924"/>
    <n v="2135.64"/>
    <x v="6"/>
    <x v="1"/>
    <x v="1"/>
  </r>
  <r>
    <d v="2022-02-14T00:00:00"/>
    <s v="P0026"/>
    <n v="8"/>
    <x v="1"/>
    <x v="1"/>
    <x v="42"/>
    <x v="4"/>
    <x v="3"/>
    <n v="18"/>
    <n v="24.66"/>
    <n v="144"/>
    <n v="197.28"/>
    <x v="29"/>
    <x v="1"/>
    <x v="1"/>
  </r>
  <r>
    <d v="2022-02-14T00:00:00"/>
    <s v="P0028"/>
    <n v="3"/>
    <x v="2"/>
    <x v="1"/>
    <x v="33"/>
    <x v="4"/>
    <x v="3"/>
    <n v="37"/>
    <n v="41.81"/>
    <n v="111"/>
    <n v="125.43"/>
    <x v="29"/>
    <x v="1"/>
    <x v="1"/>
  </r>
  <r>
    <d v="2022-02-16T00:00:00"/>
    <s v="P0032"/>
    <n v="1"/>
    <x v="1"/>
    <x v="1"/>
    <x v="18"/>
    <x v="4"/>
    <x v="1"/>
    <n v="89"/>
    <n v="117.48"/>
    <n v="89"/>
    <n v="117.48"/>
    <x v="23"/>
    <x v="1"/>
    <x v="1"/>
  </r>
  <r>
    <d v="2022-02-19T00:00:00"/>
    <s v="P0002"/>
    <n v="13"/>
    <x v="1"/>
    <x v="1"/>
    <x v="29"/>
    <x v="3"/>
    <x v="1"/>
    <n v="105"/>
    <n v="142.80000000000001"/>
    <n v="1365"/>
    <n v="1856.4"/>
    <x v="8"/>
    <x v="1"/>
    <x v="1"/>
  </r>
  <r>
    <d v="2022-02-20T00:00:00"/>
    <s v="P0012"/>
    <n v="6"/>
    <x v="2"/>
    <x v="1"/>
    <x v="35"/>
    <x v="2"/>
    <x v="1"/>
    <n v="73"/>
    <n v="94.17"/>
    <n v="438"/>
    <n v="565.02"/>
    <x v="9"/>
    <x v="1"/>
    <x v="1"/>
  </r>
  <r>
    <d v="2022-02-23T00:00:00"/>
    <s v="P0013"/>
    <n v="6"/>
    <x v="1"/>
    <x v="0"/>
    <x v="2"/>
    <x v="2"/>
    <x v="1"/>
    <n v="112"/>
    <n v="122.08"/>
    <n v="672"/>
    <n v="732.48"/>
    <x v="19"/>
    <x v="1"/>
    <x v="1"/>
  </r>
  <r>
    <d v="2022-02-23T00:00:00"/>
    <s v="P0016"/>
    <n v="15"/>
    <x v="1"/>
    <x v="1"/>
    <x v="21"/>
    <x v="2"/>
    <x v="3"/>
    <n v="13"/>
    <n v="16.64"/>
    <n v="195"/>
    <n v="249.60000000000002"/>
    <x v="19"/>
    <x v="1"/>
    <x v="1"/>
  </r>
  <r>
    <d v="2022-02-23T00:00:00"/>
    <s v="P0036"/>
    <n v="8"/>
    <x v="2"/>
    <x v="0"/>
    <x v="43"/>
    <x v="4"/>
    <x v="1"/>
    <n v="90"/>
    <n v="96.3"/>
    <n v="720"/>
    <n v="770.4"/>
    <x v="19"/>
    <x v="1"/>
    <x v="1"/>
  </r>
  <r>
    <d v="2022-02-27T00:00:00"/>
    <s v="P0012"/>
    <n v="7"/>
    <x v="2"/>
    <x v="1"/>
    <x v="35"/>
    <x v="2"/>
    <x v="1"/>
    <n v="73"/>
    <n v="94.17"/>
    <n v="511"/>
    <n v="659.19"/>
    <x v="13"/>
    <x v="1"/>
    <x v="1"/>
  </r>
  <r>
    <d v="2022-02-27T00:00:00"/>
    <s v="P0005"/>
    <n v="15"/>
    <x v="2"/>
    <x v="0"/>
    <x v="24"/>
    <x v="3"/>
    <x v="0"/>
    <n v="133"/>
    <n v="155.61000000000001"/>
    <n v="1995"/>
    <n v="2334.15"/>
    <x v="13"/>
    <x v="1"/>
    <x v="1"/>
  </r>
  <r>
    <d v="2022-02-28T00:00:00"/>
    <s v="P0037"/>
    <n v="15"/>
    <x v="2"/>
    <x v="1"/>
    <x v="8"/>
    <x v="1"/>
    <x v="1"/>
    <n v="67"/>
    <n v="85.76"/>
    <n v="1005"/>
    <n v="1286.4000000000001"/>
    <x v="14"/>
    <x v="1"/>
    <x v="1"/>
  </r>
  <r>
    <d v="2022-03-04T00:00:00"/>
    <s v="P0026"/>
    <n v="13"/>
    <x v="0"/>
    <x v="0"/>
    <x v="42"/>
    <x v="4"/>
    <x v="3"/>
    <n v="18"/>
    <n v="24.66"/>
    <n v="234"/>
    <n v="320.58"/>
    <x v="3"/>
    <x v="2"/>
    <x v="1"/>
  </r>
  <r>
    <d v="2022-03-06T00:00:00"/>
    <s v="P0004"/>
    <n v="2"/>
    <x v="2"/>
    <x v="1"/>
    <x v="3"/>
    <x v="3"/>
    <x v="2"/>
    <n v="44"/>
    <n v="48.84"/>
    <n v="88"/>
    <n v="97.68"/>
    <x v="16"/>
    <x v="2"/>
    <x v="1"/>
  </r>
  <r>
    <d v="2022-03-07T00:00:00"/>
    <s v="P0003"/>
    <n v="1"/>
    <x v="2"/>
    <x v="1"/>
    <x v="6"/>
    <x v="3"/>
    <x v="1"/>
    <n v="71"/>
    <n v="80.94"/>
    <n v="71"/>
    <n v="80.94"/>
    <x v="20"/>
    <x v="2"/>
    <x v="1"/>
  </r>
  <r>
    <d v="2022-03-08T00:00:00"/>
    <s v="P0044"/>
    <n v="6"/>
    <x v="2"/>
    <x v="0"/>
    <x v="11"/>
    <x v="1"/>
    <x v="1"/>
    <n v="76"/>
    <n v="82.08"/>
    <n v="456"/>
    <n v="492.48"/>
    <x v="21"/>
    <x v="2"/>
    <x v="1"/>
  </r>
  <r>
    <d v="2022-03-09T00:00:00"/>
    <s v="P0030"/>
    <n v="3"/>
    <x v="2"/>
    <x v="0"/>
    <x v="28"/>
    <x v="4"/>
    <x v="0"/>
    <n v="148"/>
    <n v="201.28"/>
    <n v="444"/>
    <n v="603.84"/>
    <x v="4"/>
    <x v="2"/>
    <x v="1"/>
  </r>
  <r>
    <d v="2022-03-09T00:00:00"/>
    <s v="P0004"/>
    <n v="11"/>
    <x v="1"/>
    <x v="1"/>
    <x v="3"/>
    <x v="3"/>
    <x v="2"/>
    <n v="44"/>
    <n v="48.84"/>
    <n v="484"/>
    <n v="537.24"/>
    <x v="4"/>
    <x v="2"/>
    <x v="1"/>
  </r>
  <r>
    <d v="2022-03-10T00:00:00"/>
    <s v="P0033"/>
    <n v="12"/>
    <x v="0"/>
    <x v="0"/>
    <x v="38"/>
    <x v="4"/>
    <x v="1"/>
    <n v="95"/>
    <n v="119.7"/>
    <n v="1140"/>
    <n v="1436.4"/>
    <x v="26"/>
    <x v="2"/>
    <x v="1"/>
  </r>
  <r>
    <d v="2022-03-14T00:00:00"/>
    <s v="P0016"/>
    <n v="2"/>
    <x v="2"/>
    <x v="1"/>
    <x v="21"/>
    <x v="2"/>
    <x v="3"/>
    <n v="13"/>
    <n v="16.64"/>
    <n v="26"/>
    <n v="33.28"/>
    <x v="29"/>
    <x v="2"/>
    <x v="1"/>
  </r>
  <r>
    <d v="2022-03-14T00:00:00"/>
    <s v="P0026"/>
    <n v="13"/>
    <x v="2"/>
    <x v="0"/>
    <x v="42"/>
    <x v="4"/>
    <x v="3"/>
    <n v="18"/>
    <n v="24.66"/>
    <n v="234"/>
    <n v="320.58"/>
    <x v="29"/>
    <x v="2"/>
    <x v="1"/>
  </r>
  <r>
    <d v="2022-03-18T00:00:00"/>
    <s v="P0019"/>
    <n v="2"/>
    <x v="1"/>
    <x v="1"/>
    <x v="40"/>
    <x v="2"/>
    <x v="0"/>
    <n v="150"/>
    <n v="210"/>
    <n v="300"/>
    <n v="420"/>
    <x v="7"/>
    <x v="2"/>
    <x v="1"/>
  </r>
  <r>
    <d v="2022-03-18T00:00:00"/>
    <s v="P0027"/>
    <n v="10"/>
    <x v="2"/>
    <x v="1"/>
    <x v="26"/>
    <x v="4"/>
    <x v="2"/>
    <n v="48"/>
    <n v="57.120000000000005"/>
    <n v="480"/>
    <n v="571.20000000000005"/>
    <x v="7"/>
    <x v="2"/>
    <x v="1"/>
  </r>
  <r>
    <d v="2022-03-19T00:00:00"/>
    <s v="P0041"/>
    <n v="6"/>
    <x v="0"/>
    <x v="1"/>
    <x v="41"/>
    <x v="1"/>
    <x v="0"/>
    <n v="138"/>
    <n v="173.88"/>
    <n v="828"/>
    <n v="1043.28"/>
    <x v="8"/>
    <x v="2"/>
    <x v="1"/>
  </r>
  <r>
    <d v="2022-03-23T00:00:00"/>
    <s v="P0032"/>
    <n v="9"/>
    <x v="2"/>
    <x v="1"/>
    <x v="18"/>
    <x v="4"/>
    <x v="1"/>
    <n v="89"/>
    <n v="117.48"/>
    <n v="801"/>
    <n v="1057.32"/>
    <x v="19"/>
    <x v="2"/>
    <x v="1"/>
  </r>
  <r>
    <d v="2022-03-25T00:00:00"/>
    <s v="P0001"/>
    <n v="2"/>
    <x v="0"/>
    <x v="0"/>
    <x v="16"/>
    <x v="3"/>
    <x v="1"/>
    <n v="98"/>
    <n v="103.88"/>
    <n v="196"/>
    <n v="207.76"/>
    <x v="11"/>
    <x v="2"/>
    <x v="1"/>
  </r>
  <r>
    <d v="2022-03-25T00:00:00"/>
    <s v="P0030"/>
    <n v="11"/>
    <x v="2"/>
    <x v="0"/>
    <x v="28"/>
    <x v="4"/>
    <x v="0"/>
    <n v="148"/>
    <n v="201.28"/>
    <n v="1628"/>
    <n v="2214.08"/>
    <x v="11"/>
    <x v="2"/>
    <x v="1"/>
  </r>
  <r>
    <d v="2022-03-29T00:00:00"/>
    <s v="P0032"/>
    <n v="12"/>
    <x v="1"/>
    <x v="0"/>
    <x v="18"/>
    <x v="4"/>
    <x v="1"/>
    <n v="89"/>
    <n v="117.48"/>
    <n v="1068"/>
    <n v="1409.76"/>
    <x v="28"/>
    <x v="2"/>
    <x v="1"/>
  </r>
  <r>
    <d v="2022-03-30T00:00:00"/>
    <s v="P0001"/>
    <n v="13"/>
    <x v="1"/>
    <x v="1"/>
    <x v="16"/>
    <x v="3"/>
    <x v="1"/>
    <n v="98"/>
    <n v="103.88"/>
    <n v="1274"/>
    <n v="1350.44"/>
    <x v="24"/>
    <x v="2"/>
    <x v="1"/>
  </r>
  <r>
    <d v="2022-04-01T00:00:00"/>
    <s v="P0002"/>
    <n v="2"/>
    <x v="1"/>
    <x v="1"/>
    <x v="29"/>
    <x v="3"/>
    <x v="1"/>
    <n v="105"/>
    <n v="142.80000000000001"/>
    <n v="210"/>
    <n v="285.60000000000002"/>
    <x v="0"/>
    <x v="3"/>
    <x v="1"/>
  </r>
  <r>
    <d v="2022-04-02T00:00:00"/>
    <s v="P0002"/>
    <n v="3"/>
    <x v="2"/>
    <x v="1"/>
    <x v="29"/>
    <x v="3"/>
    <x v="1"/>
    <n v="105"/>
    <n v="142.80000000000001"/>
    <n v="315"/>
    <n v="428.40000000000003"/>
    <x v="1"/>
    <x v="3"/>
    <x v="1"/>
  </r>
  <r>
    <d v="2022-04-06T00:00:00"/>
    <s v="P0040"/>
    <n v="2"/>
    <x v="0"/>
    <x v="1"/>
    <x v="17"/>
    <x v="1"/>
    <x v="1"/>
    <n v="90"/>
    <n v="115.2"/>
    <n v="180"/>
    <n v="230.4"/>
    <x v="16"/>
    <x v="3"/>
    <x v="1"/>
  </r>
  <r>
    <d v="2022-04-07T00:00:00"/>
    <s v="P0026"/>
    <n v="7"/>
    <x v="2"/>
    <x v="0"/>
    <x v="42"/>
    <x v="4"/>
    <x v="3"/>
    <n v="18"/>
    <n v="24.66"/>
    <n v="126"/>
    <n v="172.62"/>
    <x v="20"/>
    <x v="3"/>
    <x v="1"/>
  </r>
  <r>
    <d v="2022-04-09T00:00:00"/>
    <s v="P0039"/>
    <n v="12"/>
    <x v="0"/>
    <x v="1"/>
    <x v="34"/>
    <x v="1"/>
    <x v="3"/>
    <n v="37"/>
    <n v="42.55"/>
    <n v="444"/>
    <n v="510.59999999999997"/>
    <x v="4"/>
    <x v="3"/>
    <x v="1"/>
  </r>
  <r>
    <d v="2022-04-09T00:00:00"/>
    <s v="P0002"/>
    <n v="9"/>
    <x v="1"/>
    <x v="0"/>
    <x v="29"/>
    <x v="3"/>
    <x v="1"/>
    <n v="105"/>
    <n v="142.80000000000001"/>
    <n v="945"/>
    <n v="1285.2"/>
    <x v="4"/>
    <x v="3"/>
    <x v="1"/>
  </r>
  <r>
    <d v="2022-04-13T00:00:00"/>
    <s v="P0016"/>
    <n v="14"/>
    <x v="0"/>
    <x v="0"/>
    <x v="21"/>
    <x v="2"/>
    <x v="3"/>
    <n v="13"/>
    <n v="16.64"/>
    <n v="182"/>
    <n v="232.96"/>
    <x v="22"/>
    <x v="3"/>
    <x v="1"/>
  </r>
  <r>
    <d v="2022-04-18T00:00:00"/>
    <s v="P0041"/>
    <n v="9"/>
    <x v="2"/>
    <x v="1"/>
    <x v="41"/>
    <x v="1"/>
    <x v="0"/>
    <n v="138"/>
    <n v="173.88"/>
    <n v="1242"/>
    <n v="1564.92"/>
    <x v="7"/>
    <x v="3"/>
    <x v="1"/>
  </r>
  <r>
    <d v="2022-04-20T00:00:00"/>
    <s v="P0018"/>
    <n v="2"/>
    <x v="0"/>
    <x v="0"/>
    <x v="30"/>
    <x v="2"/>
    <x v="3"/>
    <n v="37"/>
    <n v="49.21"/>
    <n v="74"/>
    <n v="98.42"/>
    <x v="9"/>
    <x v="3"/>
    <x v="1"/>
  </r>
  <r>
    <d v="2022-04-20T00:00:00"/>
    <s v="P0012"/>
    <n v="4"/>
    <x v="2"/>
    <x v="0"/>
    <x v="35"/>
    <x v="2"/>
    <x v="1"/>
    <n v="73"/>
    <n v="94.17"/>
    <n v="292"/>
    <n v="376.68"/>
    <x v="9"/>
    <x v="3"/>
    <x v="1"/>
  </r>
  <r>
    <d v="2022-04-21T00:00:00"/>
    <s v="P0030"/>
    <n v="2"/>
    <x v="2"/>
    <x v="1"/>
    <x v="28"/>
    <x v="4"/>
    <x v="0"/>
    <n v="148"/>
    <n v="201.28"/>
    <n v="296"/>
    <n v="402.56"/>
    <x v="10"/>
    <x v="3"/>
    <x v="1"/>
  </r>
  <r>
    <d v="2022-04-21T00:00:00"/>
    <s v="P0026"/>
    <n v="14"/>
    <x v="1"/>
    <x v="0"/>
    <x v="42"/>
    <x v="4"/>
    <x v="3"/>
    <n v="18"/>
    <n v="24.66"/>
    <n v="252"/>
    <n v="345.24"/>
    <x v="10"/>
    <x v="3"/>
    <x v="1"/>
  </r>
  <r>
    <d v="2022-04-23T00:00:00"/>
    <s v="P0044"/>
    <n v="15"/>
    <x v="1"/>
    <x v="0"/>
    <x v="11"/>
    <x v="1"/>
    <x v="1"/>
    <n v="76"/>
    <n v="82.08"/>
    <n v="1140"/>
    <n v="1231.2"/>
    <x v="19"/>
    <x v="3"/>
    <x v="1"/>
  </r>
  <r>
    <d v="2022-04-24T00:00:00"/>
    <s v="P0034"/>
    <n v="4"/>
    <x v="2"/>
    <x v="0"/>
    <x v="13"/>
    <x v="4"/>
    <x v="2"/>
    <n v="55"/>
    <n v="58.3"/>
    <n v="220"/>
    <n v="233.2"/>
    <x v="27"/>
    <x v="3"/>
    <x v="1"/>
  </r>
  <r>
    <d v="2022-04-25T00:00:00"/>
    <s v="P0004"/>
    <n v="9"/>
    <x v="2"/>
    <x v="1"/>
    <x v="3"/>
    <x v="3"/>
    <x v="2"/>
    <n v="44"/>
    <n v="48.84"/>
    <n v="396"/>
    <n v="439.56000000000006"/>
    <x v="11"/>
    <x v="3"/>
    <x v="1"/>
  </r>
  <r>
    <d v="2022-04-25T00:00:00"/>
    <s v="P0003"/>
    <n v="8"/>
    <x v="1"/>
    <x v="0"/>
    <x v="6"/>
    <x v="3"/>
    <x v="1"/>
    <n v="71"/>
    <n v="80.94"/>
    <n v="568"/>
    <n v="647.52"/>
    <x v="11"/>
    <x v="3"/>
    <x v="1"/>
  </r>
  <r>
    <d v="2022-04-26T00:00:00"/>
    <s v="P0027"/>
    <n v="2"/>
    <x v="2"/>
    <x v="1"/>
    <x v="26"/>
    <x v="4"/>
    <x v="2"/>
    <n v="48"/>
    <n v="57.120000000000005"/>
    <n v="96"/>
    <n v="114.24000000000001"/>
    <x v="12"/>
    <x v="3"/>
    <x v="1"/>
  </r>
  <r>
    <d v="2022-04-28T00:00:00"/>
    <s v="P0014"/>
    <n v="14"/>
    <x v="2"/>
    <x v="1"/>
    <x v="9"/>
    <x v="2"/>
    <x v="1"/>
    <n v="112"/>
    <n v="146.72"/>
    <n v="1568"/>
    <n v="2054.08"/>
    <x v="14"/>
    <x v="3"/>
    <x v="1"/>
  </r>
  <r>
    <d v="2022-04-30T00:00:00"/>
    <s v="P0016"/>
    <n v="13"/>
    <x v="1"/>
    <x v="0"/>
    <x v="21"/>
    <x v="2"/>
    <x v="3"/>
    <n v="13"/>
    <n v="16.64"/>
    <n v="169"/>
    <n v="216.32"/>
    <x v="24"/>
    <x v="3"/>
    <x v="1"/>
  </r>
  <r>
    <d v="2022-04-30T00:00:00"/>
    <s v="P0027"/>
    <n v="8"/>
    <x v="2"/>
    <x v="0"/>
    <x v="26"/>
    <x v="4"/>
    <x v="2"/>
    <n v="48"/>
    <n v="57.120000000000005"/>
    <n v="384"/>
    <n v="456.96000000000004"/>
    <x v="24"/>
    <x v="3"/>
    <x v="1"/>
  </r>
  <r>
    <d v="2022-05-01T00:00:00"/>
    <s v="P0034"/>
    <n v="9"/>
    <x v="0"/>
    <x v="0"/>
    <x v="13"/>
    <x v="4"/>
    <x v="2"/>
    <n v="55"/>
    <n v="58.3"/>
    <n v="495"/>
    <n v="524.69999999999993"/>
    <x v="0"/>
    <x v="4"/>
    <x v="1"/>
  </r>
  <r>
    <d v="2022-05-01T00:00:00"/>
    <s v="P0033"/>
    <n v="6"/>
    <x v="1"/>
    <x v="0"/>
    <x v="38"/>
    <x v="4"/>
    <x v="1"/>
    <n v="95"/>
    <n v="119.7"/>
    <n v="570"/>
    <n v="718.2"/>
    <x v="0"/>
    <x v="4"/>
    <x v="1"/>
  </r>
  <r>
    <d v="2022-05-02T00:00:00"/>
    <s v="P0013"/>
    <n v="4"/>
    <x v="1"/>
    <x v="1"/>
    <x v="2"/>
    <x v="2"/>
    <x v="1"/>
    <n v="112"/>
    <n v="122.08"/>
    <n v="448"/>
    <n v="488.32"/>
    <x v="1"/>
    <x v="4"/>
    <x v="1"/>
  </r>
  <r>
    <d v="2022-05-04T00:00:00"/>
    <s v="P0020"/>
    <n v="10"/>
    <x v="2"/>
    <x v="0"/>
    <x v="14"/>
    <x v="0"/>
    <x v="2"/>
    <n v="61"/>
    <n v="76.25"/>
    <n v="610"/>
    <n v="762.5"/>
    <x v="3"/>
    <x v="4"/>
    <x v="1"/>
  </r>
  <r>
    <d v="2022-05-06T00:00:00"/>
    <s v="P0034"/>
    <n v="7"/>
    <x v="2"/>
    <x v="0"/>
    <x v="13"/>
    <x v="4"/>
    <x v="2"/>
    <n v="55"/>
    <n v="58.3"/>
    <n v="385"/>
    <n v="408.09999999999997"/>
    <x v="16"/>
    <x v="4"/>
    <x v="1"/>
  </r>
  <r>
    <d v="2022-05-07T00:00:00"/>
    <s v="P0015"/>
    <n v="4"/>
    <x v="1"/>
    <x v="1"/>
    <x v="27"/>
    <x v="2"/>
    <x v="3"/>
    <n v="12"/>
    <n v="15.719999999999999"/>
    <n v="48"/>
    <n v="62.879999999999995"/>
    <x v="20"/>
    <x v="4"/>
    <x v="1"/>
  </r>
  <r>
    <d v="2022-05-07T00:00:00"/>
    <s v="P0027"/>
    <n v="1"/>
    <x v="1"/>
    <x v="0"/>
    <x v="26"/>
    <x v="4"/>
    <x v="2"/>
    <n v="48"/>
    <n v="57.120000000000005"/>
    <n v="48"/>
    <n v="57.120000000000005"/>
    <x v="20"/>
    <x v="4"/>
    <x v="1"/>
  </r>
  <r>
    <d v="2022-05-08T00:00:00"/>
    <s v="P0022"/>
    <n v="7"/>
    <x v="1"/>
    <x v="0"/>
    <x v="22"/>
    <x v="0"/>
    <x v="0"/>
    <n v="121"/>
    <n v="141.57"/>
    <n v="847"/>
    <n v="990.99"/>
    <x v="21"/>
    <x v="4"/>
    <x v="1"/>
  </r>
  <r>
    <d v="2022-05-09T00:00:00"/>
    <s v="P0017"/>
    <n v="12"/>
    <x v="0"/>
    <x v="1"/>
    <x v="39"/>
    <x v="2"/>
    <x v="0"/>
    <n v="134"/>
    <n v="156.78"/>
    <n v="1608"/>
    <n v="1881.3600000000001"/>
    <x v="4"/>
    <x v="4"/>
    <x v="1"/>
  </r>
  <r>
    <d v="2022-05-10T00:00:00"/>
    <s v="P0009"/>
    <n v="6"/>
    <x v="2"/>
    <x v="0"/>
    <x v="37"/>
    <x v="3"/>
    <x v="3"/>
    <n v="6"/>
    <n v="7.8599999999999994"/>
    <n v="36"/>
    <n v="47.16"/>
    <x v="26"/>
    <x v="4"/>
    <x v="1"/>
  </r>
  <r>
    <d v="2022-05-12T00:00:00"/>
    <s v="P0011"/>
    <n v="7"/>
    <x v="1"/>
    <x v="1"/>
    <x v="31"/>
    <x v="2"/>
    <x v="2"/>
    <n v="44"/>
    <n v="48.4"/>
    <n v="308"/>
    <n v="338.8"/>
    <x v="6"/>
    <x v="4"/>
    <x v="1"/>
  </r>
  <r>
    <d v="2022-05-13T00:00:00"/>
    <s v="P0012"/>
    <n v="5"/>
    <x v="2"/>
    <x v="0"/>
    <x v="35"/>
    <x v="2"/>
    <x v="1"/>
    <n v="73"/>
    <n v="94.17"/>
    <n v="365"/>
    <n v="470.85"/>
    <x v="22"/>
    <x v="4"/>
    <x v="1"/>
  </r>
  <r>
    <d v="2022-05-14T00:00:00"/>
    <s v="P0008"/>
    <n v="14"/>
    <x v="2"/>
    <x v="1"/>
    <x v="25"/>
    <x v="3"/>
    <x v="1"/>
    <n v="83"/>
    <n v="94.62"/>
    <n v="1162"/>
    <n v="1324.68"/>
    <x v="29"/>
    <x v="4"/>
    <x v="1"/>
  </r>
  <r>
    <d v="2022-05-15T00:00:00"/>
    <s v="P0020"/>
    <n v="5"/>
    <x v="1"/>
    <x v="0"/>
    <x v="14"/>
    <x v="0"/>
    <x v="2"/>
    <n v="61"/>
    <n v="76.25"/>
    <n v="305"/>
    <n v="381.25"/>
    <x v="17"/>
    <x v="4"/>
    <x v="1"/>
  </r>
  <r>
    <d v="2022-05-16T00:00:00"/>
    <s v="P0010"/>
    <n v="13"/>
    <x v="2"/>
    <x v="1"/>
    <x v="20"/>
    <x v="2"/>
    <x v="0"/>
    <n v="148"/>
    <n v="164.28"/>
    <n v="1924"/>
    <n v="2135.64"/>
    <x v="23"/>
    <x v="4"/>
    <x v="1"/>
  </r>
  <r>
    <d v="2022-05-16T00:00:00"/>
    <s v="P0031"/>
    <n v="13"/>
    <x v="1"/>
    <x v="0"/>
    <x v="5"/>
    <x v="4"/>
    <x v="1"/>
    <n v="93"/>
    <n v="104.16"/>
    <n v="1209"/>
    <n v="1354.08"/>
    <x v="23"/>
    <x v="4"/>
    <x v="1"/>
  </r>
  <r>
    <d v="2022-05-17T00:00:00"/>
    <s v="P0027"/>
    <n v="8"/>
    <x v="2"/>
    <x v="1"/>
    <x v="26"/>
    <x v="4"/>
    <x v="2"/>
    <n v="48"/>
    <n v="57.120000000000005"/>
    <n v="384"/>
    <n v="456.96000000000004"/>
    <x v="30"/>
    <x v="4"/>
    <x v="1"/>
  </r>
  <r>
    <d v="2022-05-18T00:00:00"/>
    <s v="P0027"/>
    <n v="4"/>
    <x v="0"/>
    <x v="0"/>
    <x v="26"/>
    <x v="4"/>
    <x v="2"/>
    <n v="48"/>
    <n v="57.120000000000005"/>
    <n v="192"/>
    <n v="228.48000000000002"/>
    <x v="7"/>
    <x v="4"/>
    <x v="1"/>
  </r>
  <r>
    <d v="2022-05-18T00:00:00"/>
    <s v="P0038"/>
    <n v="8"/>
    <x v="0"/>
    <x v="0"/>
    <x v="1"/>
    <x v="1"/>
    <x v="1"/>
    <n v="72"/>
    <n v="79.92"/>
    <n v="576"/>
    <n v="639.36"/>
    <x v="7"/>
    <x v="4"/>
    <x v="1"/>
  </r>
  <r>
    <d v="2022-05-20T00:00:00"/>
    <s v="P0044"/>
    <n v="15"/>
    <x v="1"/>
    <x v="1"/>
    <x v="11"/>
    <x v="1"/>
    <x v="1"/>
    <n v="76"/>
    <n v="82.08"/>
    <n v="1140"/>
    <n v="1231.2"/>
    <x v="9"/>
    <x v="4"/>
    <x v="1"/>
  </r>
  <r>
    <d v="2022-05-22T00:00:00"/>
    <s v="P0015"/>
    <n v="12"/>
    <x v="2"/>
    <x v="0"/>
    <x v="27"/>
    <x v="2"/>
    <x v="3"/>
    <n v="12"/>
    <n v="15.719999999999999"/>
    <n v="144"/>
    <n v="188.64"/>
    <x v="18"/>
    <x v="4"/>
    <x v="1"/>
  </r>
  <r>
    <d v="2022-05-25T00:00:00"/>
    <s v="P0002"/>
    <n v="7"/>
    <x v="1"/>
    <x v="0"/>
    <x v="29"/>
    <x v="3"/>
    <x v="1"/>
    <n v="105"/>
    <n v="142.80000000000001"/>
    <n v="735"/>
    <n v="999.60000000000014"/>
    <x v="11"/>
    <x v="4"/>
    <x v="1"/>
  </r>
  <r>
    <d v="2022-05-26T00:00:00"/>
    <s v="P0028"/>
    <n v="2"/>
    <x v="2"/>
    <x v="0"/>
    <x v="33"/>
    <x v="4"/>
    <x v="3"/>
    <n v="37"/>
    <n v="41.81"/>
    <n v="74"/>
    <n v="83.62"/>
    <x v="12"/>
    <x v="4"/>
    <x v="1"/>
  </r>
  <r>
    <d v="2022-05-26T00:00:00"/>
    <s v="P0027"/>
    <n v="2"/>
    <x v="1"/>
    <x v="0"/>
    <x v="26"/>
    <x v="4"/>
    <x v="2"/>
    <n v="48"/>
    <n v="57.120000000000005"/>
    <n v="96"/>
    <n v="114.24000000000001"/>
    <x v="12"/>
    <x v="4"/>
    <x v="1"/>
  </r>
  <r>
    <d v="2022-05-28T00:00:00"/>
    <s v="P0041"/>
    <n v="10"/>
    <x v="0"/>
    <x v="1"/>
    <x v="41"/>
    <x v="1"/>
    <x v="0"/>
    <n v="138"/>
    <n v="173.88"/>
    <n v="1380"/>
    <n v="1738.8"/>
    <x v="14"/>
    <x v="4"/>
    <x v="1"/>
  </r>
  <r>
    <d v="2022-05-28T00:00:00"/>
    <s v="P0008"/>
    <n v="5"/>
    <x v="0"/>
    <x v="0"/>
    <x v="25"/>
    <x v="3"/>
    <x v="1"/>
    <n v="83"/>
    <n v="94.62"/>
    <n v="415"/>
    <n v="473.1"/>
    <x v="14"/>
    <x v="4"/>
    <x v="1"/>
  </r>
  <r>
    <d v="2022-05-28T00:00:00"/>
    <s v="P0010"/>
    <n v="9"/>
    <x v="1"/>
    <x v="1"/>
    <x v="20"/>
    <x v="2"/>
    <x v="0"/>
    <n v="148"/>
    <n v="164.28"/>
    <n v="1332"/>
    <n v="1478.52"/>
    <x v="14"/>
    <x v="4"/>
    <x v="1"/>
  </r>
  <r>
    <d v="2022-05-28T00:00:00"/>
    <s v="P0004"/>
    <n v="12"/>
    <x v="1"/>
    <x v="0"/>
    <x v="3"/>
    <x v="3"/>
    <x v="2"/>
    <n v="44"/>
    <n v="48.84"/>
    <n v="528"/>
    <n v="586.08000000000004"/>
    <x v="14"/>
    <x v="4"/>
    <x v="1"/>
  </r>
  <r>
    <d v="2022-05-28T00:00:00"/>
    <s v="P0020"/>
    <n v="14"/>
    <x v="2"/>
    <x v="1"/>
    <x v="14"/>
    <x v="0"/>
    <x v="2"/>
    <n v="61"/>
    <n v="76.25"/>
    <n v="854"/>
    <n v="1067.5"/>
    <x v="14"/>
    <x v="4"/>
    <x v="1"/>
  </r>
  <r>
    <d v="2022-05-30T00:00:00"/>
    <s v="P0044"/>
    <n v="9"/>
    <x v="2"/>
    <x v="0"/>
    <x v="11"/>
    <x v="1"/>
    <x v="1"/>
    <n v="76"/>
    <n v="82.08"/>
    <n v="684"/>
    <n v="738.72"/>
    <x v="24"/>
    <x v="4"/>
    <x v="1"/>
  </r>
  <r>
    <d v="2022-05-30T00:00:00"/>
    <s v="P0005"/>
    <n v="4"/>
    <x v="0"/>
    <x v="1"/>
    <x v="24"/>
    <x v="3"/>
    <x v="0"/>
    <n v="133"/>
    <n v="155.61000000000001"/>
    <n v="532"/>
    <n v="622.44000000000005"/>
    <x v="24"/>
    <x v="4"/>
    <x v="1"/>
  </r>
  <r>
    <d v="2022-05-30T00:00:00"/>
    <s v="P0033"/>
    <n v="3"/>
    <x v="1"/>
    <x v="1"/>
    <x v="38"/>
    <x v="4"/>
    <x v="1"/>
    <n v="95"/>
    <n v="119.7"/>
    <n v="285"/>
    <n v="359.1"/>
    <x v="24"/>
    <x v="4"/>
    <x v="1"/>
  </r>
  <r>
    <d v="2022-06-03T00:00:00"/>
    <s v="P0008"/>
    <n v="14"/>
    <x v="1"/>
    <x v="0"/>
    <x v="25"/>
    <x v="3"/>
    <x v="1"/>
    <n v="83"/>
    <n v="94.62"/>
    <n v="1162"/>
    <n v="1324.68"/>
    <x v="2"/>
    <x v="5"/>
    <x v="1"/>
  </r>
  <r>
    <d v="2022-06-10T00:00:00"/>
    <s v="P0028"/>
    <n v="8"/>
    <x v="0"/>
    <x v="0"/>
    <x v="33"/>
    <x v="4"/>
    <x v="3"/>
    <n v="37"/>
    <n v="41.81"/>
    <n v="296"/>
    <n v="334.48"/>
    <x v="26"/>
    <x v="5"/>
    <x v="1"/>
  </r>
  <r>
    <d v="2022-06-11T00:00:00"/>
    <s v="P0039"/>
    <n v="13"/>
    <x v="1"/>
    <x v="1"/>
    <x v="34"/>
    <x v="1"/>
    <x v="3"/>
    <n v="37"/>
    <n v="42.55"/>
    <n v="481"/>
    <n v="553.15"/>
    <x v="5"/>
    <x v="5"/>
    <x v="1"/>
  </r>
  <r>
    <d v="2022-06-11T00:00:00"/>
    <s v="P0021"/>
    <n v="6"/>
    <x v="2"/>
    <x v="0"/>
    <x v="32"/>
    <x v="0"/>
    <x v="0"/>
    <n v="126"/>
    <n v="162.54"/>
    <n v="756"/>
    <n v="975.24"/>
    <x v="5"/>
    <x v="5"/>
    <x v="1"/>
  </r>
  <r>
    <d v="2022-06-13T00:00:00"/>
    <s v="P0026"/>
    <n v="6"/>
    <x v="2"/>
    <x v="1"/>
    <x v="42"/>
    <x v="4"/>
    <x v="3"/>
    <n v="18"/>
    <n v="24.66"/>
    <n v="108"/>
    <n v="147.96"/>
    <x v="22"/>
    <x v="5"/>
    <x v="1"/>
  </r>
  <r>
    <d v="2022-06-15T00:00:00"/>
    <s v="P0042"/>
    <n v="15"/>
    <x v="0"/>
    <x v="0"/>
    <x v="10"/>
    <x v="1"/>
    <x v="0"/>
    <n v="120"/>
    <n v="162"/>
    <n v="1800"/>
    <n v="2430"/>
    <x v="17"/>
    <x v="5"/>
    <x v="1"/>
  </r>
  <r>
    <d v="2022-06-16T00:00:00"/>
    <s v="P0029"/>
    <n v="15"/>
    <x v="1"/>
    <x v="1"/>
    <x v="19"/>
    <x v="4"/>
    <x v="2"/>
    <n v="47"/>
    <n v="53.11"/>
    <n v="705"/>
    <n v="796.65"/>
    <x v="23"/>
    <x v="5"/>
    <x v="1"/>
  </r>
  <r>
    <d v="2022-06-19T00:00:00"/>
    <s v="P0002"/>
    <n v="8"/>
    <x v="2"/>
    <x v="1"/>
    <x v="29"/>
    <x v="3"/>
    <x v="1"/>
    <n v="105"/>
    <n v="142.80000000000001"/>
    <n v="840"/>
    <n v="1142.4000000000001"/>
    <x v="8"/>
    <x v="5"/>
    <x v="1"/>
  </r>
  <r>
    <d v="2022-06-21T00:00:00"/>
    <s v="P0017"/>
    <n v="14"/>
    <x v="2"/>
    <x v="1"/>
    <x v="39"/>
    <x v="2"/>
    <x v="0"/>
    <n v="134"/>
    <n v="156.78"/>
    <n v="1876"/>
    <n v="2194.92"/>
    <x v="10"/>
    <x v="5"/>
    <x v="1"/>
  </r>
  <r>
    <d v="2022-06-22T00:00:00"/>
    <s v="P0040"/>
    <n v="10"/>
    <x v="1"/>
    <x v="1"/>
    <x v="17"/>
    <x v="1"/>
    <x v="1"/>
    <n v="90"/>
    <n v="115.2"/>
    <n v="900"/>
    <n v="1152"/>
    <x v="18"/>
    <x v="5"/>
    <x v="1"/>
  </r>
  <r>
    <d v="2022-06-22T00:00:00"/>
    <s v="P0001"/>
    <n v="4"/>
    <x v="2"/>
    <x v="1"/>
    <x v="16"/>
    <x v="3"/>
    <x v="1"/>
    <n v="98"/>
    <n v="103.88"/>
    <n v="392"/>
    <n v="415.52"/>
    <x v="18"/>
    <x v="5"/>
    <x v="1"/>
  </r>
  <r>
    <d v="2022-06-23T00:00:00"/>
    <s v="P0004"/>
    <n v="8"/>
    <x v="2"/>
    <x v="0"/>
    <x v="3"/>
    <x v="3"/>
    <x v="2"/>
    <n v="44"/>
    <n v="48.84"/>
    <n v="352"/>
    <n v="390.72"/>
    <x v="19"/>
    <x v="5"/>
    <x v="1"/>
  </r>
  <r>
    <d v="2022-06-24T00:00:00"/>
    <s v="P0018"/>
    <n v="7"/>
    <x v="2"/>
    <x v="1"/>
    <x v="30"/>
    <x v="2"/>
    <x v="3"/>
    <n v="37"/>
    <n v="49.21"/>
    <n v="259"/>
    <n v="344.47"/>
    <x v="27"/>
    <x v="5"/>
    <x v="1"/>
  </r>
  <r>
    <d v="2022-06-25T00:00:00"/>
    <s v="P0012"/>
    <n v="7"/>
    <x v="1"/>
    <x v="0"/>
    <x v="35"/>
    <x v="2"/>
    <x v="1"/>
    <n v="73"/>
    <n v="94.17"/>
    <n v="511"/>
    <n v="659.19"/>
    <x v="11"/>
    <x v="5"/>
    <x v="1"/>
  </r>
  <r>
    <d v="2022-06-26T00:00:00"/>
    <s v="P0034"/>
    <n v="4"/>
    <x v="2"/>
    <x v="1"/>
    <x v="13"/>
    <x v="4"/>
    <x v="2"/>
    <n v="55"/>
    <n v="58.3"/>
    <n v="220"/>
    <n v="233.2"/>
    <x v="12"/>
    <x v="5"/>
    <x v="1"/>
  </r>
  <r>
    <d v="2022-06-26T00:00:00"/>
    <s v="P0043"/>
    <n v="12"/>
    <x v="2"/>
    <x v="0"/>
    <x v="23"/>
    <x v="1"/>
    <x v="1"/>
    <n v="67"/>
    <n v="83.08"/>
    <n v="804"/>
    <n v="996.96"/>
    <x v="12"/>
    <x v="5"/>
    <x v="1"/>
  </r>
  <r>
    <d v="2022-07-03T00:00:00"/>
    <s v="P0033"/>
    <n v="15"/>
    <x v="2"/>
    <x v="1"/>
    <x v="38"/>
    <x v="4"/>
    <x v="1"/>
    <n v="95"/>
    <n v="119.7"/>
    <n v="1425"/>
    <n v="1795.5"/>
    <x v="2"/>
    <x v="6"/>
    <x v="1"/>
  </r>
  <r>
    <d v="2022-07-04T00:00:00"/>
    <s v="P0007"/>
    <n v="7"/>
    <x v="2"/>
    <x v="0"/>
    <x v="36"/>
    <x v="3"/>
    <x v="2"/>
    <n v="43"/>
    <n v="47.730000000000004"/>
    <n v="301"/>
    <n v="334.11"/>
    <x v="3"/>
    <x v="6"/>
    <x v="1"/>
  </r>
  <r>
    <d v="2022-07-05T00:00:00"/>
    <s v="P0025"/>
    <n v="7"/>
    <x v="1"/>
    <x v="1"/>
    <x v="7"/>
    <x v="0"/>
    <x v="3"/>
    <n v="7"/>
    <n v="8.33"/>
    <n v="49"/>
    <n v="58.31"/>
    <x v="15"/>
    <x v="6"/>
    <x v="1"/>
  </r>
  <r>
    <d v="2022-07-05T00:00:00"/>
    <s v="P0015"/>
    <n v="8"/>
    <x v="2"/>
    <x v="0"/>
    <x v="27"/>
    <x v="2"/>
    <x v="3"/>
    <n v="12"/>
    <n v="15.719999999999999"/>
    <n v="96"/>
    <n v="125.75999999999999"/>
    <x v="15"/>
    <x v="6"/>
    <x v="1"/>
  </r>
  <r>
    <d v="2022-07-06T00:00:00"/>
    <s v="P0041"/>
    <n v="2"/>
    <x v="2"/>
    <x v="1"/>
    <x v="41"/>
    <x v="1"/>
    <x v="0"/>
    <n v="138"/>
    <n v="173.88"/>
    <n v="276"/>
    <n v="347.76"/>
    <x v="16"/>
    <x v="6"/>
    <x v="1"/>
  </r>
  <r>
    <d v="2022-07-08T00:00:00"/>
    <s v="P0018"/>
    <n v="2"/>
    <x v="2"/>
    <x v="0"/>
    <x v="30"/>
    <x v="2"/>
    <x v="3"/>
    <n v="37"/>
    <n v="49.21"/>
    <n v="74"/>
    <n v="98.42"/>
    <x v="21"/>
    <x v="6"/>
    <x v="1"/>
  </r>
  <r>
    <d v="2022-07-10T00:00:00"/>
    <s v="P0032"/>
    <n v="12"/>
    <x v="1"/>
    <x v="1"/>
    <x v="18"/>
    <x v="4"/>
    <x v="1"/>
    <n v="89"/>
    <n v="117.48"/>
    <n v="1068"/>
    <n v="1409.76"/>
    <x v="26"/>
    <x v="6"/>
    <x v="1"/>
  </r>
  <r>
    <d v="2022-07-12T00:00:00"/>
    <s v="P0028"/>
    <n v="12"/>
    <x v="2"/>
    <x v="1"/>
    <x v="33"/>
    <x v="4"/>
    <x v="3"/>
    <n v="37"/>
    <n v="41.81"/>
    <n v="444"/>
    <n v="501.72"/>
    <x v="6"/>
    <x v="6"/>
    <x v="1"/>
  </r>
  <r>
    <d v="2022-07-13T00:00:00"/>
    <s v="P0025"/>
    <n v="7"/>
    <x v="2"/>
    <x v="0"/>
    <x v="7"/>
    <x v="0"/>
    <x v="3"/>
    <n v="7"/>
    <n v="8.33"/>
    <n v="49"/>
    <n v="58.31"/>
    <x v="22"/>
    <x v="6"/>
    <x v="1"/>
  </r>
  <r>
    <d v="2022-07-14T00:00:00"/>
    <s v="P0033"/>
    <n v="9"/>
    <x v="2"/>
    <x v="0"/>
    <x v="38"/>
    <x v="4"/>
    <x v="1"/>
    <n v="95"/>
    <n v="119.7"/>
    <n v="855"/>
    <n v="1077.3"/>
    <x v="29"/>
    <x v="6"/>
    <x v="1"/>
  </r>
  <r>
    <d v="2022-07-15T00:00:00"/>
    <s v="P0004"/>
    <n v="2"/>
    <x v="1"/>
    <x v="0"/>
    <x v="3"/>
    <x v="3"/>
    <x v="2"/>
    <n v="44"/>
    <n v="48.84"/>
    <n v="88"/>
    <n v="97.68"/>
    <x v="17"/>
    <x v="6"/>
    <x v="1"/>
  </r>
  <r>
    <d v="2022-07-17T00:00:00"/>
    <s v="P0041"/>
    <n v="8"/>
    <x v="1"/>
    <x v="1"/>
    <x v="41"/>
    <x v="1"/>
    <x v="0"/>
    <n v="138"/>
    <n v="173.88"/>
    <n v="1104"/>
    <n v="1391.04"/>
    <x v="30"/>
    <x v="6"/>
    <x v="1"/>
  </r>
  <r>
    <d v="2022-07-18T00:00:00"/>
    <s v="P0010"/>
    <n v="12"/>
    <x v="2"/>
    <x v="0"/>
    <x v="20"/>
    <x v="2"/>
    <x v="0"/>
    <n v="148"/>
    <n v="164.28"/>
    <n v="1776"/>
    <n v="1971.3600000000001"/>
    <x v="7"/>
    <x v="6"/>
    <x v="1"/>
  </r>
  <r>
    <d v="2022-07-20T00:00:00"/>
    <s v="P0042"/>
    <n v="8"/>
    <x v="0"/>
    <x v="0"/>
    <x v="10"/>
    <x v="1"/>
    <x v="0"/>
    <n v="120"/>
    <n v="162"/>
    <n v="960"/>
    <n v="1296"/>
    <x v="9"/>
    <x v="6"/>
    <x v="1"/>
  </r>
  <r>
    <d v="2022-07-22T00:00:00"/>
    <s v="P0034"/>
    <n v="6"/>
    <x v="2"/>
    <x v="1"/>
    <x v="13"/>
    <x v="4"/>
    <x v="2"/>
    <n v="55"/>
    <n v="58.3"/>
    <n v="330"/>
    <n v="349.79999999999995"/>
    <x v="18"/>
    <x v="6"/>
    <x v="1"/>
  </r>
  <r>
    <d v="2022-07-23T00:00:00"/>
    <s v="P0018"/>
    <n v="2"/>
    <x v="1"/>
    <x v="0"/>
    <x v="30"/>
    <x v="2"/>
    <x v="3"/>
    <n v="37"/>
    <n v="49.21"/>
    <n v="74"/>
    <n v="98.42"/>
    <x v="19"/>
    <x v="6"/>
    <x v="1"/>
  </r>
  <r>
    <d v="2022-07-24T00:00:00"/>
    <s v="P0006"/>
    <n v="14"/>
    <x v="2"/>
    <x v="1"/>
    <x v="15"/>
    <x v="3"/>
    <x v="1"/>
    <n v="75"/>
    <n v="85.5"/>
    <n v="1050"/>
    <n v="1197"/>
    <x v="27"/>
    <x v="6"/>
    <x v="1"/>
  </r>
  <r>
    <d v="2022-07-24T00:00:00"/>
    <s v="P0027"/>
    <n v="1"/>
    <x v="1"/>
    <x v="0"/>
    <x v="26"/>
    <x v="4"/>
    <x v="2"/>
    <n v="48"/>
    <n v="57.120000000000005"/>
    <n v="48"/>
    <n v="57.120000000000005"/>
    <x v="27"/>
    <x v="6"/>
    <x v="1"/>
  </r>
  <r>
    <d v="2022-07-25T00:00:00"/>
    <s v="P0044"/>
    <n v="2"/>
    <x v="2"/>
    <x v="1"/>
    <x v="11"/>
    <x v="1"/>
    <x v="1"/>
    <n v="76"/>
    <n v="82.08"/>
    <n v="152"/>
    <n v="164.16"/>
    <x v="11"/>
    <x v="6"/>
    <x v="1"/>
  </r>
  <r>
    <d v="2022-07-25T00:00:00"/>
    <s v="P0017"/>
    <n v="12"/>
    <x v="2"/>
    <x v="1"/>
    <x v="39"/>
    <x v="2"/>
    <x v="0"/>
    <n v="134"/>
    <n v="156.78"/>
    <n v="1608"/>
    <n v="1881.3600000000001"/>
    <x v="11"/>
    <x v="6"/>
    <x v="1"/>
  </r>
  <r>
    <d v="2022-07-25T00:00:00"/>
    <s v="P0003"/>
    <n v="13"/>
    <x v="1"/>
    <x v="1"/>
    <x v="6"/>
    <x v="3"/>
    <x v="1"/>
    <n v="71"/>
    <n v="80.94"/>
    <n v="923"/>
    <n v="1052.22"/>
    <x v="11"/>
    <x v="6"/>
    <x v="1"/>
  </r>
  <r>
    <d v="2022-07-26T00:00:00"/>
    <s v="P0003"/>
    <n v="10"/>
    <x v="1"/>
    <x v="0"/>
    <x v="6"/>
    <x v="3"/>
    <x v="1"/>
    <n v="71"/>
    <n v="80.94"/>
    <n v="710"/>
    <n v="809.4"/>
    <x v="12"/>
    <x v="6"/>
    <x v="1"/>
  </r>
  <r>
    <d v="2022-07-26T00:00:00"/>
    <s v="P0026"/>
    <n v="1"/>
    <x v="1"/>
    <x v="1"/>
    <x v="42"/>
    <x v="4"/>
    <x v="3"/>
    <n v="18"/>
    <n v="24.66"/>
    <n v="18"/>
    <n v="24.66"/>
    <x v="12"/>
    <x v="6"/>
    <x v="1"/>
  </r>
  <r>
    <d v="2022-08-03T00:00:00"/>
    <s v="P0012"/>
    <n v="5"/>
    <x v="2"/>
    <x v="1"/>
    <x v="35"/>
    <x v="2"/>
    <x v="1"/>
    <n v="73"/>
    <n v="94.17"/>
    <n v="365"/>
    <n v="470.85"/>
    <x v="2"/>
    <x v="7"/>
    <x v="1"/>
  </r>
  <r>
    <d v="2022-08-06T00:00:00"/>
    <s v="P0016"/>
    <n v="9"/>
    <x v="1"/>
    <x v="0"/>
    <x v="21"/>
    <x v="2"/>
    <x v="3"/>
    <n v="13"/>
    <n v="16.64"/>
    <n v="117"/>
    <n v="149.76"/>
    <x v="16"/>
    <x v="7"/>
    <x v="1"/>
  </r>
  <r>
    <d v="2022-08-08T00:00:00"/>
    <s v="P0016"/>
    <n v="2"/>
    <x v="2"/>
    <x v="0"/>
    <x v="21"/>
    <x v="2"/>
    <x v="3"/>
    <n v="13"/>
    <n v="16.64"/>
    <n v="26"/>
    <n v="33.28"/>
    <x v="21"/>
    <x v="7"/>
    <x v="1"/>
  </r>
  <r>
    <d v="2022-08-08T00:00:00"/>
    <s v="P0032"/>
    <n v="12"/>
    <x v="2"/>
    <x v="1"/>
    <x v="18"/>
    <x v="4"/>
    <x v="1"/>
    <n v="89"/>
    <n v="117.48"/>
    <n v="1068"/>
    <n v="1409.76"/>
    <x v="21"/>
    <x v="7"/>
    <x v="1"/>
  </r>
  <r>
    <d v="2022-08-08T00:00:00"/>
    <s v="P0021"/>
    <n v="11"/>
    <x v="2"/>
    <x v="1"/>
    <x v="32"/>
    <x v="0"/>
    <x v="0"/>
    <n v="126"/>
    <n v="162.54"/>
    <n v="1386"/>
    <n v="1787.9399999999998"/>
    <x v="21"/>
    <x v="7"/>
    <x v="1"/>
  </r>
  <r>
    <d v="2022-08-14T00:00:00"/>
    <s v="P0030"/>
    <n v="14"/>
    <x v="2"/>
    <x v="1"/>
    <x v="28"/>
    <x v="4"/>
    <x v="0"/>
    <n v="148"/>
    <n v="201.28"/>
    <n v="2072"/>
    <n v="2817.92"/>
    <x v="29"/>
    <x v="7"/>
    <x v="1"/>
  </r>
  <r>
    <d v="2022-08-15T00:00:00"/>
    <s v="P0011"/>
    <n v="10"/>
    <x v="0"/>
    <x v="1"/>
    <x v="31"/>
    <x v="2"/>
    <x v="2"/>
    <n v="44"/>
    <n v="48.4"/>
    <n v="440"/>
    <n v="484"/>
    <x v="17"/>
    <x v="7"/>
    <x v="1"/>
  </r>
  <r>
    <d v="2022-08-15T00:00:00"/>
    <s v="P0015"/>
    <n v="7"/>
    <x v="2"/>
    <x v="0"/>
    <x v="27"/>
    <x v="2"/>
    <x v="3"/>
    <n v="12"/>
    <n v="15.719999999999999"/>
    <n v="84"/>
    <n v="110.03999999999999"/>
    <x v="17"/>
    <x v="7"/>
    <x v="1"/>
  </r>
  <r>
    <d v="2022-08-18T00:00:00"/>
    <s v="P0029"/>
    <n v="8"/>
    <x v="1"/>
    <x v="0"/>
    <x v="19"/>
    <x v="4"/>
    <x v="2"/>
    <n v="47"/>
    <n v="53.11"/>
    <n v="376"/>
    <n v="424.88"/>
    <x v="7"/>
    <x v="7"/>
    <x v="1"/>
  </r>
  <r>
    <d v="2022-08-18T00:00:00"/>
    <s v="P0010"/>
    <n v="2"/>
    <x v="1"/>
    <x v="1"/>
    <x v="20"/>
    <x v="2"/>
    <x v="0"/>
    <n v="148"/>
    <n v="164.28"/>
    <n v="296"/>
    <n v="328.56"/>
    <x v="7"/>
    <x v="7"/>
    <x v="1"/>
  </r>
  <r>
    <d v="2022-08-19T00:00:00"/>
    <s v="P0007"/>
    <n v="3"/>
    <x v="1"/>
    <x v="0"/>
    <x v="36"/>
    <x v="3"/>
    <x v="2"/>
    <n v="43"/>
    <n v="47.730000000000004"/>
    <n v="129"/>
    <n v="143.19"/>
    <x v="8"/>
    <x v="7"/>
    <x v="1"/>
  </r>
  <r>
    <d v="2022-08-20T00:00:00"/>
    <s v="P0023"/>
    <n v="13"/>
    <x v="2"/>
    <x v="0"/>
    <x v="12"/>
    <x v="0"/>
    <x v="0"/>
    <n v="141"/>
    <n v="149.46"/>
    <n v="1833"/>
    <n v="1942.98"/>
    <x v="9"/>
    <x v="7"/>
    <x v="1"/>
  </r>
  <r>
    <d v="2022-08-20T00:00:00"/>
    <s v="P0033"/>
    <n v="14"/>
    <x v="2"/>
    <x v="0"/>
    <x v="38"/>
    <x v="4"/>
    <x v="1"/>
    <n v="95"/>
    <n v="119.7"/>
    <n v="1330"/>
    <n v="1675.8"/>
    <x v="9"/>
    <x v="7"/>
    <x v="1"/>
  </r>
  <r>
    <d v="2022-08-21T00:00:00"/>
    <s v="P0016"/>
    <n v="4"/>
    <x v="2"/>
    <x v="0"/>
    <x v="21"/>
    <x v="2"/>
    <x v="3"/>
    <n v="13"/>
    <n v="16.64"/>
    <n v="52"/>
    <n v="66.56"/>
    <x v="10"/>
    <x v="7"/>
    <x v="1"/>
  </r>
  <r>
    <d v="2022-08-23T00:00:00"/>
    <s v="P0044"/>
    <n v="11"/>
    <x v="1"/>
    <x v="0"/>
    <x v="11"/>
    <x v="1"/>
    <x v="1"/>
    <n v="76"/>
    <n v="82.08"/>
    <n v="836"/>
    <n v="902.88"/>
    <x v="19"/>
    <x v="7"/>
    <x v="1"/>
  </r>
  <r>
    <d v="2022-08-23T00:00:00"/>
    <s v="P0029"/>
    <n v="14"/>
    <x v="2"/>
    <x v="1"/>
    <x v="19"/>
    <x v="4"/>
    <x v="2"/>
    <n v="47"/>
    <n v="53.11"/>
    <n v="658"/>
    <n v="743.54"/>
    <x v="19"/>
    <x v="7"/>
    <x v="1"/>
  </r>
  <r>
    <d v="2022-08-24T00:00:00"/>
    <s v="P0005"/>
    <n v="5"/>
    <x v="2"/>
    <x v="1"/>
    <x v="24"/>
    <x v="3"/>
    <x v="0"/>
    <n v="133"/>
    <n v="155.61000000000001"/>
    <n v="665"/>
    <n v="778.05000000000007"/>
    <x v="27"/>
    <x v="7"/>
    <x v="1"/>
  </r>
  <r>
    <d v="2022-08-26T00:00:00"/>
    <s v="P0019"/>
    <n v="13"/>
    <x v="0"/>
    <x v="1"/>
    <x v="40"/>
    <x v="2"/>
    <x v="0"/>
    <n v="150"/>
    <n v="210"/>
    <n v="1950"/>
    <n v="2730"/>
    <x v="12"/>
    <x v="7"/>
    <x v="1"/>
  </r>
  <r>
    <d v="2022-08-26T00:00:00"/>
    <s v="P0037"/>
    <n v="8"/>
    <x v="1"/>
    <x v="0"/>
    <x v="8"/>
    <x v="1"/>
    <x v="1"/>
    <n v="67"/>
    <n v="85.76"/>
    <n v="536"/>
    <n v="686.08"/>
    <x v="12"/>
    <x v="7"/>
    <x v="1"/>
  </r>
  <r>
    <d v="2022-08-27T00:00:00"/>
    <s v="P0039"/>
    <n v="15"/>
    <x v="0"/>
    <x v="0"/>
    <x v="34"/>
    <x v="1"/>
    <x v="3"/>
    <n v="37"/>
    <n v="42.55"/>
    <n v="555"/>
    <n v="638.25"/>
    <x v="13"/>
    <x v="7"/>
    <x v="1"/>
  </r>
  <r>
    <d v="2022-08-28T00:00:00"/>
    <s v="P0005"/>
    <n v="9"/>
    <x v="1"/>
    <x v="0"/>
    <x v="24"/>
    <x v="3"/>
    <x v="0"/>
    <n v="133"/>
    <n v="155.61000000000001"/>
    <n v="1197"/>
    <n v="1400.4900000000002"/>
    <x v="14"/>
    <x v="7"/>
    <x v="1"/>
  </r>
  <r>
    <d v="2022-08-28T00:00:00"/>
    <s v="P0039"/>
    <n v="5"/>
    <x v="2"/>
    <x v="0"/>
    <x v="34"/>
    <x v="1"/>
    <x v="3"/>
    <n v="37"/>
    <n v="42.55"/>
    <n v="185"/>
    <n v="212.75"/>
    <x v="14"/>
    <x v="7"/>
    <x v="1"/>
  </r>
  <r>
    <d v="2022-08-30T00:00:00"/>
    <s v="P0006"/>
    <n v="6"/>
    <x v="1"/>
    <x v="1"/>
    <x v="15"/>
    <x v="3"/>
    <x v="1"/>
    <n v="75"/>
    <n v="85.5"/>
    <n v="450"/>
    <n v="513"/>
    <x v="24"/>
    <x v="7"/>
    <x v="1"/>
  </r>
  <r>
    <d v="2022-08-30T00:00:00"/>
    <s v="P0043"/>
    <n v="6"/>
    <x v="2"/>
    <x v="1"/>
    <x v="23"/>
    <x v="1"/>
    <x v="1"/>
    <n v="67"/>
    <n v="83.08"/>
    <n v="402"/>
    <n v="498.48"/>
    <x v="24"/>
    <x v="7"/>
    <x v="1"/>
  </r>
  <r>
    <d v="2022-08-30T00:00:00"/>
    <s v="P0025"/>
    <n v="5"/>
    <x v="2"/>
    <x v="1"/>
    <x v="7"/>
    <x v="0"/>
    <x v="3"/>
    <n v="7"/>
    <n v="8.33"/>
    <n v="35"/>
    <n v="41.65"/>
    <x v="24"/>
    <x v="7"/>
    <x v="1"/>
  </r>
  <r>
    <d v="2022-08-31T00:00:00"/>
    <s v="P0015"/>
    <n v="13"/>
    <x v="2"/>
    <x v="1"/>
    <x v="27"/>
    <x v="2"/>
    <x v="3"/>
    <n v="12"/>
    <n v="15.719999999999999"/>
    <n v="156"/>
    <n v="204.35999999999999"/>
    <x v="25"/>
    <x v="7"/>
    <x v="1"/>
  </r>
  <r>
    <d v="2022-09-04T00:00:00"/>
    <s v="P0002"/>
    <n v="1"/>
    <x v="2"/>
    <x v="1"/>
    <x v="29"/>
    <x v="3"/>
    <x v="1"/>
    <n v="105"/>
    <n v="142.80000000000001"/>
    <n v="105"/>
    <n v="142.80000000000001"/>
    <x v="3"/>
    <x v="8"/>
    <x v="1"/>
  </r>
  <r>
    <d v="2022-09-06T00:00:00"/>
    <s v="P0005"/>
    <n v="12"/>
    <x v="0"/>
    <x v="0"/>
    <x v="24"/>
    <x v="3"/>
    <x v="0"/>
    <n v="133"/>
    <n v="155.61000000000001"/>
    <n v="1596"/>
    <n v="1867.3200000000002"/>
    <x v="16"/>
    <x v="8"/>
    <x v="1"/>
  </r>
  <r>
    <d v="2022-09-09T00:00:00"/>
    <s v="P0041"/>
    <n v="9"/>
    <x v="2"/>
    <x v="0"/>
    <x v="41"/>
    <x v="1"/>
    <x v="0"/>
    <n v="138"/>
    <n v="173.88"/>
    <n v="1242"/>
    <n v="1564.92"/>
    <x v="4"/>
    <x v="8"/>
    <x v="1"/>
  </r>
  <r>
    <d v="2022-09-09T00:00:00"/>
    <s v="P0003"/>
    <n v="3"/>
    <x v="2"/>
    <x v="0"/>
    <x v="6"/>
    <x v="3"/>
    <x v="1"/>
    <n v="71"/>
    <n v="80.94"/>
    <n v="213"/>
    <n v="242.82"/>
    <x v="4"/>
    <x v="8"/>
    <x v="1"/>
  </r>
  <r>
    <d v="2022-09-10T00:00:00"/>
    <s v="P0035"/>
    <n v="15"/>
    <x v="1"/>
    <x v="1"/>
    <x v="4"/>
    <x v="4"/>
    <x v="3"/>
    <n v="5"/>
    <n v="6.7"/>
    <n v="75"/>
    <n v="100.5"/>
    <x v="26"/>
    <x v="8"/>
    <x v="1"/>
  </r>
  <r>
    <d v="2022-09-10T00:00:00"/>
    <s v="P0038"/>
    <n v="4"/>
    <x v="2"/>
    <x v="1"/>
    <x v="1"/>
    <x v="1"/>
    <x v="1"/>
    <n v="72"/>
    <n v="79.92"/>
    <n v="288"/>
    <n v="319.68"/>
    <x v="26"/>
    <x v="8"/>
    <x v="1"/>
  </r>
  <r>
    <d v="2022-09-14T00:00:00"/>
    <s v="P0029"/>
    <n v="3"/>
    <x v="2"/>
    <x v="1"/>
    <x v="19"/>
    <x v="4"/>
    <x v="2"/>
    <n v="47"/>
    <n v="53.11"/>
    <n v="141"/>
    <n v="159.32999999999998"/>
    <x v="29"/>
    <x v="8"/>
    <x v="1"/>
  </r>
  <r>
    <d v="2022-09-15T00:00:00"/>
    <s v="P0037"/>
    <n v="15"/>
    <x v="1"/>
    <x v="0"/>
    <x v="8"/>
    <x v="1"/>
    <x v="1"/>
    <n v="67"/>
    <n v="85.76"/>
    <n v="1005"/>
    <n v="1286.4000000000001"/>
    <x v="17"/>
    <x v="8"/>
    <x v="1"/>
  </r>
  <r>
    <d v="2022-09-18T00:00:00"/>
    <s v="P0026"/>
    <n v="14"/>
    <x v="1"/>
    <x v="1"/>
    <x v="42"/>
    <x v="4"/>
    <x v="3"/>
    <n v="18"/>
    <n v="24.66"/>
    <n v="252"/>
    <n v="345.24"/>
    <x v="7"/>
    <x v="8"/>
    <x v="1"/>
  </r>
  <r>
    <d v="2022-09-19T00:00:00"/>
    <s v="P0033"/>
    <n v="8"/>
    <x v="0"/>
    <x v="1"/>
    <x v="38"/>
    <x v="4"/>
    <x v="1"/>
    <n v="95"/>
    <n v="119.7"/>
    <n v="760"/>
    <n v="957.6"/>
    <x v="8"/>
    <x v="8"/>
    <x v="1"/>
  </r>
  <r>
    <d v="2022-09-20T00:00:00"/>
    <s v="P0033"/>
    <n v="6"/>
    <x v="2"/>
    <x v="0"/>
    <x v="38"/>
    <x v="4"/>
    <x v="1"/>
    <n v="95"/>
    <n v="119.7"/>
    <n v="570"/>
    <n v="718.2"/>
    <x v="9"/>
    <x v="8"/>
    <x v="1"/>
  </r>
  <r>
    <d v="2022-09-20T00:00:00"/>
    <s v="P0001"/>
    <n v="10"/>
    <x v="2"/>
    <x v="0"/>
    <x v="16"/>
    <x v="3"/>
    <x v="1"/>
    <n v="98"/>
    <n v="103.88"/>
    <n v="980"/>
    <n v="1038.8"/>
    <x v="9"/>
    <x v="8"/>
    <x v="1"/>
  </r>
  <r>
    <d v="2022-09-21T00:00:00"/>
    <s v="P0018"/>
    <n v="14"/>
    <x v="1"/>
    <x v="0"/>
    <x v="30"/>
    <x v="2"/>
    <x v="3"/>
    <n v="37"/>
    <n v="49.21"/>
    <n v="518"/>
    <n v="688.94"/>
    <x v="10"/>
    <x v="8"/>
    <x v="1"/>
  </r>
  <r>
    <d v="2022-09-21T00:00:00"/>
    <s v="P0026"/>
    <n v="5"/>
    <x v="2"/>
    <x v="1"/>
    <x v="42"/>
    <x v="4"/>
    <x v="3"/>
    <n v="18"/>
    <n v="24.66"/>
    <n v="90"/>
    <n v="123.3"/>
    <x v="10"/>
    <x v="8"/>
    <x v="1"/>
  </r>
  <r>
    <d v="2022-09-22T00:00:00"/>
    <s v="P0043"/>
    <n v="12"/>
    <x v="1"/>
    <x v="0"/>
    <x v="23"/>
    <x v="1"/>
    <x v="1"/>
    <n v="67"/>
    <n v="83.08"/>
    <n v="804"/>
    <n v="996.96"/>
    <x v="18"/>
    <x v="8"/>
    <x v="1"/>
  </r>
  <r>
    <d v="2022-09-23T00:00:00"/>
    <s v="P0012"/>
    <n v="12"/>
    <x v="2"/>
    <x v="0"/>
    <x v="35"/>
    <x v="2"/>
    <x v="1"/>
    <n v="73"/>
    <n v="94.17"/>
    <n v="876"/>
    <n v="1130.04"/>
    <x v="19"/>
    <x v="8"/>
    <x v="1"/>
  </r>
  <r>
    <d v="2022-09-24T00:00:00"/>
    <s v="P0032"/>
    <n v="14"/>
    <x v="2"/>
    <x v="0"/>
    <x v="18"/>
    <x v="4"/>
    <x v="1"/>
    <n v="89"/>
    <n v="117.48"/>
    <n v="1246"/>
    <n v="1644.72"/>
    <x v="27"/>
    <x v="8"/>
    <x v="1"/>
  </r>
  <r>
    <d v="2022-09-24T00:00:00"/>
    <s v="P0032"/>
    <n v="8"/>
    <x v="2"/>
    <x v="1"/>
    <x v="18"/>
    <x v="4"/>
    <x v="1"/>
    <n v="89"/>
    <n v="117.48"/>
    <n v="712"/>
    <n v="939.84"/>
    <x v="27"/>
    <x v="8"/>
    <x v="1"/>
  </r>
  <r>
    <d v="2022-09-27T00:00:00"/>
    <s v="P0036"/>
    <n v="4"/>
    <x v="2"/>
    <x v="1"/>
    <x v="43"/>
    <x v="4"/>
    <x v="1"/>
    <n v="90"/>
    <n v="96.3"/>
    <n v="360"/>
    <n v="385.2"/>
    <x v="13"/>
    <x v="8"/>
    <x v="1"/>
  </r>
  <r>
    <d v="2022-09-27T00:00:00"/>
    <s v="P0044"/>
    <n v="9"/>
    <x v="2"/>
    <x v="1"/>
    <x v="11"/>
    <x v="1"/>
    <x v="1"/>
    <n v="76"/>
    <n v="82.08"/>
    <n v="684"/>
    <n v="738.72"/>
    <x v="13"/>
    <x v="8"/>
    <x v="1"/>
  </r>
  <r>
    <d v="2022-09-27T00:00:00"/>
    <s v="P0038"/>
    <n v="3"/>
    <x v="0"/>
    <x v="1"/>
    <x v="1"/>
    <x v="1"/>
    <x v="1"/>
    <n v="72"/>
    <n v="79.92"/>
    <n v="216"/>
    <n v="239.76"/>
    <x v="13"/>
    <x v="8"/>
    <x v="1"/>
  </r>
  <r>
    <d v="2022-09-29T00:00:00"/>
    <s v="P0034"/>
    <n v="13"/>
    <x v="2"/>
    <x v="0"/>
    <x v="13"/>
    <x v="4"/>
    <x v="2"/>
    <n v="55"/>
    <n v="58.3"/>
    <n v="715"/>
    <n v="757.9"/>
    <x v="28"/>
    <x v="8"/>
    <x v="1"/>
  </r>
  <r>
    <d v="2022-10-03T00:00:00"/>
    <s v="P0011"/>
    <n v="5"/>
    <x v="2"/>
    <x v="1"/>
    <x v="31"/>
    <x v="2"/>
    <x v="2"/>
    <n v="44"/>
    <n v="48.4"/>
    <n v="220"/>
    <n v="242"/>
    <x v="2"/>
    <x v="9"/>
    <x v="1"/>
  </r>
  <r>
    <d v="2022-10-04T00:00:00"/>
    <s v="P0007"/>
    <n v="15"/>
    <x v="2"/>
    <x v="0"/>
    <x v="36"/>
    <x v="3"/>
    <x v="2"/>
    <n v="43"/>
    <n v="47.730000000000004"/>
    <n v="645"/>
    <n v="715.95"/>
    <x v="3"/>
    <x v="9"/>
    <x v="1"/>
  </r>
  <r>
    <d v="2022-10-06T00:00:00"/>
    <s v="P0035"/>
    <n v="1"/>
    <x v="2"/>
    <x v="0"/>
    <x v="4"/>
    <x v="4"/>
    <x v="3"/>
    <n v="5"/>
    <n v="6.7"/>
    <n v="5"/>
    <n v="6.7"/>
    <x v="16"/>
    <x v="9"/>
    <x v="1"/>
  </r>
  <r>
    <d v="2022-10-09T00:00:00"/>
    <s v="P0038"/>
    <n v="14"/>
    <x v="1"/>
    <x v="0"/>
    <x v="1"/>
    <x v="1"/>
    <x v="1"/>
    <n v="72"/>
    <n v="79.92"/>
    <n v="1008"/>
    <n v="1118.8800000000001"/>
    <x v="4"/>
    <x v="9"/>
    <x v="1"/>
  </r>
  <r>
    <d v="2022-10-10T00:00:00"/>
    <s v="P0019"/>
    <n v="9"/>
    <x v="2"/>
    <x v="0"/>
    <x v="40"/>
    <x v="2"/>
    <x v="0"/>
    <n v="150"/>
    <n v="210"/>
    <n v="1350"/>
    <n v="1890"/>
    <x v="26"/>
    <x v="9"/>
    <x v="1"/>
  </r>
  <r>
    <d v="2022-10-10T00:00:00"/>
    <s v="P0044"/>
    <n v="12"/>
    <x v="1"/>
    <x v="0"/>
    <x v="11"/>
    <x v="1"/>
    <x v="1"/>
    <n v="76"/>
    <n v="82.08"/>
    <n v="912"/>
    <n v="984.96"/>
    <x v="26"/>
    <x v="9"/>
    <x v="1"/>
  </r>
  <r>
    <d v="2022-10-11T00:00:00"/>
    <s v="P0008"/>
    <n v="10"/>
    <x v="2"/>
    <x v="0"/>
    <x v="25"/>
    <x v="3"/>
    <x v="1"/>
    <n v="83"/>
    <n v="94.62"/>
    <n v="830"/>
    <n v="946.2"/>
    <x v="5"/>
    <x v="9"/>
    <x v="1"/>
  </r>
  <r>
    <d v="2022-10-13T00:00:00"/>
    <s v="P0002"/>
    <n v="15"/>
    <x v="1"/>
    <x v="0"/>
    <x v="29"/>
    <x v="3"/>
    <x v="1"/>
    <n v="105"/>
    <n v="142.80000000000001"/>
    <n v="1575"/>
    <n v="2142"/>
    <x v="22"/>
    <x v="9"/>
    <x v="1"/>
  </r>
  <r>
    <d v="2022-10-14T00:00:00"/>
    <s v="P0044"/>
    <n v="15"/>
    <x v="0"/>
    <x v="0"/>
    <x v="11"/>
    <x v="1"/>
    <x v="1"/>
    <n v="76"/>
    <n v="82.08"/>
    <n v="1140"/>
    <n v="1231.2"/>
    <x v="29"/>
    <x v="9"/>
    <x v="1"/>
  </r>
  <r>
    <d v="2022-10-15T00:00:00"/>
    <s v="P0015"/>
    <n v="10"/>
    <x v="2"/>
    <x v="1"/>
    <x v="27"/>
    <x v="2"/>
    <x v="3"/>
    <n v="12"/>
    <n v="15.719999999999999"/>
    <n v="120"/>
    <n v="157.19999999999999"/>
    <x v="17"/>
    <x v="9"/>
    <x v="1"/>
  </r>
  <r>
    <d v="2022-10-16T00:00:00"/>
    <s v="P0036"/>
    <n v="3"/>
    <x v="1"/>
    <x v="0"/>
    <x v="43"/>
    <x v="4"/>
    <x v="1"/>
    <n v="90"/>
    <n v="96.3"/>
    <n v="270"/>
    <n v="288.89999999999998"/>
    <x v="23"/>
    <x v="9"/>
    <x v="1"/>
  </r>
  <r>
    <d v="2022-10-23T00:00:00"/>
    <s v="P0024"/>
    <n v="14"/>
    <x v="1"/>
    <x v="1"/>
    <x v="0"/>
    <x v="0"/>
    <x v="0"/>
    <n v="144"/>
    <n v="156.96"/>
    <n v="2016"/>
    <n v="2197.44"/>
    <x v="19"/>
    <x v="9"/>
    <x v="1"/>
  </r>
  <r>
    <d v="2022-10-30T00:00:00"/>
    <s v="P0042"/>
    <n v="3"/>
    <x v="2"/>
    <x v="1"/>
    <x v="10"/>
    <x v="1"/>
    <x v="0"/>
    <n v="120"/>
    <n v="162"/>
    <n v="360"/>
    <n v="486"/>
    <x v="24"/>
    <x v="9"/>
    <x v="1"/>
  </r>
  <r>
    <d v="2022-10-31T00:00:00"/>
    <s v="P0038"/>
    <n v="8"/>
    <x v="2"/>
    <x v="0"/>
    <x v="1"/>
    <x v="1"/>
    <x v="1"/>
    <n v="72"/>
    <n v="79.92"/>
    <n v="576"/>
    <n v="639.36"/>
    <x v="25"/>
    <x v="9"/>
    <x v="1"/>
  </r>
  <r>
    <d v="2022-11-01T00:00:00"/>
    <s v="P0012"/>
    <n v="15"/>
    <x v="0"/>
    <x v="0"/>
    <x v="35"/>
    <x v="2"/>
    <x v="1"/>
    <n v="73"/>
    <n v="94.17"/>
    <n v="1095"/>
    <n v="1412.55"/>
    <x v="0"/>
    <x v="10"/>
    <x v="1"/>
  </r>
  <r>
    <d v="2022-11-02T00:00:00"/>
    <s v="P0015"/>
    <n v="15"/>
    <x v="0"/>
    <x v="1"/>
    <x v="27"/>
    <x v="2"/>
    <x v="3"/>
    <n v="12"/>
    <n v="15.719999999999999"/>
    <n v="180"/>
    <n v="235.79999999999998"/>
    <x v="1"/>
    <x v="10"/>
    <x v="1"/>
  </r>
  <r>
    <d v="2022-11-02T00:00:00"/>
    <s v="P0030"/>
    <n v="15"/>
    <x v="2"/>
    <x v="1"/>
    <x v="28"/>
    <x v="4"/>
    <x v="0"/>
    <n v="148"/>
    <n v="201.28"/>
    <n v="2220"/>
    <n v="3019.2"/>
    <x v="1"/>
    <x v="10"/>
    <x v="1"/>
  </r>
  <r>
    <d v="2022-11-02T00:00:00"/>
    <s v="P0035"/>
    <n v="5"/>
    <x v="2"/>
    <x v="1"/>
    <x v="4"/>
    <x v="4"/>
    <x v="3"/>
    <n v="5"/>
    <n v="6.7"/>
    <n v="25"/>
    <n v="33.5"/>
    <x v="1"/>
    <x v="10"/>
    <x v="1"/>
  </r>
  <r>
    <d v="2022-11-03T00:00:00"/>
    <s v="P0020"/>
    <n v="11"/>
    <x v="1"/>
    <x v="0"/>
    <x v="14"/>
    <x v="0"/>
    <x v="2"/>
    <n v="61"/>
    <n v="76.25"/>
    <n v="671"/>
    <n v="838.75"/>
    <x v="2"/>
    <x v="10"/>
    <x v="1"/>
  </r>
  <r>
    <d v="2022-11-04T00:00:00"/>
    <s v="P0008"/>
    <n v="10"/>
    <x v="2"/>
    <x v="0"/>
    <x v="25"/>
    <x v="3"/>
    <x v="1"/>
    <n v="83"/>
    <n v="94.62"/>
    <n v="830"/>
    <n v="946.2"/>
    <x v="3"/>
    <x v="10"/>
    <x v="1"/>
  </r>
  <r>
    <d v="2022-11-05T00:00:00"/>
    <s v="P0019"/>
    <n v="15"/>
    <x v="2"/>
    <x v="1"/>
    <x v="40"/>
    <x v="2"/>
    <x v="0"/>
    <n v="150"/>
    <n v="210"/>
    <n v="2250"/>
    <n v="3150"/>
    <x v="15"/>
    <x v="10"/>
    <x v="1"/>
  </r>
  <r>
    <d v="2022-11-06T00:00:00"/>
    <s v="P0043"/>
    <n v="13"/>
    <x v="2"/>
    <x v="1"/>
    <x v="23"/>
    <x v="1"/>
    <x v="1"/>
    <n v="67"/>
    <n v="83.08"/>
    <n v="871"/>
    <n v="1080.04"/>
    <x v="16"/>
    <x v="10"/>
    <x v="1"/>
  </r>
  <r>
    <d v="2022-11-06T00:00:00"/>
    <s v="P0015"/>
    <n v="13"/>
    <x v="1"/>
    <x v="0"/>
    <x v="27"/>
    <x v="2"/>
    <x v="3"/>
    <n v="12"/>
    <n v="15.719999999999999"/>
    <n v="156"/>
    <n v="204.35999999999999"/>
    <x v="16"/>
    <x v="10"/>
    <x v="1"/>
  </r>
  <r>
    <d v="2022-11-06T00:00:00"/>
    <s v="P0042"/>
    <n v="13"/>
    <x v="2"/>
    <x v="1"/>
    <x v="10"/>
    <x v="1"/>
    <x v="0"/>
    <n v="120"/>
    <n v="162"/>
    <n v="1560"/>
    <n v="2106"/>
    <x v="16"/>
    <x v="10"/>
    <x v="1"/>
  </r>
  <r>
    <d v="2022-11-07T00:00:00"/>
    <s v="P0040"/>
    <n v="13"/>
    <x v="1"/>
    <x v="1"/>
    <x v="17"/>
    <x v="1"/>
    <x v="1"/>
    <n v="90"/>
    <n v="115.2"/>
    <n v="1170"/>
    <n v="1497.6000000000001"/>
    <x v="20"/>
    <x v="10"/>
    <x v="1"/>
  </r>
  <r>
    <d v="2022-11-08T00:00:00"/>
    <s v="P0036"/>
    <n v="11"/>
    <x v="0"/>
    <x v="1"/>
    <x v="43"/>
    <x v="4"/>
    <x v="1"/>
    <n v="90"/>
    <n v="96.3"/>
    <n v="990"/>
    <n v="1059.3"/>
    <x v="21"/>
    <x v="10"/>
    <x v="1"/>
  </r>
  <r>
    <d v="2022-11-08T00:00:00"/>
    <s v="P0019"/>
    <n v="10"/>
    <x v="0"/>
    <x v="0"/>
    <x v="40"/>
    <x v="2"/>
    <x v="0"/>
    <n v="150"/>
    <n v="210"/>
    <n v="1500"/>
    <n v="2100"/>
    <x v="21"/>
    <x v="10"/>
    <x v="1"/>
  </r>
  <r>
    <d v="2022-11-09T00:00:00"/>
    <s v="P0027"/>
    <n v="8"/>
    <x v="1"/>
    <x v="1"/>
    <x v="26"/>
    <x v="4"/>
    <x v="2"/>
    <n v="48"/>
    <n v="57.120000000000005"/>
    <n v="384"/>
    <n v="456.96000000000004"/>
    <x v="4"/>
    <x v="10"/>
    <x v="1"/>
  </r>
  <r>
    <d v="2022-11-10T00:00:00"/>
    <s v="P0018"/>
    <n v="7"/>
    <x v="2"/>
    <x v="0"/>
    <x v="30"/>
    <x v="2"/>
    <x v="3"/>
    <n v="37"/>
    <n v="49.21"/>
    <n v="259"/>
    <n v="344.47"/>
    <x v="26"/>
    <x v="10"/>
    <x v="1"/>
  </r>
  <r>
    <d v="2022-11-13T00:00:00"/>
    <s v="P0027"/>
    <n v="10"/>
    <x v="0"/>
    <x v="1"/>
    <x v="26"/>
    <x v="4"/>
    <x v="2"/>
    <n v="48"/>
    <n v="57.120000000000005"/>
    <n v="480"/>
    <n v="571.20000000000005"/>
    <x v="22"/>
    <x v="10"/>
    <x v="1"/>
  </r>
  <r>
    <d v="2022-11-14T00:00:00"/>
    <s v="P0002"/>
    <n v="1"/>
    <x v="2"/>
    <x v="1"/>
    <x v="29"/>
    <x v="3"/>
    <x v="1"/>
    <n v="105"/>
    <n v="142.80000000000001"/>
    <n v="105"/>
    <n v="142.80000000000001"/>
    <x v="29"/>
    <x v="10"/>
    <x v="1"/>
  </r>
  <r>
    <d v="2022-11-15T00:00:00"/>
    <s v="P0012"/>
    <n v="14"/>
    <x v="2"/>
    <x v="1"/>
    <x v="35"/>
    <x v="2"/>
    <x v="1"/>
    <n v="73"/>
    <n v="94.17"/>
    <n v="1022"/>
    <n v="1318.38"/>
    <x v="17"/>
    <x v="10"/>
    <x v="1"/>
  </r>
  <r>
    <d v="2022-11-16T00:00:00"/>
    <s v="P0017"/>
    <n v="8"/>
    <x v="1"/>
    <x v="0"/>
    <x v="39"/>
    <x v="2"/>
    <x v="0"/>
    <n v="134"/>
    <n v="156.78"/>
    <n v="1072"/>
    <n v="1254.24"/>
    <x v="23"/>
    <x v="10"/>
    <x v="1"/>
  </r>
  <r>
    <d v="2022-11-18T00:00:00"/>
    <s v="P0034"/>
    <n v="8"/>
    <x v="2"/>
    <x v="1"/>
    <x v="13"/>
    <x v="4"/>
    <x v="2"/>
    <n v="55"/>
    <n v="58.3"/>
    <n v="440"/>
    <n v="466.4"/>
    <x v="7"/>
    <x v="10"/>
    <x v="1"/>
  </r>
  <r>
    <d v="2022-11-21T00:00:00"/>
    <s v="P0020"/>
    <n v="6"/>
    <x v="2"/>
    <x v="1"/>
    <x v="14"/>
    <x v="0"/>
    <x v="2"/>
    <n v="61"/>
    <n v="76.25"/>
    <n v="366"/>
    <n v="457.5"/>
    <x v="10"/>
    <x v="10"/>
    <x v="1"/>
  </r>
  <r>
    <d v="2022-11-23T00:00:00"/>
    <s v="P0036"/>
    <n v="12"/>
    <x v="1"/>
    <x v="0"/>
    <x v="43"/>
    <x v="4"/>
    <x v="1"/>
    <n v="90"/>
    <n v="96.3"/>
    <n v="1080"/>
    <n v="1155.5999999999999"/>
    <x v="19"/>
    <x v="10"/>
    <x v="1"/>
  </r>
  <r>
    <d v="2022-11-25T00:00:00"/>
    <s v="P0004"/>
    <n v="5"/>
    <x v="2"/>
    <x v="1"/>
    <x v="3"/>
    <x v="3"/>
    <x v="2"/>
    <n v="44"/>
    <n v="48.84"/>
    <n v="220"/>
    <n v="244.20000000000002"/>
    <x v="11"/>
    <x v="10"/>
    <x v="1"/>
  </r>
  <r>
    <d v="2022-11-26T00:00:00"/>
    <s v="P0032"/>
    <n v="5"/>
    <x v="2"/>
    <x v="0"/>
    <x v="18"/>
    <x v="4"/>
    <x v="1"/>
    <n v="89"/>
    <n v="117.48"/>
    <n v="445"/>
    <n v="587.4"/>
    <x v="12"/>
    <x v="10"/>
    <x v="1"/>
  </r>
  <r>
    <d v="2022-11-27T00:00:00"/>
    <s v="P0034"/>
    <n v="15"/>
    <x v="2"/>
    <x v="0"/>
    <x v="13"/>
    <x v="4"/>
    <x v="2"/>
    <n v="55"/>
    <n v="58.3"/>
    <n v="825"/>
    <n v="874.5"/>
    <x v="13"/>
    <x v="10"/>
    <x v="1"/>
  </r>
  <r>
    <d v="2022-11-28T00:00:00"/>
    <s v="P0031"/>
    <n v="8"/>
    <x v="2"/>
    <x v="1"/>
    <x v="5"/>
    <x v="4"/>
    <x v="1"/>
    <n v="93"/>
    <n v="104.16"/>
    <n v="744"/>
    <n v="833.28"/>
    <x v="14"/>
    <x v="10"/>
    <x v="1"/>
  </r>
  <r>
    <d v="2022-11-30T00:00:00"/>
    <s v="P0015"/>
    <n v="2"/>
    <x v="2"/>
    <x v="0"/>
    <x v="27"/>
    <x v="2"/>
    <x v="3"/>
    <n v="12"/>
    <n v="15.719999999999999"/>
    <n v="24"/>
    <n v="31.439999999999998"/>
    <x v="24"/>
    <x v="10"/>
    <x v="1"/>
  </r>
  <r>
    <d v="2022-12-03T00:00:00"/>
    <s v="P0028"/>
    <n v="5"/>
    <x v="0"/>
    <x v="1"/>
    <x v="33"/>
    <x v="4"/>
    <x v="3"/>
    <n v="37"/>
    <n v="41.81"/>
    <n v="185"/>
    <n v="209.05"/>
    <x v="2"/>
    <x v="11"/>
    <x v="1"/>
  </r>
  <r>
    <d v="2022-12-04T00:00:00"/>
    <s v="P0026"/>
    <n v="10"/>
    <x v="2"/>
    <x v="1"/>
    <x v="42"/>
    <x v="4"/>
    <x v="3"/>
    <n v="18"/>
    <n v="24.66"/>
    <n v="180"/>
    <n v="246.6"/>
    <x v="3"/>
    <x v="11"/>
    <x v="1"/>
  </r>
  <r>
    <d v="2022-12-04T00:00:00"/>
    <s v="P0044"/>
    <n v="15"/>
    <x v="2"/>
    <x v="1"/>
    <x v="11"/>
    <x v="1"/>
    <x v="1"/>
    <n v="76"/>
    <n v="82.08"/>
    <n v="1140"/>
    <n v="1231.2"/>
    <x v="3"/>
    <x v="11"/>
    <x v="1"/>
  </r>
  <r>
    <d v="2022-12-07T00:00:00"/>
    <s v="P0038"/>
    <n v="12"/>
    <x v="2"/>
    <x v="1"/>
    <x v="1"/>
    <x v="1"/>
    <x v="1"/>
    <n v="72"/>
    <n v="79.92"/>
    <n v="864"/>
    <n v="959.04"/>
    <x v="20"/>
    <x v="11"/>
    <x v="1"/>
  </r>
  <r>
    <d v="2022-12-07T00:00:00"/>
    <s v="P0016"/>
    <n v="13"/>
    <x v="2"/>
    <x v="0"/>
    <x v="21"/>
    <x v="2"/>
    <x v="3"/>
    <n v="13"/>
    <n v="16.64"/>
    <n v="169"/>
    <n v="216.32"/>
    <x v="20"/>
    <x v="11"/>
    <x v="1"/>
  </r>
  <r>
    <d v="2022-12-07T00:00:00"/>
    <s v="P0038"/>
    <n v="5"/>
    <x v="2"/>
    <x v="1"/>
    <x v="1"/>
    <x v="1"/>
    <x v="1"/>
    <n v="72"/>
    <n v="79.92"/>
    <n v="360"/>
    <n v="399.6"/>
    <x v="20"/>
    <x v="11"/>
    <x v="1"/>
  </r>
  <r>
    <d v="2022-12-11T00:00:00"/>
    <s v="P0027"/>
    <n v="5"/>
    <x v="2"/>
    <x v="0"/>
    <x v="26"/>
    <x v="4"/>
    <x v="2"/>
    <n v="48"/>
    <n v="57.120000000000005"/>
    <n v="240"/>
    <n v="285.60000000000002"/>
    <x v="5"/>
    <x v="11"/>
    <x v="1"/>
  </r>
  <r>
    <d v="2022-12-11T00:00:00"/>
    <s v="P0013"/>
    <n v="9"/>
    <x v="0"/>
    <x v="0"/>
    <x v="2"/>
    <x v="2"/>
    <x v="1"/>
    <n v="112"/>
    <n v="122.08"/>
    <n v="1008"/>
    <n v="1098.72"/>
    <x v="5"/>
    <x v="11"/>
    <x v="1"/>
  </r>
  <r>
    <d v="2022-12-11T00:00:00"/>
    <s v="P0014"/>
    <n v="10"/>
    <x v="1"/>
    <x v="1"/>
    <x v="9"/>
    <x v="2"/>
    <x v="1"/>
    <n v="112"/>
    <n v="146.72"/>
    <n v="1120"/>
    <n v="1467.2"/>
    <x v="5"/>
    <x v="11"/>
    <x v="1"/>
  </r>
  <r>
    <d v="2022-12-12T00:00:00"/>
    <s v="P0030"/>
    <n v="9"/>
    <x v="0"/>
    <x v="1"/>
    <x v="28"/>
    <x v="4"/>
    <x v="0"/>
    <n v="148"/>
    <n v="201.28"/>
    <n v="1332"/>
    <n v="1811.52"/>
    <x v="6"/>
    <x v="11"/>
    <x v="1"/>
  </r>
  <r>
    <d v="2022-12-12T00:00:00"/>
    <s v="P0041"/>
    <n v="10"/>
    <x v="0"/>
    <x v="0"/>
    <x v="41"/>
    <x v="1"/>
    <x v="0"/>
    <n v="138"/>
    <n v="173.88"/>
    <n v="1380"/>
    <n v="1738.8"/>
    <x v="6"/>
    <x v="11"/>
    <x v="1"/>
  </r>
  <r>
    <d v="2022-12-14T00:00:00"/>
    <s v="P0005"/>
    <n v="4"/>
    <x v="2"/>
    <x v="1"/>
    <x v="24"/>
    <x v="3"/>
    <x v="0"/>
    <n v="133"/>
    <n v="155.61000000000001"/>
    <n v="532"/>
    <n v="622.44000000000005"/>
    <x v="29"/>
    <x v="11"/>
    <x v="1"/>
  </r>
  <r>
    <d v="2022-12-15T00:00:00"/>
    <s v="P0009"/>
    <n v="13"/>
    <x v="2"/>
    <x v="0"/>
    <x v="37"/>
    <x v="3"/>
    <x v="3"/>
    <n v="6"/>
    <n v="7.8599999999999994"/>
    <n v="78"/>
    <n v="102.17999999999999"/>
    <x v="17"/>
    <x v="11"/>
    <x v="1"/>
  </r>
  <r>
    <d v="2022-12-19T00:00:00"/>
    <s v="P0044"/>
    <n v="7"/>
    <x v="2"/>
    <x v="0"/>
    <x v="11"/>
    <x v="1"/>
    <x v="1"/>
    <n v="76"/>
    <n v="82.08"/>
    <n v="532"/>
    <n v="574.55999999999995"/>
    <x v="8"/>
    <x v="11"/>
    <x v="1"/>
  </r>
  <r>
    <d v="2022-12-19T00:00:00"/>
    <s v="P0011"/>
    <n v="14"/>
    <x v="2"/>
    <x v="1"/>
    <x v="31"/>
    <x v="2"/>
    <x v="2"/>
    <n v="44"/>
    <n v="48.4"/>
    <n v="616"/>
    <n v="677.6"/>
    <x v="8"/>
    <x v="11"/>
    <x v="1"/>
  </r>
  <r>
    <d v="2022-12-19T00:00:00"/>
    <s v="P0009"/>
    <n v="11"/>
    <x v="1"/>
    <x v="0"/>
    <x v="37"/>
    <x v="3"/>
    <x v="3"/>
    <n v="6"/>
    <n v="7.8599999999999994"/>
    <n v="66"/>
    <n v="86.46"/>
    <x v="8"/>
    <x v="11"/>
    <x v="1"/>
  </r>
  <r>
    <d v="2022-12-21T00:00:00"/>
    <s v="P0006"/>
    <n v="10"/>
    <x v="2"/>
    <x v="0"/>
    <x v="15"/>
    <x v="3"/>
    <x v="1"/>
    <n v="75"/>
    <n v="85.5"/>
    <n v="750"/>
    <n v="855"/>
    <x v="10"/>
    <x v="11"/>
    <x v="1"/>
  </r>
  <r>
    <d v="2022-12-29T00:00:00"/>
    <s v="P0008"/>
    <n v="15"/>
    <x v="2"/>
    <x v="0"/>
    <x v="25"/>
    <x v="3"/>
    <x v="1"/>
    <n v="83"/>
    <n v="94.62"/>
    <n v="1245"/>
    <n v="1419.3000000000002"/>
    <x v="28"/>
    <x v="11"/>
    <x v="1"/>
  </r>
  <r>
    <d v="2022-12-29T00:00:00"/>
    <s v="P0042"/>
    <n v="1"/>
    <x v="0"/>
    <x v="1"/>
    <x v="10"/>
    <x v="1"/>
    <x v="0"/>
    <n v="120"/>
    <n v="162"/>
    <n v="120"/>
    <n v="162"/>
    <x v="28"/>
    <x v="11"/>
    <x v="1"/>
  </r>
  <r>
    <d v="2022-12-30T00:00:00"/>
    <s v="P0041"/>
    <n v="14"/>
    <x v="2"/>
    <x v="0"/>
    <x v="41"/>
    <x v="1"/>
    <x v="0"/>
    <n v="138"/>
    <n v="173.88"/>
    <n v="1932"/>
    <n v="2434.3199999999997"/>
    <x v="24"/>
    <x v="11"/>
    <x v="1"/>
  </r>
  <r>
    <d v="2022-12-31T00:00:00"/>
    <s v="P0033"/>
    <n v="12"/>
    <x v="1"/>
    <x v="0"/>
    <x v="38"/>
    <x v="4"/>
    <x v="1"/>
    <n v="95"/>
    <n v="119.7"/>
    <n v="1140"/>
    <n v="1436.4"/>
    <x v="25"/>
    <x v="11"/>
    <x v="1"/>
  </r>
  <r>
    <d v="2022-12-31T00:00:00"/>
    <s v="P0011"/>
    <n v="6"/>
    <x v="1"/>
    <x v="0"/>
    <x v="31"/>
    <x v="2"/>
    <x v="2"/>
    <n v="44"/>
    <n v="48.4"/>
    <n v="264"/>
    <n v="290.39999999999998"/>
    <x v="25"/>
    <x v="11"/>
    <x v="1"/>
  </r>
  <r>
    <d v="2022-12-31T00:00:00"/>
    <s v="P0011"/>
    <n v="3"/>
    <x v="0"/>
    <x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DA54C7-DD30-458F-A29A-FF7E7102D004}" name="Payment"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rowHeaderCaption="Payment">
  <location ref="AH2:AI4" firstHeaderRow="1" firstDataRow="1" firstDataCol="1"/>
  <pivotFields count="15">
    <pivotField numFmtId="14" showAll="0"/>
    <pivotField showAll="0"/>
    <pivotField showAll="0"/>
    <pivotField showAll="0">
      <items count="4">
        <item x="2"/>
        <item x="1"/>
        <item x="0"/>
        <item t="default"/>
      </items>
    </pivotField>
    <pivotField axis="axisRow" showAll="0">
      <items count="3">
        <item x="1"/>
        <item x="0"/>
        <item t="default"/>
      </items>
    </pivotField>
    <pivotField showAll="0"/>
    <pivotField showAll="0"/>
    <pivotField showAll="0"/>
    <pivotField numFmtId="164" showAll="0"/>
    <pivotField numFmtId="164" showAll="0"/>
    <pivotField numFmtId="164" showAll="0"/>
    <pivotField dataField="1" numFmtId="164" showAll="0"/>
    <pivotField showAll="0"/>
    <pivotField showAll="0">
      <items count="13">
        <item x="0"/>
        <item x="1"/>
        <item x="2"/>
        <item x="3"/>
        <item x="4"/>
        <item x="5"/>
        <item x="6"/>
        <item x="7"/>
        <item x="8"/>
        <item x="9"/>
        <item x="10"/>
        <item x="11"/>
        <item t="default"/>
      </items>
    </pivotField>
    <pivotField showAll="0">
      <items count="3">
        <item h="1" x="0"/>
        <item x="1"/>
        <item t="default"/>
      </items>
    </pivotField>
  </pivotFields>
  <rowFields count="1">
    <field x="4"/>
  </rowFields>
  <rowItems count="2">
    <i>
      <x/>
    </i>
    <i>
      <x v="1"/>
    </i>
  </rowItems>
  <colItems count="1">
    <i/>
  </colItems>
  <dataFields count="1">
    <dataField name="Sum of Total Selling Value" fld="11" baseField="0" baseItem="0"/>
  </dataFields>
  <chartFormats count="3">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4" count="1" selected="0">
            <x v="0"/>
          </reference>
        </references>
      </pivotArea>
    </chartFormat>
    <chartFormat chart="3" format="6">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1FF1179-ACEA-4E19-BD0D-7CAE5936D7F9}" name="Monthl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Monthly">
  <location ref="Q3:S15" firstHeaderRow="0" firstDataRow="1" firstDataCol="1"/>
  <pivotFields count="15">
    <pivotField numFmtId="14" showAll="0"/>
    <pivotField showAll="0"/>
    <pivotField showAll="0"/>
    <pivotField showAll="0"/>
    <pivotField showAll="0">
      <items count="3">
        <item x="1"/>
        <item x="0"/>
        <item t="default"/>
      </items>
    </pivotField>
    <pivotField showAll="0"/>
    <pivotField showAll="0"/>
    <pivotField showAll="0"/>
    <pivotField numFmtId="164" showAll="0"/>
    <pivotField numFmtId="164" showAll="0"/>
    <pivotField dataField="1" numFmtId="164" showAll="0"/>
    <pivotField dataField="1" numFmtId="164" showAll="0"/>
    <pivotField showAll="0"/>
    <pivotField axis="axisRow" showAll="0">
      <items count="13">
        <item x="0"/>
        <item x="1"/>
        <item x="2"/>
        <item x="3"/>
        <item x="4"/>
        <item x="5"/>
        <item x="6"/>
        <item x="7"/>
        <item x="8"/>
        <item x="9"/>
        <item x="10"/>
        <item x="11"/>
        <item t="default"/>
      </items>
    </pivotField>
    <pivotField showAll="0">
      <items count="3">
        <item h="1" x="0"/>
        <item x="1"/>
        <item t="default"/>
      </items>
    </pivotField>
  </pivotFields>
  <rowFields count="1">
    <field x="13"/>
  </rowFields>
  <rowItems count="12">
    <i>
      <x/>
    </i>
    <i>
      <x v="1"/>
    </i>
    <i>
      <x v="2"/>
    </i>
    <i>
      <x v="3"/>
    </i>
    <i>
      <x v="4"/>
    </i>
    <i>
      <x v="5"/>
    </i>
    <i>
      <x v="6"/>
    </i>
    <i>
      <x v="7"/>
    </i>
    <i>
      <x v="8"/>
    </i>
    <i>
      <x v="9"/>
    </i>
    <i>
      <x v="10"/>
    </i>
    <i>
      <x v="11"/>
    </i>
  </rowItems>
  <colFields count="1">
    <field x="-2"/>
  </colFields>
  <colItems count="2">
    <i>
      <x/>
    </i>
    <i i="1">
      <x v="1"/>
    </i>
  </colItems>
  <dataFields count="2">
    <dataField name="Sum of Total Selling Value" fld="11" baseField="0" baseItem="0"/>
    <dataField name="Sum of Total Buying Value"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488ACE-8445-42C4-8C72-17FE38339A88}" name="SaleTypes"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rowHeaderCaption="Sales Type">
  <location ref="X3:Y6" firstHeaderRow="1" firstDataRow="1" firstDataCol="1"/>
  <pivotFields count="15">
    <pivotField numFmtId="14" showAll="0"/>
    <pivotField showAll="0"/>
    <pivotField showAll="0"/>
    <pivotField axis="axisRow" showAll="0">
      <items count="4">
        <item x="2"/>
        <item x="1"/>
        <item x="0"/>
        <item t="default"/>
      </items>
    </pivotField>
    <pivotField showAll="0">
      <items count="3">
        <item x="1"/>
        <item x="0"/>
        <item t="default"/>
      </items>
    </pivotField>
    <pivotField showAll="0"/>
    <pivotField showAll="0"/>
    <pivotField showAll="0"/>
    <pivotField numFmtId="164" showAll="0"/>
    <pivotField numFmtId="164" showAll="0"/>
    <pivotField numFmtId="164" showAll="0"/>
    <pivotField dataField="1" numFmtId="164" showAll="0"/>
    <pivotField showAll="0"/>
    <pivotField showAll="0">
      <items count="13">
        <item x="0"/>
        <item x="1"/>
        <item x="2"/>
        <item x="3"/>
        <item x="4"/>
        <item x="5"/>
        <item x="6"/>
        <item x="7"/>
        <item x="8"/>
        <item x="9"/>
        <item x="10"/>
        <item x="11"/>
        <item t="default"/>
      </items>
    </pivotField>
    <pivotField showAll="0">
      <items count="3">
        <item h="1" x="0"/>
        <item x="1"/>
        <item t="default"/>
      </items>
    </pivotField>
  </pivotFields>
  <rowFields count="1">
    <field x="3"/>
  </rowFields>
  <rowItems count="3">
    <i>
      <x/>
    </i>
    <i>
      <x v="1"/>
    </i>
    <i>
      <x v="2"/>
    </i>
  </rowItems>
  <colItems count="1">
    <i/>
  </colItems>
  <dataFields count="1">
    <dataField name="Sum of Total Selling Value" fld="11" baseField="0" baseItem="0"/>
  </dataFields>
  <chartFormats count="4">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3" count="1" selected="0">
            <x v="0"/>
          </reference>
        </references>
      </pivotArea>
    </chartFormat>
    <chartFormat chart="3" format="10">
      <pivotArea type="data" outline="0" fieldPosition="0">
        <references count="2">
          <reference field="4294967294" count="1" selected="0">
            <x v="0"/>
          </reference>
          <reference field="3" count="1" selected="0">
            <x v="1"/>
          </reference>
        </references>
      </pivotArea>
    </chartFormat>
    <chartFormat chart="3"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D921C75-DC02-42DE-B28D-D53DA879972D}" name="Dail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rowHeaderCaption="Day">
  <location ref="A3:B34" firstHeaderRow="1" firstDataRow="1" firstDataCol="1"/>
  <pivotFields count="15">
    <pivotField numFmtId="14" showAll="0"/>
    <pivotField showAll="0"/>
    <pivotField showAll="0"/>
    <pivotField showAll="0">
      <items count="4">
        <item x="2"/>
        <item x="1"/>
        <item x="0"/>
        <item t="default"/>
      </items>
    </pivotField>
    <pivotField showAll="0">
      <items count="3">
        <item x="1"/>
        <item x="0"/>
        <item t="default"/>
      </items>
    </pivotField>
    <pivotField showAll="0"/>
    <pivotField showAll="0"/>
    <pivotField showAll="0"/>
    <pivotField numFmtId="164" showAll="0"/>
    <pivotField numFmtId="164" showAll="0"/>
    <pivotField numFmtId="164" showAll="0"/>
    <pivotField dataField="1" numFmtId="164"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pivotFields>
  <rowFields count="1">
    <field x="12"/>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Total" fld="11" baseField="0" baseItem="0"/>
  </dataField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FE1BF26-B6DB-4DD2-8EBD-2ACF0CB626AD}" name="Categor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Category">
  <location ref="AC2:AD7" firstHeaderRow="1" firstDataRow="1" firstDataCol="1"/>
  <pivotFields count="15">
    <pivotField numFmtId="14" showAll="0"/>
    <pivotField showAll="0"/>
    <pivotField showAll="0"/>
    <pivotField showAll="0">
      <items count="4">
        <item x="2"/>
        <item x="1"/>
        <item x="0"/>
        <item t="default"/>
      </items>
    </pivotField>
    <pivotField showAll="0">
      <items count="3">
        <item x="1"/>
        <item x="0"/>
        <item t="default"/>
      </items>
    </pivotField>
    <pivotField showAll="0"/>
    <pivotField axis="axisRow" showAll="0">
      <items count="6">
        <item x="3"/>
        <item x="2"/>
        <item x="0"/>
        <item x="4"/>
        <item x="1"/>
        <item t="default"/>
      </items>
    </pivotField>
    <pivotField showAll="0"/>
    <pivotField numFmtId="164" showAll="0"/>
    <pivotField numFmtId="164" showAll="0"/>
    <pivotField numFmtId="164" showAll="0"/>
    <pivotField dataField="1" numFmtId="164" showAll="0"/>
    <pivotField showAll="0"/>
    <pivotField showAll="0">
      <items count="13">
        <item x="0"/>
        <item x="1"/>
        <item x="2"/>
        <item x="3"/>
        <item x="4"/>
        <item x="5"/>
        <item x="6"/>
        <item x="7"/>
        <item x="8"/>
        <item x="9"/>
        <item x="10"/>
        <item x="11"/>
        <item t="default"/>
      </items>
    </pivotField>
    <pivotField showAll="0">
      <items count="3">
        <item h="1" x="0"/>
        <item x="1"/>
        <item t="default"/>
      </items>
    </pivotField>
  </pivotFields>
  <rowFields count="1">
    <field x="6"/>
  </rowFields>
  <rowItems count="5">
    <i>
      <x/>
    </i>
    <i>
      <x v="1"/>
    </i>
    <i>
      <x v="2"/>
    </i>
    <i>
      <x v="3"/>
    </i>
    <i>
      <x v="4"/>
    </i>
  </rowItems>
  <colItems count="1">
    <i/>
  </colItems>
  <dataFields count="1">
    <dataField name="Sum of Total Selling Val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DB95379-8183-48C7-AE4E-33DF7B10EF47}" name="Total 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onthly">
  <location ref="Q16:R17" firstHeaderRow="0" firstDataRow="1" firstDataCol="0"/>
  <pivotFields count="15">
    <pivotField numFmtId="14" showAll="0"/>
    <pivotField showAll="0"/>
    <pivotField showAll="0"/>
    <pivotField showAll="0">
      <items count="4">
        <item x="2"/>
        <item x="1"/>
        <item x="0"/>
        <item t="default"/>
      </items>
    </pivotField>
    <pivotField showAll="0">
      <items count="3">
        <item x="1"/>
        <item x="0"/>
        <item t="default"/>
      </items>
    </pivotField>
    <pivotField showAll="0"/>
    <pivotField showAll="0"/>
    <pivotField showAll="0"/>
    <pivotField numFmtId="164" showAll="0"/>
    <pivotField numFmtId="164" showAll="0"/>
    <pivotField dataField="1" numFmtId="164" showAll="0"/>
    <pivotField dataField="1" numFmtId="164" showAll="0"/>
    <pivotField showAll="0"/>
    <pivotField showAll="0">
      <items count="13">
        <item x="0"/>
        <item x="1"/>
        <item x="2"/>
        <item x="3"/>
        <item x="4"/>
        <item x="5"/>
        <item x="6"/>
        <item x="7"/>
        <item x="8"/>
        <item x="9"/>
        <item x="10"/>
        <item x="11"/>
        <item t="default"/>
      </items>
    </pivotField>
    <pivotField showAll="0">
      <items count="3">
        <item h="1" x="0"/>
        <item x="1"/>
        <item t="default"/>
      </items>
    </pivotField>
  </pivotFields>
  <rowItems count="1">
    <i/>
  </rowItems>
  <colFields count="1">
    <field x="-2"/>
  </colFields>
  <colItems count="2">
    <i>
      <x/>
    </i>
    <i i="1">
      <x v="1"/>
    </i>
  </colItems>
  <dataFields count="2">
    <dataField name="Sum of Total Selling Value" fld="11" baseField="0" baseItem="0"/>
    <dataField name="Sum of Total Buying Value"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951E0E0-7432-4C52-BB04-9A00FF0A64FE}" name="Product"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Product">
  <location ref="F3:H47" firstHeaderRow="0" firstDataRow="1" firstDataCol="1"/>
  <pivotFields count="15">
    <pivotField numFmtId="14" showAll="0"/>
    <pivotField showAll="0"/>
    <pivotField dataField="1" showAll="0"/>
    <pivotField showAll="0">
      <items count="4">
        <item x="2"/>
        <item x="1"/>
        <item x="0"/>
        <item t="default"/>
      </items>
    </pivotField>
    <pivotField showAll="0">
      <items count="3">
        <item x="1"/>
        <item x="0"/>
        <item t="default"/>
      </items>
    </pivotField>
    <pivotField axis="axisRow"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pivotField showAll="0">
      <items count="5">
        <item x="0"/>
        <item x="1"/>
        <item x="2"/>
        <item x="3"/>
        <item t="default"/>
      </items>
    </pivotField>
    <pivotField numFmtId="164" showAll="0"/>
    <pivotField numFmtId="164" showAll="0"/>
    <pivotField numFmtId="164" showAll="0"/>
    <pivotField dataField="1" numFmtId="164" showAll="0"/>
    <pivotField showAll="0"/>
    <pivotField showAll="0">
      <items count="13">
        <item x="0"/>
        <item x="1"/>
        <item x="2"/>
        <item x="3"/>
        <item x="4"/>
        <item x="5"/>
        <item x="6"/>
        <item x="7"/>
        <item x="8"/>
        <item x="9"/>
        <item x="10"/>
        <item x="11"/>
        <item t="default"/>
      </items>
    </pivotField>
    <pivotField showAll="0">
      <items count="3">
        <item h="1" x="0"/>
        <item x="1"/>
        <item t="default"/>
      </items>
    </pivotField>
  </pivotFields>
  <rowFields count="1">
    <field x="5"/>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rowItems>
  <colFields count="1">
    <field x="-2"/>
  </colFields>
  <colItems count="2">
    <i>
      <x/>
    </i>
    <i i="1">
      <x v="1"/>
    </i>
  </colItems>
  <dataFields count="2">
    <dataField name="Sum of Total Selling Value" fld="11" baseField="0" baseItem="0"/>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1BF53634-CA9A-48F4-95C2-829ACC4350A1}" sourceName="SALE TYPE">
  <pivotTables>
    <pivotTable tabId="3" name="Product"/>
    <pivotTable tabId="3" name="Category"/>
    <pivotTable tabId="3" name="Daily"/>
    <pivotTable tabId="3" name="Payment"/>
    <pivotTable tabId="3" name="SaleTypes"/>
    <pivotTable tabId="3" name="Total sales"/>
  </pivotTables>
  <data>
    <tabular pivotCacheId="2130826084">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85E26CEA-B270-4524-837E-045F35568983}" sourceName="PAYMENT MODE">
  <pivotTables>
    <pivotTable tabId="3" name="Product"/>
    <pivotTable tabId="3" name="Category"/>
    <pivotTable tabId="3" name="Daily"/>
    <pivotTable tabId="3" name="Monthly"/>
    <pivotTable tabId="3" name="SaleTypes"/>
    <pivotTable tabId="3" name="Total sales"/>
  </pivotTables>
  <data>
    <tabular pivotCacheId="2130826084">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F13A92B2-B1D7-4196-A08B-36A0F224AEAC}" sourceName="Month">
  <pivotTables>
    <pivotTable tabId="3" name="Product"/>
    <pivotTable tabId="3" name="Category"/>
    <pivotTable tabId="3" name="Daily"/>
    <pivotTable tabId="3" name="Payment"/>
    <pivotTable tabId="3" name="SaleTypes"/>
    <pivotTable tabId="3" name="Total sales"/>
  </pivotTables>
  <data>
    <tabular pivotCacheId="2130826084">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788C3C08-4447-4CEC-B490-2653D938F3DD}" sourceName="Year">
  <pivotTables>
    <pivotTable tabId="3" name="Product"/>
    <pivotTable tabId="3" name="Category"/>
    <pivotTable tabId="3" name="Monthly"/>
    <pivotTable tabId="3" name="Payment"/>
    <pivotTable tabId="3" name="SaleTypes"/>
    <pivotTable tabId="3" name="Total sales"/>
  </pivotTables>
  <data>
    <tabular pivotCacheId="2130826084">
      <items count="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1539FE20-DB20-4A28-AFB3-542967D46F68}" cache="Slicer_SALE_TYPE" caption="SALE TYPE" columnCount="3" rowHeight="230716"/>
  <slicer name="PAYMENT MODE" xr10:uid="{54E9A132-C2BE-48F6-A460-673490EFA552}" cache="Slicer_PAYMENT_MODE" caption="PAYMENT MODE" columnCount="2" rowHeight="230716"/>
  <slicer name="Month" xr10:uid="{CAC0E49C-AD94-40D0-8E1F-1B60F07FDC89}" cache="Slicer_Month" caption="Month" startItem="2" rowHeight="230716"/>
  <slicer name="Year" xr10:uid="{3FB6E2EB-0147-4C2C-8618-9890EC57121C}" cache="Slicer_Year" caption="Year"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7" totalsRowShown="0" headerRowDxfId="8" dataDxfId="6" headerRowBorderDxfId="7">
  <autoFilter ref="A1:F47" xr:uid="{DE6FA1E2-6EE8-430A-AF62-020400F3E926}"/>
  <tableColumns count="6">
    <tableColumn id="1" xr3:uid="{106E50BA-9FFB-484D-AC75-176578AFED44}" name="PRODUCT ID" dataDxfId="5"/>
    <tableColumn id="2" xr3:uid="{C6063C4C-22AC-43C3-B630-5C0916CFA263}" name="PRODUCT" dataDxfId="4"/>
    <tableColumn id="3" xr3:uid="{FEA9A0A4-A0D7-45FA-BD75-4D9EBBD09441}" name="CATEGORY" dataDxfId="3"/>
    <tableColumn id="4" xr3:uid="{3BDFD3DA-79CD-4B0E-9F98-1F406523093B}" name="UOM" dataDxfId="2"/>
    <tableColumn id="5" xr3:uid="{C286276F-25D5-4D9D-9759-32EF67A133BE}" name="BUYING PRIZE" dataDxfId="1"/>
    <tableColumn id="6" xr3:uid="{BFC92544-6510-4B40-ABEE-FD6A4B0302D7}" name="SELLING PRICE" dataDxfId="0"/>
  </tableColumns>
  <tableStyleInfo name="TableStyleLight14" showFirstColumn="0" showLastColumn="0" showRowStripes="1" showColumnStripes="0"/>
</table>
</file>

<file path=xl/theme/theme1.xml><?xml version="1.0" encoding="utf-8"?>
<a:theme xmlns:a="http://schemas.openxmlformats.org/drawingml/2006/main" name="Droplet">
  <a:themeElements>
    <a:clrScheme name="Droplet">
      <a:dk1>
        <a:sysClr val="windowText" lastClr="000000"/>
      </a:dk1>
      <a:lt1>
        <a:sysClr val="window" lastClr="FFFFFF"/>
      </a:lt1>
      <a:dk2>
        <a:srgbClr val="355071"/>
      </a:dk2>
      <a:lt2>
        <a:srgbClr val="AABED7"/>
      </a:lt2>
      <a:accent1>
        <a:srgbClr val="2FA3EE"/>
      </a:accent1>
      <a:accent2>
        <a:srgbClr val="4BCAAD"/>
      </a:accent2>
      <a:accent3>
        <a:srgbClr val="86C157"/>
      </a:accent3>
      <a:accent4>
        <a:srgbClr val="D99C3F"/>
      </a:accent4>
      <a:accent5>
        <a:srgbClr val="CE6633"/>
      </a:accent5>
      <a:accent6>
        <a:srgbClr val="A35DD1"/>
      </a:accent6>
      <a:hlink>
        <a:srgbClr val="56BCFE"/>
      </a:hlink>
      <a:folHlink>
        <a:srgbClr val="97C5E3"/>
      </a:folHlink>
    </a:clrScheme>
    <a:fontScheme name="Droplet">
      <a:majorFont>
        <a:latin typeface="Tw Cen MT" panose="020B0602020104020603"/>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w Cen MT" panose="020B0602020104020603"/>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Droplet">
      <a:fillStyleLst>
        <a:solidFill>
          <a:schemeClr val="phClr"/>
        </a:solidFill>
        <a:solidFill>
          <a:schemeClr val="phClr">
            <a:tint val="69000"/>
            <a:satMod val="105000"/>
            <a:lumMod val="110000"/>
          </a:schemeClr>
        </a:solidFill>
        <a:gradFill rotWithShape="1">
          <a:gsLst>
            <a:gs pos="0">
              <a:schemeClr val="phClr">
                <a:tint val="94000"/>
                <a:satMod val="100000"/>
                <a:lumMod val="108000"/>
              </a:schemeClr>
            </a:gs>
            <a:gs pos="50000">
              <a:schemeClr val="phClr">
                <a:tint val="98000"/>
                <a:shade val="100000"/>
                <a:satMod val="100000"/>
                <a:lumMod val="100000"/>
              </a:schemeClr>
            </a:gs>
            <a:gs pos="100000">
              <a:schemeClr val="phClr">
                <a:shade val="72000"/>
                <a:satMod val="120000"/>
                <a:lumMod val="100000"/>
              </a:schemeClr>
            </a:gs>
          </a:gsLst>
          <a:lin ang="5400000" scaled="0"/>
        </a:gradFill>
      </a:fillStyleLst>
      <a:lnStyleLst>
        <a:ln w="9525" cap="flat" cmpd="sng" algn="ctr">
          <a:solidFill>
            <a:schemeClr val="phClr">
              <a:shade val="60000"/>
            </a:scheme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outerShdw blurRad="50800" dist="25400" dir="5400000" rotWithShape="0">
              <a:srgbClr val="000000">
                <a:alpha val="28000"/>
              </a:srgbClr>
            </a:outerShdw>
          </a:effectLst>
        </a:effectStyle>
        <a:effectStyle>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a:effectStyle>
      </a:effectStyleLst>
      <a:bgFillStyleLst>
        <a:solidFill>
          <a:schemeClr val="phClr"/>
        </a:solidFill>
        <a:gradFill rotWithShape="1">
          <a:gsLst>
            <a:gs pos="0">
              <a:schemeClr val="phClr">
                <a:tint val="90000"/>
                <a:lumMod val="110000"/>
              </a:schemeClr>
            </a:gs>
            <a:gs pos="100000">
              <a:schemeClr val="phClr">
                <a:shade val="64000"/>
                <a:lumMod val="88000"/>
              </a:schemeClr>
            </a:gs>
          </a:gsLst>
          <a:lin ang="5400000" scaled="0"/>
        </a:gradFill>
        <a:gradFill rotWithShape="1">
          <a:gsLst>
            <a:gs pos="0">
              <a:schemeClr val="phClr">
                <a:tint val="84000"/>
                <a:shade val="100000"/>
                <a:hueMod val="130000"/>
                <a:satMod val="150000"/>
                <a:lumMod val="112000"/>
              </a:schemeClr>
            </a:gs>
            <a:gs pos="100000">
              <a:schemeClr val="phClr">
                <a:shade val="92000"/>
                <a:satMod val="140000"/>
                <a:lumMod val="110000"/>
              </a:schemeClr>
            </a:gs>
          </a:gsLst>
          <a:lin ang="5400000" scaled="0"/>
        </a:gradFill>
      </a:bgFillStyleLst>
    </a:fmtScheme>
  </a:themeElements>
  <a:objectDefaults/>
  <a:extraClrSchemeLst/>
  <a:extLst>
    <a:ext uri="{05A4C25C-085E-4340-85A3-A5531E510DB2}">
      <thm15:themeFamily xmlns:thm15="http://schemas.microsoft.com/office/thememl/2012/main" name="Droplet" id="{8984A317-299A-4E50-B45D-BFC9EDE2337A}" vid="{A633B6A3-9E7F-4C10-9C98-2517A3134361}"/>
    </a:ext>
  </a:extLst>
</a:theme>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1.xml"/><Relationship Id="rId7"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2.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C3472-75D4-4280-9915-FDCF2EE2DB7D}">
  <dimension ref="A1:O528"/>
  <sheetViews>
    <sheetView topLeftCell="E111" workbookViewId="0">
      <selection activeCell="G532" sqref="G532"/>
    </sheetView>
  </sheetViews>
  <sheetFormatPr defaultRowHeight="14" x14ac:dyDescent="0.3"/>
  <cols>
    <col min="1" max="1" width="10.4140625" customWidth="1"/>
    <col min="2" max="2" width="11.25" customWidth="1"/>
    <col min="3" max="3" width="9.4140625" customWidth="1"/>
    <col min="4" max="4" width="10.33203125" customWidth="1"/>
    <col min="5" max="5" width="14.9140625" customWidth="1"/>
    <col min="6" max="6" width="8.9140625" customWidth="1"/>
    <col min="7" max="7" width="9.75" customWidth="1"/>
    <col min="8" max="8" width="5.1640625" customWidth="1"/>
    <col min="9" max="9" width="12.4140625" customWidth="1"/>
    <col min="10" max="10" width="12.6640625" customWidth="1"/>
    <col min="11" max="11" width="16.33203125" customWidth="1"/>
    <col min="12" max="12" width="16" customWidth="1"/>
    <col min="13" max="13" width="3.9140625" customWidth="1"/>
    <col min="14" max="14" width="6.5" customWidth="1"/>
    <col min="15" max="15" width="4.75" customWidth="1"/>
  </cols>
  <sheetData>
    <row r="1" spans="1:15" ht="14.5" thickBot="1" x14ac:dyDescent="0.35">
      <c r="A1" s="9" t="s">
        <v>100</v>
      </c>
      <c r="B1" s="10" t="s">
        <v>0</v>
      </c>
      <c r="C1" s="10" t="s">
        <v>101</v>
      </c>
      <c r="D1" s="10" t="s">
        <v>102</v>
      </c>
      <c r="E1" s="10" t="s">
        <v>103</v>
      </c>
      <c r="F1" s="10" t="s">
        <v>1</v>
      </c>
      <c r="G1" s="10" t="s">
        <v>2</v>
      </c>
      <c r="H1" s="10" t="s">
        <v>3</v>
      </c>
      <c r="I1" s="10" t="s">
        <v>4</v>
      </c>
      <c r="J1" s="10" t="s">
        <v>5</v>
      </c>
      <c r="K1" s="10" t="s">
        <v>113</v>
      </c>
      <c r="L1" s="10" t="s">
        <v>114</v>
      </c>
      <c r="M1" s="10" t="s">
        <v>115</v>
      </c>
      <c r="N1" s="10" t="s">
        <v>116</v>
      </c>
      <c r="O1" s="11" t="s">
        <v>117</v>
      </c>
    </row>
    <row r="2" spans="1:15" x14ac:dyDescent="0.3">
      <c r="A2" s="12">
        <v>44197</v>
      </c>
      <c r="B2" s="13" t="s">
        <v>56</v>
      </c>
      <c r="C2" s="6">
        <v>9</v>
      </c>
      <c r="D2" s="6" t="s">
        <v>104</v>
      </c>
      <c r="E2" s="6" t="s">
        <v>105</v>
      </c>
      <c r="F2" s="6" t="str">
        <f>VLOOKUP(B2,MasterData[],2,0)</f>
        <v>Product24</v>
      </c>
      <c r="G2" s="6" t="str">
        <f>VLOOKUP(B2,MasterData[],3,0)</f>
        <v>Category03</v>
      </c>
      <c r="H2" s="6" t="str">
        <f>VLOOKUP(B2,MasterData[],4,0)</f>
        <v>Ft</v>
      </c>
      <c r="I2" s="14">
        <f>VLOOKUP(B2,MasterData[],5,0)</f>
        <v>144</v>
      </c>
      <c r="J2" s="14">
        <f>VLOOKUP(B2,MasterData[],6,0)</f>
        <v>156.96</v>
      </c>
      <c r="K2" s="14">
        <f>C2*I2</f>
        <v>1296</v>
      </c>
      <c r="L2" s="14">
        <f>C2*J2</f>
        <v>1412.64</v>
      </c>
      <c r="M2" s="6">
        <f>DAY(A2)</f>
        <v>1</v>
      </c>
      <c r="N2" s="6" t="str">
        <f t="shared" ref="N2:N65" si="0">TEXT(A2,"mmm")</f>
        <v>Jan</v>
      </c>
      <c r="O2" s="7" t="str">
        <f t="shared" ref="O2:O65" si="1">TEXT(A2,"yyyy")</f>
        <v>2021</v>
      </c>
    </row>
    <row r="3" spans="1:15" x14ac:dyDescent="0.3">
      <c r="A3" s="12">
        <v>44198</v>
      </c>
      <c r="B3" s="13" t="s">
        <v>86</v>
      </c>
      <c r="C3" s="6">
        <v>15</v>
      </c>
      <c r="D3" s="6" t="s">
        <v>105</v>
      </c>
      <c r="E3" s="6" t="s">
        <v>106</v>
      </c>
      <c r="F3" s="6" t="str">
        <f>VLOOKUP(B3,MasterData[],2,0)</f>
        <v>Product38</v>
      </c>
      <c r="G3" s="6" t="str">
        <f>VLOOKUP(B3,MasterData[],3,0)</f>
        <v>Category05</v>
      </c>
      <c r="H3" s="6" t="str">
        <f>VLOOKUP(B3,MasterData[],4,0)</f>
        <v>Kg</v>
      </c>
      <c r="I3" s="14">
        <f>VLOOKUP(B3,MasterData[],5,0)</f>
        <v>72</v>
      </c>
      <c r="J3" s="14">
        <f>VLOOKUP(B3,MasterData[],6,0)</f>
        <v>79.92</v>
      </c>
      <c r="K3" s="14">
        <f t="shared" ref="K3:K66" si="2">C3*I3</f>
        <v>1080</v>
      </c>
      <c r="L3" s="14">
        <f t="shared" ref="L3:L66" si="3">C3*J3</f>
        <v>1198.8</v>
      </c>
      <c r="M3" s="6">
        <f t="shared" ref="M3:M66" si="4">DAY(A3)</f>
        <v>2</v>
      </c>
      <c r="N3" s="6" t="str">
        <f t="shared" si="0"/>
        <v>Jan</v>
      </c>
      <c r="O3" s="7" t="str">
        <f t="shared" si="1"/>
        <v>2021</v>
      </c>
    </row>
    <row r="4" spans="1:15" x14ac:dyDescent="0.3">
      <c r="A4" s="12">
        <v>44198</v>
      </c>
      <c r="B4" s="13" t="s">
        <v>33</v>
      </c>
      <c r="C4" s="6">
        <v>6</v>
      </c>
      <c r="D4" s="6" t="s">
        <v>107</v>
      </c>
      <c r="E4" s="6" t="s">
        <v>106</v>
      </c>
      <c r="F4" s="6" t="str">
        <f>VLOOKUP(B4,MasterData[],2,0)</f>
        <v>Product13</v>
      </c>
      <c r="G4" s="6" t="str">
        <f>VLOOKUP(B4,MasterData[],3,0)</f>
        <v>Category02</v>
      </c>
      <c r="H4" s="6" t="str">
        <f>VLOOKUP(B4,MasterData[],4,0)</f>
        <v>Kg</v>
      </c>
      <c r="I4" s="14">
        <f>VLOOKUP(B4,MasterData[],5,0)</f>
        <v>112</v>
      </c>
      <c r="J4" s="14">
        <f>VLOOKUP(B4,MasterData[],6,0)</f>
        <v>122.08</v>
      </c>
      <c r="K4" s="14">
        <f t="shared" si="2"/>
        <v>672</v>
      </c>
      <c r="L4" s="14">
        <f t="shared" si="3"/>
        <v>732.48</v>
      </c>
      <c r="M4" s="6">
        <f t="shared" si="4"/>
        <v>2</v>
      </c>
      <c r="N4" s="6" t="str">
        <f t="shared" si="0"/>
        <v>Jan</v>
      </c>
      <c r="O4" s="7" t="str">
        <f t="shared" si="1"/>
        <v>2021</v>
      </c>
    </row>
    <row r="5" spans="1:15" x14ac:dyDescent="0.3">
      <c r="A5" s="12">
        <v>44199</v>
      </c>
      <c r="B5" s="13" t="s">
        <v>14</v>
      </c>
      <c r="C5" s="6">
        <v>5</v>
      </c>
      <c r="D5" s="6" t="s">
        <v>107</v>
      </c>
      <c r="E5" s="6" t="s">
        <v>105</v>
      </c>
      <c r="F5" s="6" t="str">
        <f>VLOOKUP(B5,MasterData[],2,0)</f>
        <v>Product04</v>
      </c>
      <c r="G5" s="6" t="str">
        <f>VLOOKUP(B5,MasterData[],3,0)</f>
        <v>Category01</v>
      </c>
      <c r="H5" s="6" t="str">
        <f>VLOOKUP(B5,MasterData[],4,0)</f>
        <v>Lt</v>
      </c>
      <c r="I5" s="14">
        <f>VLOOKUP(B5,MasterData[],5,0)</f>
        <v>44</v>
      </c>
      <c r="J5" s="14">
        <f>VLOOKUP(B5,MasterData[],6,0)</f>
        <v>48.84</v>
      </c>
      <c r="K5" s="14">
        <f t="shared" si="2"/>
        <v>220</v>
      </c>
      <c r="L5" s="14">
        <f t="shared" si="3"/>
        <v>244.20000000000002</v>
      </c>
      <c r="M5" s="6">
        <f t="shared" si="4"/>
        <v>3</v>
      </c>
      <c r="N5" s="6" t="str">
        <f t="shared" si="0"/>
        <v>Jan</v>
      </c>
      <c r="O5" s="7" t="str">
        <f t="shared" si="1"/>
        <v>2021</v>
      </c>
    </row>
    <row r="6" spans="1:15" x14ac:dyDescent="0.3">
      <c r="A6" s="12">
        <v>44200</v>
      </c>
      <c r="B6" s="13" t="s">
        <v>79</v>
      </c>
      <c r="C6" s="6">
        <v>12</v>
      </c>
      <c r="D6" s="6" t="s">
        <v>105</v>
      </c>
      <c r="E6" s="6" t="s">
        <v>105</v>
      </c>
      <c r="F6" s="6" t="str">
        <f>VLOOKUP(B6,MasterData[],2,0)</f>
        <v>Product35</v>
      </c>
      <c r="G6" s="6" t="str">
        <f>VLOOKUP(B6,MasterData[],3,0)</f>
        <v>Category04</v>
      </c>
      <c r="H6" s="6" t="str">
        <f>VLOOKUP(B6,MasterData[],4,0)</f>
        <v>No.</v>
      </c>
      <c r="I6" s="14">
        <f>VLOOKUP(B6,MasterData[],5,0)</f>
        <v>5</v>
      </c>
      <c r="J6" s="14">
        <f>VLOOKUP(B6,MasterData[],6,0)</f>
        <v>6.7</v>
      </c>
      <c r="K6" s="14">
        <f t="shared" si="2"/>
        <v>60</v>
      </c>
      <c r="L6" s="14">
        <f t="shared" si="3"/>
        <v>80.400000000000006</v>
      </c>
      <c r="M6" s="6">
        <f t="shared" si="4"/>
        <v>4</v>
      </c>
      <c r="N6" s="6" t="str">
        <f t="shared" si="0"/>
        <v>Jan</v>
      </c>
      <c r="O6" s="7" t="str">
        <f t="shared" si="1"/>
        <v>2021</v>
      </c>
    </row>
    <row r="7" spans="1:15" x14ac:dyDescent="0.3">
      <c r="A7" s="12">
        <v>44205</v>
      </c>
      <c r="B7" s="13" t="s">
        <v>71</v>
      </c>
      <c r="C7" s="6">
        <v>1</v>
      </c>
      <c r="D7" s="6" t="s">
        <v>107</v>
      </c>
      <c r="E7" s="6" t="s">
        <v>106</v>
      </c>
      <c r="F7" s="6" t="str">
        <f>VLOOKUP(B7,MasterData[],2,0)</f>
        <v>Product31</v>
      </c>
      <c r="G7" s="6" t="str">
        <f>VLOOKUP(B7,MasterData[],3,0)</f>
        <v>Category04</v>
      </c>
      <c r="H7" s="6" t="str">
        <f>VLOOKUP(B7,MasterData[],4,0)</f>
        <v>Kg</v>
      </c>
      <c r="I7" s="14">
        <f>VLOOKUP(B7,MasterData[],5,0)</f>
        <v>93</v>
      </c>
      <c r="J7" s="14">
        <f>VLOOKUP(B7,MasterData[],6,0)</f>
        <v>104.16</v>
      </c>
      <c r="K7" s="14">
        <f t="shared" si="2"/>
        <v>93</v>
      </c>
      <c r="L7" s="14">
        <f t="shared" si="3"/>
        <v>104.16</v>
      </c>
      <c r="M7" s="6">
        <f t="shared" si="4"/>
        <v>9</v>
      </c>
      <c r="N7" s="6" t="str">
        <f t="shared" si="0"/>
        <v>Jan</v>
      </c>
      <c r="O7" s="7" t="str">
        <f t="shared" si="1"/>
        <v>2021</v>
      </c>
    </row>
    <row r="8" spans="1:15" x14ac:dyDescent="0.3">
      <c r="A8" s="12">
        <v>44205</v>
      </c>
      <c r="B8" s="13" t="s">
        <v>12</v>
      </c>
      <c r="C8" s="6">
        <v>8</v>
      </c>
      <c r="D8" s="6" t="s">
        <v>107</v>
      </c>
      <c r="E8" s="6" t="s">
        <v>106</v>
      </c>
      <c r="F8" s="6" t="str">
        <f>VLOOKUP(B8,MasterData[],2,0)</f>
        <v>Product03</v>
      </c>
      <c r="G8" s="6" t="str">
        <f>VLOOKUP(B8,MasterData[],3,0)</f>
        <v>Category01</v>
      </c>
      <c r="H8" s="6" t="str">
        <f>VLOOKUP(B8,MasterData[],4,0)</f>
        <v>Kg</v>
      </c>
      <c r="I8" s="14">
        <f>VLOOKUP(B8,MasterData[],5,0)</f>
        <v>71</v>
      </c>
      <c r="J8" s="14">
        <f>VLOOKUP(B8,MasterData[],6,0)</f>
        <v>80.94</v>
      </c>
      <c r="K8" s="14">
        <f t="shared" si="2"/>
        <v>568</v>
      </c>
      <c r="L8" s="14">
        <f t="shared" si="3"/>
        <v>647.52</v>
      </c>
      <c r="M8" s="6">
        <f t="shared" si="4"/>
        <v>9</v>
      </c>
      <c r="N8" s="6" t="str">
        <f t="shared" si="0"/>
        <v>Jan</v>
      </c>
      <c r="O8" s="7" t="str">
        <f>TEXT(A8,"yyyy")</f>
        <v>2021</v>
      </c>
    </row>
    <row r="9" spans="1:15" x14ac:dyDescent="0.3">
      <c r="A9" s="12">
        <v>44205</v>
      </c>
      <c r="B9" s="13" t="s">
        <v>58</v>
      </c>
      <c r="C9" s="6">
        <v>4</v>
      </c>
      <c r="D9" s="6" t="s">
        <v>107</v>
      </c>
      <c r="E9" s="6" t="s">
        <v>105</v>
      </c>
      <c r="F9" s="6" t="str">
        <f>VLOOKUP(B9,MasterData[],2,0)</f>
        <v>Product25</v>
      </c>
      <c r="G9" s="6" t="str">
        <f>VLOOKUP(B9,MasterData[],3,0)</f>
        <v>Category03</v>
      </c>
      <c r="H9" s="6" t="str">
        <f>VLOOKUP(B9,MasterData[],4,0)</f>
        <v>No.</v>
      </c>
      <c r="I9" s="14">
        <f>VLOOKUP(B9,MasterData[],5,0)</f>
        <v>7</v>
      </c>
      <c r="J9" s="14">
        <f>VLOOKUP(B9,MasterData[],6,0)</f>
        <v>8.33</v>
      </c>
      <c r="K9" s="14">
        <f t="shared" si="2"/>
        <v>28</v>
      </c>
      <c r="L9" s="14">
        <f t="shared" si="3"/>
        <v>33.32</v>
      </c>
      <c r="M9" s="6">
        <f t="shared" si="4"/>
        <v>9</v>
      </c>
      <c r="N9" s="6" t="str">
        <f t="shared" si="0"/>
        <v>Jan</v>
      </c>
      <c r="O9" s="7" t="str">
        <f t="shared" si="1"/>
        <v>2021</v>
      </c>
    </row>
    <row r="10" spans="1:15" x14ac:dyDescent="0.3">
      <c r="A10" s="12">
        <v>44207</v>
      </c>
      <c r="B10" s="13" t="s">
        <v>83</v>
      </c>
      <c r="C10" s="6">
        <v>3</v>
      </c>
      <c r="D10" s="6" t="s">
        <v>107</v>
      </c>
      <c r="E10" s="6" t="s">
        <v>106</v>
      </c>
      <c r="F10" s="6" t="str">
        <f>VLOOKUP(B10,MasterData[],2,0)</f>
        <v>Product37</v>
      </c>
      <c r="G10" s="6" t="str">
        <f>VLOOKUP(B10,MasterData[],3,0)</f>
        <v>Category05</v>
      </c>
      <c r="H10" s="6" t="str">
        <f>VLOOKUP(B10,MasterData[],4,0)</f>
        <v>Kg</v>
      </c>
      <c r="I10" s="14">
        <f>VLOOKUP(B10,MasterData[],5,0)</f>
        <v>67</v>
      </c>
      <c r="J10" s="14">
        <f>VLOOKUP(B10,MasterData[],6,0)</f>
        <v>85.76</v>
      </c>
      <c r="K10" s="14">
        <f t="shared" si="2"/>
        <v>201</v>
      </c>
      <c r="L10" s="14">
        <f t="shared" si="3"/>
        <v>257.28000000000003</v>
      </c>
      <c r="M10" s="6">
        <f t="shared" si="4"/>
        <v>11</v>
      </c>
      <c r="N10" s="6" t="str">
        <f t="shared" si="0"/>
        <v>Jan</v>
      </c>
      <c r="O10" s="7" t="str">
        <f t="shared" si="1"/>
        <v>2021</v>
      </c>
    </row>
    <row r="11" spans="1:15" x14ac:dyDescent="0.3">
      <c r="A11" s="12">
        <v>44207</v>
      </c>
      <c r="B11" s="13" t="s">
        <v>35</v>
      </c>
      <c r="C11" s="6">
        <v>4</v>
      </c>
      <c r="D11" s="6" t="s">
        <v>104</v>
      </c>
      <c r="E11" s="6" t="s">
        <v>105</v>
      </c>
      <c r="F11" s="6" t="str">
        <f>VLOOKUP(B11,MasterData[],2,0)</f>
        <v>Product14</v>
      </c>
      <c r="G11" s="6" t="str">
        <f>VLOOKUP(B11,MasterData[],3,0)</f>
        <v>Category02</v>
      </c>
      <c r="H11" s="6" t="str">
        <f>VLOOKUP(B11,MasterData[],4,0)</f>
        <v>Kg</v>
      </c>
      <c r="I11" s="14">
        <f>VLOOKUP(B11,MasterData[],5,0)</f>
        <v>112</v>
      </c>
      <c r="J11" s="14">
        <f>VLOOKUP(B11,MasterData[],6,0)</f>
        <v>146.72</v>
      </c>
      <c r="K11" s="14">
        <f t="shared" si="2"/>
        <v>448</v>
      </c>
      <c r="L11" s="14">
        <f t="shared" si="3"/>
        <v>586.88</v>
      </c>
      <c r="M11" s="6">
        <f t="shared" si="4"/>
        <v>11</v>
      </c>
      <c r="N11" s="6" t="str">
        <f t="shared" si="0"/>
        <v>Jan</v>
      </c>
      <c r="O11" s="7" t="str">
        <f t="shared" si="1"/>
        <v>2021</v>
      </c>
    </row>
    <row r="12" spans="1:15" x14ac:dyDescent="0.3">
      <c r="A12" s="12">
        <v>44207</v>
      </c>
      <c r="B12" s="13" t="s">
        <v>94</v>
      </c>
      <c r="C12" s="6">
        <v>4</v>
      </c>
      <c r="D12" s="6" t="s">
        <v>107</v>
      </c>
      <c r="E12" s="6" t="s">
        <v>105</v>
      </c>
      <c r="F12" s="6" t="str">
        <f>VLOOKUP(B12,MasterData[],2,0)</f>
        <v>Product42</v>
      </c>
      <c r="G12" s="6" t="str">
        <f>VLOOKUP(B12,MasterData[],3,0)</f>
        <v>Category05</v>
      </c>
      <c r="H12" s="6" t="str">
        <f>VLOOKUP(B12,MasterData[],4,0)</f>
        <v>Ft</v>
      </c>
      <c r="I12" s="14">
        <f>VLOOKUP(B12,MasterData[],5,0)</f>
        <v>120</v>
      </c>
      <c r="J12" s="14">
        <f>VLOOKUP(B12,MasterData[],6,0)</f>
        <v>162</v>
      </c>
      <c r="K12" s="14">
        <f t="shared" si="2"/>
        <v>480</v>
      </c>
      <c r="L12" s="14">
        <f t="shared" si="3"/>
        <v>648</v>
      </c>
      <c r="M12" s="6">
        <f t="shared" si="4"/>
        <v>11</v>
      </c>
      <c r="N12" s="6" t="str">
        <f t="shared" si="0"/>
        <v>Jan</v>
      </c>
      <c r="O12" s="7" t="str">
        <f t="shared" si="1"/>
        <v>2021</v>
      </c>
    </row>
    <row r="13" spans="1:15" x14ac:dyDescent="0.3">
      <c r="A13" s="12">
        <v>44208</v>
      </c>
      <c r="B13" s="13" t="s">
        <v>94</v>
      </c>
      <c r="C13" s="6">
        <v>10</v>
      </c>
      <c r="D13" s="6" t="s">
        <v>105</v>
      </c>
      <c r="E13" s="6" t="s">
        <v>106</v>
      </c>
      <c r="F13" s="6" t="str">
        <f>VLOOKUP(B13,MasterData[],2,0)</f>
        <v>Product42</v>
      </c>
      <c r="G13" s="6" t="str">
        <f>VLOOKUP(B13,MasterData[],3,0)</f>
        <v>Category05</v>
      </c>
      <c r="H13" s="6" t="str">
        <f>VLOOKUP(B13,MasterData[],4,0)</f>
        <v>Ft</v>
      </c>
      <c r="I13" s="14">
        <f>VLOOKUP(B13,MasterData[],5,0)</f>
        <v>120</v>
      </c>
      <c r="J13" s="14">
        <f>VLOOKUP(B13,MasterData[],6,0)</f>
        <v>162</v>
      </c>
      <c r="K13" s="14">
        <f t="shared" si="2"/>
        <v>1200</v>
      </c>
      <c r="L13" s="14">
        <f t="shared" si="3"/>
        <v>1620</v>
      </c>
      <c r="M13" s="6">
        <f t="shared" si="4"/>
        <v>12</v>
      </c>
      <c r="N13" s="6" t="str">
        <f t="shared" si="0"/>
        <v>Jan</v>
      </c>
      <c r="O13" s="7" t="str">
        <f t="shared" si="1"/>
        <v>2021</v>
      </c>
    </row>
    <row r="14" spans="1:15" x14ac:dyDescent="0.3">
      <c r="A14" s="12">
        <v>44214</v>
      </c>
      <c r="B14" s="13" t="s">
        <v>98</v>
      </c>
      <c r="C14" s="6">
        <v>13</v>
      </c>
      <c r="D14" s="6" t="s">
        <v>107</v>
      </c>
      <c r="E14" s="6" t="s">
        <v>105</v>
      </c>
      <c r="F14" s="6" t="str">
        <f>VLOOKUP(B14,MasterData[],2,0)</f>
        <v>Product44</v>
      </c>
      <c r="G14" s="6" t="str">
        <f>VLOOKUP(B14,MasterData[],3,0)</f>
        <v>Category05</v>
      </c>
      <c r="H14" s="6" t="str">
        <f>VLOOKUP(B14,MasterData[],4,0)</f>
        <v>Kg</v>
      </c>
      <c r="I14" s="14">
        <f>VLOOKUP(B14,MasterData[],5,0)</f>
        <v>76</v>
      </c>
      <c r="J14" s="14">
        <f>VLOOKUP(B14,MasterData[],6,0)</f>
        <v>82.08</v>
      </c>
      <c r="K14" s="14">
        <f t="shared" si="2"/>
        <v>988</v>
      </c>
      <c r="L14" s="14">
        <f t="shared" si="3"/>
        <v>1067.04</v>
      </c>
      <c r="M14" s="6">
        <f t="shared" si="4"/>
        <v>18</v>
      </c>
      <c r="N14" s="6" t="str">
        <f t="shared" si="0"/>
        <v>Jan</v>
      </c>
      <c r="O14" s="7" t="str">
        <f t="shared" si="1"/>
        <v>2021</v>
      </c>
    </row>
    <row r="15" spans="1:15" x14ac:dyDescent="0.3">
      <c r="A15" s="12">
        <v>44214</v>
      </c>
      <c r="B15" s="13" t="s">
        <v>54</v>
      </c>
      <c r="C15" s="6">
        <v>3</v>
      </c>
      <c r="D15" s="6" t="s">
        <v>105</v>
      </c>
      <c r="E15" s="6" t="s">
        <v>106</v>
      </c>
      <c r="F15" s="6" t="str">
        <f>VLOOKUP(B15,MasterData[],2,0)</f>
        <v>Product23</v>
      </c>
      <c r="G15" s="6" t="str">
        <f>VLOOKUP(B15,MasterData[],3,0)</f>
        <v>Category03</v>
      </c>
      <c r="H15" s="6" t="str">
        <f>VLOOKUP(B15,MasterData[],4,0)</f>
        <v>Ft</v>
      </c>
      <c r="I15" s="14">
        <f>VLOOKUP(B15,MasterData[],5,0)</f>
        <v>141</v>
      </c>
      <c r="J15" s="14">
        <f>VLOOKUP(B15,MasterData[],6,0)</f>
        <v>149.46</v>
      </c>
      <c r="K15" s="14">
        <f t="shared" si="2"/>
        <v>423</v>
      </c>
      <c r="L15" s="14">
        <f t="shared" si="3"/>
        <v>448.38</v>
      </c>
      <c r="M15" s="6">
        <f t="shared" si="4"/>
        <v>18</v>
      </c>
      <c r="N15" s="6" t="str">
        <f t="shared" si="0"/>
        <v>Jan</v>
      </c>
      <c r="O15" s="7" t="str">
        <f t="shared" si="1"/>
        <v>2021</v>
      </c>
    </row>
    <row r="16" spans="1:15" x14ac:dyDescent="0.3">
      <c r="A16" s="12">
        <v>44215</v>
      </c>
      <c r="B16" s="13" t="s">
        <v>79</v>
      </c>
      <c r="C16" s="6">
        <v>6</v>
      </c>
      <c r="D16" s="6" t="s">
        <v>107</v>
      </c>
      <c r="E16" s="6" t="s">
        <v>106</v>
      </c>
      <c r="F16" s="6" t="str">
        <f>VLOOKUP(B16,MasterData[],2,0)</f>
        <v>Product35</v>
      </c>
      <c r="G16" s="6" t="str">
        <f>VLOOKUP(B16,MasterData[],3,0)</f>
        <v>Category04</v>
      </c>
      <c r="H16" s="6" t="str">
        <f>VLOOKUP(B16,MasterData[],4,0)</f>
        <v>No.</v>
      </c>
      <c r="I16" s="14">
        <f>VLOOKUP(B16,MasterData[],5,0)</f>
        <v>5</v>
      </c>
      <c r="J16" s="14">
        <f>VLOOKUP(B16,MasterData[],6,0)</f>
        <v>6.7</v>
      </c>
      <c r="K16" s="14">
        <f t="shared" si="2"/>
        <v>30</v>
      </c>
      <c r="L16" s="14">
        <f t="shared" si="3"/>
        <v>40.200000000000003</v>
      </c>
      <c r="M16" s="6">
        <f t="shared" si="4"/>
        <v>19</v>
      </c>
      <c r="N16" s="6" t="str">
        <f t="shared" si="0"/>
        <v>Jan</v>
      </c>
      <c r="O16" s="7" t="str">
        <f t="shared" si="1"/>
        <v>2021</v>
      </c>
    </row>
    <row r="17" spans="1:15" x14ac:dyDescent="0.3">
      <c r="A17" s="12">
        <v>44216</v>
      </c>
      <c r="B17" s="13" t="s">
        <v>77</v>
      </c>
      <c r="C17" s="6">
        <v>4</v>
      </c>
      <c r="D17" s="6" t="s">
        <v>107</v>
      </c>
      <c r="E17" s="6" t="s">
        <v>106</v>
      </c>
      <c r="F17" s="6" t="str">
        <f>VLOOKUP(B17,MasterData[],2,0)</f>
        <v>Product34</v>
      </c>
      <c r="G17" s="6" t="str">
        <f>VLOOKUP(B17,MasterData[],3,0)</f>
        <v>Category04</v>
      </c>
      <c r="H17" s="6" t="str">
        <f>VLOOKUP(B17,MasterData[],4,0)</f>
        <v>Lt</v>
      </c>
      <c r="I17" s="14">
        <f>VLOOKUP(B17,MasterData[],5,0)</f>
        <v>55</v>
      </c>
      <c r="J17" s="14">
        <f>VLOOKUP(B17,MasterData[],6,0)</f>
        <v>58.3</v>
      </c>
      <c r="K17" s="14">
        <f t="shared" si="2"/>
        <v>220</v>
      </c>
      <c r="L17" s="14">
        <f t="shared" si="3"/>
        <v>233.2</v>
      </c>
      <c r="M17" s="6">
        <f t="shared" si="4"/>
        <v>20</v>
      </c>
      <c r="N17" s="6" t="str">
        <f t="shared" si="0"/>
        <v>Jan</v>
      </c>
      <c r="O17" s="7" t="str">
        <f t="shared" si="1"/>
        <v>2021</v>
      </c>
    </row>
    <row r="18" spans="1:15" x14ac:dyDescent="0.3">
      <c r="A18" s="12">
        <v>44216</v>
      </c>
      <c r="B18" s="13" t="s">
        <v>47</v>
      </c>
      <c r="C18" s="6">
        <v>4</v>
      </c>
      <c r="D18" s="6" t="s">
        <v>107</v>
      </c>
      <c r="E18" s="6" t="s">
        <v>106</v>
      </c>
      <c r="F18" s="6" t="str">
        <f>VLOOKUP(B18,MasterData[],2,0)</f>
        <v>Product20</v>
      </c>
      <c r="G18" s="6" t="str">
        <f>VLOOKUP(B18,MasterData[],3,0)</f>
        <v>Category03</v>
      </c>
      <c r="H18" s="6" t="str">
        <f>VLOOKUP(B18,MasterData[],4,0)</f>
        <v>Lt</v>
      </c>
      <c r="I18" s="14">
        <f>VLOOKUP(B18,MasterData[],5,0)</f>
        <v>61</v>
      </c>
      <c r="J18" s="14">
        <f>VLOOKUP(B18,MasterData[],6,0)</f>
        <v>76.25</v>
      </c>
      <c r="K18" s="14">
        <f t="shared" si="2"/>
        <v>244</v>
      </c>
      <c r="L18" s="14">
        <f t="shared" si="3"/>
        <v>305</v>
      </c>
      <c r="M18" s="6">
        <f t="shared" si="4"/>
        <v>20</v>
      </c>
      <c r="N18" s="6" t="str">
        <f t="shared" si="0"/>
        <v>Jan</v>
      </c>
      <c r="O18" s="7" t="str">
        <f t="shared" si="1"/>
        <v>2021</v>
      </c>
    </row>
    <row r="19" spans="1:15" x14ac:dyDescent="0.3">
      <c r="A19" s="12">
        <v>44217</v>
      </c>
      <c r="B19" s="13" t="s">
        <v>14</v>
      </c>
      <c r="C19" s="6">
        <v>15</v>
      </c>
      <c r="D19" s="6" t="s">
        <v>104</v>
      </c>
      <c r="E19" s="6" t="s">
        <v>106</v>
      </c>
      <c r="F19" s="6" t="str">
        <f>VLOOKUP(B19,MasterData[],2,0)</f>
        <v>Product04</v>
      </c>
      <c r="G19" s="6" t="str">
        <f>VLOOKUP(B19,MasterData[],3,0)</f>
        <v>Category01</v>
      </c>
      <c r="H19" s="6" t="str">
        <f>VLOOKUP(B19,MasterData[],4,0)</f>
        <v>Lt</v>
      </c>
      <c r="I19" s="14">
        <f>VLOOKUP(B19,MasterData[],5,0)</f>
        <v>44</v>
      </c>
      <c r="J19" s="14">
        <f>VLOOKUP(B19,MasterData[],6,0)</f>
        <v>48.84</v>
      </c>
      <c r="K19" s="14">
        <f t="shared" si="2"/>
        <v>660</v>
      </c>
      <c r="L19" s="14">
        <f t="shared" si="3"/>
        <v>732.6</v>
      </c>
      <c r="M19" s="6">
        <f t="shared" si="4"/>
        <v>21</v>
      </c>
      <c r="N19" s="6" t="str">
        <f t="shared" si="0"/>
        <v>Jan</v>
      </c>
      <c r="O19" s="7" t="str">
        <f t="shared" si="1"/>
        <v>2021</v>
      </c>
    </row>
    <row r="20" spans="1:15" x14ac:dyDescent="0.3">
      <c r="A20" s="12">
        <v>44217</v>
      </c>
      <c r="B20" s="13" t="s">
        <v>12</v>
      </c>
      <c r="C20" s="6">
        <v>9</v>
      </c>
      <c r="D20" s="6" t="s">
        <v>107</v>
      </c>
      <c r="E20" s="6" t="s">
        <v>105</v>
      </c>
      <c r="F20" s="6" t="str">
        <f>VLOOKUP(B20,MasterData[],2,0)</f>
        <v>Product03</v>
      </c>
      <c r="G20" s="6" t="str">
        <f>VLOOKUP(B20,MasterData[],3,0)</f>
        <v>Category01</v>
      </c>
      <c r="H20" s="6" t="str">
        <f>VLOOKUP(B20,MasterData[],4,0)</f>
        <v>Kg</v>
      </c>
      <c r="I20" s="14">
        <f>VLOOKUP(B20,MasterData[],5,0)</f>
        <v>71</v>
      </c>
      <c r="J20" s="14">
        <f>VLOOKUP(B20,MasterData[],6,0)</f>
        <v>80.94</v>
      </c>
      <c r="K20" s="14">
        <f t="shared" si="2"/>
        <v>639</v>
      </c>
      <c r="L20" s="14">
        <f t="shared" si="3"/>
        <v>728.46</v>
      </c>
      <c r="M20" s="6">
        <f t="shared" si="4"/>
        <v>21</v>
      </c>
      <c r="N20" s="6" t="str">
        <f t="shared" si="0"/>
        <v>Jan</v>
      </c>
      <c r="O20" s="7" t="str">
        <f t="shared" si="1"/>
        <v>2021</v>
      </c>
    </row>
    <row r="21" spans="1:15" x14ac:dyDescent="0.3">
      <c r="A21" s="12">
        <v>44217</v>
      </c>
      <c r="B21" s="13" t="s">
        <v>94</v>
      </c>
      <c r="C21" s="6">
        <v>6</v>
      </c>
      <c r="D21" s="6" t="s">
        <v>107</v>
      </c>
      <c r="E21" s="6" t="s">
        <v>105</v>
      </c>
      <c r="F21" s="6" t="str">
        <f>VLOOKUP(B21,MasterData[],2,0)</f>
        <v>Product42</v>
      </c>
      <c r="G21" s="6" t="str">
        <f>VLOOKUP(B21,MasterData[],3,0)</f>
        <v>Category05</v>
      </c>
      <c r="H21" s="6" t="str">
        <f>VLOOKUP(B21,MasterData[],4,0)</f>
        <v>Ft</v>
      </c>
      <c r="I21" s="14">
        <f>VLOOKUP(B21,MasterData[],5,0)</f>
        <v>120</v>
      </c>
      <c r="J21" s="14">
        <f>VLOOKUP(B21,MasterData[],6,0)</f>
        <v>162</v>
      </c>
      <c r="K21" s="14">
        <f t="shared" si="2"/>
        <v>720</v>
      </c>
      <c r="L21" s="14">
        <f t="shared" si="3"/>
        <v>972</v>
      </c>
      <c r="M21" s="6">
        <f t="shared" si="4"/>
        <v>21</v>
      </c>
      <c r="N21" s="6" t="str">
        <f t="shared" si="0"/>
        <v>Jan</v>
      </c>
      <c r="O21" s="7" t="str">
        <f t="shared" si="1"/>
        <v>2021</v>
      </c>
    </row>
    <row r="22" spans="1:15" x14ac:dyDescent="0.3">
      <c r="A22" s="12">
        <v>44221</v>
      </c>
      <c r="B22" s="13" t="s">
        <v>77</v>
      </c>
      <c r="C22" s="6">
        <v>6</v>
      </c>
      <c r="D22" s="6" t="s">
        <v>107</v>
      </c>
      <c r="E22" s="6" t="s">
        <v>106</v>
      </c>
      <c r="F22" s="6" t="str">
        <f>VLOOKUP(B22,MasterData[],2,0)</f>
        <v>Product34</v>
      </c>
      <c r="G22" s="6" t="str">
        <f>VLOOKUP(B22,MasterData[],3,0)</f>
        <v>Category04</v>
      </c>
      <c r="H22" s="6" t="str">
        <f>VLOOKUP(B22,MasterData[],4,0)</f>
        <v>Lt</v>
      </c>
      <c r="I22" s="14">
        <f>VLOOKUP(B22,MasterData[],5,0)</f>
        <v>55</v>
      </c>
      <c r="J22" s="14">
        <f>VLOOKUP(B22,MasterData[],6,0)</f>
        <v>58.3</v>
      </c>
      <c r="K22" s="14">
        <f t="shared" si="2"/>
        <v>330</v>
      </c>
      <c r="L22" s="14">
        <f t="shared" si="3"/>
        <v>349.79999999999995</v>
      </c>
      <c r="M22" s="6">
        <f t="shared" si="4"/>
        <v>25</v>
      </c>
      <c r="N22" s="6" t="str">
        <f t="shared" si="0"/>
        <v>Jan</v>
      </c>
      <c r="O22" s="7" t="str">
        <f t="shared" si="1"/>
        <v>2021</v>
      </c>
    </row>
    <row r="23" spans="1:15" x14ac:dyDescent="0.3">
      <c r="A23" s="12">
        <v>44221</v>
      </c>
      <c r="B23" s="13" t="s">
        <v>79</v>
      </c>
      <c r="C23" s="6">
        <v>7</v>
      </c>
      <c r="D23" s="6" t="s">
        <v>107</v>
      </c>
      <c r="E23" s="6" t="s">
        <v>105</v>
      </c>
      <c r="F23" s="6" t="str">
        <f>VLOOKUP(B23,MasterData[],2,0)</f>
        <v>Product35</v>
      </c>
      <c r="G23" s="6" t="str">
        <f>VLOOKUP(B23,MasterData[],3,0)</f>
        <v>Category04</v>
      </c>
      <c r="H23" s="6" t="str">
        <f>VLOOKUP(B23,MasterData[],4,0)</f>
        <v>No.</v>
      </c>
      <c r="I23" s="14">
        <f>VLOOKUP(B23,MasterData[],5,0)</f>
        <v>5</v>
      </c>
      <c r="J23" s="14">
        <f>VLOOKUP(B23,MasterData[],6,0)</f>
        <v>6.7</v>
      </c>
      <c r="K23" s="14">
        <f t="shared" si="2"/>
        <v>35</v>
      </c>
      <c r="L23" s="14">
        <f t="shared" si="3"/>
        <v>46.9</v>
      </c>
      <c r="M23" s="6">
        <f t="shared" si="4"/>
        <v>25</v>
      </c>
      <c r="N23" s="6" t="str">
        <f t="shared" si="0"/>
        <v>Jan</v>
      </c>
      <c r="O23" s="7" t="str">
        <f t="shared" si="1"/>
        <v>2021</v>
      </c>
    </row>
    <row r="24" spans="1:15" x14ac:dyDescent="0.3">
      <c r="A24" s="12">
        <v>44221</v>
      </c>
      <c r="B24" s="13" t="s">
        <v>71</v>
      </c>
      <c r="C24" s="6">
        <v>14</v>
      </c>
      <c r="D24" s="6" t="s">
        <v>107</v>
      </c>
      <c r="E24" s="6" t="s">
        <v>105</v>
      </c>
      <c r="F24" s="6" t="str">
        <f>VLOOKUP(B24,MasterData[],2,0)</f>
        <v>Product31</v>
      </c>
      <c r="G24" s="6" t="str">
        <f>VLOOKUP(B24,MasterData[],3,0)</f>
        <v>Category04</v>
      </c>
      <c r="H24" s="6" t="str">
        <f>VLOOKUP(B24,MasterData[],4,0)</f>
        <v>Kg</v>
      </c>
      <c r="I24" s="14">
        <f>VLOOKUP(B24,MasterData[],5,0)</f>
        <v>93</v>
      </c>
      <c r="J24" s="14">
        <f>VLOOKUP(B24,MasterData[],6,0)</f>
        <v>104.16</v>
      </c>
      <c r="K24" s="14">
        <f t="shared" si="2"/>
        <v>1302</v>
      </c>
      <c r="L24" s="14">
        <f t="shared" si="3"/>
        <v>1458.24</v>
      </c>
      <c r="M24" s="6">
        <f t="shared" si="4"/>
        <v>25</v>
      </c>
      <c r="N24" s="6" t="str">
        <f t="shared" si="0"/>
        <v>Jan</v>
      </c>
      <c r="O24" s="7" t="str">
        <f t="shared" si="1"/>
        <v>2021</v>
      </c>
    </row>
    <row r="25" spans="1:15" x14ac:dyDescent="0.3">
      <c r="A25" s="12">
        <v>44222</v>
      </c>
      <c r="B25" s="13" t="s">
        <v>98</v>
      </c>
      <c r="C25" s="6">
        <v>9</v>
      </c>
      <c r="D25" s="6" t="s">
        <v>104</v>
      </c>
      <c r="E25" s="6" t="s">
        <v>106</v>
      </c>
      <c r="F25" s="6" t="str">
        <f>VLOOKUP(B25,MasterData[],2,0)</f>
        <v>Product44</v>
      </c>
      <c r="G25" s="6" t="str">
        <f>VLOOKUP(B25,MasterData[],3,0)</f>
        <v>Category05</v>
      </c>
      <c r="H25" s="6" t="str">
        <f>VLOOKUP(B25,MasterData[],4,0)</f>
        <v>Kg</v>
      </c>
      <c r="I25" s="14">
        <f>VLOOKUP(B25,MasterData[],5,0)</f>
        <v>76</v>
      </c>
      <c r="J25" s="14">
        <f>VLOOKUP(B25,MasterData[],6,0)</f>
        <v>82.08</v>
      </c>
      <c r="K25" s="14">
        <f t="shared" si="2"/>
        <v>684</v>
      </c>
      <c r="L25" s="14">
        <f t="shared" si="3"/>
        <v>738.72</v>
      </c>
      <c r="M25" s="6">
        <f t="shared" si="4"/>
        <v>26</v>
      </c>
      <c r="N25" s="6" t="str">
        <f t="shared" si="0"/>
        <v>Jan</v>
      </c>
      <c r="O25" s="7" t="str">
        <f t="shared" si="1"/>
        <v>2021</v>
      </c>
    </row>
    <row r="26" spans="1:15" x14ac:dyDescent="0.3">
      <c r="A26" s="12">
        <v>44222</v>
      </c>
      <c r="B26" s="13" t="s">
        <v>18</v>
      </c>
      <c r="C26" s="6">
        <v>7</v>
      </c>
      <c r="D26" s="6" t="s">
        <v>105</v>
      </c>
      <c r="E26" s="6" t="s">
        <v>106</v>
      </c>
      <c r="F26" s="6" t="str">
        <f>VLOOKUP(B26,MasterData[],2,0)</f>
        <v>Product06</v>
      </c>
      <c r="G26" s="6" t="str">
        <f>VLOOKUP(B26,MasterData[],3,0)</f>
        <v>Category01</v>
      </c>
      <c r="H26" s="6" t="str">
        <f>VLOOKUP(B26,MasterData[],4,0)</f>
        <v>Kg</v>
      </c>
      <c r="I26" s="14">
        <f>VLOOKUP(B26,MasterData[],5,0)</f>
        <v>75</v>
      </c>
      <c r="J26" s="14">
        <f>VLOOKUP(B26,MasterData[],6,0)</f>
        <v>85.5</v>
      </c>
      <c r="K26" s="14">
        <f t="shared" si="2"/>
        <v>525</v>
      </c>
      <c r="L26" s="14">
        <f t="shared" si="3"/>
        <v>598.5</v>
      </c>
      <c r="M26" s="6">
        <f t="shared" si="4"/>
        <v>26</v>
      </c>
      <c r="N26" s="6" t="str">
        <f t="shared" si="0"/>
        <v>Jan</v>
      </c>
      <c r="O26" s="7" t="str">
        <f t="shared" si="1"/>
        <v>2021</v>
      </c>
    </row>
    <row r="27" spans="1:15" x14ac:dyDescent="0.3">
      <c r="A27" s="12">
        <v>44222</v>
      </c>
      <c r="B27" s="13" t="s">
        <v>6</v>
      </c>
      <c r="C27" s="6">
        <v>7</v>
      </c>
      <c r="D27" s="6" t="s">
        <v>105</v>
      </c>
      <c r="E27" s="6" t="s">
        <v>105</v>
      </c>
      <c r="F27" s="6" t="str">
        <f>VLOOKUP(B27,MasterData[],2,0)</f>
        <v>Product01</v>
      </c>
      <c r="G27" s="6" t="str">
        <f>VLOOKUP(B27,MasterData[],3,0)</f>
        <v>Category01</v>
      </c>
      <c r="H27" s="6" t="str">
        <f>VLOOKUP(B27,MasterData[],4,0)</f>
        <v>Kg</v>
      </c>
      <c r="I27" s="14">
        <f>VLOOKUP(B27,MasterData[],5,0)</f>
        <v>98</v>
      </c>
      <c r="J27" s="14">
        <f>VLOOKUP(B27,MasterData[],6,0)</f>
        <v>103.88</v>
      </c>
      <c r="K27" s="14">
        <f t="shared" si="2"/>
        <v>686</v>
      </c>
      <c r="L27" s="14">
        <f t="shared" si="3"/>
        <v>727.16</v>
      </c>
      <c r="M27" s="6">
        <f t="shared" si="4"/>
        <v>26</v>
      </c>
      <c r="N27" s="6" t="str">
        <f t="shared" si="0"/>
        <v>Jan</v>
      </c>
      <c r="O27" s="7" t="str">
        <f t="shared" si="1"/>
        <v>2021</v>
      </c>
    </row>
    <row r="28" spans="1:15" x14ac:dyDescent="0.3">
      <c r="A28" s="12">
        <v>44223</v>
      </c>
      <c r="B28" s="13" t="s">
        <v>90</v>
      </c>
      <c r="C28" s="6">
        <v>7</v>
      </c>
      <c r="D28" s="6" t="s">
        <v>104</v>
      </c>
      <c r="E28" s="6" t="s">
        <v>105</v>
      </c>
      <c r="F28" s="6" t="str">
        <f>VLOOKUP(B28,MasterData[],2,0)</f>
        <v>Product40</v>
      </c>
      <c r="G28" s="6" t="str">
        <f>VLOOKUP(B28,MasterData[],3,0)</f>
        <v>Category05</v>
      </c>
      <c r="H28" s="6" t="str">
        <f>VLOOKUP(B28,MasterData[],4,0)</f>
        <v>Kg</v>
      </c>
      <c r="I28" s="14">
        <f>VLOOKUP(B28,MasterData[],5,0)</f>
        <v>90</v>
      </c>
      <c r="J28" s="14">
        <f>VLOOKUP(B28,MasterData[],6,0)</f>
        <v>115.2</v>
      </c>
      <c r="K28" s="14">
        <f t="shared" si="2"/>
        <v>630</v>
      </c>
      <c r="L28" s="14">
        <f t="shared" si="3"/>
        <v>806.4</v>
      </c>
      <c r="M28" s="6">
        <f t="shared" si="4"/>
        <v>27</v>
      </c>
      <c r="N28" s="6" t="str">
        <f t="shared" si="0"/>
        <v>Jan</v>
      </c>
      <c r="O28" s="7" t="str">
        <f t="shared" si="1"/>
        <v>2021</v>
      </c>
    </row>
    <row r="29" spans="1:15" x14ac:dyDescent="0.3">
      <c r="A29" s="12">
        <v>44223</v>
      </c>
      <c r="B29" s="13" t="s">
        <v>73</v>
      </c>
      <c r="C29" s="6">
        <v>3</v>
      </c>
      <c r="D29" s="6" t="s">
        <v>104</v>
      </c>
      <c r="E29" s="6" t="s">
        <v>105</v>
      </c>
      <c r="F29" s="6" t="str">
        <f>VLOOKUP(B29,MasterData[],2,0)</f>
        <v>Product32</v>
      </c>
      <c r="G29" s="6" t="str">
        <f>VLOOKUP(B29,MasterData[],3,0)</f>
        <v>Category04</v>
      </c>
      <c r="H29" s="6" t="str">
        <f>VLOOKUP(B29,MasterData[],4,0)</f>
        <v>Kg</v>
      </c>
      <c r="I29" s="14">
        <f>VLOOKUP(B29,MasterData[],5,0)</f>
        <v>89</v>
      </c>
      <c r="J29" s="14">
        <f>VLOOKUP(B29,MasterData[],6,0)</f>
        <v>117.48</v>
      </c>
      <c r="K29" s="14">
        <f t="shared" si="2"/>
        <v>267</v>
      </c>
      <c r="L29" s="14">
        <f t="shared" si="3"/>
        <v>352.44</v>
      </c>
      <c r="M29" s="6">
        <f t="shared" si="4"/>
        <v>27</v>
      </c>
      <c r="N29" s="6" t="str">
        <f t="shared" si="0"/>
        <v>Jan</v>
      </c>
      <c r="O29" s="7" t="str">
        <f t="shared" si="1"/>
        <v>2021</v>
      </c>
    </row>
    <row r="30" spans="1:15" x14ac:dyDescent="0.3">
      <c r="A30" s="12">
        <v>44224</v>
      </c>
      <c r="B30" s="13" t="s">
        <v>14</v>
      </c>
      <c r="C30" s="6">
        <v>10</v>
      </c>
      <c r="D30" s="6" t="s">
        <v>105</v>
      </c>
      <c r="E30" s="6" t="s">
        <v>106</v>
      </c>
      <c r="F30" s="6" t="str">
        <f>VLOOKUP(B30,MasterData[],2,0)</f>
        <v>Product04</v>
      </c>
      <c r="G30" s="6" t="str">
        <f>VLOOKUP(B30,MasterData[],3,0)</f>
        <v>Category01</v>
      </c>
      <c r="H30" s="6" t="str">
        <f>VLOOKUP(B30,MasterData[],4,0)</f>
        <v>Lt</v>
      </c>
      <c r="I30" s="14">
        <f>VLOOKUP(B30,MasterData[],5,0)</f>
        <v>44</v>
      </c>
      <c r="J30" s="14">
        <f>VLOOKUP(B30,MasterData[],6,0)</f>
        <v>48.84</v>
      </c>
      <c r="K30" s="14">
        <f t="shared" si="2"/>
        <v>440</v>
      </c>
      <c r="L30" s="14">
        <f t="shared" si="3"/>
        <v>488.40000000000003</v>
      </c>
      <c r="M30" s="6">
        <f t="shared" si="4"/>
        <v>28</v>
      </c>
      <c r="N30" s="6" t="str">
        <f t="shared" si="0"/>
        <v>Jan</v>
      </c>
      <c r="O30" s="7" t="str">
        <f t="shared" si="1"/>
        <v>2021</v>
      </c>
    </row>
    <row r="31" spans="1:15" x14ac:dyDescent="0.3">
      <c r="A31" s="12">
        <v>44224</v>
      </c>
      <c r="B31" s="13" t="s">
        <v>67</v>
      </c>
      <c r="C31" s="6">
        <v>2</v>
      </c>
      <c r="D31" s="6" t="s">
        <v>107</v>
      </c>
      <c r="E31" s="6" t="s">
        <v>106</v>
      </c>
      <c r="F31" s="6" t="str">
        <f>VLOOKUP(B31,MasterData[],2,0)</f>
        <v>Product29</v>
      </c>
      <c r="G31" s="6" t="str">
        <f>VLOOKUP(B31,MasterData[],3,0)</f>
        <v>Category04</v>
      </c>
      <c r="H31" s="6" t="str">
        <f>VLOOKUP(B31,MasterData[],4,0)</f>
        <v>Lt</v>
      </c>
      <c r="I31" s="14">
        <f>VLOOKUP(B31,MasterData[],5,0)</f>
        <v>47</v>
      </c>
      <c r="J31" s="14">
        <f>VLOOKUP(B31,MasterData[],6,0)</f>
        <v>53.11</v>
      </c>
      <c r="K31" s="14">
        <f t="shared" si="2"/>
        <v>94</v>
      </c>
      <c r="L31" s="14">
        <f t="shared" si="3"/>
        <v>106.22</v>
      </c>
      <c r="M31" s="6">
        <f t="shared" si="4"/>
        <v>28</v>
      </c>
      <c r="N31" s="6" t="str">
        <f t="shared" si="0"/>
        <v>Jan</v>
      </c>
      <c r="O31" s="7" t="str">
        <f t="shared" si="1"/>
        <v>2021</v>
      </c>
    </row>
    <row r="32" spans="1:15" x14ac:dyDescent="0.3">
      <c r="A32" s="12">
        <v>44229</v>
      </c>
      <c r="B32" s="13" t="s">
        <v>26</v>
      </c>
      <c r="C32" s="6">
        <v>7</v>
      </c>
      <c r="D32" s="6" t="s">
        <v>105</v>
      </c>
      <c r="E32" s="6" t="s">
        <v>105</v>
      </c>
      <c r="F32" s="6" t="str">
        <f>VLOOKUP(B32,MasterData[],2,0)</f>
        <v>Product10</v>
      </c>
      <c r="G32" s="6" t="str">
        <f>VLOOKUP(B32,MasterData[],3,0)</f>
        <v>Category02</v>
      </c>
      <c r="H32" s="6" t="str">
        <f>VLOOKUP(B32,MasterData[],4,0)</f>
        <v>Ft</v>
      </c>
      <c r="I32" s="14">
        <f>VLOOKUP(B32,MasterData[],5,0)</f>
        <v>148</v>
      </c>
      <c r="J32" s="14">
        <f>VLOOKUP(B32,MasterData[],6,0)</f>
        <v>164.28</v>
      </c>
      <c r="K32" s="14">
        <f t="shared" si="2"/>
        <v>1036</v>
      </c>
      <c r="L32" s="14">
        <f t="shared" si="3"/>
        <v>1149.96</v>
      </c>
      <c r="M32" s="6">
        <f t="shared" si="4"/>
        <v>2</v>
      </c>
      <c r="N32" s="6" t="str">
        <f t="shared" si="0"/>
        <v>Feb</v>
      </c>
      <c r="O32" s="7" t="str">
        <f t="shared" si="1"/>
        <v>2021</v>
      </c>
    </row>
    <row r="33" spans="1:15" x14ac:dyDescent="0.3">
      <c r="A33" s="12">
        <v>44230</v>
      </c>
      <c r="B33" s="13" t="s">
        <v>39</v>
      </c>
      <c r="C33" s="6">
        <v>13</v>
      </c>
      <c r="D33" s="6" t="s">
        <v>107</v>
      </c>
      <c r="E33" s="6" t="s">
        <v>105</v>
      </c>
      <c r="F33" s="6" t="str">
        <f>VLOOKUP(B33,MasterData[],2,0)</f>
        <v>Product16</v>
      </c>
      <c r="G33" s="6" t="str">
        <f>VLOOKUP(B33,MasterData[],3,0)</f>
        <v>Category02</v>
      </c>
      <c r="H33" s="6" t="str">
        <f>VLOOKUP(B33,MasterData[],4,0)</f>
        <v>No.</v>
      </c>
      <c r="I33" s="14">
        <f>VLOOKUP(B33,MasterData[],5,0)</f>
        <v>13</v>
      </c>
      <c r="J33" s="14">
        <f>VLOOKUP(B33,MasterData[],6,0)</f>
        <v>16.64</v>
      </c>
      <c r="K33" s="14">
        <f t="shared" si="2"/>
        <v>169</v>
      </c>
      <c r="L33" s="14">
        <f t="shared" si="3"/>
        <v>216.32</v>
      </c>
      <c r="M33" s="6">
        <f t="shared" si="4"/>
        <v>3</v>
      </c>
      <c r="N33" s="6" t="str">
        <f t="shared" si="0"/>
        <v>Feb</v>
      </c>
      <c r="O33" s="7" t="str">
        <f t="shared" si="1"/>
        <v>2021</v>
      </c>
    </row>
    <row r="34" spans="1:15" x14ac:dyDescent="0.3">
      <c r="A34" s="12">
        <v>44230</v>
      </c>
      <c r="B34" s="13" t="s">
        <v>52</v>
      </c>
      <c r="C34" s="6">
        <v>2</v>
      </c>
      <c r="D34" s="6" t="s">
        <v>104</v>
      </c>
      <c r="E34" s="6" t="s">
        <v>106</v>
      </c>
      <c r="F34" s="6" t="str">
        <f>VLOOKUP(B34,MasterData[],2,0)</f>
        <v>Product22</v>
      </c>
      <c r="G34" s="6" t="str">
        <f>VLOOKUP(B34,MasterData[],3,0)</f>
        <v>Category03</v>
      </c>
      <c r="H34" s="6" t="str">
        <f>VLOOKUP(B34,MasterData[],4,0)</f>
        <v>Ft</v>
      </c>
      <c r="I34" s="14">
        <f>VLOOKUP(B34,MasterData[],5,0)</f>
        <v>121</v>
      </c>
      <c r="J34" s="14">
        <f>VLOOKUP(B34,MasterData[],6,0)</f>
        <v>141.57</v>
      </c>
      <c r="K34" s="14">
        <f t="shared" si="2"/>
        <v>242</v>
      </c>
      <c r="L34" s="14">
        <f t="shared" si="3"/>
        <v>283.14</v>
      </c>
      <c r="M34" s="6">
        <f t="shared" si="4"/>
        <v>3</v>
      </c>
      <c r="N34" s="6" t="str">
        <f t="shared" si="0"/>
        <v>Feb</v>
      </c>
      <c r="O34" s="7" t="str">
        <f t="shared" si="1"/>
        <v>2021</v>
      </c>
    </row>
    <row r="35" spans="1:15" x14ac:dyDescent="0.3">
      <c r="A35" s="12">
        <v>44231</v>
      </c>
      <c r="B35" s="13" t="s">
        <v>83</v>
      </c>
      <c r="C35" s="6">
        <v>4</v>
      </c>
      <c r="D35" s="6" t="s">
        <v>105</v>
      </c>
      <c r="E35" s="6" t="s">
        <v>105</v>
      </c>
      <c r="F35" s="6" t="str">
        <f>VLOOKUP(B35,MasterData[],2,0)</f>
        <v>Product37</v>
      </c>
      <c r="G35" s="6" t="str">
        <f>VLOOKUP(B35,MasterData[],3,0)</f>
        <v>Category05</v>
      </c>
      <c r="H35" s="6" t="str">
        <f>VLOOKUP(B35,MasterData[],4,0)</f>
        <v>Kg</v>
      </c>
      <c r="I35" s="14">
        <f>VLOOKUP(B35,MasterData[],5,0)</f>
        <v>67</v>
      </c>
      <c r="J35" s="14">
        <f>VLOOKUP(B35,MasterData[],6,0)</f>
        <v>85.76</v>
      </c>
      <c r="K35" s="14">
        <f t="shared" si="2"/>
        <v>268</v>
      </c>
      <c r="L35" s="14">
        <f t="shared" si="3"/>
        <v>343.04</v>
      </c>
      <c r="M35" s="6">
        <f t="shared" si="4"/>
        <v>4</v>
      </c>
      <c r="N35" s="6" t="str">
        <f t="shared" si="0"/>
        <v>Feb</v>
      </c>
      <c r="O35" s="7" t="str">
        <f t="shared" si="1"/>
        <v>2021</v>
      </c>
    </row>
    <row r="36" spans="1:15" x14ac:dyDescent="0.3">
      <c r="A36" s="12">
        <v>44232</v>
      </c>
      <c r="B36" s="13" t="s">
        <v>96</v>
      </c>
      <c r="C36" s="6">
        <v>7</v>
      </c>
      <c r="D36" s="6" t="s">
        <v>105</v>
      </c>
      <c r="E36" s="6" t="s">
        <v>106</v>
      </c>
      <c r="F36" s="6" t="str">
        <f>VLOOKUP(B36,MasterData[],2,0)</f>
        <v>Product43</v>
      </c>
      <c r="G36" s="6" t="str">
        <f>VLOOKUP(B36,MasterData[],3,0)</f>
        <v>Category05</v>
      </c>
      <c r="H36" s="6" t="str">
        <f>VLOOKUP(B36,MasterData[],4,0)</f>
        <v>Kg</v>
      </c>
      <c r="I36" s="14">
        <f>VLOOKUP(B36,MasterData[],5,0)</f>
        <v>67</v>
      </c>
      <c r="J36" s="14">
        <f>VLOOKUP(B36,MasterData[],6,0)</f>
        <v>83.08</v>
      </c>
      <c r="K36" s="14">
        <f t="shared" si="2"/>
        <v>469</v>
      </c>
      <c r="L36" s="14">
        <f t="shared" si="3"/>
        <v>581.55999999999995</v>
      </c>
      <c r="M36" s="6">
        <f t="shared" si="4"/>
        <v>5</v>
      </c>
      <c r="N36" s="6" t="str">
        <f t="shared" si="0"/>
        <v>Feb</v>
      </c>
      <c r="O36" s="7" t="str">
        <f t="shared" si="1"/>
        <v>2021</v>
      </c>
    </row>
    <row r="37" spans="1:15" x14ac:dyDescent="0.3">
      <c r="A37" s="12">
        <v>44232</v>
      </c>
      <c r="B37" s="13" t="s">
        <v>16</v>
      </c>
      <c r="C37" s="6">
        <v>1</v>
      </c>
      <c r="D37" s="6" t="s">
        <v>107</v>
      </c>
      <c r="E37" s="6" t="s">
        <v>106</v>
      </c>
      <c r="F37" s="6" t="str">
        <f>VLOOKUP(B37,MasterData[],2,0)</f>
        <v>Product05</v>
      </c>
      <c r="G37" s="6" t="str">
        <f>VLOOKUP(B37,MasterData[],3,0)</f>
        <v>Category01</v>
      </c>
      <c r="H37" s="6" t="str">
        <f>VLOOKUP(B37,MasterData[],4,0)</f>
        <v>Ft</v>
      </c>
      <c r="I37" s="14">
        <f>VLOOKUP(B37,MasterData[],5,0)</f>
        <v>133</v>
      </c>
      <c r="J37" s="14">
        <f>VLOOKUP(B37,MasterData[],6,0)</f>
        <v>155.61000000000001</v>
      </c>
      <c r="K37" s="14">
        <f t="shared" si="2"/>
        <v>133</v>
      </c>
      <c r="L37" s="14">
        <f t="shared" si="3"/>
        <v>155.61000000000001</v>
      </c>
      <c r="M37" s="6">
        <f t="shared" si="4"/>
        <v>5</v>
      </c>
      <c r="N37" s="6" t="str">
        <f t="shared" si="0"/>
        <v>Feb</v>
      </c>
      <c r="O37" s="7" t="str">
        <f t="shared" si="1"/>
        <v>2021</v>
      </c>
    </row>
    <row r="38" spans="1:15" x14ac:dyDescent="0.3">
      <c r="A38" s="12">
        <v>44232</v>
      </c>
      <c r="B38" s="13" t="s">
        <v>96</v>
      </c>
      <c r="C38" s="6">
        <v>9</v>
      </c>
      <c r="D38" s="6" t="s">
        <v>107</v>
      </c>
      <c r="E38" s="6" t="s">
        <v>106</v>
      </c>
      <c r="F38" s="6" t="str">
        <f>VLOOKUP(B38,MasterData[],2,0)</f>
        <v>Product43</v>
      </c>
      <c r="G38" s="6" t="str">
        <f>VLOOKUP(B38,MasterData[],3,0)</f>
        <v>Category05</v>
      </c>
      <c r="H38" s="6" t="str">
        <f>VLOOKUP(B38,MasterData[],4,0)</f>
        <v>Kg</v>
      </c>
      <c r="I38" s="14">
        <f>VLOOKUP(B38,MasterData[],5,0)</f>
        <v>67</v>
      </c>
      <c r="J38" s="14">
        <f>VLOOKUP(B38,MasterData[],6,0)</f>
        <v>83.08</v>
      </c>
      <c r="K38" s="14">
        <f t="shared" si="2"/>
        <v>603</v>
      </c>
      <c r="L38" s="14">
        <f t="shared" si="3"/>
        <v>747.72</v>
      </c>
      <c r="M38" s="6">
        <f t="shared" si="4"/>
        <v>5</v>
      </c>
      <c r="N38" s="6" t="str">
        <f t="shared" si="0"/>
        <v>Feb</v>
      </c>
      <c r="O38" s="7" t="str">
        <f t="shared" si="1"/>
        <v>2021</v>
      </c>
    </row>
    <row r="39" spans="1:15" x14ac:dyDescent="0.3">
      <c r="A39" s="12">
        <v>44233</v>
      </c>
      <c r="B39" s="13" t="s">
        <v>79</v>
      </c>
      <c r="C39" s="6">
        <v>1</v>
      </c>
      <c r="D39" s="6" t="s">
        <v>107</v>
      </c>
      <c r="E39" s="6" t="s">
        <v>106</v>
      </c>
      <c r="F39" s="6" t="str">
        <f>VLOOKUP(B39,MasterData[],2,0)</f>
        <v>Product35</v>
      </c>
      <c r="G39" s="6" t="str">
        <f>VLOOKUP(B39,MasterData[],3,0)</f>
        <v>Category04</v>
      </c>
      <c r="H39" s="6" t="str">
        <f>VLOOKUP(B39,MasterData[],4,0)</f>
        <v>No.</v>
      </c>
      <c r="I39" s="14">
        <f>VLOOKUP(B39,MasterData[],5,0)</f>
        <v>5</v>
      </c>
      <c r="J39" s="14">
        <f>VLOOKUP(B39,MasterData[],6,0)</f>
        <v>6.7</v>
      </c>
      <c r="K39" s="14">
        <f t="shared" si="2"/>
        <v>5</v>
      </c>
      <c r="L39" s="14">
        <f t="shared" si="3"/>
        <v>6.7</v>
      </c>
      <c r="M39" s="6">
        <f t="shared" si="4"/>
        <v>6</v>
      </c>
      <c r="N39" s="6" t="str">
        <f t="shared" si="0"/>
        <v>Feb</v>
      </c>
      <c r="O39" s="7" t="str">
        <f t="shared" si="1"/>
        <v>2021</v>
      </c>
    </row>
    <row r="40" spans="1:15" x14ac:dyDescent="0.3">
      <c r="A40" s="12">
        <v>44236</v>
      </c>
      <c r="B40" s="13" t="s">
        <v>77</v>
      </c>
      <c r="C40" s="6">
        <v>14</v>
      </c>
      <c r="D40" s="6" t="s">
        <v>107</v>
      </c>
      <c r="E40" s="6" t="s">
        <v>105</v>
      </c>
      <c r="F40" s="6" t="str">
        <f>VLOOKUP(B40,MasterData[],2,0)</f>
        <v>Product34</v>
      </c>
      <c r="G40" s="6" t="str">
        <f>VLOOKUP(B40,MasterData[],3,0)</f>
        <v>Category04</v>
      </c>
      <c r="H40" s="6" t="str">
        <f>VLOOKUP(B40,MasterData[],4,0)</f>
        <v>Lt</v>
      </c>
      <c r="I40" s="14">
        <f>VLOOKUP(B40,MasterData[],5,0)</f>
        <v>55</v>
      </c>
      <c r="J40" s="14">
        <f>VLOOKUP(B40,MasterData[],6,0)</f>
        <v>58.3</v>
      </c>
      <c r="K40" s="14">
        <f t="shared" si="2"/>
        <v>770</v>
      </c>
      <c r="L40" s="14">
        <f t="shared" si="3"/>
        <v>816.19999999999993</v>
      </c>
      <c r="M40" s="6">
        <f t="shared" si="4"/>
        <v>9</v>
      </c>
      <c r="N40" s="6" t="str">
        <f t="shared" si="0"/>
        <v>Feb</v>
      </c>
      <c r="O40" s="7" t="str">
        <f t="shared" si="1"/>
        <v>2021</v>
      </c>
    </row>
    <row r="41" spans="1:15" x14ac:dyDescent="0.3">
      <c r="A41" s="12">
        <v>44239</v>
      </c>
      <c r="B41" s="13" t="s">
        <v>22</v>
      </c>
      <c r="C41" s="6">
        <v>7</v>
      </c>
      <c r="D41" s="6" t="s">
        <v>107</v>
      </c>
      <c r="E41" s="6" t="s">
        <v>106</v>
      </c>
      <c r="F41" s="6" t="str">
        <f>VLOOKUP(B41,MasterData[],2,0)</f>
        <v>Product08</v>
      </c>
      <c r="G41" s="6" t="str">
        <f>VLOOKUP(B41,MasterData[],3,0)</f>
        <v>Category01</v>
      </c>
      <c r="H41" s="6" t="str">
        <f>VLOOKUP(B41,MasterData[],4,0)</f>
        <v>Kg</v>
      </c>
      <c r="I41" s="14">
        <f>VLOOKUP(B41,MasterData[],5,0)</f>
        <v>83</v>
      </c>
      <c r="J41" s="14">
        <f>VLOOKUP(B41,MasterData[],6,0)</f>
        <v>94.62</v>
      </c>
      <c r="K41" s="14">
        <f t="shared" si="2"/>
        <v>581</v>
      </c>
      <c r="L41" s="14">
        <f t="shared" si="3"/>
        <v>662.34</v>
      </c>
      <c r="M41" s="6">
        <f t="shared" si="4"/>
        <v>12</v>
      </c>
      <c r="N41" s="6" t="str">
        <f t="shared" si="0"/>
        <v>Feb</v>
      </c>
      <c r="O41" s="7" t="str">
        <f t="shared" si="1"/>
        <v>2021</v>
      </c>
    </row>
    <row r="42" spans="1:15" x14ac:dyDescent="0.3">
      <c r="A42" s="12">
        <v>44239</v>
      </c>
      <c r="B42" s="13" t="s">
        <v>54</v>
      </c>
      <c r="C42" s="6">
        <v>9</v>
      </c>
      <c r="D42" s="6" t="s">
        <v>105</v>
      </c>
      <c r="E42" s="6" t="s">
        <v>106</v>
      </c>
      <c r="F42" s="6" t="str">
        <f>VLOOKUP(B42,MasterData[],2,0)</f>
        <v>Product23</v>
      </c>
      <c r="G42" s="6" t="str">
        <f>VLOOKUP(B42,MasterData[],3,0)</f>
        <v>Category03</v>
      </c>
      <c r="H42" s="6" t="str">
        <f>VLOOKUP(B42,MasterData[],4,0)</f>
        <v>Ft</v>
      </c>
      <c r="I42" s="14">
        <f>VLOOKUP(B42,MasterData[],5,0)</f>
        <v>141</v>
      </c>
      <c r="J42" s="14">
        <f>VLOOKUP(B42,MasterData[],6,0)</f>
        <v>149.46</v>
      </c>
      <c r="K42" s="14">
        <f t="shared" si="2"/>
        <v>1269</v>
      </c>
      <c r="L42" s="14">
        <f t="shared" si="3"/>
        <v>1345.14</v>
      </c>
      <c r="M42" s="6">
        <f t="shared" si="4"/>
        <v>12</v>
      </c>
      <c r="N42" s="6" t="str">
        <f t="shared" si="0"/>
        <v>Feb</v>
      </c>
      <c r="O42" s="7" t="str">
        <f t="shared" si="1"/>
        <v>2021</v>
      </c>
    </row>
    <row r="43" spans="1:15" x14ac:dyDescent="0.3">
      <c r="A43" s="12">
        <v>44242</v>
      </c>
      <c r="B43" s="13" t="s">
        <v>63</v>
      </c>
      <c r="C43" s="6">
        <v>4</v>
      </c>
      <c r="D43" s="6" t="s">
        <v>107</v>
      </c>
      <c r="E43" s="6" t="s">
        <v>105</v>
      </c>
      <c r="F43" s="6" t="str">
        <f>VLOOKUP(B43,MasterData[],2,0)</f>
        <v>Product27</v>
      </c>
      <c r="G43" s="6" t="str">
        <f>VLOOKUP(B43,MasterData[],3,0)</f>
        <v>Category04</v>
      </c>
      <c r="H43" s="6" t="str">
        <f>VLOOKUP(B43,MasterData[],4,0)</f>
        <v>Lt</v>
      </c>
      <c r="I43" s="14">
        <f>VLOOKUP(B43,MasterData[],5,0)</f>
        <v>48</v>
      </c>
      <c r="J43" s="14">
        <f>VLOOKUP(B43,MasterData[],6,0)</f>
        <v>57.120000000000005</v>
      </c>
      <c r="K43" s="14">
        <f t="shared" si="2"/>
        <v>192</v>
      </c>
      <c r="L43" s="14">
        <f t="shared" si="3"/>
        <v>228.48000000000002</v>
      </c>
      <c r="M43" s="6">
        <f t="shared" si="4"/>
        <v>15</v>
      </c>
      <c r="N43" s="6" t="str">
        <f t="shared" si="0"/>
        <v>Feb</v>
      </c>
      <c r="O43" s="7" t="str">
        <f t="shared" si="1"/>
        <v>2021</v>
      </c>
    </row>
    <row r="44" spans="1:15" x14ac:dyDescent="0.3">
      <c r="A44" s="12">
        <v>44245</v>
      </c>
      <c r="B44" s="13" t="s">
        <v>37</v>
      </c>
      <c r="C44" s="6">
        <v>6</v>
      </c>
      <c r="D44" s="6" t="s">
        <v>105</v>
      </c>
      <c r="E44" s="6" t="s">
        <v>106</v>
      </c>
      <c r="F44" s="6" t="str">
        <f>VLOOKUP(B44,MasterData[],2,0)</f>
        <v>Product15</v>
      </c>
      <c r="G44" s="6" t="str">
        <f>VLOOKUP(B44,MasterData[],3,0)</f>
        <v>Category02</v>
      </c>
      <c r="H44" s="6" t="str">
        <f>VLOOKUP(B44,MasterData[],4,0)</f>
        <v>No.</v>
      </c>
      <c r="I44" s="14">
        <f>VLOOKUP(B44,MasterData[],5,0)</f>
        <v>12</v>
      </c>
      <c r="J44" s="14">
        <f>VLOOKUP(B44,MasterData[],6,0)</f>
        <v>15.719999999999999</v>
      </c>
      <c r="K44" s="14">
        <f t="shared" si="2"/>
        <v>72</v>
      </c>
      <c r="L44" s="14">
        <f t="shared" si="3"/>
        <v>94.32</v>
      </c>
      <c r="M44" s="6">
        <f t="shared" si="4"/>
        <v>18</v>
      </c>
      <c r="N44" s="6" t="str">
        <f t="shared" si="0"/>
        <v>Feb</v>
      </c>
      <c r="O44" s="7" t="str">
        <f t="shared" si="1"/>
        <v>2021</v>
      </c>
    </row>
    <row r="45" spans="1:15" x14ac:dyDescent="0.3">
      <c r="A45" s="12">
        <v>44247</v>
      </c>
      <c r="B45" s="13" t="s">
        <v>69</v>
      </c>
      <c r="C45" s="6">
        <v>11</v>
      </c>
      <c r="D45" s="6" t="s">
        <v>105</v>
      </c>
      <c r="E45" s="6" t="s">
        <v>106</v>
      </c>
      <c r="F45" s="6" t="str">
        <f>VLOOKUP(B45,MasterData[],2,0)</f>
        <v>Product30</v>
      </c>
      <c r="G45" s="6" t="str">
        <f>VLOOKUP(B45,MasterData[],3,0)</f>
        <v>Category04</v>
      </c>
      <c r="H45" s="6" t="str">
        <f>VLOOKUP(B45,MasterData[],4,0)</f>
        <v>Ft</v>
      </c>
      <c r="I45" s="14">
        <f>VLOOKUP(B45,MasterData[],5,0)</f>
        <v>148</v>
      </c>
      <c r="J45" s="14">
        <f>VLOOKUP(B45,MasterData[],6,0)</f>
        <v>201.28</v>
      </c>
      <c r="K45" s="14">
        <f t="shared" si="2"/>
        <v>1628</v>
      </c>
      <c r="L45" s="14">
        <f t="shared" si="3"/>
        <v>2214.08</v>
      </c>
      <c r="M45" s="6">
        <f t="shared" si="4"/>
        <v>20</v>
      </c>
      <c r="N45" s="6" t="str">
        <f t="shared" si="0"/>
        <v>Feb</v>
      </c>
      <c r="O45" s="7" t="str">
        <f t="shared" si="1"/>
        <v>2021</v>
      </c>
    </row>
    <row r="46" spans="1:15" x14ac:dyDescent="0.3">
      <c r="A46" s="12">
        <v>44249</v>
      </c>
      <c r="B46" s="13" t="s">
        <v>33</v>
      </c>
      <c r="C46" s="6">
        <v>5</v>
      </c>
      <c r="D46" s="6" t="s">
        <v>105</v>
      </c>
      <c r="E46" s="6" t="s">
        <v>106</v>
      </c>
      <c r="F46" s="6" t="str">
        <f>VLOOKUP(B46,MasterData[],2,0)</f>
        <v>Product13</v>
      </c>
      <c r="G46" s="6" t="str">
        <f>VLOOKUP(B46,MasterData[],3,0)</f>
        <v>Category02</v>
      </c>
      <c r="H46" s="6" t="str">
        <f>VLOOKUP(B46,MasterData[],4,0)</f>
        <v>Kg</v>
      </c>
      <c r="I46" s="14">
        <f>VLOOKUP(B46,MasterData[],5,0)</f>
        <v>112</v>
      </c>
      <c r="J46" s="14">
        <f>VLOOKUP(B46,MasterData[],6,0)</f>
        <v>122.08</v>
      </c>
      <c r="K46" s="14">
        <f t="shared" si="2"/>
        <v>560</v>
      </c>
      <c r="L46" s="14">
        <f t="shared" si="3"/>
        <v>610.4</v>
      </c>
      <c r="M46" s="6">
        <f t="shared" si="4"/>
        <v>22</v>
      </c>
      <c r="N46" s="6" t="str">
        <f t="shared" si="0"/>
        <v>Feb</v>
      </c>
      <c r="O46" s="7" t="str">
        <f t="shared" si="1"/>
        <v>2021</v>
      </c>
    </row>
    <row r="47" spans="1:15" x14ac:dyDescent="0.3">
      <c r="A47" s="12">
        <v>44250</v>
      </c>
      <c r="B47" s="13" t="s">
        <v>58</v>
      </c>
      <c r="C47" s="6">
        <v>3</v>
      </c>
      <c r="D47" s="6" t="s">
        <v>107</v>
      </c>
      <c r="E47" s="6" t="s">
        <v>106</v>
      </c>
      <c r="F47" s="6" t="str">
        <f>VLOOKUP(B47,MasterData[],2,0)</f>
        <v>Product25</v>
      </c>
      <c r="G47" s="6" t="str">
        <f>VLOOKUP(B47,MasterData[],3,0)</f>
        <v>Category03</v>
      </c>
      <c r="H47" s="6" t="str">
        <f>VLOOKUP(B47,MasterData[],4,0)</f>
        <v>No.</v>
      </c>
      <c r="I47" s="14">
        <f>VLOOKUP(B47,MasterData[],5,0)</f>
        <v>7</v>
      </c>
      <c r="J47" s="14">
        <f>VLOOKUP(B47,MasterData[],6,0)</f>
        <v>8.33</v>
      </c>
      <c r="K47" s="14">
        <f t="shared" si="2"/>
        <v>21</v>
      </c>
      <c r="L47" s="14">
        <f t="shared" si="3"/>
        <v>24.990000000000002</v>
      </c>
      <c r="M47" s="6">
        <f t="shared" si="4"/>
        <v>23</v>
      </c>
      <c r="N47" s="6" t="str">
        <f t="shared" si="0"/>
        <v>Feb</v>
      </c>
      <c r="O47" s="7" t="str">
        <f t="shared" si="1"/>
        <v>2021</v>
      </c>
    </row>
    <row r="48" spans="1:15" x14ac:dyDescent="0.3">
      <c r="A48" s="12">
        <v>44250</v>
      </c>
      <c r="B48" s="13" t="s">
        <v>16</v>
      </c>
      <c r="C48" s="6">
        <v>2</v>
      </c>
      <c r="D48" s="6" t="s">
        <v>107</v>
      </c>
      <c r="E48" s="6" t="s">
        <v>105</v>
      </c>
      <c r="F48" s="6" t="str">
        <f>VLOOKUP(B48,MasterData[],2,0)</f>
        <v>Product05</v>
      </c>
      <c r="G48" s="6" t="str">
        <f>VLOOKUP(B48,MasterData[],3,0)</f>
        <v>Category01</v>
      </c>
      <c r="H48" s="6" t="str">
        <f>VLOOKUP(B48,MasterData[],4,0)</f>
        <v>Ft</v>
      </c>
      <c r="I48" s="14">
        <f>VLOOKUP(B48,MasterData[],5,0)</f>
        <v>133</v>
      </c>
      <c r="J48" s="14">
        <f>VLOOKUP(B48,MasterData[],6,0)</f>
        <v>155.61000000000001</v>
      </c>
      <c r="K48" s="14">
        <f t="shared" si="2"/>
        <v>266</v>
      </c>
      <c r="L48" s="14">
        <f t="shared" si="3"/>
        <v>311.22000000000003</v>
      </c>
      <c r="M48" s="6">
        <f t="shared" si="4"/>
        <v>23</v>
      </c>
      <c r="N48" s="6" t="str">
        <f t="shared" si="0"/>
        <v>Feb</v>
      </c>
      <c r="O48" s="7" t="str">
        <f t="shared" si="1"/>
        <v>2021</v>
      </c>
    </row>
    <row r="49" spans="1:15" x14ac:dyDescent="0.3">
      <c r="A49" s="12">
        <v>44252</v>
      </c>
      <c r="B49" s="13" t="s">
        <v>10</v>
      </c>
      <c r="C49" s="6">
        <v>4</v>
      </c>
      <c r="D49" s="6" t="s">
        <v>104</v>
      </c>
      <c r="E49" s="6" t="s">
        <v>105</v>
      </c>
      <c r="F49" s="6" t="str">
        <f>VLOOKUP(B49,MasterData[],2,0)</f>
        <v>Product02</v>
      </c>
      <c r="G49" s="6" t="str">
        <f>VLOOKUP(B49,MasterData[],3,0)</f>
        <v>Category01</v>
      </c>
      <c r="H49" s="6" t="str">
        <f>VLOOKUP(B49,MasterData[],4,0)</f>
        <v>Kg</v>
      </c>
      <c r="I49" s="14">
        <f>VLOOKUP(B49,MasterData[],5,0)</f>
        <v>105</v>
      </c>
      <c r="J49" s="14">
        <f>VLOOKUP(B49,MasterData[],6,0)</f>
        <v>142.80000000000001</v>
      </c>
      <c r="K49" s="14">
        <f t="shared" si="2"/>
        <v>420</v>
      </c>
      <c r="L49" s="14">
        <f t="shared" si="3"/>
        <v>571.20000000000005</v>
      </c>
      <c r="M49" s="6">
        <f t="shared" si="4"/>
        <v>25</v>
      </c>
      <c r="N49" s="6" t="str">
        <f t="shared" si="0"/>
        <v>Feb</v>
      </c>
      <c r="O49" s="7" t="str">
        <f t="shared" si="1"/>
        <v>2021</v>
      </c>
    </row>
    <row r="50" spans="1:15" x14ac:dyDescent="0.3">
      <c r="A50" s="12">
        <v>44252</v>
      </c>
      <c r="B50" s="13" t="s">
        <v>73</v>
      </c>
      <c r="C50" s="6">
        <v>11</v>
      </c>
      <c r="D50" s="6" t="s">
        <v>105</v>
      </c>
      <c r="E50" s="6" t="s">
        <v>106</v>
      </c>
      <c r="F50" s="6" t="str">
        <f>VLOOKUP(B50,MasterData[],2,0)</f>
        <v>Product32</v>
      </c>
      <c r="G50" s="6" t="str">
        <f>VLOOKUP(B50,MasterData[],3,0)</f>
        <v>Category04</v>
      </c>
      <c r="H50" s="6" t="str">
        <f>VLOOKUP(B50,MasterData[],4,0)</f>
        <v>Kg</v>
      </c>
      <c r="I50" s="14">
        <f>VLOOKUP(B50,MasterData[],5,0)</f>
        <v>89</v>
      </c>
      <c r="J50" s="14">
        <f>VLOOKUP(B50,MasterData[],6,0)</f>
        <v>117.48</v>
      </c>
      <c r="K50" s="14">
        <f t="shared" si="2"/>
        <v>979</v>
      </c>
      <c r="L50" s="14">
        <f t="shared" si="3"/>
        <v>1292.28</v>
      </c>
      <c r="M50" s="6">
        <f t="shared" si="4"/>
        <v>25</v>
      </c>
      <c r="N50" s="6" t="str">
        <f t="shared" si="0"/>
        <v>Feb</v>
      </c>
      <c r="O50" s="7" t="str">
        <f t="shared" si="1"/>
        <v>2021</v>
      </c>
    </row>
    <row r="51" spans="1:15" x14ac:dyDescent="0.3">
      <c r="A51" s="12">
        <v>44252</v>
      </c>
      <c r="B51" s="13" t="s">
        <v>69</v>
      </c>
      <c r="C51" s="6">
        <v>2</v>
      </c>
      <c r="D51" s="6" t="s">
        <v>107</v>
      </c>
      <c r="E51" s="6" t="s">
        <v>105</v>
      </c>
      <c r="F51" s="6" t="str">
        <f>VLOOKUP(B51,MasterData[],2,0)</f>
        <v>Product30</v>
      </c>
      <c r="G51" s="6" t="str">
        <f>VLOOKUP(B51,MasterData[],3,0)</f>
        <v>Category04</v>
      </c>
      <c r="H51" s="6" t="str">
        <f>VLOOKUP(B51,MasterData[],4,0)</f>
        <v>Ft</v>
      </c>
      <c r="I51" s="14">
        <f>VLOOKUP(B51,MasterData[],5,0)</f>
        <v>148</v>
      </c>
      <c r="J51" s="14">
        <f>VLOOKUP(B51,MasterData[],6,0)</f>
        <v>201.28</v>
      </c>
      <c r="K51" s="14">
        <f t="shared" si="2"/>
        <v>296</v>
      </c>
      <c r="L51" s="14">
        <f t="shared" si="3"/>
        <v>402.56</v>
      </c>
      <c r="M51" s="6">
        <f t="shared" si="4"/>
        <v>25</v>
      </c>
      <c r="N51" s="6" t="str">
        <f t="shared" si="0"/>
        <v>Feb</v>
      </c>
      <c r="O51" s="7" t="str">
        <f t="shared" si="1"/>
        <v>2021</v>
      </c>
    </row>
    <row r="52" spans="1:15" x14ac:dyDescent="0.3">
      <c r="A52" s="12">
        <v>44254</v>
      </c>
      <c r="B52" s="13" t="s">
        <v>43</v>
      </c>
      <c r="C52" s="6">
        <v>11</v>
      </c>
      <c r="D52" s="6" t="s">
        <v>104</v>
      </c>
      <c r="E52" s="6" t="s">
        <v>105</v>
      </c>
      <c r="F52" s="6" t="str">
        <f>VLOOKUP(B52,MasterData[],2,0)</f>
        <v>Product18</v>
      </c>
      <c r="G52" s="6" t="str">
        <f>VLOOKUP(B52,MasterData[],3,0)</f>
        <v>Category02</v>
      </c>
      <c r="H52" s="6" t="str">
        <f>VLOOKUP(B52,MasterData[],4,0)</f>
        <v>No.</v>
      </c>
      <c r="I52" s="14">
        <f>VLOOKUP(B52,MasterData[],5,0)</f>
        <v>37</v>
      </c>
      <c r="J52" s="14">
        <f>VLOOKUP(B52,MasterData[],6,0)</f>
        <v>49.21</v>
      </c>
      <c r="K52" s="14">
        <f t="shared" si="2"/>
        <v>407</v>
      </c>
      <c r="L52" s="14">
        <f t="shared" si="3"/>
        <v>541.31000000000006</v>
      </c>
      <c r="M52" s="6">
        <f t="shared" si="4"/>
        <v>27</v>
      </c>
      <c r="N52" s="6" t="str">
        <f t="shared" si="0"/>
        <v>Feb</v>
      </c>
      <c r="O52" s="7" t="str">
        <f t="shared" si="1"/>
        <v>2021</v>
      </c>
    </row>
    <row r="53" spans="1:15" x14ac:dyDescent="0.3">
      <c r="A53" s="12">
        <v>44258</v>
      </c>
      <c r="B53" s="13" t="s">
        <v>29</v>
      </c>
      <c r="C53" s="6">
        <v>1</v>
      </c>
      <c r="D53" s="6" t="s">
        <v>107</v>
      </c>
      <c r="E53" s="6" t="s">
        <v>105</v>
      </c>
      <c r="F53" s="6" t="str">
        <f>VLOOKUP(B53,MasterData[],2,0)</f>
        <v>Product11</v>
      </c>
      <c r="G53" s="6" t="str">
        <f>VLOOKUP(B53,MasterData[],3,0)</f>
        <v>Category02</v>
      </c>
      <c r="H53" s="6" t="str">
        <f>VLOOKUP(B53,MasterData[],4,0)</f>
        <v>Lt</v>
      </c>
      <c r="I53" s="14">
        <f>VLOOKUP(B53,MasterData[],5,0)</f>
        <v>44</v>
      </c>
      <c r="J53" s="14">
        <f>VLOOKUP(B53,MasterData[],6,0)</f>
        <v>48.4</v>
      </c>
      <c r="K53" s="14">
        <f t="shared" si="2"/>
        <v>44</v>
      </c>
      <c r="L53" s="14">
        <f t="shared" si="3"/>
        <v>48.4</v>
      </c>
      <c r="M53" s="6">
        <f t="shared" si="4"/>
        <v>3</v>
      </c>
      <c r="N53" s="6" t="str">
        <f t="shared" si="0"/>
        <v>Mar</v>
      </c>
      <c r="O53" s="7" t="str">
        <f t="shared" si="1"/>
        <v>2021</v>
      </c>
    </row>
    <row r="54" spans="1:15" x14ac:dyDescent="0.3">
      <c r="A54" s="12">
        <v>44262</v>
      </c>
      <c r="B54" s="13" t="s">
        <v>50</v>
      </c>
      <c r="C54" s="6">
        <v>9</v>
      </c>
      <c r="D54" s="6" t="s">
        <v>107</v>
      </c>
      <c r="E54" s="6" t="s">
        <v>106</v>
      </c>
      <c r="F54" s="6" t="str">
        <f>VLOOKUP(B54,MasterData[],2,0)</f>
        <v>Product21</v>
      </c>
      <c r="G54" s="6" t="str">
        <f>VLOOKUP(B54,MasterData[],3,0)</f>
        <v>Category03</v>
      </c>
      <c r="H54" s="6" t="str">
        <f>VLOOKUP(B54,MasterData[],4,0)</f>
        <v>Ft</v>
      </c>
      <c r="I54" s="14">
        <f>VLOOKUP(B54,MasterData[],5,0)</f>
        <v>126</v>
      </c>
      <c r="J54" s="14">
        <f>VLOOKUP(B54,MasterData[],6,0)</f>
        <v>162.54</v>
      </c>
      <c r="K54" s="14">
        <f t="shared" si="2"/>
        <v>1134</v>
      </c>
      <c r="L54" s="14">
        <f t="shared" si="3"/>
        <v>1462.86</v>
      </c>
      <c r="M54" s="6">
        <f t="shared" si="4"/>
        <v>7</v>
      </c>
      <c r="N54" s="6" t="str">
        <f t="shared" si="0"/>
        <v>Mar</v>
      </c>
      <c r="O54" s="7" t="str">
        <f t="shared" si="1"/>
        <v>2021</v>
      </c>
    </row>
    <row r="55" spans="1:15" x14ac:dyDescent="0.3">
      <c r="A55" s="12">
        <v>44263</v>
      </c>
      <c r="B55" s="13" t="s">
        <v>63</v>
      </c>
      <c r="C55" s="6">
        <v>6</v>
      </c>
      <c r="D55" s="6" t="s">
        <v>105</v>
      </c>
      <c r="E55" s="6" t="s">
        <v>106</v>
      </c>
      <c r="F55" s="6" t="str">
        <f>VLOOKUP(B55,MasterData[],2,0)</f>
        <v>Product27</v>
      </c>
      <c r="G55" s="6" t="str">
        <f>VLOOKUP(B55,MasterData[],3,0)</f>
        <v>Category04</v>
      </c>
      <c r="H55" s="6" t="str">
        <f>VLOOKUP(B55,MasterData[],4,0)</f>
        <v>Lt</v>
      </c>
      <c r="I55" s="14">
        <f>VLOOKUP(B55,MasterData[],5,0)</f>
        <v>48</v>
      </c>
      <c r="J55" s="14">
        <f>VLOOKUP(B55,MasterData[],6,0)</f>
        <v>57.120000000000005</v>
      </c>
      <c r="K55" s="14">
        <f t="shared" si="2"/>
        <v>288</v>
      </c>
      <c r="L55" s="14">
        <f t="shared" si="3"/>
        <v>342.72</v>
      </c>
      <c r="M55" s="6">
        <f t="shared" si="4"/>
        <v>8</v>
      </c>
      <c r="N55" s="6" t="str">
        <f t="shared" si="0"/>
        <v>Mar</v>
      </c>
      <c r="O55" s="7" t="str">
        <f t="shared" si="1"/>
        <v>2021</v>
      </c>
    </row>
    <row r="56" spans="1:15" x14ac:dyDescent="0.3">
      <c r="A56" s="12">
        <v>44263</v>
      </c>
      <c r="B56" s="13" t="s">
        <v>98</v>
      </c>
      <c r="C56" s="6">
        <v>9</v>
      </c>
      <c r="D56" s="6" t="s">
        <v>105</v>
      </c>
      <c r="E56" s="6" t="s">
        <v>105</v>
      </c>
      <c r="F56" s="6" t="str">
        <f>VLOOKUP(B56,MasterData[],2,0)</f>
        <v>Product44</v>
      </c>
      <c r="G56" s="6" t="str">
        <f>VLOOKUP(B56,MasterData[],3,0)</f>
        <v>Category05</v>
      </c>
      <c r="H56" s="6" t="str">
        <f>VLOOKUP(B56,MasterData[],4,0)</f>
        <v>Kg</v>
      </c>
      <c r="I56" s="14">
        <f>VLOOKUP(B56,MasterData[],5,0)</f>
        <v>76</v>
      </c>
      <c r="J56" s="14">
        <f>VLOOKUP(B56,MasterData[],6,0)</f>
        <v>82.08</v>
      </c>
      <c r="K56" s="14">
        <f t="shared" si="2"/>
        <v>684</v>
      </c>
      <c r="L56" s="14">
        <f t="shared" si="3"/>
        <v>738.72</v>
      </c>
      <c r="M56" s="6">
        <f t="shared" si="4"/>
        <v>8</v>
      </c>
      <c r="N56" s="6" t="str">
        <f t="shared" si="0"/>
        <v>Mar</v>
      </c>
      <c r="O56" s="7" t="str">
        <f t="shared" si="1"/>
        <v>2021</v>
      </c>
    </row>
    <row r="57" spans="1:15" x14ac:dyDescent="0.3">
      <c r="A57" s="12">
        <v>44264</v>
      </c>
      <c r="B57" s="13" t="s">
        <v>67</v>
      </c>
      <c r="C57" s="6">
        <v>6</v>
      </c>
      <c r="D57" s="6" t="s">
        <v>104</v>
      </c>
      <c r="E57" s="6" t="s">
        <v>105</v>
      </c>
      <c r="F57" s="6" t="str">
        <f>VLOOKUP(B57,MasterData[],2,0)</f>
        <v>Product29</v>
      </c>
      <c r="G57" s="6" t="str">
        <f>VLOOKUP(B57,MasterData[],3,0)</f>
        <v>Category04</v>
      </c>
      <c r="H57" s="6" t="str">
        <f>VLOOKUP(B57,MasterData[],4,0)</f>
        <v>Lt</v>
      </c>
      <c r="I57" s="14">
        <f>VLOOKUP(B57,MasterData[],5,0)</f>
        <v>47</v>
      </c>
      <c r="J57" s="14">
        <f>VLOOKUP(B57,MasterData[],6,0)</f>
        <v>53.11</v>
      </c>
      <c r="K57" s="14">
        <f t="shared" si="2"/>
        <v>282</v>
      </c>
      <c r="L57" s="14">
        <f t="shared" si="3"/>
        <v>318.65999999999997</v>
      </c>
      <c r="M57" s="6">
        <f t="shared" si="4"/>
        <v>9</v>
      </c>
      <c r="N57" s="6" t="str">
        <f t="shared" si="0"/>
        <v>Mar</v>
      </c>
      <c r="O57" s="7" t="str">
        <f t="shared" si="1"/>
        <v>2021</v>
      </c>
    </row>
    <row r="58" spans="1:15" x14ac:dyDescent="0.3">
      <c r="A58" s="12">
        <v>44266</v>
      </c>
      <c r="B58" s="13" t="s">
        <v>58</v>
      </c>
      <c r="C58" s="6">
        <v>11</v>
      </c>
      <c r="D58" s="6" t="s">
        <v>107</v>
      </c>
      <c r="E58" s="6" t="s">
        <v>106</v>
      </c>
      <c r="F58" s="6" t="str">
        <f>VLOOKUP(B58,MasterData[],2,0)</f>
        <v>Product25</v>
      </c>
      <c r="G58" s="6" t="str">
        <f>VLOOKUP(B58,MasterData[],3,0)</f>
        <v>Category03</v>
      </c>
      <c r="H58" s="6" t="str">
        <f>VLOOKUP(B58,MasterData[],4,0)</f>
        <v>No.</v>
      </c>
      <c r="I58" s="14">
        <f>VLOOKUP(B58,MasterData[],5,0)</f>
        <v>7</v>
      </c>
      <c r="J58" s="14">
        <f>VLOOKUP(B58,MasterData[],6,0)</f>
        <v>8.33</v>
      </c>
      <c r="K58" s="14">
        <f t="shared" si="2"/>
        <v>77</v>
      </c>
      <c r="L58" s="14">
        <f t="shared" si="3"/>
        <v>91.63</v>
      </c>
      <c r="M58" s="6">
        <f t="shared" si="4"/>
        <v>11</v>
      </c>
      <c r="N58" s="6" t="str">
        <f t="shared" si="0"/>
        <v>Mar</v>
      </c>
      <c r="O58" s="7" t="str">
        <f t="shared" si="1"/>
        <v>2021</v>
      </c>
    </row>
    <row r="59" spans="1:15" x14ac:dyDescent="0.3">
      <c r="A59" s="12">
        <v>44268</v>
      </c>
      <c r="B59" s="13" t="s">
        <v>65</v>
      </c>
      <c r="C59" s="6">
        <v>10</v>
      </c>
      <c r="D59" s="6" t="s">
        <v>104</v>
      </c>
      <c r="E59" s="6" t="s">
        <v>106</v>
      </c>
      <c r="F59" s="6" t="str">
        <f>VLOOKUP(B59,MasterData[],2,0)</f>
        <v>Product28</v>
      </c>
      <c r="G59" s="6" t="str">
        <f>VLOOKUP(B59,MasterData[],3,0)</f>
        <v>Category04</v>
      </c>
      <c r="H59" s="6" t="str">
        <f>VLOOKUP(B59,MasterData[],4,0)</f>
        <v>No.</v>
      </c>
      <c r="I59" s="14">
        <f>VLOOKUP(B59,MasterData[],5,0)</f>
        <v>37</v>
      </c>
      <c r="J59" s="14">
        <f>VLOOKUP(B59,MasterData[],6,0)</f>
        <v>41.81</v>
      </c>
      <c r="K59" s="14">
        <f t="shared" si="2"/>
        <v>370</v>
      </c>
      <c r="L59" s="14">
        <f t="shared" si="3"/>
        <v>418.1</v>
      </c>
      <c r="M59" s="6">
        <f t="shared" si="4"/>
        <v>13</v>
      </c>
      <c r="N59" s="6" t="str">
        <f t="shared" si="0"/>
        <v>Mar</v>
      </c>
      <c r="O59" s="7" t="str">
        <f t="shared" si="1"/>
        <v>2021</v>
      </c>
    </row>
    <row r="60" spans="1:15" x14ac:dyDescent="0.3">
      <c r="A60" s="12">
        <v>44270</v>
      </c>
      <c r="B60" s="13" t="s">
        <v>88</v>
      </c>
      <c r="C60" s="6">
        <v>11</v>
      </c>
      <c r="D60" s="6" t="s">
        <v>105</v>
      </c>
      <c r="E60" s="6" t="s">
        <v>106</v>
      </c>
      <c r="F60" s="6" t="str">
        <f>VLOOKUP(B60,MasterData[],2,0)</f>
        <v>Product39</v>
      </c>
      <c r="G60" s="6" t="str">
        <f>VLOOKUP(B60,MasterData[],3,0)</f>
        <v>Category05</v>
      </c>
      <c r="H60" s="6" t="str">
        <f>VLOOKUP(B60,MasterData[],4,0)</f>
        <v>No.</v>
      </c>
      <c r="I60" s="14">
        <f>VLOOKUP(B60,MasterData[],5,0)</f>
        <v>37</v>
      </c>
      <c r="J60" s="14">
        <f>VLOOKUP(B60,MasterData[],6,0)</f>
        <v>42.55</v>
      </c>
      <c r="K60" s="14">
        <f t="shared" si="2"/>
        <v>407</v>
      </c>
      <c r="L60" s="14">
        <f t="shared" si="3"/>
        <v>468.04999999999995</v>
      </c>
      <c r="M60" s="6">
        <f t="shared" si="4"/>
        <v>15</v>
      </c>
      <c r="N60" s="6" t="str">
        <f t="shared" si="0"/>
        <v>Mar</v>
      </c>
      <c r="O60" s="7" t="str">
        <f t="shared" si="1"/>
        <v>2021</v>
      </c>
    </row>
    <row r="61" spans="1:15" x14ac:dyDescent="0.3">
      <c r="A61" s="12">
        <v>44271</v>
      </c>
      <c r="B61" s="13" t="s">
        <v>31</v>
      </c>
      <c r="C61" s="6">
        <v>14</v>
      </c>
      <c r="D61" s="6" t="s">
        <v>107</v>
      </c>
      <c r="E61" s="6" t="s">
        <v>106</v>
      </c>
      <c r="F61" s="6" t="str">
        <f>VLOOKUP(B61,MasterData[],2,0)</f>
        <v>Product12</v>
      </c>
      <c r="G61" s="6" t="str">
        <f>VLOOKUP(B61,MasterData[],3,0)</f>
        <v>Category02</v>
      </c>
      <c r="H61" s="6" t="str">
        <f>VLOOKUP(B61,MasterData[],4,0)</f>
        <v>Kg</v>
      </c>
      <c r="I61" s="14">
        <f>VLOOKUP(B61,MasterData[],5,0)</f>
        <v>73</v>
      </c>
      <c r="J61" s="14">
        <f>VLOOKUP(B61,MasterData[],6,0)</f>
        <v>94.17</v>
      </c>
      <c r="K61" s="14">
        <f t="shared" si="2"/>
        <v>1022</v>
      </c>
      <c r="L61" s="14">
        <f t="shared" si="3"/>
        <v>1318.38</v>
      </c>
      <c r="M61" s="6">
        <f t="shared" si="4"/>
        <v>16</v>
      </c>
      <c r="N61" s="6" t="str">
        <f t="shared" si="0"/>
        <v>Mar</v>
      </c>
      <c r="O61" s="7" t="str">
        <f t="shared" si="1"/>
        <v>2021</v>
      </c>
    </row>
    <row r="62" spans="1:15" x14ac:dyDescent="0.3">
      <c r="A62" s="12">
        <v>44273</v>
      </c>
      <c r="B62" s="13" t="s">
        <v>94</v>
      </c>
      <c r="C62" s="6">
        <v>8</v>
      </c>
      <c r="D62" s="6" t="s">
        <v>104</v>
      </c>
      <c r="E62" s="6" t="s">
        <v>106</v>
      </c>
      <c r="F62" s="6" t="str">
        <f>VLOOKUP(B62,MasterData[],2,0)</f>
        <v>Product42</v>
      </c>
      <c r="G62" s="6" t="str">
        <f>VLOOKUP(B62,MasterData[],3,0)</f>
        <v>Category05</v>
      </c>
      <c r="H62" s="6" t="str">
        <f>VLOOKUP(B62,MasterData[],4,0)</f>
        <v>Ft</v>
      </c>
      <c r="I62" s="14">
        <f>VLOOKUP(B62,MasterData[],5,0)</f>
        <v>120</v>
      </c>
      <c r="J62" s="14">
        <f>VLOOKUP(B62,MasterData[],6,0)</f>
        <v>162</v>
      </c>
      <c r="K62" s="14">
        <f t="shared" si="2"/>
        <v>960</v>
      </c>
      <c r="L62" s="14">
        <f t="shared" si="3"/>
        <v>1296</v>
      </c>
      <c r="M62" s="6">
        <f t="shared" si="4"/>
        <v>18</v>
      </c>
      <c r="N62" s="6" t="str">
        <f t="shared" si="0"/>
        <v>Mar</v>
      </c>
      <c r="O62" s="7" t="str">
        <f t="shared" si="1"/>
        <v>2021</v>
      </c>
    </row>
    <row r="63" spans="1:15" x14ac:dyDescent="0.3">
      <c r="A63" s="12">
        <v>44274</v>
      </c>
      <c r="B63" s="13" t="s">
        <v>65</v>
      </c>
      <c r="C63" s="6">
        <v>9</v>
      </c>
      <c r="D63" s="6" t="s">
        <v>105</v>
      </c>
      <c r="E63" s="6" t="s">
        <v>106</v>
      </c>
      <c r="F63" s="6" t="str">
        <f>VLOOKUP(B63,MasterData[],2,0)</f>
        <v>Product28</v>
      </c>
      <c r="G63" s="6" t="str">
        <f>VLOOKUP(B63,MasterData[],3,0)</f>
        <v>Category04</v>
      </c>
      <c r="H63" s="6" t="str">
        <f>VLOOKUP(B63,MasterData[],4,0)</f>
        <v>No.</v>
      </c>
      <c r="I63" s="14">
        <f>VLOOKUP(B63,MasterData[],5,0)</f>
        <v>37</v>
      </c>
      <c r="J63" s="14">
        <f>VLOOKUP(B63,MasterData[],6,0)</f>
        <v>41.81</v>
      </c>
      <c r="K63" s="14">
        <f t="shared" si="2"/>
        <v>333</v>
      </c>
      <c r="L63" s="14">
        <f t="shared" si="3"/>
        <v>376.29</v>
      </c>
      <c r="M63" s="6">
        <f t="shared" si="4"/>
        <v>19</v>
      </c>
      <c r="N63" s="6" t="str">
        <f t="shared" si="0"/>
        <v>Mar</v>
      </c>
      <c r="O63" s="7" t="str">
        <f t="shared" si="1"/>
        <v>2021</v>
      </c>
    </row>
    <row r="64" spans="1:15" x14ac:dyDescent="0.3">
      <c r="A64" s="12">
        <v>44276</v>
      </c>
      <c r="B64" s="13" t="s">
        <v>47</v>
      </c>
      <c r="C64" s="6">
        <v>13</v>
      </c>
      <c r="D64" s="6" t="s">
        <v>105</v>
      </c>
      <c r="E64" s="6" t="s">
        <v>105</v>
      </c>
      <c r="F64" s="6" t="str">
        <f>VLOOKUP(B64,MasterData[],2,0)</f>
        <v>Product20</v>
      </c>
      <c r="G64" s="6" t="str">
        <f>VLOOKUP(B64,MasterData[],3,0)</f>
        <v>Category03</v>
      </c>
      <c r="H64" s="6" t="str">
        <f>VLOOKUP(B64,MasterData[],4,0)</f>
        <v>Lt</v>
      </c>
      <c r="I64" s="14">
        <f>VLOOKUP(B64,MasterData[],5,0)</f>
        <v>61</v>
      </c>
      <c r="J64" s="14">
        <f>VLOOKUP(B64,MasterData[],6,0)</f>
        <v>76.25</v>
      </c>
      <c r="K64" s="14">
        <f t="shared" si="2"/>
        <v>793</v>
      </c>
      <c r="L64" s="14">
        <f t="shared" si="3"/>
        <v>991.25</v>
      </c>
      <c r="M64" s="6">
        <f t="shared" si="4"/>
        <v>21</v>
      </c>
      <c r="N64" s="6" t="str">
        <f t="shared" si="0"/>
        <v>Mar</v>
      </c>
      <c r="O64" s="7" t="str">
        <f t="shared" si="1"/>
        <v>2021</v>
      </c>
    </row>
    <row r="65" spans="1:15" x14ac:dyDescent="0.3">
      <c r="A65" s="12">
        <v>44276</v>
      </c>
      <c r="B65" s="13" t="s">
        <v>88</v>
      </c>
      <c r="C65" s="6">
        <v>7</v>
      </c>
      <c r="D65" s="6" t="s">
        <v>107</v>
      </c>
      <c r="E65" s="6" t="s">
        <v>105</v>
      </c>
      <c r="F65" s="6" t="str">
        <f>VLOOKUP(B65,MasterData[],2,0)</f>
        <v>Product39</v>
      </c>
      <c r="G65" s="6" t="str">
        <f>VLOOKUP(B65,MasterData[],3,0)</f>
        <v>Category05</v>
      </c>
      <c r="H65" s="6" t="str">
        <f>VLOOKUP(B65,MasterData[],4,0)</f>
        <v>No.</v>
      </c>
      <c r="I65" s="14">
        <f>VLOOKUP(B65,MasterData[],5,0)</f>
        <v>37</v>
      </c>
      <c r="J65" s="14">
        <f>VLOOKUP(B65,MasterData[],6,0)</f>
        <v>42.55</v>
      </c>
      <c r="K65" s="14">
        <f t="shared" si="2"/>
        <v>259</v>
      </c>
      <c r="L65" s="14">
        <f t="shared" si="3"/>
        <v>297.84999999999997</v>
      </c>
      <c r="M65" s="6">
        <f t="shared" si="4"/>
        <v>21</v>
      </c>
      <c r="N65" s="6" t="str">
        <f t="shared" si="0"/>
        <v>Mar</v>
      </c>
      <c r="O65" s="7" t="str">
        <f t="shared" si="1"/>
        <v>2021</v>
      </c>
    </row>
    <row r="66" spans="1:15" x14ac:dyDescent="0.3">
      <c r="A66" s="12">
        <v>44277</v>
      </c>
      <c r="B66" s="13" t="s">
        <v>10</v>
      </c>
      <c r="C66" s="6">
        <v>8</v>
      </c>
      <c r="D66" s="6" t="s">
        <v>105</v>
      </c>
      <c r="E66" s="6" t="s">
        <v>105</v>
      </c>
      <c r="F66" s="6" t="str">
        <f>VLOOKUP(B66,MasterData[],2,0)</f>
        <v>Product02</v>
      </c>
      <c r="G66" s="6" t="str">
        <f>VLOOKUP(B66,MasterData[],3,0)</f>
        <v>Category01</v>
      </c>
      <c r="H66" s="6" t="str">
        <f>VLOOKUP(B66,MasterData[],4,0)</f>
        <v>Kg</v>
      </c>
      <c r="I66" s="14">
        <f>VLOOKUP(B66,MasterData[],5,0)</f>
        <v>105</v>
      </c>
      <c r="J66" s="14">
        <f>VLOOKUP(B66,MasterData[],6,0)</f>
        <v>142.80000000000001</v>
      </c>
      <c r="K66" s="14">
        <f t="shared" si="2"/>
        <v>840</v>
      </c>
      <c r="L66" s="14">
        <f t="shared" si="3"/>
        <v>1142.4000000000001</v>
      </c>
      <c r="M66" s="6">
        <f t="shared" si="4"/>
        <v>22</v>
      </c>
      <c r="N66" s="6" t="str">
        <f t="shared" ref="N66:N129" si="5">TEXT(A66,"mmm")</f>
        <v>Mar</v>
      </c>
      <c r="O66" s="7" t="str">
        <f t="shared" ref="O66:O129" si="6">TEXT(A66,"yyyy")</f>
        <v>2021</v>
      </c>
    </row>
    <row r="67" spans="1:15" x14ac:dyDescent="0.3">
      <c r="A67" s="12">
        <v>44277</v>
      </c>
      <c r="B67" s="13" t="s">
        <v>31</v>
      </c>
      <c r="C67" s="6">
        <v>4</v>
      </c>
      <c r="D67" s="6" t="s">
        <v>105</v>
      </c>
      <c r="E67" s="6" t="s">
        <v>105</v>
      </c>
      <c r="F67" s="6" t="str">
        <f>VLOOKUP(B67,MasterData[],2,0)</f>
        <v>Product12</v>
      </c>
      <c r="G67" s="6" t="str">
        <f>VLOOKUP(B67,MasterData[],3,0)</f>
        <v>Category02</v>
      </c>
      <c r="H67" s="6" t="str">
        <f>VLOOKUP(B67,MasterData[],4,0)</f>
        <v>Kg</v>
      </c>
      <c r="I67" s="14">
        <f>VLOOKUP(B67,MasterData[],5,0)</f>
        <v>73</v>
      </c>
      <c r="J67" s="14">
        <f>VLOOKUP(B67,MasterData[],6,0)</f>
        <v>94.17</v>
      </c>
      <c r="K67" s="14">
        <f t="shared" ref="K67:K130" si="7">C67*I67</f>
        <v>292</v>
      </c>
      <c r="L67" s="14">
        <f t="shared" ref="L67:L130" si="8">C67*J67</f>
        <v>376.68</v>
      </c>
      <c r="M67" s="6">
        <f t="shared" ref="M67:M130" si="9">DAY(A67)</f>
        <v>22</v>
      </c>
      <c r="N67" s="6" t="str">
        <f t="shared" si="5"/>
        <v>Mar</v>
      </c>
      <c r="O67" s="7" t="str">
        <f t="shared" si="6"/>
        <v>2021</v>
      </c>
    </row>
    <row r="68" spans="1:15" x14ac:dyDescent="0.3">
      <c r="A68" s="12">
        <v>44280</v>
      </c>
      <c r="B68" s="13" t="s">
        <v>56</v>
      </c>
      <c r="C68" s="6">
        <v>14</v>
      </c>
      <c r="D68" s="6" t="s">
        <v>105</v>
      </c>
      <c r="E68" s="6" t="s">
        <v>106</v>
      </c>
      <c r="F68" s="6" t="str">
        <f>VLOOKUP(B68,MasterData[],2,0)</f>
        <v>Product24</v>
      </c>
      <c r="G68" s="6" t="str">
        <f>VLOOKUP(B68,MasterData[],3,0)</f>
        <v>Category03</v>
      </c>
      <c r="H68" s="6" t="str">
        <f>VLOOKUP(B68,MasterData[],4,0)</f>
        <v>Ft</v>
      </c>
      <c r="I68" s="14">
        <f>VLOOKUP(B68,MasterData[],5,0)</f>
        <v>144</v>
      </c>
      <c r="J68" s="14">
        <f>VLOOKUP(B68,MasterData[],6,0)</f>
        <v>156.96</v>
      </c>
      <c r="K68" s="14">
        <f t="shared" si="7"/>
        <v>2016</v>
      </c>
      <c r="L68" s="14">
        <f t="shared" si="8"/>
        <v>2197.44</v>
      </c>
      <c r="M68" s="6">
        <f t="shared" si="9"/>
        <v>25</v>
      </c>
      <c r="N68" s="6" t="str">
        <f t="shared" si="5"/>
        <v>Mar</v>
      </c>
      <c r="O68" s="7" t="str">
        <f t="shared" si="6"/>
        <v>2021</v>
      </c>
    </row>
    <row r="69" spans="1:15" x14ac:dyDescent="0.3">
      <c r="A69" s="12">
        <v>44280</v>
      </c>
      <c r="B69" s="13" t="s">
        <v>18</v>
      </c>
      <c r="C69" s="6">
        <v>4</v>
      </c>
      <c r="D69" s="6" t="s">
        <v>107</v>
      </c>
      <c r="E69" s="6" t="s">
        <v>106</v>
      </c>
      <c r="F69" s="6" t="str">
        <f>VLOOKUP(B69,MasterData[],2,0)</f>
        <v>Product06</v>
      </c>
      <c r="G69" s="6" t="str">
        <f>VLOOKUP(B69,MasterData[],3,0)</f>
        <v>Category01</v>
      </c>
      <c r="H69" s="6" t="str">
        <f>VLOOKUP(B69,MasterData[],4,0)</f>
        <v>Kg</v>
      </c>
      <c r="I69" s="14">
        <f>VLOOKUP(B69,MasterData[],5,0)</f>
        <v>75</v>
      </c>
      <c r="J69" s="14">
        <f>VLOOKUP(B69,MasterData[],6,0)</f>
        <v>85.5</v>
      </c>
      <c r="K69" s="14">
        <f t="shared" si="7"/>
        <v>300</v>
      </c>
      <c r="L69" s="14">
        <f t="shared" si="8"/>
        <v>342</v>
      </c>
      <c r="M69" s="6">
        <f t="shared" si="9"/>
        <v>25</v>
      </c>
      <c r="N69" s="6" t="str">
        <f t="shared" si="5"/>
        <v>Mar</v>
      </c>
      <c r="O69" s="7" t="str">
        <f t="shared" si="6"/>
        <v>2021</v>
      </c>
    </row>
    <row r="70" spans="1:15" x14ac:dyDescent="0.3">
      <c r="A70" s="12">
        <v>44280</v>
      </c>
      <c r="B70" s="13" t="s">
        <v>67</v>
      </c>
      <c r="C70" s="6">
        <v>8</v>
      </c>
      <c r="D70" s="6" t="s">
        <v>107</v>
      </c>
      <c r="E70" s="6" t="s">
        <v>106</v>
      </c>
      <c r="F70" s="6" t="str">
        <f>VLOOKUP(B70,MasterData[],2,0)</f>
        <v>Product29</v>
      </c>
      <c r="G70" s="6" t="str">
        <f>VLOOKUP(B70,MasterData[],3,0)</f>
        <v>Category04</v>
      </c>
      <c r="H70" s="6" t="str">
        <f>VLOOKUP(B70,MasterData[],4,0)</f>
        <v>Lt</v>
      </c>
      <c r="I70" s="14">
        <f>VLOOKUP(B70,MasterData[],5,0)</f>
        <v>47</v>
      </c>
      <c r="J70" s="14">
        <f>VLOOKUP(B70,MasterData[],6,0)</f>
        <v>53.11</v>
      </c>
      <c r="K70" s="14">
        <f t="shared" si="7"/>
        <v>376</v>
      </c>
      <c r="L70" s="14">
        <f t="shared" si="8"/>
        <v>424.88</v>
      </c>
      <c r="M70" s="6">
        <f t="shared" si="9"/>
        <v>25</v>
      </c>
      <c r="N70" s="6" t="str">
        <f t="shared" si="5"/>
        <v>Mar</v>
      </c>
      <c r="O70" s="7" t="str">
        <f t="shared" si="6"/>
        <v>2021</v>
      </c>
    </row>
    <row r="71" spans="1:15" x14ac:dyDescent="0.3">
      <c r="A71" s="12">
        <v>44280</v>
      </c>
      <c r="B71" s="13" t="s">
        <v>86</v>
      </c>
      <c r="C71" s="6">
        <v>2</v>
      </c>
      <c r="D71" s="6" t="s">
        <v>107</v>
      </c>
      <c r="E71" s="6" t="s">
        <v>105</v>
      </c>
      <c r="F71" s="6" t="str">
        <f>VLOOKUP(B71,MasterData[],2,0)</f>
        <v>Product38</v>
      </c>
      <c r="G71" s="6" t="str">
        <f>VLOOKUP(B71,MasterData[],3,0)</f>
        <v>Category05</v>
      </c>
      <c r="H71" s="6" t="str">
        <f>VLOOKUP(B71,MasterData[],4,0)</f>
        <v>Kg</v>
      </c>
      <c r="I71" s="14">
        <f>VLOOKUP(B71,MasterData[],5,0)</f>
        <v>72</v>
      </c>
      <c r="J71" s="14">
        <f>VLOOKUP(B71,MasterData[],6,0)</f>
        <v>79.92</v>
      </c>
      <c r="K71" s="14">
        <f t="shared" si="7"/>
        <v>144</v>
      </c>
      <c r="L71" s="14">
        <f t="shared" si="8"/>
        <v>159.84</v>
      </c>
      <c r="M71" s="6">
        <f t="shared" si="9"/>
        <v>25</v>
      </c>
      <c r="N71" s="6" t="str">
        <f t="shared" si="5"/>
        <v>Mar</v>
      </c>
      <c r="O71" s="7" t="str">
        <f t="shared" si="6"/>
        <v>2021</v>
      </c>
    </row>
    <row r="72" spans="1:15" x14ac:dyDescent="0.3">
      <c r="A72" s="12">
        <v>44281</v>
      </c>
      <c r="B72" s="13" t="s">
        <v>6</v>
      </c>
      <c r="C72" s="6">
        <v>4</v>
      </c>
      <c r="D72" s="6" t="s">
        <v>107</v>
      </c>
      <c r="E72" s="6" t="s">
        <v>106</v>
      </c>
      <c r="F72" s="6" t="str">
        <f>VLOOKUP(B72,MasterData[],2,0)</f>
        <v>Product01</v>
      </c>
      <c r="G72" s="6" t="str">
        <f>VLOOKUP(B72,MasterData[],3,0)</f>
        <v>Category01</v>
      </c>
      <c r="H72" s="6" t="str">
        <f>VLOOKUP(B72,MasterData[],4,0)</f>
        <v>Kg</v>
      </c>
      <c r="I72" s="14">
        <f>VLOOKUP(B72,MasterData[],5,0)</f>
        <v>98</v>
      </c>
      <c r="J72" s="14">
        <f>VLOOKUP(B72,MasterData[],6,0)</f>
        <v>103.88</v>
      </c>
      <c r="K72" s="14">
        <f t="shared" si="7"/>
        <v>392</v>
      </c>
      <c r="L72" s="14">
        <f t="shared" si="8"/>
        <v>415.52</v>
      </c>
      <c r="M72" s="6">
        <f t="shared" si="9"/>
        <v>26</v>
      </c>
      <c r="N72" s="6" t="str">
        <f t="shared" si="5"/>
        <v>Mar</v>
      </c>
      <c r="O72" s="7" t="str">
        <f t="shared" si="6"/>
        <v>2021</v>
      </c>
    </row>
    <row r="73" spans="1:15" x14ac:dyDescent="0.3">
      <c r="A73" s="12">
        <v>44281</v>
      </c>
      <c r="B73" s="13" t="s">
        <v>94</v>
      </c>
      <c r="C73" s="6">
        <v>1</v>
      </c>
      <c r="D73" s="6" t="s">
        <v>107</v>
      </c>
      <c r="E73" s="6" t="s">
        <v>106</v>
      </c>
      <c r="F73" s="6" t="str">
        <f>VLOOKUP(B73,MasterData[],2,0)</f>
        <v>Product42</v>
      </c>
      <c r="G73" s="6" t="str">
        <f>VLOOKUP(B73,MasterData[],3,0)</f>
        <v>Category05</v>
      </c>
      <c r="H73" s="6" t="str">
        <f>VLOOKUP(B73,MasterData[],4,0)</f>
        <v>Ft</v>
      </c>
      <c r="I73" s="14">
        <f>VLOOKUP(B73,MasterData[],5,0)</f>
        <v>120</v>
      </c>
      <c r="J73" s="14">
        <f>VLOOKUP(B73,MasterData[],6,0)</f>
        <v>162</v>
      </c>
      <c r="K73" s="14">
        <f t="shared" si="7"/>
        <v>120</v>
      </c>
      <c r="L73" s="14">
        <f t="shared" si="8"/>
        <v>162</v>
      </c>
      <c r="M73" s="6">
        <f t="shared" si="9"/>
        <v>26</v>
      </c>
      <c r="N73" s="6" t="str">
        <f t="shared" si="5"/>
        <v>Mar</v>
      </c>
      <c r="O73" s="7" t="str">
        <f t="shared" si="6"/>
        <v>2021</v>
      </c>
    </row>
    <row r="74" spans="1:15" x14ac:dyDescent="0.3">
      <c r="A74" s="12">
        <v>44281</v>
      </c>
      <c r="B74" s="13" t="s">
        <v>26</v>
      </c>
      <c r="C74" s="6">
        <v>9</v>
      </c>
      <c r="D74" s="6" t="s">
        <v>107</v>
      </c>
      <c r="E74" s="6" t="s">
        <v>105</v>
      </c>
      <c r="F74" s="6" t="str">
        <f>VLOOKUP(B74,MasterData[],2,0)</f>
        <v>Product10</v>
      </c>
      <c r="G74" s="6" t="str">
        <f>VLOOKUP(B74,MasterData[],3,0)</f>
        <v>Category02</v>
      </c>
      <c r="H74" s="6" t="str">
        <f>VLOOKUP(B74,MasterData[],4,0)</f>
        <v>Ft</v>
      </c>
      <c r="I74" s="14">
        <f>VLOOKUP(B74,MasterData[],5,0)</f>
        <v>148</v>
      </c>
      <c r="J74" s="14">
        <f>VLOOKUP(B74,MasterData[],6,0)</f>
        <v>164.28</v>
      </c>
      <c r="K74" s="14">
        <f t="shared" si="7"/>
        <v>1332</v>
      </c>
      <c r="L74" s="14">
        <f t="shared" si="8"/>
        <v>1478.52</v>
      </c>
      <c r="M74" s="6">
        <f t="shared" si="9"/>
        <v>26</v>
      </c>
      <c r="N74" s="6" t="str">
        <f t="shared" si="5"/>
        <v>Mar</v>
      </c>
      <c r="O74" s="7" t="str">
        <f t="shared" si="6"/>
        <v>2021</v>
      </c>
    </row>
    <row r="75" spans="1:15" x14ac:dyDescent="0.3">
      <c r="A75" s="12">
        <v>44282</v>
      </c>
      <c r="B75" s="13" t="s">
        <v>69</v>
      </c>
      <c r="C75" s="6">
        <v>3</v>
      </c>
      <c r="D75" s="6" t="s">
        <v>107</v>
      </c>
      <c r="E75" s="6" t="s">
        <v>105</v>
      </c>
      <c r="F75" s="6" t="str">
        <f>VLOOKUP(B75,MasterData[],2,0)</f>
        <v>Product30</v>
      </c>
      <c r="G75" s="6" t="str">
        <f>VLOOKUP(B75,MasterData[],3,0)</f>
        <v>Category04</v>
      </c>
      <c r="H75" s="6" t="str">
        <f>VLOOKUP(B75,MasterData[],4,0)</f>
        <v>Ft</v>
      </c>
      <c r="I75" s="14">
        <f>VLOOKUP(B75,MasterData[],5,0)</f>
        <v>148</v>
      </c>
      <c r="J75" s="14">
        <f>VLOOKUP(B75,MasterData[],6,0)</f>
        <v>201.28</v>
      </c>
      <c r="K75" s="14">
        <f t="shared" si="7"/>
        <v>444</v>
      </c>
      <c r="L75" s="14">
        <f t="shared" si="8"/>
        <v>603.84</v>
      </c>
      <c r="M75" s="6">
        <f t="shared" si="9"/>
        <v>27</v>
      </c>
      <c r="N75" s="6" t="str">
        <f t="shared" si="5"/>
        <v>Mar</v>
      </c>
      <c r="O75" s="7" t="str">
        <f t="shared" si="6"/>
        <v>2021</v>
      </c>
    </row>
    <row r="76" spans="1:15" x14ac:dyDescent="0.3">
      <c r="A76" s="12">
        <v>44283</v>
      </c>
      <c r="B76" s="13" t="s">
        <v>20</v>
      </c>
      <c r="C76" s="6">
        <v>8</v>
      </c>
      <c r="D76" s="6" t="s">
        <v>105</v>
      </c>
      <c r="E76" s="6" t="s">
        <v>106</v>
      </c>
      <c r="F76" s="6" t="str">
        <f>VLOOKUP(B76,MasterData[],2,0)</f>
        <v>Product07</v>
      </c>
      <c r="G76" s="6" t="str">
        <f>VLOOKUP(B76,MasterData[],3,0)</f>
        <v>Category01</v>
      </c>
      <c r="H76" s="6" t="str">
        <f>VLOOKUP(B76,MasterData[],4,0)</f>
        <v>Lt</v>
      </c>
      <c r="I76" s="14">
        <f>VLOOKUP(B76,MasterData[],5,0)</f>
        <v>43</v>
      </c>
      <c r="J76" s="14">
        <f>VLOOKUP(B76,MasterData[],6,0)</f>
        <v>47.730000000000004</v>
      </c>
      <c r="K76" s="14">
        <f t="shared" si="7"/>
        <v>344</v>
      </c>
      <c r="L76" s="14">
        <f t="shared" si="8"/>
        <v>381.84000000000003</v>
      </c>
      <c r="M76" s="6">
        <f t="shared" si="9"/>
        <v>28</v>
      </c>
      <c r="N76" s="6" t="str">
        <f t="shared" si="5"/>
        <v>Mar</v>
      </c>
      <c r="O76" s="7" t="str">
        <f t="shared" si="6"/>
        <v>2021</v>
      </c>
    </row>
    <row r="77" spans="1:15" x14ac:dyDescent="0.3">
      <c r="A77" s="12">
        <v>44285</v>
      </c>
      <c r="B77" s="13" t="s">
        <v>86</v>
      </c>
      <c r="C77" s="6">
        <v>1</v>
      </c>
      <c r="D77" s="6" t="s">
        <v>105</v>
      </c>
      <c r="E77" s="6" t="s">
        <v>106</v>
      </c>
      <c r="F77" s="6" t="str">
        <f>VLOOKUP(B77,MasterData[],2,0)</f>
        <v>Product38</v>
      </c>
      <c r="G77" s="6" t="str">
        <f>VLOOKUP(B77,MasterData[],3,0)</f>
        <v>Category05</v>
      </c>
      <c r="H77" s="6" t="str">
        <f>VLOOKUP(B77,MasterData[],4,0)</f>
        <v>Kg</v>
      </c>
      <c r="I77" s="14">
        <f>VLOOKUP(B77,MasterData[],5,0)</f>
        <v>72</v>
      </c>
      <c r="J77" s="14">
        <f>VLOOKUP(B77,MasterData[],6,0)</f>
        <v>79.92</v>
      </c>
      <c r="K77" s="14">
        <f t="shared" si="7"/>
        <v>72</v>
      </c>
      <c r="L77" s="14">
        <f t="shared" si="8"/>
        <v>79.92</v>
      </c>
      <c r="M77" s="6">
        <f t="shared" si="9"/>
        <v>30</v>
      </c>
      <c r="N77" s="6" t="str">
        <f t="shared" si="5"/>
        <v>Mar</v>
      </c>
      <c r="O77" s="7" t="str">
        <f t="shared" si="6"/>
        <v>2021</v>
      </c>
    </row>
    <row r="78" spans="1:15" x14ac:dyDescent="0.3">
      <c r="A78" s="12">
        <v>44286</v>
      </c>
      <c r="B78" s="13" t="s">
        <v>94</v>
      </c>
      <c r="C78" s="6">
        <v>3</v>
      </c>
      <c r="D78" s="6" t="s">
        <v>107</v>
      </c>
      <c r="E78" s="6" t="s">
        <v>106</v>
      </c>
      <c r="F78" s="6" t="str">
        <f>VLOOKUP(B78,MasterData[],2,0)</f>
        <v>Product42</v>
      </c>
      <c r="G78" s="6" t="str">
        <f>VLOOKUP(B78,MasterData[],3,0)</f>
        <v>Category05</v>
      </c>
      <c r="H78" s="6" t="str">
        <f>VLOOKUP(B78,MasterData[],4,0)</f>
        <v>Ft</v>
      </c>
      <c r="I78" s="14">
        <f>VLOOKUP(B78,MasterData[],5,0)</f>
        <v>120</v>
      </c>
      <c r="J78" s="14">
        <f>VLOOKUP(B78,MasterData[],6,0)</f>
        <v>162</v>
      </c>
      <c r="K78" s="14">
        <f t="shared" si="7"/>
        <v>360</v>
      </c>
      <c r="L78" s="14">
        <f t="shared" si="8"/>
        <v>486</v>
      </c>
      <c r="M78" s="6">
        <f t="shared" si="9"/>
        <v>31</v>
      </c>
      <c r="N78" s="6" t="str">
        <f t="shared" si="5"/>
        <v>Mar</v>
      </c>
      <c r="O78" s="7" t="str">
        <f t="shared" si="6"/>
        <v>2021</v>
      </c>
    </row>
    <row r="79" spans="1:15" x14ac:dyDescent="0.3">
      <c r="A79" s="12">
        <v>44290</v>
      </c>
      <c r="B79" s="13" t="s">
        <v>90</v>
      </c>
      <c r="C79" s="6">
        <v>4</v>
      </c>
      <c r="D79" s="6" t="s">
        <v>107</v>
      </c>
      <c r="E79" s="6" t="s">
        <v>106</v>
      </c>
      <c r="F79" s="6" t="str">
        <f>VLOOKUP(B79,MasterData[],2,0)</f>
        <v>Product40</v>
      </c>
      <c r="G79" s="6" t="str">
        <f>VLOOKUP(B79,MasterData[],3,0)</f>
        <v>Category05</v>
      </c>
      <c r="H79" s="6" t="str">
        <f>VLOOKUP(B79,MasterData[],4,0)</f>
        <v>Kg</v>
      </c>
      <c r="I79" s="14">
        <f>VLOOKUP(B79,MasterData[],5,0)</f>
        <v>90</v>
      </c>
      <c r="J79" s="14">
        <f>VLOOKUP(B79,MasterData[],6,0)</f>
        <v>115.2</v>
      </c>
      <c r="K79" s="14">
        <f t="shared" si="7"/>
        <v>360</v>
      </c>
      <c r="L79" s="14">
        <f t="shared" si="8"/>
        <v>460.8</v>
      </c>
      <c r="M79" s="6">
        <f t="shared" si="9"/>
        <v>4</v>
      </c>
      <c r="N79" s="6" t="str">
        <f t="shared" si="5"/>
        <v>Apr</v>
      </c>
      <c r="O79" s="7" t="str">
        <f t="shared" si="6"/>
        <v>2021</v>
      </c>
    </row>
    <row r="80" spans="1:15" x14ac:dyDescent="0.3">
      <c r="A80" s="12">
        <v>44290</v>
      </c>
      <c r="B80" s="13" t="s">
        <v>24</v>
      </c>
      <c r="C80" s="6">
        <v>9</v>
      </c>
      <c r="D80" s="6" t="s">
        <v>105</v>
      </c>
      <c r="E80" s="6" t="s">
        <v>106</v>
      </c>
      <c r="F80" s="6" t="str">
        <f>VLOOKUP(B80,MasterData[],2,0)</f>
        <v>Product09</v>
      </c>
      <c r="G80" s="6" t="str">
        <f>VLOOKUP(B80,MasterData[],3,0)</f>
        <v>Category01</v>
      </c>
      <c r="H80" s="6" t="str">
        <f>VLOOKUP(B80,MasterData[],4,0)</f>
        <v>No.</v>
      </c>
      <c r="I80" s="14">
        <f>VLOOKUP(B80,MasterData[],5,0)</f>
        <v>6</v>
      </c>
      <c r="J80" s="14">
        <f>VLOOKUP(B80,MasterData[],6,0)</f>
        <v>7.8599999999999994</v>
      </c>
      <c r="K80" s="14">
        <f t="shared" si="7"/>
        <v>54</v>
      </c>
      <c r="L80" s="14">
        <f t="shared" si="8"/>
        <v>70.739999999999995</v>
      </c>
      <c r="M80" s="6">
        <f t="shared" si="9"/>
        <v>4</v>
      </c>
      <c r="N80" s="6" t="str">
        <f t="shared" si="5"/>
        <v>Apr</v>
      </c>
      <c r="O80" s="7" t="str">
        <f t="shared" si="6"/>
        <v>2021</v>
      </c>
    </row>
    <row r="81" spans="1:15" x14ac:dyDescent="0.3">
      <c r="A81" s="12">
        <v>44291</v>
      </c>
      <c r="B81" s="13" t="s">
        <v>71</v>
      </c>
      <c r="C81" s="6">
        <v>15</v>
      </c>
      <c r="D81" s="6" t="s">
        <v>105</v>
      </c>
      <c r="E81" s="6" t="s">
        <v>105</v>
      </c>
      <c r="F81" s="6" t="str">
        <f>VLOOKUP(B81,MasterData[],2,0)</f>
        <v>Product31</v>
      </c>
      <c r="G81" s="6" t="str">
        <f>VLOOKUP(B81,MasterData[],3,0)</f>
        <v>Category04</v>
      </c>
      <c r="H81" s="6" t="str">
        <f>VLOOKUP(B81,MasterData[],4,0)</f>
        <v>Kg</v>
      </c>
      <c r="I81" s="14">
        <f>VLOOKUP(B81,MasterData[],5,0)</f>
        <v>93</v>
      </c>
      <c r="J81" s="14">
        <f>VLOOKUP(B81,MasterData[],6,0)</f>
        <v>104.16</v>
      </c>
      <c r="K81" s="14">
        <f t="shared" si="7"/>
        <v>1395</v>
      </c>
      <c r="L81" s="14">
        <f t="shared" si="8"/>
        <v>1562.3999999999999</v>
      </c>
      <c r="M81" s="6">
        <f t="shared" si="9"/>
        <v>5</v>
      </c>
      <c r="N81" s="6" t="str">
        <f t="shared" si="5"/>
        <v>Apr</v>
      </c>
      <c r="O81" s="7" t="str">
        <f t="shared" si="6"/>
        <v>2021</v>
      </c>
    </row>
    <row r="82" spans="1:15" x14ac:dyDescent="0.3">
      <c r="A82" s="12">
        <v>44295</v>
      </c>
      <c r="B82" s="13" t="s">
        <v>16</v>
      </c>
      <c r="C82" s="6">
        <v>3</v>
      </c>
      <c r="D82" s="6" t="s">
        <v>105</v>
      </c>
      <c r="E82" s="6" t="s">
        <v>105</v>
      </c>
      <c r="F82" s="6" t="str">
        <f>VLOOKUP(B82,MasterData[],2,0)</f>
        <v>Product05</v>
      </c>
      <c r="G82" s="6" t="str">
        <f>VLOOKUP(B82,MasterData[],3,0)</f>
        <v>Category01</v>
      </c>
      <c r="H82" s="6" t="str">
        <f>VLOOKUP(B82,MasterData[],4,0)</f>
        <v>Ft</v>
      </c>
      <c r="I82" s="14">
        <f>VLOOKUP(B82,MasterData[],5,0)</f>
        <v>133</v>
      </c>
      <c r="J82" s="14">
        <f>VLOOKUP(B82,MasterData[],6,0)</f>
        <v>155.61000000000001</v>
      </c>
      <c r="K82" s="14">
        <f t="shared" si="7"/>
        <v>399</v>
      </c>
      <c r="L82" s="14">
        <f t="shared" si="8"/>
        <v>466.83000000000004</v>
      </c>
      <c r="M82" s="6">
        <f t="shared" si="9"/>
        <v>9</v>
      </c>
      <c r="N82" s="6" t="str">
        <f t="shared" si="5"/>
        <v>Apr</v>
      </c>
      <c r="O82" s="7" t="str">
        <f t="shared" si="6"/>
        <v>2021</v>
      </c>
    </row>
    <row r="83" spans="1:15" x14ac:dyDescent="0.3">
      <c r="A83" s="12">
        <v>44296</v>
      </c>
      <c r="B83" s="13" t="s">
        <v>52</v>
      </c>
      <c r="C83" s="6">
        <v>14</v>
      </c>
      <c r="D83" s="6" t="s">
        <v>107</v>
      </c>
      <c r="E83" s="6" t="s">
        <v>105</v>
      </c>
      <c r="F83" s="6" t="str">
        <f>VLOOKUP(B83,MasterData[],2,0)</f>
        <v>Product22</v>
      </c>
      <c r="G83" s="6" t="str">
        <f>VLOOKUP(B83,MasterData[],3,0)</f>
        <v>Category03</v>
      </c>
      <c r="H83" s="6" t="str">
        <f>VLOOKUP(B83,MasterData[],4,0)</f>
        <v>Ft</v>
      </c>
      <c r="I83" s="14">
        <f>VLOOKUP(B83,MasterData[],5,0)</f>
        <v>121</v>
      </c>
      <c r="J83" s="14">
        <f>VLOOKUP(B83,MasterData[],6,0)</f>
        <v>141.57</v>
      </c>
      <c r="K83" s="14">
        <f t="shared" si="7"/>
        <v>1694</v>
      </c>
      <c r="L83" s="14">
        <f t="shared" si="8"/>
        <v>1981.98</v>
      </c>
      <c r="M83" s="6">
        <f t="shared" si="9"/>
        <v>10</v>
      </c>
      <c r="N83" s="6" t="str">
        <f t="shared" si="5"/>
        <v>Apr</v>
      </c>
      <c r="O83" s="7" t="str">
        <f t="shared" si="6"/>
        <v>2021</v>
      </c>
    </row>
    <row r="84" spans="1:15" x14ac:dyDescent="0.3">
      <c r="A84" s="12">
        <v>44298</v>
      </c>
      <c r="B84" s="13" t="s">
        <v>83</v>
      </c>
      <c r="C84" s="6">
        <v>3</v>
      </c>
      <c r="D84" s="6" t="s">
        <v>107</v>
      </c>
      <c r="E84" s="6" t="s">
        <v>106</v>
      </c>
      <c r="F84" s="6" t="str">
        <f>VLOOKUP(B84,MasterData[],2,0)</f>
        <v>Product37</v>
      </c>
      <c r="G84" s="6" t="str">
        <f>VLOOKUP(B84,MasterData[],3,0)</f>
        <v>Category05</v>
      </c>
      <c r="H84" s="6" t="str">
        <f>VLOOKUP(B84,MasterData[],4,0)</f>
        <v>Kg</v>
      </c>
      <c r="I84" s="14">
        <f>VLOOKUP(B84,MasterData[],5,0)</f>
        <v>67</v>
      </c>
      <c r="J84" s="14">
        <f>VLOOKUP(B84,MasterData[],6,0)</f>
        <v>85.76</v>
      </c>
      <c r="K84" s="14">
        <f t="shared" si="7"/>
        <v>201</v>
      </c>
      <c r="L84" s="14">
        <f t="shared" si="8"/>
        <v>257.28000000000003</v>
      </c>
      <c r="M84" s="6">
        <f t="shared" si="9"/>
        <v>12</v>
      </c>
      <c r="N84" s="6" t="str">
        <f t="shared" si="5"/>
        <v>Apr</v>
      </c>
      <c r="O84" s="7" t="str">
        <f t="shared" si="6"/>
        <v>2021</v>
      </c>
    </row>
    <row r="85" spans="1:15" x14ac:dyDescent="0.3">
      <c r="A85" s="12">
        <v>44298</v>
      </c>
      <c r="B85" s="13" t="s">
        <v>67</v>
      </c>
      <c r="C85" s="6">
        <v>4</v>
      </c>
      <c r="D85" s="6" t="s">
        <v>107</v>
      </c>
      <c r="E85" s="6" t="s">
        <v>105</v>
      </c>
      <c r="F85" s="6" t="str">
        <f>VLOOKUP(B85,MasterData[],2,0)</f>
        <v>Product29</v>
      </c>
      <c r="G85" s="6" t="str">
        <f>VLOOKUP(B85,MasterData[],3,0)</f>
        <v>Category04</v>
      </c>
      <c r="H85" s="6" t="str">
        <f>VLOOKUP(B85,MasterData[],4,0)</f>
        <v>Lt</v>
      </c>
      <c r="I85" s="14">
        <f>VLOOKUP(B85,MasterData[],5,0)</f>
        <v>47</v>
      </c>
      <c r="J85" s="14">
        <f>VLOOKUP(B85,MasterData[],6,0)</f>
        <v>53.11</v>
      </c>
      <c r="K85" s="14">
        <f t="shared" si="7"/>
        <v>188</v>
      </c>
      <c r="L85" s="14">
        <f t="shared" si="8"/>
        <v>212.44</v>
      </c>
      <c r="M85" s="6">
        <f t="shared" si="9"/>
        <v>12</v>
      </c>
      <c r="N85" s="6" t="str">
        <f t="shared" si="5"/>
        <v>Apr</v>
      </c>
      <c r="O85" s="7" t="str">
        <f t="shared" si="6"/>
        <v>2021</v>
      </c>
    </row>
    <row r="86" spans="1:15" x14ac:dyDescent="0.3">
      <c r="A86" s="12">
        <v>44298</v>
      </c>
      <c r="B86" s="13" t="s">
        <v>63</v>
      </c>
      <c r="C86" s="6">
        <v>9</v>
      </c>
      <c r="D86" s="6" t="s">
        <v>107</v>
      </c>
      <c r="E86" s="6" t="s">
        <v>105</v>
      </c>
      <c r="F86" s="6" t="str">
        <f>VLOOKUP(B86,MasterData[],2,0)</f>
        <v>Product27</v>
      </c>
      <c r="G86" s="6" t="str">
        <f>VLOOKUP(B86,MasterData[],3,0)</f>
        <v>Category04</v>
      </c>
      <c r="H86" s="6" t="str">
        <f>VLOOKUP(B86,MasterData[],4,0)</f>
        <v>Lt</v>
      </c>
      <c r="I86" s="14">
        <f>VLOOKUP(B86,MasterData[],5,0)</f>
        <v>48</v>
      </c>
      <c r="J86" s="14">
        <f>VLOOKUP(B86,MasterData[],6,0)</f>
        <v>57.120000000000005</v>
      </c>
      <c r="K86" s="14">
        <f t="shared" si="7"/>
        <v>432</v>
      </c>
      <c r="L86" s="14">
        <f t="shared" si="8"/>
        <v>514.08000000000004</v>
      </c>
      <c r="M86" s="6">
        <f t="shared" si="9"/>
        <v>12</v>
      </c>
      <c r="N86" s="6" t="str">
        <f t="shared" si="5"/>
        <v>Apr</v>
      </c>
      <c r="O86" s="7" t="str">
        <f t="shared" si="6"/>
        <v>2021</v>
      </c>
    </row>
    <row r="87" spans="1:15" x14ac:dyDescent="0.3">
      <c r="A87" s="12">
        <v>44298</v>
      </c>
      <c r="B87" s="13" t="s">
        <v>75</v>
      </c>
      <c r="C87" s="6">
        <v>13</v>
      </c>
      <c r="D87" s="6" t="s">
        <v>107</v>
      </c>
      <c r="E87" s="6" t="s">
        <v>106</v>
      </c>
      <c r="F87" s="6" t="str">
        <f>VLOOKUP(B87,MasterData[],2,0)</f>
        <v>Product33</v>
      </c>
      <c r="G87" s="6" t="str">
        <f>VLOOKUP(B87,MasterData[],3,0)</f>
        <v>Category04</v>
      </c>
      <c r="H87" s="6" t="str">
        <f>VLOOKUP(B87,MasterData[],4,0)</f>
        <v>Kg</v>
      </c>
      <c r="I87" s="14">
        <f>VLOOKUP(B87,MasterData[],5,0)</f>
        <v>95</v>
      </c>
      <c r="J87" s="14">
        <f>VLOOKUP(B87,MasterData[],6,0)</f>
        <v>119.7</v>
      </c>
      <c r="K87" s="14">
        <f t="shared" si="7"/>
        <v>1235</v>
      </c>
      <c r="L87" s="14">
        <f t="shared" si="8"/>
        <v>1556.1000000000001</v>
      </c>
      <c r="M87" s="6">
        <f t="shared" si="9"/>
        <v>12</v>
      </c>
      <c r="N87" s="6" t="str">
        <f t="shared" si="5"/>
        <v>Apr</v>
      </c>
      <c r="O87" s="7" t="str">
        <f t="shared" si="6"/>
        <v>2021</v>
      </c>
    </row>
    <row r="88" spans="1:15" x14ac:dyDescent="0.3">
      <c r="A88" s="12">
        <v>44301</v>
      </c>
      <c r="B88" s="13" t="s">
        <v>41</v>
      </c>
      <c r="C88" s="6">
        <v>3</v>
      </c>
      <c r="D88" s="6" t="s">
        <v>107</v>
      </c>
      <c r="E88" s="6" t="s">
        <v>105</v>
      </c>
      <c r="F88" s="6" t="str">
        <f>VLOOKUP(B88,MasterData[],2,0)</f>
        <v>Product17</v>
      </c>
      <c r="G88" s="6" t="str">
        <f>VLOOKUP(B88,MasterData[],3,0)</f>
        <v>Category02</v>
      </c>
      <c r="H88" s="6" t="str">
        <f>VLOOKUP(B88,MasterData[],4,0)</f>
        <v>Ft</v>
      </c>
      <c r="I88" s="14">
        <f>VLOOKUP(B88,MasterData[],5,0)</f>
        <v>134</v>
      </c>
      <c r="J88" s="14">
        <f>VLOOKUP(B88,MasterData[],6,0)</f>
        <v>156.78</v>
      </c>
      <c r="K88" s="14">
        <f t="shared" si="7"/>
        <v>402</v>
      </c>
      <c r="L88" s="14">
        <f t="shared" si="8"/>
        <v>470.34000000000003</v>
      </c>
      <c r="M88" s="6">
        <f t="shared" si="9"/>
        <v>15</v>
      </c>
      <c r="N88" s="6" t="str">
        <f t="shared" si="5"/>
        <v>Apr</v>
      </c>
      <c r="O88" s="7" t="str">
        <f t="shared" si="6"/>
        <v>2021</v>
      </c>
    </row>
    <row r="89" spans="1:15" x14ac:dyDescent="0.3">
      <c r="A89" s="12">
        <v>44302</v>
      </c>
      <c r="B89" s="13" t="s">
        <v>43</v>
      </c>
      <c r="C89" s="6">
        <v>15</v>
      </c>
      <c r="D89" s="6" t="s">
        <v>107</v>
      </c>
      <c r="E89" s="6" t="s">
        <v>106</v>
      </c>
      <c r="F89" s="6" t="str">
        <f>VLOOKUP(B89,MasterData[],2,0)</f>
        <v>Product18</v>
      </c>
      <c r="G89" s="6" t="str">
        <f>VLOOKUP(B89,MasterData[],3,0)</f>
        <v>Category02</v>
      </c>
      <c r="H89" s="6" t="str">
        <f>VLOOKUP(B89,MasterData[],4,0)</f>
        <v>No.</v>
      </c>
      <c r="I89" s="14">
        <f>VLOOKUP(B89,MasterData[],5,0)</f>
        <v>37</v>
      </c>
      <c r="J89" s="14">
        <f>VLOOKUP(B89,MasterData[],6,0)</f>
        <v>49.21</v>
      </c>
      <c r="K89" s="14">
        <f t="shared" si="7"/>
        <v>555</v>
      </c>
      <c r="L89" s="14">
        <f t="shared" si="8"/>
        <v>738.15</v>
      </c>
      <c r="M89" s="6">
        <f t="shared" si="9"/>
        <v>16</v>
      </c>
      <c r="N89" s="6" t="str">
        <f t="shared" si="5"/>
        <v>Apr</v>
      </c>
      <c r="O89" s="7" t="str">
        <f t="shared" si="6"/>
        <v>2021</v>
      </c>
    </row>
    <row r="90" spans="1:15" x14ac:dyDescent="0.3">
      <c r="A90" s="12">
        <v>44304</v>
      </c>
      <c r="B90" s="13" t="s">
        <v>86</v>
      </c>
      <c r="C90" s="6">
        <v>9</v>
      </c>
      <c r="D90" s="6" t="s">
        <v>104</v>
      </c>
      <c r="E90" s="6" t="s">
        <v>105</v>
      </c>
      <c r="F90" s="6" t="str">
        <f>VLOOKUP(B90,MasterData[],2,0)</f>
        <v>Product38</v>
      </c>
      <c r="G90" s="6" t="str">
        <f>VLOOKUP(B90,MasterData[],3,0)</f>
        <v>Category05</v>
      </c>
      <c r="H90" s="6" t="str">
        <f>VLOOKUP(B90,MasterData[],4,0)</f>
        <v>Kg</v>
      </c>
      <c r="I90" s="14">
        <f>VLOOKUP(B90,MasterData[],5,0)</f>
        <v>72</v>
      </c>
      <c r="J90" s="14">
        <f>VLOOKUP(B90,MasterData[],6,0)</f>
        <v>79.92</v>
      </c>
      <c r="K90" s="14">
        <f t="shared" si="7"/>
        <v>648</v>
      </c>
      <c r="L90" s="14">
        <f t="shared" si="8"/>
        <v>719.28</v>
      </c>
      <c r="M90" s="6">
        <f t="shared" si="9"/>
        <v>18</v>
      </c>
      <c r="N90" s="6" t="str">
        <f t="shared" si="5"/>
        <v>Apr</v>
      </c>
      <c r="O90" s="7" t="str">
        <f t="shared" si="6"/>
        <v>2021</v>
      </c>
    </row>
    <row r="91" spans="1:15" x14ac:dyDescent="0.3">
      <c r="A91" s="12">
        <v>44304</v>
      </c>
      <c r="B91" s="13" t="s">
        <v>45</v>
      </c>
      <c r="C91" s="6">
        <v>13</v>
      </c>
      <c r="D91" s="6" t="s">
        <v>107</v>
      </c>
      <c r="E91" s="6" t="s">
        <v>106</v>
      </c>
      <c r="F91" s="6" t="str">
        <f>VLOOKUP(B91,MasterData[],2,0)</f>
        <v>Product19</v>
      </c>
      <c r="G91" s="6" t="str">
        <f>VLOOKUP(B91,MasterData[],3,0)</f>
        <v>Category02</v>
      </c>
      <c r="H91" s="6" t="str">
        <f>VLOOKUP(B91,MasterData[],4,0)</f>
        <v>Ft</v>
      </c>
      <c r="I91" s="14">
        <f>VLOOKUP(B91,MasterData[],5,0)</f>
        <v>150</v>
      </c>
      <c r="J91" s="14">
        <f>VLOOKUP(B91,MasterData[],6,0)</f>
        <v>210</v>
      </c>
      <c r="K91" s="14">
        <f t="shared" si="7"/>
        <v>1950</v>
      </c>
      <c r="L91" s="14">
        <f t="shared" si="8"/>
        <v>2730</v>
      </c>
      <c r="M91" s="6">
        <f t="shared" si="9"/>
        <v>18</v>
      </c>
      <c r="N91" s="6" t="str">
        <f t="shared" si="5"/>
        <v>Apr</v>
      </c>
      <c r="O91" s="7" t="str">
        <f t="shared" si="6"/>
        <v>2021</v>
      </c>
    </row>
    <row r="92" spans="1:15" x14ac:dyDescent="0.3">
      <c r="A92" s="12">
        <v>44309</v>
      </c>
      <c r="B92" s="13" t="s">
        <v>94</v>
      </c>
      <c r="C92" s="6">
        <v>6</v>
      </c>
      <c r="D92" s="6" t="s">
        <v>107</v>
      </c>
      <c r="E92" s="6" t="s">
        <v>105</v>
      </c>
      <c r="F92" s="6" t="str">
        <f>VLOOKUP(B92,MasterData[],2,0)</f>
        <v>Product42</v>
      </c>
      <c r="G92" s="6" t="str">
        <f>VLOOKUP(B92,MasterData[],3,0)</f>
        <v>Category05</v>
      </c>
      <c r="H92" s="6" t="str">
        <f>VLOOKUP(B92,MasterData[],4,0)</f>
        <v>Ft</v>
      </c>
      <c r="I92" s="14">
        <f>VLOOKUP(B92,MasterData[],5,0)</f>
        <v>120</v>
      </c>
      <c r="J92" s="14">
        <f>VLOOKUP(B92,MasterData[],6,0)</f>
        <v>162</v>
      </c>
      <c r="K92" s="14">
        <f t="shared" si="7"/>
        <v>720</v>
      </c>
      <c r="L92" s="14">
        <f t="shared" si="8"/>
        <v>972</v>
      </c>
      <c r="M92" s="6">
        <f t="shared" si="9"/>
        <v>23</v>
      </c>
      <c r="N92" s="6" t="str">
        <f t="shared" si="5"/>
        <v>Apr</v>
      </c>
      <c r="O92" s="7" t="str">
        <f t="shared" si="6"/>
        <v>2021</v>
      </c>
    </row>
    <row r="93" spans="1:15" x14ac:dyDescent="0.3">
      <c r="A93" s="12">
        <v>44309</v>
      </c>
      <c r="B93" s="13" t="s">
        <v>65</v>
      </c>
      <c r="C93" s="6">
        <v>10</v>
      </c>
      <c r="D93" s="6" t="s">
        <v>107</v>
      </c>
      <c r="E93" s="6" t="s">
        <v>105</v>
      </c>
      <c r="F93" s="6" t="str">
        <f>VLOOKUP(B93,MasterData[],2,0)</f>
        <v>Product28</v>
      </c>
      <c r="G93" s="6" t="str">
        <f>VLOOKUP(B93,MasterData[],3,0)</f>
        <v>Category04</v>
      </c>
      <c r="H93" s="6" t="str">
        <f>VLOOKUP(B93,MasterData[],4,0)</f>
        <v>No.</v>
      </c>
      <c r="I93" s="14">
        <f>VLOOKUP(B93,MasterData[],5,0)</f>
        <v>37</v>
      </c>
      <c r="J93" s="14">
        <f>VLOOKUP(B93,MasterData[],6,0)</f>
        <v>41.81</v>
      </c>
      <c r="K93" s="14">
        <f t="shared" si="7"/>
        <v>370</v>
      </c>
      <c r="L93" s="14">
        <f t="shared" si="8"/>
        <v>418.1</v>
      </c>
      <c r="M93" s="6">
        <f t="shared" si="9"/>
        <v>23</v>
      </c>
      <c r="N93" s="6" t="str">
        <f t="shared" si="5"/>
        <v>Apr</v>
      </c>
      <c r="O93" s="7" t="str">
        <f t="shared" si="6"/>
        <v>2021</v>
      </c>
    </row>
    <row r="94" spans="1:15" x14ac:dyDescent="0.3">
      <c r="A94" s="12">
        <v>44310</v>
      </c>
      <c r="B94" s="13" t="s">
        <v>69</v>
      </c>
      <c r="C94" s="6">
        <v>2</v>
      </c>
      <c r="D94" s="6" t="s">
        <v>105</v>
      </c>
      <c r="E94" s="6" t="s">
        <v>105</v>
      </c>
      <c r="F94" s="6" t="str">
        <f>VLOOKUP(B94,MasterData[],2,0)</f>
        <v>Product30</v>
      </c>
      <c r="G94" s="6" t="str">
        <f>VLOOKUP(B94,MasterData[],3,0)</f>
        <v>Category04</v>
      </c>
      <c r="H94" s="6" t="str">
        <f>VLOOKUP(B94,MasterData[],4,0)</f>
        <v>Ft</v>
      </c>
      <c r="I94" s="14">
        <f>VLOOKUP(B94,MasterData[],5,0)</f>
        <v>148</v>
      </c>
      <c r="J94" s="14">
        <f>VLOOKUP(B94,MasterData[],6,0)</f>
        <v>201.28</v>
      </c>
      <c r="K94" s="14">
        <f t="shared" si="7"/>
        <v>296</v>
      </c>
      <c r="L94" s="14">
        <f t="shared" si="8"/>
        <v>402.56</v>
      </c>
      <c r="M94" s="6">
        <f t="shared" si="9"/>
        <v>24</v>
      </c>
      <c r="N94" s="6" t="str">
        <f t="shared" si="5"/>
        <v>Apr</v>
      </c>
      <c r="O94" s="7" t="str">
        <f t="shared" si="6"/>
        <v>2021</v>
      </c>
    </row>
    <row r="95" spans="1:15" x14ac:dyDescent="0.3">
      <c r="A95" s="12">
        <v>44312</v>
      </c>
      <c r="B95" s="13" t="s">
        <v>83</v>
      </c>
      <c r="C95" s="6">
        <v>3</v>
      </c>
      <c r="D95" s="6" t="s">
        <v>107</v>
      </c>
      <c r="E95" s="6" t="s">
        <v>105</v>
      </c>
      <c r="F95" s="6" t="str">
        <f>VLOOKUP(B95,MasterData[],2,0)</f>
        <v>Product37</v>
      </c>
      <c r="G95" s="6" t="str">
        <f>VLOOKUP(B95,MasterData[],3,0)</f>
        <v>Category05</v>
      </c>
      <c r="H95" s="6" t="str">
        <f>VLOOKUP(B95,MasterData[],4,0)</f>
        <v>Kg</v>
      </c>
      <c r="I95" s="14">
        <f>VLOOKUP(B95,MasterData[],5,0)</f>
        <v>67</v>
      </c>
      <c r="J95" s="14">
        <f>VLOOKUP(B95,MasterData[],6,0)</f>
        <v>85.76</v>
      </c>
      <c r="K95" s="14">
        <f t="shared" si="7"/>
        <v>201</v>
      </c>
      <c r="L95" s="14">
        <f t="shared" si="8"/>
        <v>257.28000000000003</v>
      </c>
      <c r="M95" s="6">
        <f t="shared" si="9"/>
        <v>26</v>
      </c>
      <c r="N95" s="6" t="str">
        <f t="shared" si="5"/>
        <v>Apr</v>
      </c>
      <c r="O95" s="7" t="str">
        <f t="shared" si="6"/>
        <v>2021</v>
      </c>
    </row>
    <row r="96" spans="1:15" x14ac:dyDescent="0.3">
      <c r="A96" s="12">
        <v>44315</v>
      </c>
      <c r="B96" s="13" t="s">
        <v>69</v>
      </c>
      <c r="C96" s="6">
        <v>7</v>
      </c>
      <c r="D96" s="6" t="s">
        <v>107</v>
      </c>
      <c r="E96" s="6" t="s">
        <v>105</v>
      </c>
      <c r="F96" s="6" t="str">
        <f>VLOOKUP(B96,MasterData[],2,0)</f>
        <v>Product30</v>
      </c>
      <c r="G96" s="6" t="str">
        <f>VLOOKUP(B96,MasterData[],3,0)</f>
        <v>Category04</v>
      </c>
      <c r="H96" s="6" t="str">
        <f>VLOOKUP(B96,MasterData[],4,0)</f>
        <v>Ft</v>
      </c>
      <c r="I96" s="14">
        <f>VLOOKUP(B96,MasterData[],5,0)</f>
        <v>148</v>
      </c>
      <c r="J96" s="14">
        <f>VLOOKUP(B96,MasterData[],6,0)</f>
        <v>201.28</v>
      </c>
      <c r="K96" s="14">
        <f t="shared" si="7"/>
        <v>1036</v>
      </c>
      <c r="L96" s="14">
        <f t="shared" si="8"/>
        <v>1408.96</v>
      </c>
      <c r="M96" s="6">
        <f t="shared" si="9"/>
        <v>29</v>
      </c>
      <c r="N96" s="6" t="str">
        <f t="shared" si="5"/>
        <v>Apr</v>
      </c>
      <c r="O96" s="7" t="str">
        <f t="shared" si="6"/>
        <v>2021</v>
      </c>
    </row>
    <row r="97" spans="1:15" x14ac:dyDescent="0.3">
      <c r="A97" s="12">
        <v>44316</v>
      </c>
      <c r="B97" s="13" t="s">
        <v>67</v>
      </c>
      <c r="C97" s="6">
        <v>1</v>
      </c>
      <c r="D97" s="6" t="s">
        <v>107</v>
      </c>
      <c r="E97" s="6" t="s">
        <v>105</v>
      </c>
      <c r="F97" s="6" t="str">
        <f>VLOOKUP(B97,MasterData[],2,0)</f>
        <v>Product29</v>
      </c>
      <c r="G97" s="6" t="str">
        <f>VLOOKUP(B97,MasterData[],3,0)</f>
        <v>Category04</v>
      </c>
      <c r="H97" s="6" t="str">
        <f>VLOOKUP(B97,MasterData[],4,0)</f>
        <v>Lt</v>
      </c>
      <c r="I97" s="14">
        <f>VLOOKUP(B97,MasterData[],5,0)</f>
        <v>47</v>
      </c>
      <c r="J97" s="14">
        <f>VLOOKUP(B97,MasterData[],6,0)</f>
        <v>53.11</v>
      </c>
      <c r="K97" s="14">
        <f t="shared" si="7"/>
        <v>47</v>
      </c>
      <c r="L97" s="14">
        <f t="shared" si="8"/>
        <v>53.11</v>
      </c>
      <c r="M97" s="6">
        <f t="shared" si="9"/>
        <v>30</v>
      </c>
      <c r="N97" s="6" t="str">
        <f t="shared" si="5"/>
        <v>Apr</v>
      </c>
      <c r="O97" s="7" t="str">
        <f t="shared" si="6"/>
        <v>2021</v>
      </c>
    </row>
    <row r="98" spans="1:15" x14ac:dyDescent="0.3">
      <c r="A98" s="12">
        <v>44317</v>
      </c>
      <c r="B98" s="13" t="s">
        <v>43</v>
      </c>
      <c r="C98" s="6">
        <v>3</v>
      </c>
      <c r="D98" s="6" t="s">
        <v>105</v>
      </c>
      <c r="E98" s="6" t="s">
        <v>106</v>
      </c>
      <c r="F98" s="6" t="str">
        <f>VLOOKUP(B98,MasterData[],2,0)</f>
        <v>Product18</v>
      </c>
      <c r="G98" s="6" t="str">
        <f>VLOOKUP(B98,MasterData[],3,0)</f>
        <v>Category02</v>
      </c>
      <c r="H98" s="6" t="str">
        <f>VLOOKUP(B98,MasterData[],4,0)</f>
        <v>No.</v>
      </c>
      <c r="I98" s="14">
        <f>VLOOKUP(B98,MasterData[],5,0)</f>
        <v>37</v>
      </c>
      <c r="J98" s="14">
        <f>VLOOKUP(B98,MasterData[],6,0)</f>
        <v>49.21</v>
      </c>
      <c r="K98" s="14">
        <f t="shared" si="7"/>
        <v>111</v>
      </c>
      <c r="L98" s="14">
        <f t="shared" si="8"/>
        <v>147.63</v>
      </c>
      <c r="M98" s="6">
        <f t="shared" si="9"/>
        <v>1</v>
      </c>
      <c r="N98" s="6" t="str">
        <f t="shared" si="5"/>
        <v>May</v>
      </c>
      <c r="O98" s="7" t="str">
        <f t="shared" si="6"/>
        <v>2021</v>
      </c>
    </row>
    <row r="99" spans="1:15" x14ac:dyDescent="0.3">
      <c r="A99" s="12">
        <v>44317</v>
      </c>
      <c r="B99" s="13" t="s">
        <v>94</v>
      </c>
      <c r="C99" s="6">
        <v>1</v>
      </c>
      <c r="D99" s="6" t="s">
        <v>105</v>
      </c>
      <c r="E99" s="6" t="s">
        <v>106</v>
      </c>
      <c r="F99" s="6" t="str">
        <f>VLOOKUP(B99,MasterData[],2,0)</f>
        <v>Product42</v>
      </c>
      <c r="G99" s="6" t="str">
        <f>VLOOKUP(B99,MasterData[],3,0)</f>
        <v>Category05</v>
      </c>
      <c r="H99" s="6" t="str">
        <f>VLOOKUP(B99,MasterData[],4,0)</f>
        <v>Ft</v>
      </c>
      <c r="I99" s="14">
        <f>VLOOKUP(B99,MasterData[],5,0)</f>
        <v>120</v>
      </c>
      <c r="J99" s="14">
        <f>VLOOKUP(B99,MasterData[],6,0)</f>
        <v>162</v>
      </c>
      <c r="K99" s="14">
        <f t="shared" si="7"/>
        <v>120</v>
      </c>
      <c r="L99" s="14">
        <f t="shared" si="8"/>
        <v>162</v>
      </c>
      <c r="M99" s="6">
        <f t="shared" si="9"/>
        <v>1</v>
      </c>
      <c r="N99" s="6" t="str">
        <f t="shared" si="5"/>
        <v>May</v>
      </c>
      <c r="O99" s="7" t="str">
        <f t="shared" si="6"/>
        <v>2021</v>
      </c>
    </row>
    <row r="100" spans="1:15" x14ac:dyDescent="0.3">
      <c r="A100" s="12">
        <v>44319</v>
      </c>
      <c r="B100" s="13" t="s">
        <v>77</v>
      </c>
      <c r="C100" s="6">
        <v>3</v>
      </c>
      <c r="D100" s="6" t="s">
        <v>105</v>
      </c>
      <c r="E100" s="6" t="s">
        <v>105</v>
      </c>
      <c r="F100" s="6" t="str">
        <f>VLOOKUP(B100,MasterData[],2,0)</f>
        <v>Product34</v>
      </c>
      <c r="G100" s="6" t="str">
        <f>VLOOKUP(B100,MasterData[],3,0)</f>
        <v>Category04</v>
      </c>
      <c r="H100" s="6" t="str">
        <f>VLOOKUP(B100,MasterData[],4,0)</f>
        <v>Lt</v>
      </c>
      <c r="I100" s="14">
        <f>VLOOKUP(B100,MasterData[],5,0)</f>
        <v>55</v>
      </c>
      <c r="J100" s="14">
        <f>VLOOKUP(B100,MasterData[],6,0)</f>
        <v>58.3</v>
      </c>
      <c r="K100" s="14">
        <f t="shared" si="7"/>
        <v>165</v>
      </c>
      <c r="L100" s="14">
        <f t="shared" si="8"/>
        <v>174.89999999999998</v>
      </c>
      <c r="M100" s="6">
        <f t="shared" si="9"/>
        <v>3</v>
      </c>
      <c r="N100" s="6" t="str">
        <f t="shared" si="5"/>
        <v>May</v>
      </c>
      <c r="O100" s="7" t="str">
        <f t="shared" si="6"/>
        <v>2021</v>
      </c>
    </row>
    <row r="101" spans="1:15" x14ac:dyDescent="0.3">
      <c r="A101" s="12">
        <v>44320</v>
      </c>
      <c r="B101" s="13" t="s">
        <v>37</v>
      </c>
      <c r="C101" s="6">
        <v>13</v>
      </c>
      <c r="D101" s="6" t="s">
        <v>105</v>
      </c>
      <c r="E101" s="6" t="s">
        <v>105</v>
      </c>
      <c r="F101" s="6" t="str">
        <f>VLOOKUP(B101,MasterData[],2,0)</f>
        <v>Product15</v>
      </c>
      <c r="G101" s="6" t="str">
        <f>VLOOKUP(B101,MasterData[],3,0)</f>
        <v>Category02</v>
      </c>
      <c r="H101" s="6" t="str">
        <f>VLOOKUP(B101,MasterData[],4,0)</f>
        <v>No.</v>
      </c>
      <c r="I101" s="14">
        <f>VLOOKUP(B101,MasterData[],5,0)</f>
        <v>12</v>
      </c>
      <c r="J101" s="14">
        <f>VLOOKUP(B101,MasterData[],6,0)</f>
        <v>15.719999999999999</v>
      </c>
      <c r="K101" s="14">
        <f t="shared" si="7"/>
        <v>156</v>
      </c>
      <c r="L101" s="14">
        <f t="shared" si="8"/>
        <v>204.35999999999999</v>
      </c>
      <c r="M101" s="6">
        <f t="shared" si="9"/>
        <v>4</v>
      </c>
      <c r="N101" s="6" t="str">
        <f t="shared" si="5"/>
        <v>May</v>
      </c>
      <c r="O101" s="7" t="str">
        <f t="shared" si="6"/>
        <v>2021</v>
      </c>
    </row>
    <row r="102" spans="1:15" x14ac:dyDescent="0.3">
      <c r="A102" s="12">
        <v>44320</v>
      </c>
      <c r="B102" s="13" t="s">
        <v>35</v>
      </c>
      <c r="C102" s="6">
        <v>4</v>
      </c>
      <c r="D102" s="6" t="s">
        <v>107</v>
      </c>
      <c r="E102" s="6" t="s">
        <v>106</v>
      </c>
      <c r="F102" s="6" t="str">
        <f>VLOOKUP(B102,MasterData[],2,0)</f>
        <v>Product14</v>
      </c>
      <c r="G102" s="6" t="str">
        <f>VLOOKUP(B102,MasterData[],3,0)</f>
        <v>Category02</v>
      </c>
      <c r="H102" s="6" t="str">
        <f>VLOOKUP(B102,MasterData[],4,0)</f>
        <v>Kg</v>
      </c>
      <c r="I102" s="14">
        <f>VLOOKUP(B102,MasterData[],5,0)</f>
        <v>112</v>
      </c>
      <c r="J102" s="14">
        <f>VLOOKUP(B102,MasterData[],6,0)</f>
        <v>146.72</v>
      </c>
      <c r="K102" s="14">
        <f t="shared" si="7"/>
        <v>448</v>
      </c>
      <c r="L102" s="14">
        <f t="shared" si="8"/>
        <v>586.88</v>
      </c>
      <c r="M102" s="6">
        <f t="shared" si="9"/>
        <v>4</v>
      </c>
      <c r="N102" s="6" t="str">
        <f t="shared" si="5"/>
        <v>May</v>
      </c>
      <c r="O102" s="7" t="str">
        <f t="shared" si="6"/>
        <v>2021</v>
      </c>
    </row>
    <row r="103" spans="1:15" x14ac:dyDescent="0.3">
      <c r="A103" s="12">
        <v>44321</v>
      </c>
      <c r="B103" s="13" t="s">
        <v>24</v>
      </c>
      <c r="C103" s="6">
        <v>13</v>
      </c>
      <c r="D103" s="6" t="s">
        <v>107</v>
      </c>
      <c r="E103" s="6" t="s">
        <v>106</v>
      </c>
      <c r="F103" s="6" t="str">
        <f>VLOOKUP(B103,MasterData[],2,0)</f>
        <v>Product09</v>
      </c>
      <c r="G103" s="6" t="str">
        <f>VLOOKUP(B103,MasterData[],3,0)</f>
        <v>Category01</v>
      </c>
      <c r="H103" s="6" t="str">
        <f>VLOOKUP(B103,MasterData[],4,0)</f>
        <v>No.</v>
      </c>
      <c r="I103" s="14">
        <f>VLOOKUP(B103,MasterData[],5,0)</f>
        <v>6</v>
      </c>
      <c r="J103" s="14">
        <f>VLOOKUP(B103,MasterData[],6,0)</f>
        <v>7.8599999999999994</v>
      </c>
      <c r="K103" s="14">
        <f t="shared" si="7"/>
        <v>78</v>
      </c>
      <c r="L103" s="14">
        <f t="shared" si="8"/>
        <v>102.17999999999999</v>
      </c>
      <c r="M103" s="6">
        <f t="shared" si="9"/>
        <v>5</v>
      </c>
      <c r="N103" s="6" t="str">
        <f t="shared" si="5"/>
        <v>May</v>
      </c>
      <c r="O103" s="7" t="str">
        <f t="shared" si="6"/>
        <v>2021</v>
      </c>
    </row>
    <row r="104" spans="1:15" x14ac:dyDescent="0.3">
      <c r="A104" s="12">
        <v>44322</v>
      </c>
      <c r="B104" s="13" t="s">
        <v>22</v>
      </c>
      <c r="C104" s="6">
        <v>15</v>
      </c>
      <c r="D104" s="6" t="s">
        <v>107</v>
      </c>
      <c r="E104" s="6" t="s">
        <v>105</v>
      </c>
      <c r="F104" s="6" t="str">
        <f>VLOOKUP(B104,MasterData[],2,0)</f>
        <v>Product08</v>
      </c>
      <c r="G104" s="6" t="str">
        <f>VLOOKUP(B104,MasterData[],3,0)</f>
        <v>Category01</v>
      </c>
      <c r="H104" s="6" t="str">
        <f>VLOOKUP(B104,MasterData[],4,0)</f>
        <v>Kg</v>
      </c>
      <c r="I104" s="14">
        <f>VLOOKUP(B104,MasterData[],5,0)</f>
        <v>83</v>
      </c>
      <c r="J104" s="14">
        <f>VLOOKUP(B104,MasterData[],6,0)</f>
        <v>94.62</v>
      </c>
      <c r="K104" s="14">
        <f t="shared" si="7"/>
        <v>1245</v>
      </c>
      <c r="L104" s="14">
        <f t="shared" si="8"/>
        <v>1419.3000000000002</v>
      </c>
      <c r="M104" s="6">
        <f t="shared" si="9"/>
        <v>6</v>
      </c>
      <c r="N104" s="6" t="str">
        <f t="shared" si="5"/>
        <v>May</v>
      </c>
      <c r="O104" s="7" t="str">
        <f t="shared" si="6"/>
        <v>2021</v>
      </c>
    </row>
    <row r="105" spans="1:15" x14ac:dyDescent="0.3">
      <c r="A105" s="12">
        <v>44322</v>
      </c>
      <c r="B105" s="13" t="s">
        <v>24</v>
      </c>
      <c r="C105" s="6">
        <v>6</v>
      </c>
      <c r="D105" s="6" t="s">
        <v>105</v>
      </c>
      <c r="E105" s="6" t="s">
        <v>105</v>
      </c>
      <c r="F105" s="6" t="str">
        <f>VLOOKUP(B105,MasterData[],2,0)</f>
        <v>Product09</v>
      </c>
      <c r="G105" s="6" t="str">
        <f>VLOOKUP(B105,MasterData[],3,0)</f>
        <v>Category01</v>
      </c>
      <c r="H105" s="6" t="str">
        <f>VLOOKUP(B105,MasterData[],4,0)</f>
        <v>No.</v>
      </c>
      <c r="I105" s="14">
        <f>VLOOKUP(B105,MasterData[],5,0)</f>
        <v>6</v>
      </c>
      <c r="J105" s="14">
        <f>VLOOKUP(B105,MasterData[],6,0)</f>
        <v>7.8599999999999994</v>
      </c>
      <c r="K105" s="14">
        <f t="shared" si="7"/>
        <v>36</v>
      </c>
      <c r="L105" s="14">
        <f t="shared" si="8"/>
        <v>47.16</v>
      </c>
      <c r="M105" s="6">
        <f t="shared" si="9"/>
        <v>6</v>
      </c>
      <c r="N105" s="6" t="str">
        <f t="shared" si="5"/>
        <v>May</v>
      </c>
      <c r="O105" s="7" t="str">
        <f t="shared" si="6"/>
        <v>2021</v>
      </c>
    </row>
    <row r="106" spans="1:15" x14ac:dyDescent="0.3">
      <c r="A106" s="12">
        <v>44323</v>
      </c>
      <c r="B106" s="13" t="s">
        <v>43</v>
      </c>
      <c r="C106" s="6">
        <v>1</v>
      </c>
      <c r="D106" s="6" t="s">
        <v>107</v>
      </c>
      <c r="E106" s="6" t="s">
        <v>106</v>
      </c>
      <c r="F106" s="6" t="str">
        <f>VLOOKUP(B106,MasterData[],2,0)</f>
        <v>Product18</v>
      </c>
      <c r="G106" s="6" t="str">
        <f>VLOOKUP(B106,MasterData[],3,0)</f>
        <v>Category02</v>
      </c>
      <c r="H106" s="6" t="str">
        <f>VLOOKUP(B106,MasterData[],4,0)</f>
        <v>No.</v>
      </c>
      <c r="I106" s="14">
        <f>VLOOKUP(B106,MasterData[],5,0)</f>
        <v>37</v>
      </c>
      <c r="J106" s="14">
        <f>VLOOKUP(B106,MasterData[],6,0)</f>
        <v>49.21</v>
      </c>
      <c r="K106" s="14">
        <f t="shared" si="7"/>
        <v>37</v>
      </c>
      <c r="L106" s="14">
        <f t="shared" si="8"/>
        <v>49.21</v>
      </c>
      <c r="M106" s="6">
        <f t="shared" si="9"/>
        <v>7</v>
      </c>
      <c r="N106" s="6" t="str">
        <f t="shared" si="5"/>
        <v>May</v>
      </c>
      <c r="O106" s="7" t="str">
        <f t="shared" si="6"/>
        <v>2021</v>
      </c>
    </row>
    <row r="107" spans="1:15" x14ac:dyDescent="0.3">
      <c r="A107" s="12">
        <v>44325</v>
      </c>
      <c r="B107" s="13" t="s">
        <v>39</v>
      </c>
      <c r="C107" s="6">
        <v>6</v>
      </c>
      <c r="D107" s="6" t="s">
        <v>105</v>
      </c>
      <c r="E107" s="6" t="s">
        <v>105</v>
      </c>
      <c r="F107" s="6" t="str">
        <f>VLOOKUP(B107,MasterData[],2,0)</f>
        <v>Product16</v>
      </c>
      <c r="G107" s="6" t="str">
        <f>VLOOKUP(B107,MasterData[],3,0)</f>
        <v>Category02</v>
      </c>
      <c r="H107" s="6" t="str">
        <f>VLOOKUP(B107,MasterData[],4,0)</f>
        <v>No.</v>
      </c>
      <c r="I107" s="14">
        <f>VLOOKUP(B107,MasterData[],5,0)</f>
        <v>13</v>
      </c>
      <c r="J107" s="14">
        <f>VLOOKUP(B107,MasterData[],6,0)</f>
        <v>16.64</v>
      </c>
      <c r="K107" s="14">
        <f t="shared" si="7"/>
        <v>78</v>
      </c>
      <c r="L107" s="14">
        <f t="shared" si="8"/>
        <v>99.84</v>
      </c>
      <c r="M107" s="6">
        <f t="shared" si="9"/>
        <v>9</v>
      </c>
      <c r="N107" s="6" t="str">
        <f t="shared" si="5"/>
        <v>May</v>
      </c>
      <c r="O107" s="7" t="str">
        <f t="shared" si="6"/>
        <v>2021</v>
      </c>
    </row>
    <row r="108" spans="1:15" x14ac:dyDescent="0.3">
      <c r="A108" s="12">
        <v>44325</v>
      </c>
      <c r="B108" s="13" t="s">
        <v>65</v>
      </c>
      <c r="C108" s="6">
        <v>8</v>
      </c>
      <c r="D108" s="6" t="s">
        <v>107</v>
      </c>
      <c r="E108" s="6" t="s">
        <v>106</v>
      </c>
      <c r="F108" s="6" t="str">
        <f>VLOOKUP(B108,MasterData[],2,0)</f>
        <v>Product28</v>
      </c>
      <c r="G108" s="6" t="str">
        <f>VLOOKUP(B108,MasterData[],3,0)</f>
        <v>Category04</v>
      </c>
      <c r="H108" s="6" t="str">
        <f>VLOOKUP(B108,MasterData[],4,0)</f>
        <v>No.</v>
      </c>
      <c r="I108" s="14">
        <f>VLOOKUP(B108,MasterData[],5,0)</f>
        <v>37</v>
      </c>
      <c r="J108" s="14">
        <f>VLOOKUP(B108,MasterData[],6,0)</f>
        <v>41.81</v>
      </c>
      <c r="K108" s="14">
        <f t="shared" si="7"/>
        <v>296</v>
      </c>
      <c r="L108" s="14">
        <f t="shared" si="8"/>
        <v>334.48</v>
      </c>
      <c r="M108" s="6">
        <f t="shared" si="9"/>
        <v>9</v>
      </c>
      <c r="N108" s="6" t="str">
        <f t="shared" si="5"/>
        <v>May</v>
      </c>
      <c r="O108" s="7" t="str">
        <f t="shared" si="6"/>
        <v>2021</v>
      </c>
    </row>
    <row r="109" spans="1:15" x14ac:dyDescent="0.3">
      <c r="A109" s="12">
        <v>44328</v>
      </c>
      <c r="B109" s="13" t="s">
        <v>39</v>
      </c>
      <c r="C109" s="6">
        <v>3</v>
      </c>
      <c r="D109" s="6" t="s">
        <v>107</v>
      </c>
      <c r="E109" s="6" t="s">
        <v>105</v>
      </c>
      <c r="F109" s="6" t="str">
        <f>VLOOKUP(B109,MasterData[],2,0)</f>
        <v>Product16</v>
      </c>
      <c r="G109" s="6" t="str">
        <f>VLOOKUP(B109,MasterData[],3,0)</f>
        <v>Category02</v>
      </c>
      <c r="H109" s="6" t="str">
        <f>VLOOKUP(B109,MasterData[],4,0)</f>
        <v>No.</v>
      </c>
      <c r="I109" s="14">
        <f>VLOOKUP(B109,MasterData[],5,0)</f>
        <v>13</v>
      </c>
      <c r="J109" s="14">
        <f>VLOOKUP(B109,MasterData[],6,0)</f>
        <v>16.64</v>
      </c>
      <c r="K109" s="14">
        <f t="shared" si="7"/>
        <v>39</v>
      </c>
      <c r="L109" s="14">
        <f t="shared" si="8"/>
        <v>49.92</v>
      </c>
      <c r="M109" s="6">
        <f t="shared" si="9"/>
        <v>12</v>
      </c>
      <c r="N109" s="6" t="str">
        <f t="shared" si="5"/>
        <v>May</v>
      </c>
      <c r="O109" s="7" t="str">
        <f t="shared" si="6"/>
        <v>2021</v>
      </c>
    </row>
    <row r="110" spans="1:15" x14ac:dyDescent="0.3">
      <c r="A110" s="12">
        <v>44328</v>
      </c>
      <c r="B110" s="13" t="s">
        <v>79</v>
      </c>
      <c r="C110" s="6">
        <v>15</v>
      </c>
      <c r="D110" s="6" t="s">
        <v>107</v>
      </c>
      <c r="E110" s="6" t="s">
        <v>105</v>
      </c>
      <c r="F110" s="6" t="str">
        <f>VLOOKUP(B110,MasterData[],2,0)</f>
        <v>Product35</v>
      </c>
      <c r="G110" s="6" t="str">
        <f>VLOOKUP(B110,MasterData[],3,0)</f>
        <v>Category04</v>
      </c>
      <c r="H110" s="6" t="str">
        <f>VLOOKUP(B110,MasterData[],4,0)</f>
        <v>No.</v>
      </c>
      <c r="I110" s="14">
        <f>VLOOKUP(B110,MasterData[],5,0)</f>
        <v>5</v>
      </c>
      <c r="J110" s="14">
        <f>VLOOKUP(B110,MasterData[],6,0)</f>
        <v>6.7</v>
      </c>
      <c r="K110" s="14">
        <f t="shared" si="7"/>
        <v>75</v>
      </c>
      <c r="L110" s="14">
        <f t="shared" si="8"/>
        <v>100.5</v>
      </c>
      <c r="M110" s="6">
        <f t="shared" si="9"/>
        <v>12</v>
      </c>
      <c r="N110" s="6" t="str">
        <f t="shared" si="5"/>
        <v>May</v>
      </c>
      <c r="O110" s="7" t="str">
        <f t="shared" si="6"/>
        <v>2021</v>
      </c>
    </row>
    <row r="111" spans="1:15" x14ac:dyDescent="0.3">
      <c r="A111" s="12">
        <v>44329</v>
      </c>
      <c r="B111" s="13" t="s">
        <v>67</v>
      </c>
      <c r="C111" s="6">
        <v>4</v>
      </c>
      <c r="D111" s="6" t="s">
        <v>107</v>
      </c>
      <c r="E111" s="6" t="s">
        <v>105</v>
      </c>
      <c r="F111" s="6" t="str">
        <f>VLOOKUP(B111,MasterData[],2,0)</f>
        <v>Product29</v>
      </c>
      <c r="G111" s="6" t="str">
        <f>VLOOKUP(B111,MasterData[],3,0)</f>
        <v>Category04</v>
      </c>
      <c r="H111" s="6" t="str">
        <f>VLOOKUP(B111,MasterData[],4,0)</f>
        <v>Lt</v>
      </c>
      <c r="I111" s="14">
        <f>VLOOKUP(B111,MasterData[],5,0)</f>
        <v>47</v>
      </c>
      <c r="J111" s="14">
        <f>VLOOKUP(B111,MasterData[],6,0)</f>
        <v>53.11</v>
      </c>
      <c r="K111" s="14">
        <f t="shared" si="7"/>
        <v>188</v>
      </c>
      <c r="L111" s="14">
        <f t="shared" si="8"/>
        <v>212.44</v>
      </c>
      <c r="M111" s="6">
        <f t="shared" si="9"/>
        <v>13</v>
      </c>
      <c r="N111" s="6" t="str">
        <f t="shared" si="5"/>
        <v>May</v>
      </c>
      <c r="O111" s="7" t="str">
        <f t="shared" si="6"/>
        <v>2021</v>
      </c>
    </row>
    <row r="112" spans="1:15" x14ac:dyDescent="0.3">
      <c r="A112" s="12">
        <v>44336</v>
      </c>
      <c r="B112" s="13" t="s">
        <v>94</v>
      </c>
      <c r="C112" s="6">
        <v>2</v>
      </c>
      <c r="D112" s="6" t="s">
        <v>105</v>
      </c>
      <c r="E112" s="6" t="s">
        <v>106</v>
      </c>
      <c r="F112" s="6" t="str">
        <f>VLOOKUP(B112,MasterData[],2,0)</f>
        <v>Product42</v>
      </c>
      <c r="G112" s="6" t="str">
        <f>VLOOKUP(B112,MasterData[],3,0)</f>
        <v>Category05</v>
      </c>
      <c r="H112" s="6" t="str">
        <f>VLOOKUP(B112,MasterData[],4,0)</f>
        <v>Ft</v>
      </c>
      <c r="I112" s="14">
        <f>VLOOKUP(B112,MasterData[],5,0)</f>
        <v>120</v>
      </c>
      <c r="J112" s="14">
        <f>VLOOKUP(B112,MasterData[],6,0)</f>
        <v>162</v>
      </c>
      <c r="K112" s="14">
        <f t="shared" si="7"/>
        <v>240</v>
      </c>
      <c r="L112" s="14">
        <f t="shared" si="8"/>
        <v>324</v>
      </c>
      <c r="M112" s="6">
        <f t="shared" si="9"/>
        <v>20</v>
      </c>
      <c r="N112" s="6" t="str">
        <f t="shared" si="5"/>
        <v>May</v>
      </c>
      <c r="O112" s="7" t="str">
        <f t="shared" si="6"/>
        <v>2021</v>
      </c>
    </row>
    <row r="113" spans="1:15" x14ac:dyDescent="0.3">
      <c r="A113" s="12">
        <v>44339</v>
      </c>
      <c r="B113" s="13" t="s">
        <v>90</v>
      </c>
      <c r="C113" s="6">
        <v>11</v>
      </c>
      <c r="D113" s="6" t="s">
        <v>107</v>
      </c>
      <c r="E113" s="6" t="s">
        <v>105</v>
      </c>
      <c r="F113" s="6" t="str">
        <f>VLOOKUP(B113,MasterData[],2,0)</f>
        <v>Product40</v>
      </c>
      <c r="G113" s="6" t="str">
        <f>VLOOKUP(B113,MasterData[],3,0)</f>
        <v>Category05</v>
      </c>
      <c r="H113" s="6" t="str">
        <f>VLOOKUP(B113,MasterData[],4,0)</f>
        <v>Kg</v>
      </c>
      <c r="I113" s="14">
        <f>VLOOKUP(B113,MasterData[],5,0)</f>
        <v>90</v>
      </c>
      <c r="J113" s="14">
        <f>VLOOKUP(B113,MasterData[],6,0)</f>
        <v>115.2</v>
      </c>
      <c r="K113" s="14">
        <f t="shared" si="7"/>
        <v>990</v>
      </c>
      <c r="L113" s="14">
        <f t="shared" si="8"/>
        <v>1267.2</v>
      </c>
      <c r="M113" s="6">
        <f t="shared" si="9"/>
        <v>23</v>
      </c>
      <c r="N113" s="6" t="str">
        <f t="shared" si="5"/>
        <v>May</v>
      </c>
      <c r="O113" s="7" t="str">
        <f t="shared" si="6"/>
        <v>2021</v>
      </c>
    </row>
    <row r="114" spans="1:15" x14ac:dyDescent="0.3">
      <c r="A114" s="12">
        <v>44346</v>
      </c>
      <c r="B114" s="13" t="s">
        <v>54</v>
      </c>
      <c r="C114" s="6">
        <v>13</v>
      </c>
      <c r="D114" s="6" t="s">
        <v>105</v>
      </c>
      <c r="E114" s="6" t="s">
        <v>105</v>
      </c>
      <c r="F114" s="6" t="str">
        <f>VLOOKUP(B114,MasterData[],2,0)</f>
        <v>Product23</v>
      </c>
      <c r="G114" s="6" t="str">
        <f>VLOOKUP(B114,MasterData[],3,0)</f>
        <v>Category03</v>
      </c>
      <c r="H114" s="6" t="str">
        <f>VLOOKUP(B114,MasterData[],4,0)</f>
        <v>Ft</v>
      </c>
      <c r="I114" s="14">
        <f>VLOOKUP(B114,MasterData[],5,0)</f>
        <v>141</v>
      </c>
      <c r="J114" s="14">
        <f>VLOOKUP(B114,MasterData[],6,0)</f>
        <v>149.46</v>
      </c>
      <c r="K114" s="14">
        <f t="shared" si="7"/>
        <v>1833</v>
      </c>
      <c r="L114" s="14">
        <f t="shared" si="8"/>
        <v>1942.98</v>
      </c>
      <c r="M114" s="6">
        <f t="shared" si="9"/>
        <v>30</v>
      </c>
      <c r="N114" s="6" t="str">
        <f t="shared" si="5"/>
        <v>May</v>
      </c>
      <c r="O114" s="7" t="str">
        <f t="shared" si="6"/>
        <v>2021</v>
      </c>
    </row>
    <row r="115" spans="1:15" x14ac:dyDescent="0.3">
      <c r="A115" s="12">
        <v>44346</v>
      </c>
      <c r="B115" s="13" t="s">
        <v>33</v>
      </c>
      <c r="C115" s="6">
        <v>6</v>
      </c>
      <c r="D115" s="6" t="s">
        <v>105</v>
      </c>
      <c r="E115" s="6" t="s">
        <v>106</v>
      </c>
      <c r="F115" s="6" t="str">
        <f>VLOOKUP(B115,MasterData[],2,0)</f>
        <v>Product13</v>
      </c>
      <c r="G115" s="6" t="str">
        <f>VLOOKUP(B115,MasterData[],3,0)</f>
        <v>Category02</v>
      </c>
      <c r="H115" s="6" t="str">
        <f>VLOOKUP(B115,MasterData[],4,0)</f>
        <v>Kg</v>
      </c>
      <c r="I115" s="14">
        <f>VLOOKUP(B115,MasterData[],5,0)</f>
        <v>112</v>
      </c>
      <c r="J115" s="14">
        <f>VLOOKUP(B115,MasterData[],6,0)</f>
        <v>122.08</v>
      </c>
      <c r="K115" s="14">
        <f t="shared" si="7"/>
        <v>672</v>
      </c>
      <c r="L115" s="14">
        <f t="shared" si="8"/>
        <v>732.48</v>
      </c>
      <c r="M115" s="6">
        <f t="shared" si="9"/>
        <v>30</v>
      </c>
      <c r="N115" s="6" t="str">
        <f t="shared" si="5"/>
        <v>May</v>
      </c>
      <c r="O115" s="7" t="str">
        <f t="shared" si="6"/>
        <v>2021</v>
      </c>
    </row>
    <row r="116" spans="1:15" x14ac:dyDescent="0.3">
      <c r="A116" s="12">
        <v>44350</v>
      </c>
      <c r="B116" s="13" t="s">
        <v>50</v>
      </c>
      <c r="C116" s="6">
        <v>10</v>
      </c>
      <c r="D116" s="6" t="s">
        <v>107</v>
      </c>
      <c r="E116" s="6" t="s">
        <v>106</v>
      </c>
      <c r="F116" s="6" t="str">
        <f>VLOOKUP(B116,MasterData[],2,0)</f>
        <v>Product21</v>
      </c>
      <c r="G116" s="6" t="str">
        <f>VLOOKUP(B116,MasterData[],3,0)</f>
        <v>Category03</v>
      </c>
      <c r="H116" s="6" t="str">
        <f>VLOOKUP(B116,MasterData[],4,0)</f>
        <v>Ft</v>
      </c>
      <c r="I116" s="14">
        <f>VLOOKUP(B116,MasterData[],5,0)</f>
        <v>126</v>
      </c>
      <c r="J116" s="14">
        <f>VLOOKUP(B116,MasterData[],6,0)</f>
        <v>162.54</v>
      </c>
      <c r="K116" s="14">
        <f t="shared" si="7"/>
        <v>1260</v>
      </c>
      <c r="L116" s="14">
        <f t="shared" si="8"/>
        <v>1625.3999999999999</v>
      </c>
      <c r="M116" s="6">
        <f t="shared" si="9"/>
        <v>3</v>
      </c>
      <c r="N116" s="6" t="str">
        <f t="shared" si="5"/>
        <v>Jun</v>
      </c>
      <c r="O116" s="7" t="str">
        <f t="shared" si="6"/>
        <v>2021</v>
      </c>
    </row>
    <row r="117" spans="1:15" x14ac:dyDescent="0.3">
      <c r="A117" s="12">
        <v>44351</v>
      </c>
      <c r="B117" s="13" t="s">
        <v>47</v>
      </c>
      <c r="C117" s="6">
        <v>8</v>
      </c>
      <c r="D117" s="6" t="s">
        <v>104</v>
      </c>
      <c r="E117" s="6" t="s">
        <v>105</v>
      </c>
      <c r="F117" s="6" t="str">
        <f>VLOOKUP(B117,MasterData[],2,0)</f>
        <v>Product20</v>
      </c>
      <c r="G117" s="6" t="str">
        <f>VLOOKUP(B117,MasterData[],3,0)</f>
        <v>Category03</v>
      </c>
      <c r="H117" s="6" t="str">
        <f>VLOOKUP(B117,MasterData[],4,0)</f>
        <v>Lt</v>
      </c>
      <c r="I117" s="14">
        <f>VLOOKUP(B117,MasterData[],5,0)</f>
        <v>61</v>
      </c>
      <c r="J117" s="14">
        <f>VLOOKUP(B117,MasterData[],6,0)</f>
        <v>76.25</v>
      </c>
      <c r="K117" s="14">
        <f t="shared" si="7"/>
        <v>488</v>
      </c>
      <c r="L117" s="14">
        <f t="shared" si="8"/>
        <v>610</v>
      </c>
      <c r="M117" s="6">
        <f t="shared" si="9"/>
        <v>4</v>
      </c>
      <c r="N117" s="6" t="str">
        <f t="shared" si="5"/>
        <v>Jun</v>
      </c>
      <c r="O117" s="7" t="str">
        <f t="shared" si="6"/>
        <v>2021</v>
      </c>
    </row>
    <row r="118" spans="1:15" x14ac:dyDescent="0.3">
      <c r="A118" s="12">
        <v>44351</v>
      </c>
      <c r="B118" s="13" t="s">
        <v>47</v>
      </c>
      <c r="C118" s="6">
        <v>12</v>
      </c>
      <c r="D118" s="6" t="s">
        <v>105</v>
      </c>
      <c r="E118" s="6" t="s">
        <v>106</v>
      </c>
      <c r="F118" s="6" t="str">
        <f>VLOOKUP(B118,MasterData[],2,0)</f>
        <v>Product20</v>
      </c>
      <c r="G118" s="6" t="str">
        <f>VLOOKUP(B118,MasterData[],3,0)</f>
        <v>Category03</v>
      </c>
      <c r="H118" s="6" t="str">
        <f>VLOOKUP(B118,MasterData[],4,0)</f>
        <v>Lt</v>
      </c>
      <c r="I118" s="14">
        <f>VLOOKUP(B118,MasterData[],5,0)</f>
        <v>61</v>
      </c>
      <c r="J118" s="14">
        <f>VLOOKUP(B118,MasterData[],6,0)</f>
        <v>76.25</v>
      </c>
      <c r="K118" s="14">
        <f t="shared" si="7"/>
        <v>732</v>
      </c>
      <c r="L118" s="14">
        <f t="shared" si="8"/>
        <v>915</v>
      </c>
      <c r="M118" s="6">
        <f t="shared" si="9"/>
        <v>4</v>
      </c>
      <c r="N118" s="6" t="str">
        <f t="shared" si="5"/>
        <v>Jun</v>
      </c>
      <c r="O118" s="7" t="str">
        <f t="shared" si="6"/>
        <v>2021</v>
      </c>
    </row>
    <row r="119" spans="1:15" x14ac:dyDescent="0.3">
      <c r="A119" s="12">
        <v>44352</v>
      </c>
      <c r="B119" s="13" t="s">
        <v>52</v>
      </c>
      <c r="C119" s="6">
        <v>15</v>
      </c>
      <c r="D119" s="6" t="s">
        <v>104</v>
      </c>
      <c r="E119" s="6" t="s">
        <v>105</v>
      </c>
      <c r="F119" s="6" t="str">
        <f>VLOOKUP(B119,MasterData[],2,0)</f>
        <v>Product22</v>
      </c>
      <c r="G119" s="6" t="str">
        <f>VLOOKUP(B119,MasterData[],3,0)</f>
        <v>Category03</v>
      </c>
      <c r="H119" s="6" t="str">
        <f>VLOOKUP(B119,MasterData[],4,0)</f>
        <v>Ft</v>
      </c>
      <c r="I119" s="14">
        <f>VLOOKUP(B119,MasterData[],5,0)</f>
        <v>121</v>
      </c>
      <c r="J119" s="14">
        <f>VLOOKUP(B119,MasterData[],6,0)</f>
        <v>141.57</v>
      </c>
      <c r="K119" s="14">
        <f t="shared" si="7"/>
        <v>1815</v>
      </c>
      <c r="L119" s="14">
        <f t="shared" si="8"/>
        <v>2123.5499999999997</v>
      </c>
      <c r="M119" s="6">
        <f t="shared" si="9"/>
        <v>5</v>
      </c>
      <c r="N119" s="6" t="str">
        <f t="shared" si="5"/>
        <v>Jun</v>
      </c>
      <c r="O119" s="7" t="str">
        <f t="shared" si="6"/>
        <v>2021</v>
      </c>
    </row>
    <row r="120" spans="1:15" x14ac:dyDescent="0.3">
      <c r="A120" s="12">
        <v>44352</v>
      </c>
      <c r="B120" s="13" t="s">
        <v>79</v>
      </c>
      <c r="C120" s="6">
        <v>10</v>
      </c>
      <c r="D120" s="6" t="s">
        <v>107</v>
      </c>
      <c r="E120" s="6" t="s">
        <v>105</v>
      </c>
      <c r="F120" s="6" t="str">
        <f>VLOOKUP(B120,MasterData[],2,0)</f>
        <v>Product35</v>
      </c>
      <c r="G120" s="6" t="str">
        <f>VLOOKUP(B120,MasterData[],3,0)</f>
        <v>Category04</v>
      </c>
      <c r="H120" s="6" t="str">
        <f>VLOOKUP(B120,MasterData[],4,0)</f>
        <v>No.</v>
      </c>
      <c r="I120" s="14">
        <f>VLOOKUP(B120,MasterData[],5,0)</f>
        <v>5</v>
      </c>
      <c r="J120" s="14">
        <f>VLOOKUP(B120,MasterData[],6,0)</f>
        <v>6.7</v>
      </c>
      <c r="K120" s="14">
        <f t="shared" si="7"/>
        <v>50</v>
      </c>
      <c r="L120" s="14">
        <f t="shared" si="8"/>
        <v>67</v>
      </c>
      <c r="M120" s="6">
        <f t="shared" si="9"/>
        <v>5</v>
      </c>
      <c r="N120" s="6" t="str">
        <f t="shared" si="5"/>
        <v>Jun</v>
      </c>
      <c r="O120" s="7" t="str">
        <f t="shared" si="6"/>
        <v>2021</v>
      </c>
    </row>
    <row r="121" spans="1:15" x14ac:dyDescent="0.3">
      <c r="A121" s="12">
        <v>44353</v>
      </c>
      <c r="B121" s="13" t="s">
        <v>75</v>
      </c>
      <c r="C121" s="6">
        <v>6</v>
      </c>
      <c r="D121" s="6" t="s">
        <v>107</v>
      </c>
      <c r="E121" s="6" t="s">
        <v>105</v>
      </c>
      <c r="F121" s="6" t="str">
        <f>VLOOKUP(B121,MasterData[],2,0)</f>
        <v>Product33</v>
      </c>
      <c r="G121" s="6" t="str">
        <f>VLOOKUP(B121,MasterData[],3,0)</f>
        <v>Category04</v>
      </c>
      <c r="H121" s="6" t="str">
        <f>VLOOKUP(B121,MasterData[],4,0)</f>
        <v>Kg</v>
      </c>
      <c r="I121" s="14">
        <f>VLOOKUP(B121,MasterData[],5,0)</f>
        <v>95</v>
      </c>
      <c r="J121" s="14">
        <f>VLOOKUP(B121,MasterData[],6,0)</f>
        <v>119.7</v>
      </c>
      <c r="K121" s="14">
        <f t="shared" si="7"/>
        <v>570</v>
      </c>
      <c r="L121" s="14">
        <f t="shared" si="8"/>
        <v>718.2</v>
      </c>
      <c r="M121" s="6">
        <f t="shared" si="9"/>
        <v>6</v>
      </c>
      <c r="N121" s="6" t="str">
        <f t="shared" si="5"/>
        <v>Jun</v>
      </c>
      <c r="O121" s="7" t="str">
        <f t="shared" si="6"/>
        <v>2021</v>
      </c>
    </row>
    <row r="122" spans="1:15" x14ac:dyDescent="0.3">
      <c r="A122" s="12">
        <v>44355</v>
      </c>
      <c r="B122" s="13" t="s">
        <v>65</v>
      </c>
      <c r="C122" s="6">
        <v>11</v>
      </c>
      <c r="D122" s="6" t="s">
        <v>107</v>
      </c>
      <c r="E122" s="6" t="s">
        <v>105</v>
      </c>
      <c r="F122" s="6" t="str">
        <f>VLOOKUP(B122,MasterData[],2,0)</f>
        <v>Product28</v>
      </c>
      <c r="G122" s="6" t="str">
        <f>VLOOKUP(B122,MasterData[],3,0)</f>
        <v>Category04</v>
      </c>
      <c r="H122" s="6" t="str">
        <f>VLOOKUP(B122,MasterData[],4,0)</f>
        <v>No.</v>
      </c>
      <c r="I122" s="14">
        <f>VLOOKUP(B122,MasterData[],5,0)</f>
        <v>37</v>
      </c>
      <c r="J122" s="14">
        <f>VLOOKUP(B122,MasterData[],6,0)</f>
        <v>41.81</v>
      </c>
      <c r="K122" s="14">
        <f t="shared" si="7"/>
        <v>407</v>
      </c>
      <c r="L122" s="14">
        <f t="shared" si="8"/>
        <v>459.91</v>
      </c>
      <c r="M122" s="6">
        <f t="shared" si="9"/>
        <v>8</v>
      </c>
      <c r="N122" s="6" t="str">
        <f t="shared" si="5"/>
        <v>Jun</v>
      </c>
      <c r="O122" s="7" t="str">
        <f t="shared" si="6"/>
        <v>2021</v>
      </c>
    </row>
    <row r="123" spans="1:15" x14ac:dyDescent="0.3">
      <c r="A123" s="12">
        <v>44355</v>
      </c>
      <c r="B123" s="13" t="s">
        <v>14</v>
      </c>
      <c r="C123" s="6">
        <v>11</v>
      </c>
      <c r="D123" s="6" t="s">
        <v>104</v>
      </c>
      <c r="E123" s="6" t="s">
        <v>106</v>
      </c>
      <c r="F123" s="6" t="str">
        <f>VLOOKUP(B123,MasterData[],2,0)</f>
        <v>Product04</v>
      </c>
      <c r="G123" s="6" t="str">
        <f>VLOOKUP(B123,MasterData[],3,0)</f>
        <v>Category01</v>
      </c>
      <c r="H123" s="6" t="str">
        <f>VLOOKUP(B123,MasterData[],4,0)</f>
        <v>Lt</v>
      </c>
      <c r="I123" s="14">
        <f>VLOOKUP(B123,MasterData[],5,0)</f>
        <v>44</v>
      </c>
      <c r="J123" s="14">
        <f>VLOOKUP(B123,MasterData[],6,0)</f>
        <v>48.84</v>
      </c>
      <c r="K123" s="14">
        <f t="shared" si="7"/>
        <v>484</v>
      </c>
      <c r="L123" s="14">
        <f t="shared" si="8"/>
        <v>537.24</v>
      </c>
      <c r="M123" s="6">
        <f t="shared" si="9"/>
        <v>8</v>
      </c>
      <c r="N123" s="6" t="str">
        <f t="shared" si="5"/>
        <v>Jun</v>
      </c>
      <c r="O123" s="7" t="str">
        <f t="shared" si="6"/>
        <v>2021</v>
      </c>
    </row>
    <row r="124" spans="1:15" x14ac:dyDescent="0.3">
      <c r="A124" s="12">
        <v>44356</v>
      </c>
      <c r="B124" s="13" t="s">
        <v>6</v>
      </c>
      <c r="C124" s="6">
        <v>7</v>
      </c>
      <c r="D124" s="6" t="s">
        <v>107</v>
      </c>
      <c r="E124" s="6" t="s">
        <v>105</v>
      </c>
      <c r="F124" s="6" t="str">
        <f>VLOOKUP(B124,MasterData[],2,0)</f>
        <v>Product01</v>
      </c>
      <c r="G124" s="6" t="str">
        <f>VLOOKUP(B124,MasterData[],3,0)</f>
        <v>Category01</v>
      </c>
      <c r="H124" s="6" t="str">
        <f>VLOOKUP(B124,MasterData[],4,0)</f>
        <v>Kg</v>
      </c>
      <c r="I124" s="14">
        <f>VLOOKUP(B124,MasterData[],5,0)</f>
        <v>98</v>
      </c>
      <c r="J124" s="14">
        <f>VLOOKUP(B124,MasterData[],6,0)</f>
        <v>103.88</v>
      </c>
      <c r="K124" s="14">
        <f t="shared" si="7"/>
        <v>686</v>
      </c>
      <c r="L124" s="14">
        <f t="shared" si="8"/>
        <v>727.16</v>
      </c>
      <c r="M124" s="6">
        <f t="shared" si="9"/>
        <v>9</v>
      </c>
      <c r="N124" s="6" t="str">
        <f t="shared" si="5"/>
        <v>Jun</v>
      </c>
      <c r="O124" s="7" t="str">
        <f t="shared" si="6"/>
        <v>2021</v>
      </c>
    </row>
    <row r="125" spans="1:15" x14ac:dyDescent="0.3">
      <c r="A125" s="12">
        <v>44358</v>
      </c>
      <c r="B125" s="13" t="s">
        <v>73</v>
      </c>
      <c r="C125" s="6">
        <v>12</v>
      </c>
      <c r="D125" s="6" t="s">
        <v>104</v>
      </c>
      <c r="E125" s="6" t="s">
        <v>106</v>
      </c>
      <c r="F125" s="6" t="str">
        <f>VLOOKUP(B125,MasterData[],2,0)</f>
        <v>Product32</v>
      </c>
      <c r="G125" s="6" t="str">
        <f>VLOOKUP(B125,MasterData[],3,0)</f>
        <v>Category04</v>
      </c>
      <c r="H125" s="6" t="str">
        <f>VLOOKUP(B125,MasterData[],4,0)</f>
        <v>Kg</v>
      </c>
      <c r="I125" s="14">
        <f>VLOOKUP(B125,MasterData[],5,0)</f>
        <v>89</v>
      </c>
      <c r="J125" s="14">
        <f>VLOOKUP(B125,MasterData[],6,0)</f>
        <v>117.48</v>
      </c>
      <c r="K125" s="14">
        <f t="shared" si="7"/>
        <v>1068</v>
      </c>
      <c r="L125" s="14">
        <f t="shared" si="8"/>
        <v>1409.76</v>
      </c>
      <c r="M125" s="6">
        <f t="shared" si="9"/>
        <v>11</v>
      </c>
      <c r="N125" s="6" t="str">
        <f t="shared" si="5"/>
        <v>Jun</v>
      </c>
      <c r="O125" s="7" t="str">
        <f t="shared" si="6"/>
        <v>2021</v>
      </c>
    </row>
    <row r="126" spans="1:15" x14ac:dyDescent="0.3">
      <c r="A126" s="12">
        <v>44359</v>
      </c>
      <c r="B126" s="13" t="s">
        <v>92</v>
      </c>
      <c r="C126" s="6">
        <v>6</v>
      </c>
      <c r="D126" s="6" t="s">
        <v>107</v>
      </c>
      <c r="E126" s="6" t="s">
        <v>105</v>
      </c>
      <c r="F126" s="6" t="str">
        <f>VLOOKUP(B126,MasterData[],2,0)</f>
        <v>Product41</v>
      </c>
      <c r="G126" s="6" t="str">
        <f>VLOOKUP(B126,MasterData[],3,0)</f>
        <v>Category05</v>
      </c>
      <c r="H126" s="6" t="str">
        <f>VLOOKUP(B126,MasterData[],4,0)</f>
        <v>Ft</v>
      </c>
      <c r="I126" s="14">
        <f>VLOOKUP(B126,MasterData[],5,0)</f>
        <v>138</v>
      </c>
      <c r="J126" s="14">
        <f>VLOOKUP(B126,MasterData[],6,0)</f>
        <v>173.88</v>
      </c>
      <c r="K126" s="14">
        <f t="shared" si="7"/>
        <v>828</v>
      </c>
      <c r="L126" s="14">
        <f t="shared" si="8"/>
        <v>1043.28</v>
      </c>
      <c r="M126" s="6">
        <f t="shared" si="9"/>
        <v>12</v>
      </c>
      <c r="N126" s="6" t="str">
        <f t="shared" si="5"/>
        <v>Jun</v>
      </c>
      <c r="O126" s="7" t="str">
        <f t="shared" si="6"/>
        <v>2021</v>
      </c>
    </row>
    <row r="127" spans="1:15" x14ac:dyDescent="0.3">
      <c r="A127" s="12">
        <v>44361</v>
      </c>
      <c r="B127" s="13" t="s">
        <v>58</v>
      </c>
      <c r="C127" s="6">
        <v>10</v>
      </c>
      <c r="D127" s="6" t="s">
        <v>105</v>
      </c>
      <c r="E127" s="6" t="s">
        <v>106</v>
      </c>
      <c r="F127" s="6" t="str">
        <f>VLOOKUP(B127,MasterData[],2,0)</f>
        <v>Product25</v>
      </c>
      <c r="G127" s="6" t="str">
        <f>VLOOKUP(B127,MasterData[],3,0)</f>
        <v>Category03</v>
      </c>
      <c r="H127" s="6" t="str">
        <f>VLOOKUP(B127,MasterData[],4,0)</f>
        <v>No.</v>
      </c>
      <c r="I127" s="14">
        <f>VLOOKUP(B127,MasterData[],5,0)</f>
        <v>7</v>
      </c>
      <c r="J127" s="14">
        <f>VLOOKUP(B127,MasterData[],6,0)</f>
        <v>8.33</v>
      </c>
      <c r="K127" s="14">
        <f t="shared" si="7"/>
        <v>70</v>
      </c>
      <c r="L127" s="14">
        <f t="shared" si="8"/>
        <v>83.3</v>
      </c>
      <c r="M127" s="6">
        <f t="shared" si="9"/>
        <v>14</v>
      </c>
      <c r="N127" s="6" t="str">
        <f t="shared" si="5"/>
        <v>Jun</v>
      </c>
      <c r="O127" s="7" t="str">
        <f t="shared" si="6"/>
        <v>2021</v>
      </c>
    </row>
    <row r="128" spans="1:15" x14ac:dyDescent="0.3">
      <c r="A128" s="12">
        <v>44363</v>
      </c>
      <c r="B128" s="13" t="s">
        <v>45</v>
      </c>
      <c r="C128" s="6">
        <v>5</v>
      </c>
      <c r="D128" s="6" t="s">
        <v>104</v>
      </c>
      <c r="E128" s="6" t="s">
        <v>106</v>
      </c>
      <c r="F128" s="6" t="str">
        <f>VLOOKUP(B128,MasterData[],2,0)</f>
        <v>Product19</v>
      </c>
      <c r="G128" s="6" t="str">
        <f>VLOOKUP(B128,MasterData[],3,0)</f>
        <v>Category02</v>
      </c>
      <c r="H128" s="6" t="str">
        <f>VLOOKUP(B128,MasterData[],4,0)</f>
        <v>Ft</v>
      </c>
      <c r="I128" s="14">
        <f>VLOOKUP(B128,MasterData[],5,0)</f>
        <v>150</v>
      </c>
      <c r="J128" s="14">
        <f>VLOOKUP(B128,MasterData[],6,0)</f>
        <v>210</v>
      </c>
      <c r="K128" s="14">
        <f t="shared" si="7"/>
        <v>750</v>
      </c>
      <c r="L128" s="14">
        <f t="shared" si="8"/>
        <v>1050</v>
      </c>
      <c r="M128" s="6">
        <f t="shared" si="9"/>
        <v>16</v>
      </c>
      <c r="N128" s="6" t="str">
        <f t="shared" si="5"/>
        <v>Jun</v>
      </c>
      <c r="O128" s="7" t="str">
        <f t="shared" si="6"/>
        <v>2021</v>
      </c>
    </row>
    <row r="129" spans="1:15" x14ac:dyDescent="0.3">
      <c r="A129" s="12">
        <v>44363</v>
      </c>
      <c r="B129" s="13" t="s">
        <v>37</v>
      </c>
      <c r="C129" s="6">
        <v>12</v>
      </c>
      <c r="D129" s="6" t="s">
        <v>105</v>
      </c>
      <c r="E129" s="6" t="s">
        <v>106</v>
      </c>
      <c r="F129" s="6" t="str">
        <f>VLOOKUP(B129,MasterData[],2,0)</f>
        <v>Product15</v>
      </c>
      <c r="G129" s="6" t="str">
        <f>VLOOKUP(B129,MasterData[],3,0)</f>
        <v>Category02</v>
      </c>
      <c r="H129" s="6" t="str">
        <f>VLOOKUP(B129,MasterData[],4,0)</f>
        <v>No.</v>
      </c>
      <c r="I129" s="14">
        <f>VLOOKUP(B129,MasterData[],5,0)</f>
        <v>12</v>
      </c>
      <c r="J129" s="14">
        <f>VLOOKUP(B129,MasterData[],6,0)</f>
        <v>15.719999999999999</v>
      </c>
      <c r="K129" s="14">
        <f t="shared" si="7"/>
        <v>144</v>
      </c>
      <c r="L129" s="14">
        <f t="shared" si="8"/>
        <v>188.64</v>
      </c>
      <c r="M129" s="6">
        <f t="shared" si="9"/>
        <v>16</v>
      </c>
      <c r="N129" s="6" t="str">
        <f t="shared" si="5"/>
        <v>Jun</v>
      </c>
      <c r="O129" s="7" t="str">
        <f t="shared" si="6"/>
        <v>2021</v>
      </c>
    </row>
    <row r="130" spans="1:15" x14ac:dyDescent="0.3">
      <c r="A130" s="12">
        <v>44363</v>
      </c>
      <c r="B130" s="13" t="s">
        <v>88</v>
      </c>
      <c r="C130" s="6">
        <v>11</v>
      </c>
      <c r="D130" s="6" t="s">
        <v>107</v>
      </c>
      <c r="E130" s="6" t="s">
        <v>106</v>
      </c>
      <c r="F130" s="6" t="str">
        <f>VLOOKUP(B130,MasterData[],2,0)</f>
        <v>Product39</v>
      </c>
      <c r="G130" s="6" t="str">
        <f>VLOOKUP(B130,MasterData[],3,0)</f>
        <v>Category05</v>
      </c>
      <c r="H130" s="6" t="str">
        <f>VLOOKUP(B130,MasterData[],4,0)</f>
        <v>No.</v>
      </c>
      <c r="I130" s="14">
        <f>VLOOKUP(B130,MasterData[],5,0)</f>
        <v>37</v>
      </c>
      <c r="J130" s="14">
        <f>VLOOKUP(B130,MasterData[],6,0)</f>
        <v>42.55</v>
      </c>
      <c r="K130" s="14">
        <f t="shared" si="7"/>
        <v>407</v>
      </c>
      <c r="L130" s="14">
        <f t="shared" si="8"/>
        <v>468.04999999999995</v>
      </c>
      <c r="M130" s="6">
        <f t="shared" si="9"/>
        <v>16</v>
      </c>
      <c r="N130" s="6" t="str">
        <f t="shared" ref="N130:N193" si="10">TEXT(A130,"mmm")</f>
        <v>Jun</v>
      </c>
      <c r="O130" s="7" t="str">
        <f t="shared" ref="O130:O193" si="11">TEXT(A130,"yyyy")</f>
        <v>2021</v>
      </c>
    </row>
    <row r="131" spans="1:15" x14ac:dyDescent="0.3">
      <c r="A131" s="12">
        <v>44365</v>
      </c>
      <c r="B131" s="13" t="s">
        <v>58</v>
      </c>
      <c r="C131" s="6">
        <v>13</v>
      </c>
      <c r="D131" s="6" t="s">
        <v>107</v>
      </c>
      <c r="E131" s="6" t="s">
        <v>106</v>
      </c>
      <c r="F131" s="6" t="str">
        <f>VLOOKUP(B131,MasterData[],2,0)</f>
        <v>Product25</v>
      </c>
      <c r="G131" s="6" t="str">
        <f>VLOOKUP(B131,MasterData[],3,0)</f>
        <v>Category03</v>
      </c>
      <c r="H131" s="6" t="str">
        <f>VLOOKUP(B131,MasterData[],4,0)</f>
        <v>No.</v>
      </c>
      <c r="I131" s="14">
        <f>VLOOKUP(B131,MasterData[],5,0)</f>
        <v>7</v>
      </c>
      <c r="J131" s="14">
        <f>VLOOKUP(B131,MasterData[],6,0)</f>
        <v>8.33</v>
      </c>
      <c r="K131" s="14">
        <f t="shared" ref="K131:K194" si="12">C131*I131</f>
        <v>91</v>
      </c>
      <c r="L131" s="14">
        <f t="shared" ref="L131:L194" si="13">C131*J131</f>
        <v>108.29</v>
      </c>
      <c r="M131" s="6">
        <f t="shared" ref="M131:M194" si="14">DAY(A131)</f>
        <v>18</v>
      </c>
      <c r="N131" s="6" t="str">
        <f t="shared" si="10"/>
        <v>Jun</v>
      </c>
      <c r="O131" s="7" t="str">
        <f t="shared" si="11"/>
        <v>2021</v>
      </c>
    </row>
    <row r="132" spans="1:15" x14ac:dyDescent="0.3">
      <c r="A132" s="12">
        <v>44366</v>
      </c>
      <c r="B132" s="13" t="s">
        <v>92</v>
      </c>
      <c r="C132" s="6">
        <v>5</v>
      </c>
      <c r="D132" s="6" t="s">
        <v>107</v>
      </c>
      <c r="E132" s="6" t="s">
        <v>105</v>
      </c>
      <c r="F132" s="6" t="str">
        <f>VLOOKUP(B132,MasterData[],2,0)</f>
        <v>Product41</v>
      </c>
      <c r="G132" s="6" t="str">
        <f>VLOOKUP(B132,MasterData[],3,0)</f>
        <v>Category05</v>
      </c>
      <c r="H132" s="6" t="str">
        <f>VLOOKUP(B132,MasterData[],4,0)</f>
        <v>Ft</v>
      </c>
      <c r="I132" s="14">
        <f>VLOOKUP(B132,MasterData[],5,0)</f>
        <v>138</v>
      </c>
      <c r="J132" s="14">
        <f>VLOOKUP(B132,MasterData[],6,0)</f>
        <v>173.88</v>
      </c>
      <c r="K132" s="14">
        <f t="shared" si="12"/>
        <v>690</v>
      </c>
      <c r="L132" s="14">
        <f t="shared" si="13"/>
        <v>869.4</v>
      </c>
      <c r="M132" s="6">
        <f t="shared" si="14"/>
        <v>19</v>
      </c>
      <c r="N132" s="6" t="str">
        <f t="shared" si="10"/>
        <v>Jun</v>
      </c>
      <c r="O132" s="7" t="str">
        <f t="shared" si="11"/>
        <v>2021</v>
      </c>
    </row>
    <row r="133" spans="1:15" x14ac:dyDescent="0.3">
      <c r="A133" s="12">
        <v>44367</v>
      </c>
      <c r="B133" s="13" t="s">
        <v>39</v>
      </c>
      <c r="C133" s="6">
        <v>1</v>
      </c>
      <c r="D133" s="6" t="s">
        <v>104</v>
      </c>
      <c r="E133" s="6" t="s">
        <v>106</v>
      </c>
      <c r="F133" s="6" t="str">
        <f>VLOOKUP(B133,MasterData[],2,0)</f>
        <v>Product16</v>
      </c>
      <c r="G133" s="6" t="str">
        <f>VLOOKUP(B133,MasterData[],3,0)</f>
        <v>Category02</v>
      </c>
      <c r="H133" s="6" t="str">
        <f>VLOOKUP(B133,MasterData[],4,0)</f>
        <v>No.</v>
      </c>
      <c r="I133" s="14">
        <f>VLOOKUP(B133,MasterData[],5,0)</f>
        <v>13</v>
      </c>
      <c r="J133" s="14">
        <f>VLOOKUP(B133,MasterData[],6,0)</f>
        <v>16.64</v>
      </c>
      <c r="K133" s="14">
        <f t="shared" si="12"/>
        <v>13</v>
      </c>
      <c r="L133" s="14">
        <f t="shared" si="13"/>
        <v>16.64</v>
      </c>
      <c r="M133" s="6">
        <f t="shared" si="14"/>
        <v>20</v>
      </c>
      <c r="N133" s="6" t="str">
        <f t="shared" si="10"/>
        <v>Jun</v>
      </c>
      <c r="O133" s="7" t="str">
        <f t="shared" si="11"/>
        <v>2021</v>
      </c>
    </row>
    <row r="134" spans="1:15" x14ac:dyDescent="0.3">
      <c r="A134" s="12">
        <v>44370</v>
      </c>
      <c r="B134" s="13" t="s">
        <v>39</v>
      </c>
      <c r="C134" s="6">
        <v>4</v>
      </c>
      <c r="D134" s="6" t="s">
        <v>107</v>
      </c>
      <c r="E134" s="6" t="s">
        <v>105</v>
      </c>
      <c r="F134" s="6" t="str">
        <f>VLOOKUP(B134,MasterData[],2,0)</f>
        <v>Product16</v>
      </c>
      <c r="G134" s="6" t="str">
        <f>VLOOKUP(B134,MasterData[],3,0)</f>
        <v>Category02</v>
      </c>
      <c r="H134" s="6" t="str">
        <f>VLOOKUP(B134,MasterData[],4,0)</f>
        <v>No.</v>
      </c>
      <c r="I134" s="14">
        <f>VLOOKUP(B134,MasterData[],5,0)</f>
        <v>13</v>
      </c>
      <c r="J134" s="14">
        <f>VLOOKUP(B134,MasterData[],6,0)</f>
        <v>16.64</v>
      </c>
      <c r="K134" s="14">
        <f t="shared" si="12"/>
        <v>52</v>
      </c>
      <c r="L134" s="14">
        <f t="shared" si="13"/>
        <v>66.56</v>
      </c>
      <c r="M134" s="6">
        <f t="shared" si="14"/>
        <v>23</v>
      </c>
      <c r="N134" s="6" t="str">
        <f t="shared" si="10"/>
        <v>Jun</v>
      </c>
      <c r="O134" s="7" t="str">
        <f t="shared" si="11"/>
        <v>2021</v>
      </c>
    </row>
    <row r="135" spans="1:15" x14ac:dyDescent="0.3">
      <c r="A135" s="12">
        <v>44371</v>
      </c>
      <c r="B135" s="13" t="s">
        <v>29</v>
      </c>
      <c r="C135" s="6">
        <v>13</v>
      </c>
      <c r="D135" s="6" t="s">
        <v>107</v>
      </c>
      <c r="E135" s="6" t="s">
        <v>105</v>
      </c>
      <c r="F135" s="6" t="str">
        <f>VLOOKUP(B135,MasterData[],2,0)</f>
        <v>Product11</v>
      </c>
      <c r="G135" s="6" t="str">
        <f>VLOOKUP(B135,MasterData[],3,0)</f>
        <v>Category02</v>
      </c>
      <c r="H135" s="6" t="str">
        <f>VLOOKUP(B135,MasterData[],4,0)</f>
        <v>Lt</v>
      </c>
      <c r="I135" s="14">
        <f>VLOOKUP(B135,MasterData[],5,0)</f>
        <v>44</v>
      </c>
      <c r="J135" s="14">
        <f>VLOOKUP(B135,MasterData[],6,0)</f>
        <v>48.4</v>
      </c>
      <c r="K135" s="14">
        <f t="shared" si="12"/>
        <v>572</v>
      </c>
      <c r="L135" s="14">
        <f t="shared" si="13"/>
        <v>629.19999999999993</v>
      </c>
      <c r="M135" s="6">
        <f t="shared" si="14"/>
        <v>24</v>
      </c>
      <c r="N135" s="6" t="str">
        <f t="shared" si="10"/>
        <v>Jun</v>
      </c>
      <c r="O135" s="7" t="str">
        <f t="shared" si="11"/>
        <v>2021</v>
      </c>
    </row>
    <row r="136" spans="1:15" x14ac:dyDescent="0.3">
      <c r="A136" s="12">
        <v>44373</v>
      </c>
      <c r="B136" s="13" t="s">
        <v>24</v>
      </c>
      <c r="C136" s="6">
        <v>7</v>
      </c>
      <c r="D136" s="6" t="s">
        <v>105</v>
      </c>
      <c r="E136" s="6" t="s">
        <v>105</v>
      </c>
      <c r="F136" s="6" t="str">
        <f>VLOOKUP(B136,MasterData[],2,0)</f>
        <v>Product09</v>
      </c>
      <c r="G136" s="6" t="str">
        <f>VLOOKUP(B136,MasterData[],3,0)</f>
        <v>Category01</v>
      </c>
      <c r="H136" s="6" t="str">
        <f>VLOOKUP(B136,MasterData[],4,0)</f>
        <v>No.</v>
      </c>
      <c r="I136" s="14">
        <f>VLOOKUP(B136,MasterData[],5,0)</f>
        <v>6</v>
      </c>
      <c r="J136" s="14">
        <f>VLOOKUP(B136,MasterData[],6,0)</f>
        <v>7.8599999999999994</v>
      </c>
      <c r="K136" s="14">
        <f t="shared" si="12"/>
        <v>42</v>
      </c>
      <c r="L136" s="14">
        <f t="shared" si="13"/>
        <v>55.019999999999996</v>
      </c>
      <c r="M136" s="6">
        <f t="shared" si="14"/>
        <v>26</v>
      </c>
      <c r="N136" s="6" t="str">
        <f t="shared" si="10"/>
        <v>Jun</v>
      </c>
      <c r="O136" s="7" t="str">
        <f t="shared" si="11"/>
        <v>2021</v>
      </c>
    </row>
    <row r="137" spans="1:15" x14ac:dyDescent="0.3">
      <c r="A137" s="12">
        <v>44374</v>
      </c>
      <c r="B137" s="13" t="s">
        <v>16</v>
      </c>
      <c r="C137" s="6">
        <v>11</v>
      </c>
      <c r="D137" s="6" t="s">
        <v>107</v>
      </c>
      <c r="E137" s="6" t="s">
        <v>106</v>
      </c>
      <c r="F137" s="6" t="str">
        <f>VLOOKUP(B137,MasterData[],2,0)</f>
        <v>Product05</v>
      </c>
      <c r="G137" s="6" t="str">
        <f>VLOOKUP(B137,MasterData[],3,0)</f>
        <v>Category01</v>
      </c>
      <c r="H137" s="6" t="str">
        <f>VLOOKUP(B137,MasterData[],4,0)</f>
        <v>Ft</v>
      </c>
      <c r="I137" s="14">
        <f>VLOOKUP(B137,MasterData[],5,0)</f>
        <v>133</v>
      </c>
      <c r="J137" s="14">
        <f>VLOOKUP(B137,MasterData[],6,0)</f>
        <v>155.61000000000001</v>
      </c>
      <c r="K137" s="14">
        <f t="shared" si="12"/>
        <v>1463</v>
      </c>
      <c r="L137" s="14">
        <f t="shared" si="13"/>
        <v>1711.71</v>
      </c>
      <c r="M137" s="6">
        <f t="shared" si="14"/>
        <v>27</v>
      </c>
      <c r="N137" s="6" t="str">
        <f t="shared" si="10"/>
        <v>Jun</v>
      </c>
      <c r="O137" s="7" t="str">
        <f t="shared" si="11"/>
        <v>2021</v>
      </c>
    </row>
    <row r="138" spans="1:15" x14ac:dyDescent="0.3">
      <c r="A138" s="12">
        <v>44375</v>
      </c>
      <c r="B138" s="13" t="s">
        <v>50</v>
      </c>
      <c r="C138" s="6">
        <v>2</v>
      </c>
      <c r="D138" s="6" t="s">
        <v>105</v>
      </c>
      <c r="E138" s="6" t="s">
        <v>106</v>
      </c>
      <c r="F138" s="6" t="str">
        <f>VLOOKUP(B138,MasterData[],2,0)</f>
        <v>Product21</v>
      </c>
      <c r="G138" s="6" t="str">
        <f>VLOOKUP(B138,MasterData[],3,0)</f>
        <v>Category03</v>
      </c>
      <c r="H138" s="6" t="str">
        <f>VLOOKUP(B138,MasterData[],4,0)</f>
        <v>Ft</v>
      </c>
      <c r="I138" s="14">
        <f>VLOOKUP(B138,MasterData[],5,0)</f>
        <v>126</v>
      </c>
      <c r="J138" s="14">
        <f>VLOOKUP(B138,MasterData[],6,0)</f>
        <v>162.54</v>
      </c>
      <c r="K138" s="14">
        <f t="shared" si="12"/>
        <v>252</v>
      </c>
      <c r="L138" s="14">
        <f t="shared" si="13"/>
        <v>325.08</v>
      </c>
      <c r="M138" s="6">
        <f t="shared" si="14"/>
        <v>28</v>
      </c>
      <c r="N138" s="6" t="str">
        <f t="shared" si="10"/>
        <v>Jun</v>
      </c>
      <c r="O138" s="7" t="str">
        <f t="shared" si="11"/>
        <v>2021</v>
      </c>
    </row>
    <row r="139" spans="1:15" x14ac:dyDescent="0.3">
      <c r="A139" s="12">
        <v>44375</v>
      </c>
      <c r="B139" s="13" t="s">
        <v>79</v>
      </c>
      <c r="C139" s="6">
        <v>7</v>
      </c>
      <c r="D139" s="6" t="s">
        <v>105</v>
      </c>
      <c r="E139" s="6" t="s">
        <v>105</v>
      </c>
      <c r="F139" s="6" t="str">
        <f>VLOOKUP(B139,MasterData[],2,0)</f>
        <v>Product35</v>
      </c>
      <c r="G139" s="6" t="str">
        <f>VLOOKUP(B139,MasterData[],3,0)</f>
        <v>Category04</v>
      </c>
      <c r="H139" s="6" t="str">
        <f>VLOOKUP(B139,MasterData[],4,0)</f>
        <v>No.</v>
      </c>
      <c r="I139" s="14">
        <f>VLOOKUP(B139,MasterData[],5,0)</f>
        <v>5</v>
      </c>
      <c r="J139" s="14">
        <f>VLOOKUP(B139,MasterData[],6,0)</f>
        <v>6.7</v>
      </c>
      <c r="K139" s="14">
        <f t="shared" si="12"/>
        <v>35</v>
      </c>
      <c r="L139" s="14">
        <f t="shared" si="13"/>
        <v>46.9</v>
      </c>
      <c r="M139" s="6">
        <f t="shared" si="14"/>
        <v>28</v>
      </c>
      <c r="N139" s="6" t="str">
        <f t="shared" si="10"/>
        <v>Jun</v>
      </c>
      <c r="O139" s="7" t="str">
        <f t="shared" si="11"/>
        <v>2021</v>
      </c>
    </row>
    <row r="140" spans="1:15" x14ac:dyDescent="0.3">
      <c r="A140" s="12">
        <v>44376</v>
      </c>
      <c r="B140" s="13" t="s">
        <v>35</v>
      </c>
      <c r="C140" s="6">
        <v>4</v>
      </c>
      <c r="D140" s="6" t="s">
        <v>107</v>
      </c>
      <c r="E140" s="6" t="s">
        <v>105</v>
      </c>
      <c r="F140" s="6" t="str">
        <f>VLOOKUP(B140,MasterData[],2,0)</f>
        <v>Product14</v>
      </c>
      <c r="G140" s="6" t="str">
        <f>VLOOKUP(B140,MasterData[],3,0)</f>
        <v>Category02</v>
      </c>
      <c r="H140" s="6" t="str">
        <f>VLOOKUP(B140,MasterData[],4,0)</f>
        <v>Kg</v>
      </c>
      <c r="I140" s="14">
        <f>VLOOKUP(B140,MasterData[],5,0)</f>
        <v>112</v>
      </c>
      <c r="J140" s="14">
        <f>VLOOKUP(B140,MasterData[],6,0)</f>
        <v>146.72</v>
      </c>
      <c r="K140" s="14">
        <f t="shared" si="12"/>
        <v>448</v>
      </c>
      <c r="L140" s="14">
        <f t="shared" si="13"/>
        <v>586.88</v>
      </c>
      <c r="M140" s="6">
        <f t="shared" si="14"/>
        <v>29</v>
      </c>
      <c r="N140" s="6" t="str">
        <f t="shared" si="10"/>
        <v>Jun</v>
      </c>
      <c r="O140" s="7" t="str">
        <f t="shared" si="11"/>
        <v>2021</v>
      </c>
    </row>
    <row r="141" spans="1:15" x14ac:dyDescent="0.3">
      <c r="A141" s="12">
        <v>44378</v>
      </c>
      <c r="B141" s="13" t="s">
        <v>16</v>
      </c>
      <c r="C141" s="6">
        <v>11</v>
      </c>
      <c r="D141" s="6" t="s">
        <v>107</v>
      </c>
      <c r="E141" s="6" t="s">
        <v>106</v>
      </c>
      <c r="F141" s="6" t="str">
        <f>VLOOKUP(B141,MasterData[],2,0)</f>
        <v>Product05</v>
      </c>
      <c r="G141" s="6" t="str">
        <f>VLOOKUP(B141,MasterData[],3,0)</f>
        <v>Category01</v>
      </c>
      <c r="H141" s="6" t="str">
        <f>VLOOKUP(B141,MasterData[],4,0)</f>
        <v>Ft</v>
      </c>
      <c r="I141" s="14">
        <f>VLOOKUP(B141,MasterData[],5,0)</f>
        <v>133</v>
      </c>
      <c r="J141" s="14">
        <f>VLOOKUP(B141,MasterData[],6,0)</f>
        <v>155.61000000000001</v>
      </c>
      <c r="K141" s="14">
        <f t="shared" si="12"/>
        <v>1463</v>
      </c>
      <c r="L141" s="14">
        <f t="shared" si="13"/>
        <v>1711.71</v>
      </c>
      <c r="M141" s="6">
        <f t="shared" si="14"/>
        <v>1</v>
      </c>
      <c r="N141" s="6" t="str">
        <f t="shared" si="10"/>
        <v>Jul</v>
      </c>
      <c r="O141" s="7" t="str">
        <f t="shared" si="11"/>
        <v>2021</v>
      </c>
    </row>
    <row r="142" spans="1:15" x14ac:dyDescent="0.3">
      <c r="A142" s="12">
        <v>44379</v>
      </c>
      <c r="B142" s="13" t="s">
        <v>26</v>
      </c>
      <c r="C142" s="6">
        <v>11</v>
      </c>
      <c r="D142" s="6" t="s">
        <v>107</v>
      </c>
      <c r="E142" s="6" t="s">
        <v>106</v>
      </c>
      <c r="F142" s="6" t="str">
        <f>VLOOKUP(B142,MasterData[],2,0)</f>
        <v>Product10</v>
      </c>
      <c r="G142" s="6" t="str">
        <f>VLOOKUP(B142,MasterData[],3,0)</f>
        <v>Category02</v>
      </c>
      <c r="H142" s="6" t="str">
        <f>VLOOKUP(B142,MasterData[],4,0)</f>
        <v>Ft</v>
      </c>
      <c r="I142" s="14">
        <f>VLOOKUP(B142,MasterData[],5,0)</f>
        <v>148</v>
      </c>
      <c r="J142" s="14">
        <f>VLOOKUP(B142,MasterData[],6,0)</f>
        <v>164.28</v>
      </c>
      <c r="K142" s="14">
        <f t="shared" si="12"/>
        <v>1628</v>
      </c>
      <c r="L142" s="14">
        <f t="shared" si="13"/>
        <v>1807.08</v>
      </c>
      <c r="M142" s="6">
        <f t="shared" si="14"/>
        <v>2</v>
      </c>
      <c r="N142" s="6" t="str">
        <f t="shared" si="10"/>
        <v>Jul</v>
      </c>
      <c r="O142" s="7" t="str">
        <f t="shared" si="11"/>
        <v>2021</v>
      </c>
    </row>
    <row r="143" spans="1:15" x14ac:dyDescent="0.3">
      <c r="A143" s="12">
        <v>44380</v>
      </c>
      <c r="B143" s="13" t="s">
        <v>75</v>
      </c>
      <c r="C143" s="6">
        <v>9</v>
      </c>
      <c r="D143" s="6" t="s">
        <v>105</v>
      </c>
      <c r="E143" s="6" t="s">
        <v>106</v>
      </c>
      <c r="F143" s="6" t="str">
        <f>VLOOKUP(B143,MasterData[],2,0)</f>
        <v>Product33</v>
      </c>
      <c r="G143" s="6" t="str">
        <f>VLOOKUP(B143,MasterData[],3,0)</f>
        <v>Category04</v>
      </c>
      <c r="H143" s="6" t="str">
        <f>VLOOKUP(B143,MasterData[],4,0)</f>
        <v>Kg</v>
      </c>
      <c r="I143" s="14">
        <f>VLOOKUP(B143,MasterData[],5,0)</f>
        <v>95</v>
      </c>
      <c r="J143" s="14">
        <f>VLOOKUP(B143,MasterData[],6,0)</f>
        <v>119.7</v>
      </c>
      <c r="K143" s="14">
        <f t="shared" si="12"/>
        <v>855</v>
      </c>
      <c r="L143" s="14">
        <f t="shared" si="13"/>
        <v>1077.3</v>
      </c>
      <c r="M143" s="6">
        <f t="shared" si="14"/>
        <v>3</v>
      </c>
      <c r="N143" s="6" t="str">
        <f t="shared" si="10"/>
        <v>Jul</v>
      </c>
      <c r="O143" s="7" t="str">
        <f t="shared" si="11"/>
        <v>2021</v>
      </c>
    </row>
    <row r="144" spans="1:15" x14ac:dyDescent="0.3">
      <c r="A144" s="12">
        <v>44380</v>
      </c>
      <c r="B144" s="13" t="s">
        <v>12</v>
      </c>
      <c r="C144" s="6">
        <v>8</v>
      </c>
      <c r="D144" s="6" t="s">
        <v>105</v>
      </c>
      <c r="E144" s="6" t="s">
        <v>106</v>
      </c>
      <c r="F144" s="6" t="str">
        <f>VLOOKUP(B144,MasterData[],2,0)</f>
        <v>Product03</v>
      </c>
      <c r="G144" s="6" t="str">
        <f>VLOOKUP(B144,MasterData[],3,0)</f>
        <v>Category01</v>
      </c>
      <c r="H144" s="6" t="str">
        <f>VLOOKUP(B144,MasterData[],4,0)</f>
        <v>Kg</v>
      </c>
      <c r="I144" s="14">
        <f>VLOOKUP(B144,MasterData[],5,0)</f>
        <v>71</v>
      </c>
      <c r="J144" s="14">
        <f>VLOOKUP(B144,MasterData[],6,0)</f>
        <v>80.94</v>
      </c>
      <c r="K144" s="14">
        <f t="shared" si="12"/>
        <v>568</v>
      </c>
      <c r="L144" s="14">
        <f t="shared" si="13"/>
        <v>647.52</v>
      </c>
      <c r="M144" s="6">
        <f t="shared" si="14"/>
        <v>3</v>
      </c>
      <c r="N144" s="6" t="str">
        <f t="shared" si="10"/>
        <v>Jul</v>
      </c>
      <c r="O144" s="7" t="str">
        <f t="shared" si="11"/>
        <v>2021</v>
      </c>
    </row>
    <row r="145" spans="1:15" x14ac:dyDescent="0.3">
      <c r="A145" s="12">
        <v>44382</v>
      </c>
      <c r="B145" s="13" t="s">
        <v>10</v>
      </c>
      <c r="C145" s="6">
        <v>8</v>
      </c>
      <c r="D145" s="6" t="s">
        <v>107</v>
      </c>
      <c r="E145" s="6" t="s">
        <v>105</v>
      </c>
      <c r="F145" s="6" t="str">
        <f>VLOOKUP(B145,MasterData[],2,0)</f>
        <v>Product02</v>
      </c>
      <c r="G145" s="6" t="str">
        <f>VLOOKUP(B145,MasterData[],3,0)</f>
        <v>Category01</v>
      </c>
      <c r="H145" s="6" t="str">
        <f>VLOOKUP(B145,MasterData[],4,0)</f>
        <v>Kg</v>
      </c>
      <c r="I145" s="14">
        <f>VLOOKUP(B145,MasterData[],5,0)</f>
        <v>105</v>
      </c>
      <c r="J145" s="14">
        <f>VLOOKUP(B145,MasterData[],6,0)</f>
        <v>142.80000000000001</v>
      </c>
      <c r="K145" s="14">
        <f t="shared" si="12"/>
        <v>840</v>
      </c>
      <c r="L145" s="14">
        <f t="shared" si="13"/>
        <v>1142.4000000000001</v>
      </c>
      <c r="M145" s="6">
        <f t="shared" si="14"/>
        <v>5</v>
      </c>
      <c r="N145" s="6" t="str">
        <f t="shared" si="10"/>
        <v>Jul</v>
      </c>
      <c r="O145" s="7" t="str">
        <f t="shared" si="11"/>
        <v>2021</v>
      </c>
    </row>
    <row r="146" spans="1:15" x14ac:dyDescent="0.3">
      <c r="A146" s="12">
        <v>44383</v>
      </c>
      <c r="B146" s="13" t="s">
        <v>92</v>
      </c>
      <c r="C146" s="6">
        <v>15</v>
      </c>
      <c r="D146" s="6" t="s">
        <v>107</v>
      </c>
      <c r="E146" s="6" t="s">
        <v>106</v>
      </c>
      <c r="F146" s="6" t="str">
        <f>VLOOKUP(B146,MasterData[],2,0)</f>
        <v>Product41</v>
      </c>
      <c r="G146" s="6" t="str">
        <f>VLOOKUP(B146,MasterData[],3,0)</f>
        <v>Category05</v>
      </c>
      <c r="H146" s="6" t="str">
        <f>VLOOKUP(B146,MasterData[],4,0)</f>
        <v>Ft</v>
      </c>
      <c r="I146" s="14">
        <f>VLOOKUP(B146,MasterData[],5,0)</f>
        <v>138</v>
      </c>
      <c r="J146" s="14">
        <f>VLOOKUP(B146,MasterData[],6,0)</f>
        <v>173.88</v>
      </c>
      <c r="K146" s="14">
        <f t="shared" si="12"/>
        <v>2070</v>
      </c>
      <c r="L146" s="14">
        <f t="shared" si="13"/>
        <v>2608.1999999999998</v>
      </c>
      <c r="M146" s="6">
        <f t="shared" si="14"/>
        <v>6</v>
      </c>
      <c r="N146" s="6" t="str">
        <f t="shared" si="10"/>
        <v>Jul</v>
      </c>
      <c r="O146" s="7" t="str">
        <f t="shared" si="11"/>
        <v>2021</v>
      </c>
    </row>
    <row r="147" spans="1:15" x14ac:dyDescent="0.3">
      <c r="A147" s="12">
        <v>44385</v>
      </c>
      <c r="B147" s="13" t="s">
        <v>14</v>
      </c>
      <c r="C147" s="6">
        <v>10</v>
      </c>
      <c r="D147" s="6" t="s">
        <v>107</v>
      </c>
      <c r="E147" s="6" t="s">
        <v>105</v>
      </c>
      <c r="F147" s="6" t="str">
        <f>VLOOKUP(B147,MasterData[],2,0)</f>
        <v>Product04</v>
      </c>
      <c r="G147" s="6" t="str">
        <f>VLOOKUP(B147,MasterData[],3,0)</f>
        <v>Category01</v>
      </c>
      <c r="H147" s="6" t="str">
        <f>VLOOKUP(B147,MasterData[],4,0)</f>
        <v>Lt</v>
      </c>
      <c r="I147" s="14">
        <f>VLOOKUP(B147,MasterData[],5,0)</f>
        <v>44</v>
      </c>
      <c r="J147" s="14">
        <f>VLOOKUP(B147,MasterData[],6,0)</f>
        <v>48.84</v>
      </c>
      <c r="K147" s="14">
        <f t="shared" si="12"/>
        <v>440</v>
      </c>
      <c r="L147" s="14">
        <f t="shared" si="13"/>
        <v>488.40000000000003</v>
      </c>
      <c r="M147" s="6">
        <f t="shared" si="14"/>
        <v>8</v>
      </c>
      <c r="N147" s="6" t="str">
        <f t="shared" si="10"/>
        <v>Jul</v>
      </c>
      <c r="O147" s="7" t="str">
        <f t="shared" si="11"/>
        <v>2021</v>
      </c>
    </row>
    <row r="148" spans="1:15" x14ac:dyDescent="0.3">
      <c r="A148" s="12">
        <v>44387</v>
      </c>
      <c r="B148" s="13" t="s">
        <v>77</v>
      </c>
      <c r="C148" s="6">
        <v>6</v>
      </c>
      <c r="D148" s="6" t="s">
        <v>104</v>
      </c>
      <c r="E148" s="6" t="s">
        <v>106</v>
      </c>
      <c r="F148" s="6" t="str">
        <f>VLOOKUP(B148,MasterData[],2,0)</f>
        <v>Product34</v>
      </c>
      <c r="G148" s="6" t="str">
        <f>VLOOKUP(B148,MasterData[],3,0)</f>
        <v>Category04</v>
      </c>
      <c r="H148" s="6" t="str">
        <f>VLOOKUP(B148,MasterData[],4,0)</f>
        <v>Lt</v>
      </c>
      <c r="I148" s="14">
        <f>VLOOKUP(B148,MasterData[],5,0)</f>
        <v>55</v>
      </c>
      <c r="J148" s="14">
        <f>VLOOKUP(B148,MasterData[],6,0)</f>
        <v>58.3</v>
      </c>
      <c r="K148" s="14">
        <f t="shared" si="12"/>
        <v>330</v>
      </c>
      <c r="L148" s="14">
        <f t="shared" si="13"/>
        <v>349.79999999999995</v>
      </c>
      <c r="M148" s="6">
        <f t="shared" si="14"/>
        <v>10</v>
      </c>
      <c r="N148" s="6" t="str">
        <f t="shared" si="10"/>
        <v>Jul</v>
      </c>
      <c r="O148" s="7" t="str">
        <f t="shared" si="11"/>
        <v>2021</v>
      </c>
    </row>
    <row r="149" spans="1:15" x14ac:dyDescent="0.3">
      <c r="A149" s="12">
        <v>44388</v>
      </c>
      <c r="B149" s="13" t="s">
        <v>24</v>
      </c>
      <c r="C149" s="6">
        <v>4</v>
      </c>
      <c r="D149" s="6" t="s">
        <v>104</v>
      </c>
      <c r="E149" s="6" t="s">
        <v>105</v>
      </c>
      <c r="F149" s="6" t="str">
        <f>VLOOKUP(B149,MasterData[],2,0)</f>
        <v>Product09</v>
      </c>
      <c r="G149" s="6" t="str">
        <f>VLOOKUP(B149,MasterData[],3,0)</f>
        <v>Category01</v>
      </c>
      <c r="H149" s="6" t="str">
        <f>VLOOKUP(B149,MasterData[],4,0)</f>
        <v>No.</v>
      </c>
      <c r="I149" s="14">
        <f>VLOOKUP(B149,MasterData[],5,0)</f>
        <v>6</v>
      </c>
      <c r="J149" s="14">
        <f>VLOOKUP(B149,MasterData[],6,0)</f>
        <v>7.8599999999999994</v>
      </c>
      <c r="K149" s="14">
        <f t="shared" si="12"/>
        <v>24</v>
      </c>
      <c r="L149" s="14">
        <f t="shared" si="13"/>
        <v>31.439999999999998</v>
      </c>
      <c r="M149" s="6">
        <f t="shared" si="14"/>
        <v>11</v>
      </c>
      <c r="N149" s="6" t="str">
        <f t="shared" si="10"/>
        <v>Jul</v>
      </c>
      <c r="O149" s="7" t="str">
        <f t="shared" si="11"/>
        <v>2021</v>
      </c>
    </row>
    <row r="150" spans="1:15" x14ac:dyDescent="0.3">
      <c r="A150" s="12">
        <v>44390</v>
      </c>
      <c r="B150" s="13" t="s">
        <v>45</v>
      </c>
      <c r="C150" s="6">
        <v>1</v>
      </c>
      <c r="D150" s="6" t="s">
        <v>107</v>
      </c>
      <c r="E150" s="6" t="s">
        <v>106</v>
      </c>
      <c r="F150" s="6" t="str">
        <f>VLOOKUP(B150,MasterData[],2,0)</f>
        <v>Product19</v>
      </c>
      <c r="G150" s="6" t="str">
        <f>VLOOKUP(B150,MasterData[],3,0)</f>
        <v>Category02</v>
      </c>
      <c r="H150" s="6" t="str">
        <f>VLOOKUP(B150,MasterData[],4,0)</f>
        <v>Ft</v>
      </c>
      <c r="I150" s="14">
        <f>VLOOKUP(B150,MasterData[],5,0)</f>
        <v>150</v>
      </c>
      <c r="J150" s="14">
        <f>VLOOKUP(B150,MasterData[],6,0)</f>
        <v>210</v>
      </c>
      <c r="K150" s="14">
        <f t="shared" si="12"/>
        <v>150</v>
      </c>
      <c r="L150" s="14">
        <f t="shared" si="13"/>
        <v>210</v>
      </c>
      <c r="M150" s="6">
        <f t="shared" si="14"/>
        <v>13</v>
      </c>
      <c r="N150" s="6" t="str">
        <f t="shared" si="10"/>
        <v>Jul</v>
      </c>
      <c r="O150" s="7" t="str">
        <f t="shared" si="11"/>
        <v>2021</v>
      </c>
    </row>
    <row r="151" spans="1:15" x14ac:dyDescent="0.3">
      <c r="A151" s="12">
        <v>44393</v>
      </c>
      <c r="B151" s="13" t="s">
        <v>54</v>
      </c>
      <c r="C151" s="6">
        <v>8</v>
      </c>
      <c r="D151" s="6" t="s">
        <v>104</v>
      </c>
      <c r="E151" s="6" t="s">
        <v>106</v>
      </c>
      <c r="F151" s="6" t="str">
        <f>VLOOKUP(B151,MasterData[],2,0)</f>
        <v>Product23</v>
      </c>
      <c r="G151" s="6" t="str">
        <f>VLOOKUP(B151,MasterData[],3,0)</f>
        <v>Category03</v>
      </c>
      <c r="H151" s="6" t="str">
        <f>VLOOKUP(B151,MasterData[],4,0)</f>
        <v>Ft</v>
      </c>
      <c r="I151" s="14">
        <f>VLOOKUP(B151,MasterData[],5,0)</f>
        <v>141</v>
      </c>
      <c r="J151" s="14">
        <f>VLOOKUP(B151,MasterData[],6,0)</f>
        <v>149.46</v>
      </c>
      <c r="K151" s="14">
        <f t="shared" si="12"/>
        <v>1128</v>
      </c>
      <c r="L151" s="14">
        <f t="shared" si="13"/>
        <v>1195.68</v>
      </c>
      <c r="M151" s="6">
        <f t="shared" si="14"/>
        <v>16</v>
      </c>
      <c r="N151" s="6" t="str">
        <f t="shared" si="10"/>
        <v>Jul</v>
      </c>
      <c r="O151" s="7" t="str">
        <f t="shared" si="11"/>
        <v>2021</v>
      </c>
    </row>
    <row r="152" spans="1:15" x14ac:dyDescent="0.3">
      <c r="A152" s="12">
        <v>44395</v>
      </c>
      <c r="B152" s="13" t="s">
        <v>63</v>
      </c>
      <c r="C152" s="6">
        <v>14</v>
      </c>
      <c r="D152" s="6" t="s">
        <v>105</v>
      </c>
      <c r="E152" s="6" t="s">
        <v>105</v>
      </c>
      <c r="F152" s="6" t="str">
        <f>VLOOKUP(B152,MasterData[],2,0)</f>
        <v>Product27</v>
      </c>
      <c r="G152" s="6" t="str">
        <f>VLOOKUP(B152,MasterData[],3,0)</f>
        <v>Category04</v>
      </c>
      <c r="H152" s="6" t="str">
        <f>VLOOKUP(B152,MasterData[],4,0)</f>
        <v>Lt</v>
      </c>
      <c r="I152" s="14">
        <f>VLOOKUP(B152,MasterData[],5,0)</f>
        <v>48</v>
      </c>
      <c r="J152" s="14">
        <f>VLOOKUP(B152,MasterData[],6,0)</f>
        <v>57.120000000000005</v>
      </c>
      <c r="K152" s="14">
        <f t="shared" si="12"/>
        <v>672</v>
      </c>
      <c r="L152" s="14">
        <f t="shared" si="13"/>
        <v>799.68000000000006</v>
      </c>
      <c r="M152" s="6">
        <f t="shared" si="14"/>
        <v>18</v>
      </c>
      <c r="N152" s="6" t="str">
        <f t="shared" si="10"/>
        <v>Jul</v>
      </c>
      <c r="O152" s="7" t="str">
        <f t="shared" si="11"/>
        <v>2021</v>
      </c>
    </row>
    <row r="153" spans="1:15" x14ac:dyDescent="0.3">
      <c r="A153" s="12">
        <v>44397</v>
      </c>
      <c r="B153" s="13" t="s">
        <v>86</v>
      </c>
      <c r="C153" s="6">
        <v>11</v>
      </c>
      <c r="D153" s="6" t="s">
        <v>105</v>
      </c>
      <c r="E153" s="6" t="s">
        <v>105</v>
      </c>
      <c r="F153" s="6" t="str">
        <f>VLOOKUP(B153,MasterData[],2,0)</f>
        <v>Product38</v>
      </c>
      <c r="G153" s="6" t="str">
        <f>VLOOKUP(B153,MasterData[],3,0)</f>
        <v>Category05</v>
      </c>
      <c r="H153" s="6" t="str">
        <f>VLOOKUP(B153,MasterData[],4,0)</f>
        <v>Kg</v>
      </c>
      <c r="I153" s="14">
        <f>VLOOKUP(B153,MasterData[],5,0)</f>
        <v>72</v>
      </c>
      <c r="J153" s="14">
        <f>VLOOKUP(B153,MasterData[],6,0)</f>
        <v>79.92</v>
      </c>
      <c r="K153" s="14">
        <f t="shared" si="12"/>
        <v>792</v>
      </c>
      <c r="L153" s="14">
        <f t="shared" si="13"/>
        <v>879.12</v>
      </c>
      <c r="M153" s="6">
        <f t="shared" si="14"/>
        <v>20</v>
      </c>
      <c r="N153" s="6" t="str">
        <f t="shared" si="10"/>
        <v>Jul</v>
      </c>
      <c r="O153" s="7" t="str">
        <f t="shared" si="11"/>
        <v>2021</v>
      </c>
    </row>
    <row r="154" spans="1:15" x14ac:dyDescent="0.3">
      <c r="A154" s="12">
        <v>44397</v>
      </c>
      <c r="B154" s="13" t="s">
        <v>96</v>
      </c>
      <c r="C154" s="6">
        <v>5</v>
      </c>
      <c r="D154" s="6" t="s">
        <v>107</v>
      </c>
      <c r="E154" s="6" t="s">
        <v>105</v>
      </c>
      <c r="F154" s="6" t="str">
        <f>VLOOKUP(B154,MasterData[],2,0)</f>
        <v>Product43</v>
      </c>
      <c r="G154" s="6" t="str">
        <f>VLOOKUP(B154,MasterData[],3,0)</f>
        <v>Category05</v>
      </c>
      <c r="H154" s="6" t="str">
        <f>VLOOKUP(B154,MasterData[],4,0)</f>
        <v>Kg</v>
      </c>
      <c r="I154" s="14">
        <f>VLOOKUP(B154,MasterData[],5,0)</f>
        <v>67</v>
      </c>
      <c r="J154" s="14">
        <f>VLOOKUP(B154,MasterData[],6,0)</f>
        <v>83.08</v>
      </c>
      <c r="K154" s="14">
        <f t="shared" si="12"/>
        <v>335</v>
      </c>
      <c r="L154" s="14">
        <f t="shared" si="13"/>
        <v>415.4</v>
      </c>
      <c r="M154" s="6">
        <f t="shared" si="14"/>
        <v>20</v>
      </c>
      <c r="N154" s="6" t="str">
        <f t="shared" si="10"/>
        <v>Jul</v>
      </c>
      <c r="O154" s="7" t="str">
        <f t="shared" si="11"/>
        <v>2021</v>
      </c>
    </row>
    <row r="155" spans="1:15" x14ac:dyDescent="0.3">
      <c r="A155" s="12">
        <v>44398</v>
      </c>
      <c r="B155" s="13" t="s">
        <v>67</v>
      </c>
      <c r="C155" s="6">
        <v>15</v>
      </c>
      <c r="D155" s="6" t="s">
        <v>107</v>
      </c>
      <c r="E155" s="6" t="s">
        <v>105</v>
      </c>
      <c r="F155" s="6" t="str">
        <f>VLOOKUP(B155,MasterData[],2,0)</f>
        <v>Product29</v>
      </c>
      <c r="G155" s="6" t="str">
        <f>VLOOKUP(B155,MasterData[],3,0)</f>
        <v>Category04</v>
      </c>
      <c r="H155" s="6" t="str">
        <f>VLOOKUP(B155,MasterData[],4,0)</f>
        <v>Lt</v>
      </c>
      <c r="I155" s="14">
        <f>VLOOKUP(B155,MasterData[],5,0)</f>
        <v>47</v>
      </c>
      <c r="J155" s="14">
        <f>VLOOKUP(B155,MasterData[],6,0)</f>
        <v>53.11</v>
      </c>
      <c r="K155" s="14">
        <f t="shared" si="12"/>
        <v>705</v>
      </c>
      <c r="L155" s="14">
        <f t="shared" si="13"/>
        <v>796.65</v>
      </c>
      <c r="M155" s="6">
        <f t="shared" si="14"/>
        <v>21</v>
      </c>
      <c r="N155" s="6" t="str">
        <f t="shared" si="10"/>
        <v>Jul</v>
      </c>
      <c r="O155" s="7" t="str">
        <f t="shared" si="11"/>
        <v>2021</v>
      </c>
    </row>
    <row r="156" spans="1:15" x14ac:dyDescent="0.3">
      <c r="A156" s="12">
        <v>44399</v>
      </c>
      <c r="B156" s="13" t="s">
        <v>60</v>
      </c>
      <c r="C156" s="6">
        <v>3</v>
      </c>
      <c r="D156" s="6" t="s">
        <v>104</v>
      </c>
      <c r="E156" s="6" t="s">
        <v>106</v>
      </c>
      <c r="F156" s="6" t="str">
        <f>VLOOKUP(B156,MasterData[],2,0)</f>
        <v>Product26</v>
      </c>
      <c r="G156" s="6" t="str">
        <f>VLOOKUP(B156,MasterData[],3,0)</f>
        <v>Category04</v>
      </c>
      <c r="H156" s="6" t="str">
        <f>VLOOKUP(B156,MasterData[],4,0)</f>
        <v>No.</v>
      </c>
      <c r="I156" s="14">
        <f>VLOOKUP(B156,MasterData[],5,0)</f>
        <v>18</v>
      </c>
      <c r="J156" s="14">
        <f>VLOOKUP(B156,MasterData[],6,0)</f>
        <v>24.66</v>
      </c>
      <c r="K156" s="14">
        <f t="shared" si="12"/>
        <v>54</v>
      </c>
      <c r="L156" s="14">
        <f t="shared" si="13"/>
        <v>73.98</v>
      </c>
      <c r="M156" s="6">
        <f t="shared" si="14"/>
        <v>22</v>
      </c>
      <c r="N156" s="6" t="str">
        <f t="shared" si="10"/>
        <v>Jul</v>
      </c>
      <c r="O156" s="7" t="str">
        <f t="shared" si="11"/>
        <v>2021</v>
      </c>
    </row>
    <row r="157" spans="1:15" x14ac:dyDescent="0.3">
      <c r="A157" s="12">
        <v>44399</v>
      </c>
      <c r="B157" s="13" t="s">
        <v>56</v>
      </c>
      <c r="C157" s="6">
        <v>14</v>
      </c>
      <c r="D157" s="6" t="s">
        <v>105</v>
      </c>
      <c r="E157" s="6" t="s">
        <v>106</v>
      </c>
      <c r="F157" s="6" t="str">
        <f>VLOOKUP(B157,MasterData[],2,0)</f>
        <v>Product24</v>
      </c>
      <c r="G157" s="6" t="str">
        <f>VLOOKUP(B157,MasterData[],3,0)</f>
        <v>Category03</v>
      </c>
      <c r="H157" s="6" t="str">
        <f>VLOOKUP(B157,MasterData[],4,0)</f>
        <v>Ft</v>
      </c>
      <c r="I157" s="14">
        <f>VLOOKUP(B157,MasterData[],5,0)</f>
        <v>144</v>
      </c>
      <c r="J157" s="14">
        <f>VLOOKUP(B157,MasterData[],6,0)</f>
        <v>156.96</v>
      </c>
      <c r="K157" s="14">
        <f t="shared" si="12"/>
        <v>2016</v>
      </c>
      <c r="L157" s="14">
        <f t="shared" si="13"/>
        <v>2197.44</v>
      </c>
      <c r="M157" s="6">
        <f t="shared" si="14"/>
        <v>22</v>
      </c>
      <c r="N157" s="6" t="str">
        <f t="shared" si="10"/>
        <v>Jul</v>
      </c>
      <c r="O157" s="7" t="str">
        <f t="shared" si="11"/>
        <v>2021</v>
      </c>
    </row>
    <row r="158" spans="1:15" x14ac:dyDescent="0.3">
      <c r="A158" s="12">
        <v>44400</v>
      </c>
      <c r="B158" s="13" t="s">
        <v>81</v>
      </c>
      <c r="C158" s="6">
        <v>7</v>
      </c>
      <c r="D158" s="6" t="s">
        <v>104</v>
      </c>
      <c r="E158" s="6" t="s">
        <v>105</v>
      </c>
      <c r="F158" s="6" t="str">
        <f>VLOOKUP(B158,MasterData[],2,0)</f>
        <v>Product36</v>
      </c>
      <c r="G158" s="6" t="str">
        <f>VLOOKUP(B158,MasterData[],3,0)</f>
        <v>Category04</v>
      </c>
      <c r="H158" s="6" t="str">
        <f>VLOOKUP(B158,MasterData[],4,0)</f>
        <v>Kg</v>
      </c>
      <c r="I158" s="14">
        <f>VLOOKUP(B158,MasterData[],5,0)</f>
        <v>90</v>
      </c>
      <c r="J158" s="14">
        <f>VLOOKUP(B158,MasterData[],6,0)</f>
        <v>96.3</v>
      </c>
      <c r="K158" s="14">
        <f t="shared" si="12"/>
        <v>630</v>
      </c>
      <c r="L158" s="14">
        <f t="shared" si="13"/>
        <v>674.1</v>
      </c>
      <c r="M158" s="6">
        <f t="shared" si="14"/>
        <v>23</v>
      </c>
      <c r="N158" s="6" t="str">
        <f t="shared" si="10"/>
        <v>Jul</v>
      </c>
      <c r="O158" s="7" t="str">
        <f t="shared" si="11"/>
        <v>2021</v>
      </c>
    </row>
    <row r="159" spans="1:15" x14ac:dyDescent="0.3">
      <c r="A159" s="12">
        <v>44400</v>
      </c>
      <c r="B159" s="13" t="s">
        <v>83</v>
      </c>
      <c r="C159" s="6">
        <v>8</v>
      </c>
      <c r="D159" s="6" t="s">
        <v>107</v>
      </c>
      <c r="E159" s="6" t="s">
        <v>105</v>
      </c>
      <c r="F159" s="6" t="str">
        <f>VLOOKUP(B159,MasterData[],2,0)</f>
        <v>Product37</v>
      </c>
      <c r="G159" s="6" t="str">
        <f>VLOOKUP(B159,MasterData[],3,0)</f>
        <v>Category05</v>
      </c>
      <c r="H159" s="6" t="str">
        <f>VLOOKUP(B159,MasterData[],4,0)</f>
        <v>Kg</v>
      </c>
      <c r="I159" s="14">
        <f>VLOOKUP(B159,MasterData[],5,0)</f>
        <v>67</v>
      </c>
      <c r="J159" s="14">
        <f>VLOOKUP(B159,MasterData[],6,0)</f>
        <v>85.76</v>
      </c>
      <c r="K159" s="14">
        <f t="shared" si="12"/>
        <v>536</v>
      </c>
      <c r="L159" s="14">
        <f t="shared" si="13"/>
        <v>686.08</v>
      </c>
      <c r="M159" s="6">
        <f t="shared" si="14"/>
        <v>23</v>
      </c>
      <c r="N159" s="6" t="str">
        <f t="shared" si="10"/>
        <v>Jul</v>
      </c>
      <c r="O159" s="7" t="str">
        <f t="shared" si="11"/>
        <v>2021</v>
      </c>
    </row>
    <row r="160" spans="1:15" x14ac:dyDescent="0.3">
      <c r="A160" s="12">
        <v>44401</v>
      </c>
      <c r="B160" s="13" t="s">
        <v>24</v>
      </c>
      <c r="C160" s="6">
        <v>4</v>
      </c>
      <c r="D160" s="6" t="s">
        <v>105</v>
      </c>
      <c r="E160" s="6" t="s">
        <v>106</v>
      </c>
      <c r="F160" s="6" t="str">
        <f>VLOOKUP(B160,MasterData[],2,0)</f>
        <v>Product09</v>
      </c>
      <c r="G160" s="6" t="str">
        <f>VLOOKUP(B160,MasterData[],3,0)</f>
        <v>Category01</v>
      </c>
      <c r="H160" s="6" t="str">
        <f>VLOOKUP(B160,MasterData[],4,0)</f>
        <v>No.</v>
      </c>
      <c r="I160" s="14">
        <f>VLOOKUP(B160,MasterData[],5,0)</f>
        <v>6</v>
      </c>
      <c r="J160" s="14">
        <f>VLOOKUP(B160,MasterData[],6,0)</f>
        <v>7.8599999999999994</v>
      </c>
      <c r="K160" s="14">
        <f t="shared" si="12"/>
        <v>24</v>
      </c>
      <c r="L160" s="14">
        <f t="shared" si="13"/>
        <v>31.439999999999998</v>
      </c>
      <c r="M160" s="6">
        <f t="shared" si="14"/>
        <v>24</v>
      </c>
      <c r="N160" s="6" t="str">
        <f t="shared" si="10"/>
        <v>Jul</v>
      </c>
      <c r="O160" s="7" t="str">
        <f t="shared" si="11"/>
        <v>2021</v>
      </c>
    </row>
    <row r="161" spans="1:15" x14ac:dyDescent="0.3">
      <c r="A161" s="12">
        <v>44406</v>
      </c>
      <c r="B161" s="13" t="s">
        <v>98</v>
      </c>
      <c r="C161" s="6">
        <v>15</v>
      </c>
      <c r="D161" s="6" t="s">
        <v>105</v>
      </c>
      <c r="E161" s="6" t="s">
        <v>106</v>
      </c>
      <c r="F161" s="6" t="str">
        <f>VLOOKUP(B161,MasterData[],2,0)</f>
        <v>Product44</v>
      </c>
      <c r="G161" s="6" t="str">
        <f>VLOOKUP(B161,MasterData[],3,0)</f>
        <v>Category05</v>
      </c>
      <c r="H161" s="6" t="str">
        <f>VLOOKUP(B161,MasterData[],4,0)</f>
        <v>Kg</v>
      </c>
      <c r="I161" s="14">
        <f>VLOOKUP(B161,MasterData[],5,0)</f>
        <v>76</v>
      </c>
      <c r="J161" s="14">
        <f>VLOOKUP(B161,MasterData[],6,0)</f>
        <v>82.08</v>
      </c>
      <c r="K161" s="14">
        <f t="shared" si="12"/>
        <v>1140</v>
      </c>
      <c r="L161" s="14">
        <f t="shared" si="13"/>
        <v>1231.2</v>
      </c>
      <c r="M161" s="6">
        <f t="shared" si="14"/>
        <v>29</v>
      </c>
      <c r="N161" s="6" t="str">
        <f t="shared" si="10"/>
        <v>Jul</v>
      </c>
      <c r="O161" s="7" t="str">
        <f t="shared" si="11"/>
        <v>2021</v>
      </c>
    </row>
    <row r="162" spans="1:15" x14ac:dyDescent="0.3">
      <c r="A162" s="12">
        <v>44409</v>
      </c>
      <c r="B162" s="13" t="s">
        <v>6</v>
      </c>
      <c r="C162" s="6">
        <v>11</v>
      </c>
      <c r="D162" s="6" t="s">
        <v>107</v>
      </c>
      <c r="E162" s="6" t="s">
        <v>106</v>
      </c>
      <c r="F162" s="6" t="str">
        <f>VLOOKUP(B162,MasterData[],2,0)</f>
        <v>Product01</v>
      </c>
      <c r="G162" s="6" t="str">
        <f>VLOOKUP(B162,MasterData[],3,0)</f>
        <v>Category01</v>
      </c>
      <c r="H162" s="6" t="str">
        <f>VLOOKUP(B162,MasterData[],4,0)</f>
        <v>Kg</v>
      </c>
      <c r="I162" s="14">
        <f>VLOOKUP(B162,MasterData[],5,0)</f>
        <v>98</v>
      </c>
      <c r="J162" s="14">
        <f>VLOOKUP(B162,MasterData[],6,0)</f>
        <v>103.88</v>
      </c>
      <c r="K162" s="14">
        <f t="shared" si="12"/>
        <v>1078</v>
      </c>
      <c r="L162" s="14">
        <f t="shared" si="13"/>
        <v>1142.6799999999998</v>
      </c>
      <c r="M162" s="6">
        <f t="shared" si="14"/>
        <v>1</v>
      </c>
      <c r="N162" s="6" t="str">
        <f t="shared" si="10"/>
        <v>Aug</v>
      </c>
      <c r="O162" s="7" t="str">
        <f t="shared" si="11"/>
        <v>2021</v>
      </c>
    </row>
    <row r="163" spans="1:15" x14ac:dyDescent="0.3">
      <c r="A163" s="12">
        <v>44410</v>
      </c>
      <c r="B163" s="13" t="s">
        <v>54</v>
      </c>
      <c r="C163" s="6">
        <v>3</v>
      </c>
      <c r="D163" s="6" t="s">
        <v>107</v>
      </c>
      <c r="E163" s="6" t="s">
        <v>105</v>
      </c>
      <c r="F163" s="6" t="str">
        <f>VLOOKUP(B163,MasterData[],2,0)</f>
        <v>Product23</v>
      </c>
      <c r="G163" s="6" t="str">
        <f>VLOOKUP(B163,MasterData[],3,0)</f>
        <v>Category03</v>
      </c>
      <c r="H163" s="6" t="str">
        <f>VLOOKUP(B163,MasterData[],4,0)</f>
        <v>Ft</v>
      </c>
      <c r="I163" s="14">
        <f>VLOOKUP(B163,MasterData[],5,0)</f>
        <v>141</v>
      </c>
      <c r="J163" s="14">
        <f>VLOOKUP(B163,MasterData[],6,0)</f>
        <v>149.46</v>
      </c>
      <c r="K163" s="14">
        <f t="shared" si="12"/>
        <v>423</v>
      </c>
      <c r="L163" s="14">
        <f t="shared" si="13"/>
        <v>448.38</v>
      </c>
      <c r="M163" s="6">
        <f t="shared" si="14"/>
        <v>2</v>
      </c>
      <c r="N163" s="6" t="str">
        <f t="shared" si="10"/>
        <v>Aug</v>
      </c>
      <c r="O163" s="7" t="str">
        <f t="shared" si="11"/>
        <v>2021</v>
      </c>
    </row>
    <row r="164" spans="1:15" x14ac:dyDescent="0.3">
      <c r="A164" s="12">
        <v>44411</v>
      </c>
      <c r="B164" s="13" t="s">
        <v>52</v>
      </c>
      <c r="C164" s="6">
        <v>13</v>
      </c>
      <c r="D164" s="6" t="s">
        <v>105</v>
      </c>
      <c r="E164" s="6" t="s">
        <v>105</v>
      </c>
      <c r="F164" s="6" t="str">
        <f>VLOOKUP(B164,MasterData[],2,0)</f>
        <v>Product22</v>
      </c>
      <c r="G164" s="6" t="str">
        <f>VLOOKUP(B164,MasterData[],3,0)</f>
        <v>Category03</v>
      </c>
      <c r="H164" s="6" t="str">
        <f>VLOOKUP(B164,MasterData[],4,0)</f>
        <v>Ft</v>
      </c>
      <c r="I164" s="14">
        <f>VLOOKUP(B164,MasterData[],5,0)</f>
        <v>121</v>
      </c>
      <c r="J164" s="14">
        <f>VLOOKUP(B164,MasterData[],6,0)</f>
        <v>141.57</v>
      </c>
      <c r="K164" s="14">
        <f t="shared" si="12"/>
        <v>1573</v>
      </c>
      <c r="L164" s="14">
        <f t="shared" si="13"/>
        <v>1840.4099999999999</v>
      </c>
      <c r="M164" s="6">
        <f t="shared" si="14"/>
        <v>3</v>
      </c>
      <c r="N164" s="6" t="str">
        <f t="shared" si="10"/>
        <v>Aug</v>
      </c>
      <c r="O164" s="7" t="str">
        <f t="shared" si="11"/>
        <v>2021</v>
      </c>
    </row>
    <row r="165" spans="1:15" x14ac:dyDescent="0.3">
      <c r="A165" s="12">
        <v>44411</v>
      </c>
      <c r="B165" s="13" t="s">
        <v>77</v>
      </c>
      <c r="C165" s="6">
        <v>12</v>
      </c>
      <c r="D165" s="6" t="s">
        <v>105</v>
      </c>
      <c r="E165" s="6" t="s">
        <v>105</v>
      </c>
      <c r="F165" s="6" t="str">
        <f>VLOOKUP(B165,MasterData[],2,0)</f>
        <v>Product34</v>
      </c>
      <c r="G165" s="6" t="str">
        <f>VLOOKUP(B165,MasterData[],3,0)</f>
        <v>Category04</v>
      </c>
      <c r="H165" s="6" t="str">
        <f>VLOOKUP(B165,MasterData[],4,0)</f>
        <v>Lt</v>
      </c>
      <c r="I165" s="14">
        <f>VLOOKUP(B165,MasterData[],5,0)</f>
        <v>55</v>
      </c>
      <c r="J165" s="14">
        <f>VLOOKUP(B165,MasterData[],6,0)</f>
        <v>58.3</v>
      </c>
      <c r="K165" s="14">
        <f t="shared" si="12"/>
        <v>660</v>
      </c>
      <c r="L165" s="14">
        <f t="shared" si="13"/>
        <v>699.59999999999991</v>
      </c>
      <c r="M165" s="6">
        <f t="shared" si="14"/>
        <v>3</v>
      </c>
      <c r="N165" s="6" t="str">
        <f t="shared" si="10"/>
        <v>Aug</v>
      </c>
      <c r="O165" s="7" t="str">
        <f t="shared" si="11"/>
        <v>2021</v>
      </c>
    </row>
    <row r="166" spans="1:15" x14ac:dyDescent="0.3">
      <c r="A166" s="12">
        <v>44413</v>
      </c>
      <c r="B166" s="13" t="s">
        <v>65</v>
      </c>
      <c r="C166" s="6">
        <v>14</v>
      </c>
      <c r="D166" s="6" t="s">
        <v>107</v>
      </c>
      <c r="E166" s="6" t="s">
        <v>106</v>
      </c>
      <c r="F166" s="6" t="str">
        <f>VLOOKUP(B166,MasterData[],2,0)</f>
        <v>Product28</v>
      </c>
      <c r="G166" s="6" t="str">
        <f>VLOOKUP(B166,MasterData[],3,0)</f>
        <v>Category04</v>
      </c>
      <c r="H166" s="6" t="str">
        <f>VLOOKUP(B166,MasterData[],4,0)</f>
        <v>No.</v>
      </c>
      <c r="I166" s="14">
        <f>VLOOKUP(B166,MasterData[],5,0)</f>
        <v>37</v>
      </c>
      <c r="J166" s="14">
        <f>VLOOKUP(B166,MasterData[],6,0)</f>
        <v>41.81</v>
      </c>
      <c r="K166" s="14">
        <f t="shared" si="12"/>
        <v>518</v>
      </c>
      <c r="L166" s="14">
        <f t="shared" si="13"/>
        <v>585.34</v>
      </c>
      <c r="M166" s="6">
        <f t="shared" si="14"/>
        <v>5</v>
      </c>
      <c r="N166" s="6" t="str">
        <f t="shared" si="10"/>
        <v>Aug</v>
      </c>
      <c r="O166" s="7" t="str">
        <f t="shared" si="11"/>
        <v>2021</v>
      </c>
    </row>
    <row r="167" spans="1:15" x14ac:dyDescent="0.3">
      <c r="A167" s="12">
        <v>44414</v>
      </c>
      <c r="B167" s="13" t="s">
        <v>83</v>
      </c>
      <c r="C167" s="6">
        <v>1</v>
      </c>
      <c r="D167" s="6" t="s">
        <v>104</v>
      </c>
      <c r="E167" s="6" t="s">
        <v>106</v>
      </c>
      <c r="F167" s="6" t="str">
        <f>VLOOKUP(B167,MasterData[],2,0)</f>
        <v>Product37</v>
      </c>
      <c r="G167" s="6" t="str">
        <f>VLOOKUP(B167,MasterData[],3,0)</f>
        <v>Category05</v>
      </c>
      <c r="H167" s="6" t="str">
        <f>VLOOKUP(B167,MasterData[],4,0)</f>
        <v>Kg</v>
      </c>
      <c r="I167" s="14">
        <f>VLOOKUP(B167,MasterData[],5,0)</f>
        <v>67</v>
      </c>
      <c r="J167" s="14">
        <f>VLOOKUP(B167,MasterData[],6,0)</f>
        <v>85.76</v>
      </c>
      <c r="K167" s="14">
        <f t="shared" si="12"/>
        <v>67</v>
      </c>
      <c r="L167" s="14">
        <f t="shared" si="13"/>
        <v>85.76</v>
      </c>
      <c r="M167" s="6">
        <f t="shared" si="14"/>
        <v>6</v>
      </c>
      <c r="N167" s="6" t="str">
        <f t="shared" si="10"/>
        <v>Aug</v>
      </c>
      <c r="O167" s="7" t="str">
        <f t="shared" si="11"/>
        <v>2021</v>
      </c>
    </row>
    <row r="168" spans="1:15" x14ac:dyDescent="0.3">
      <c r="A168" s="12">
        <v>44418</v>
      </c>
      <c r="B168" s="13" t="s">
        <v>16</v>
      </c>
      <c r="C168" s="6">
        <v>4</v>
      </c>
      <c r="D168" s="6" t="s">
        <v>104</v>
      </c>
      <c r="E168" s="6" t="s">
        <v>106</v>
      </c>
      <c r="F168" s="6" t="str">
        <f>VLOOKUP(B168,MasterData[],2,0)</f>
        <v>Product05</v>
      </c>
      <c r="G168" s="6" t="str">
        <f>VLOOKUP(B168,MasterData[],3,0)</f>
        <v>Category01</v>
      </c>
      <c r="H168" s="6" t="str">
        <f>VLOOKUP(B168,MasterData[],4,0)</f>
        <v>Ft</v>
      </c>
      <c r="I168" s="14">
        <f>VLOOKUP(B168,MasterData[],5,0)</f>
        <v>133</v>
      </c>
      <c r="J168" s="14">
        <f>VLOOKUP(B168,MasterData[],6,0)</f>
        <v>155.61000000000001</v>
      </c>
      <c r="K168" s="14">
        <f t="shared" si="12"/>
        <v>532</v>
      </c>
      <c r="L168" s="14">
        <f t="shared" si="13"/>
        <v>622.44000000000005</v>
      </c>
      <c r="M168" s="6">
        <f t="shared" si="14"/>
        <v>10</v>
      </c>
      <c r="N168" s="6" t="str">
        <f t="shared" si="10"/>
        <v>Aug</v>
      </c>
      <c r="O168" s="7" t="str">
        <f t="shared" si="11"/>
        <v>2021</v>
      </c>
    </row>
    <row r="169" spans="1:15" x14ac:dyDescent="0.3">
      <c r="A169" s="12">
        <v>44418</v>
      </c>
      <c r="B169" s="13" t="s">
        <v>98</v>
      </c>
      <c r="C169" s="6">
        <v>10</v>
      </c>
      <c r="D169" s="6" t="s">
        <v>105</v>
      </c>
      <c r="E169" s="6" t="s">
        <v>106</v>
      </c>
      <c r="F169" s="6" t="str">
        <f>VLOOKUP(B169,MasterData[],2,0)</f>
        <v>Product44</v>
      </c>
      <c r="G169" s="6" t="str">
        <f>VLOOKUP(B169,MasterData[],3,0)</f>
        <v>Category05</v>
      </c>
      <c r="H169" s="6" t="str">
        <f>VLOOKUP(B169,MasterData[],4,0)</f>
        <v>Kg</v>
      </c>
      <c r="I169" s="14">
        <f>VLOOKUP(B169,MasterData[],5,0)</f>
        <v>76</v>
      </c>
      <c r="J169" s="14">
        <f>VLOOKUP(B169,MasterData[],6,0)</f>
        <v>82.08</v>
      </c>
      <c r="K169" s="14">
        <f t="shared" si="12"/>
        <v>760</v>
      </c>
      <c r="L169" s="14">
        <f t="shared" si="13"/>
        <v>820.8</v>
      </c>
      <c r="M169" s="6">
        <f t="shared" si="14"/>
        <v>10</v>
      </c>
      <c r="N169" s="6" t="str">
        <f t="shared" si="10"/>
        <v>Aug</v>
      </c>
      <c r="O169" s="7" t="str">
        <f t="shared" si="11"/>
        <v>2021</v>
      </c>
    </row>
    <row r="170" spans="1:15" x14ac:dyDescent="0.3">
      <c r="A170" s="12">
        <v>44418</v>
      </c>
      <c r="B170" s="13" t="s">
        <v>18</v>
      </c>
      <c r="C170" s="6">
        <v>6</v>
      </c>
      <c r="D170" s="6" t="s">
        <v>107</v>
      </c>
      <c r="E170" s="6" t="s">
        <v>106</v>
      </c>
      <c r="F170" s="6" t="str">
        <f>VLOOKUP(B170,MasterData[],2,0)</f>
        <v>Product06</v>
      </c>
      <c r="G170" s="6" t="str">
        <f>VLOOKUP(B170,MasterData[],3,0)</f>
        <v>Category01</v>
      </c>
      <c r="H170" s="6" t="str">
        <f>VLOOKUP(B170,MasterData[],4,0)</f>
        <v>Kg</v>
      </c>
      <c r="I170" s="14">
        <f>VLOOKUP(B170,MasterData[],5,0)</f>
        <v>75</v>
      </c>
      <c r="J170" s="14">
        <f>VLOOKUP(B170,MasterData[],6,0)</f>
        <v>85.5</v>
      </c>
      <c r="K170" s="14">
        <f t="shared" si="12"/>
        <v>450</v>
      </c>
      <c r="L170" s="14">
        <f t="shared" si="13"/>
        <v>513</v>
      </c>
      <c r="M170" s="6">
        <f t="shared" si="14"/>
        <v>10</v>
      </c>
      <c r="N170" s="6" t="str">
        <f t="shared" si="10"/>
        <v>Aug</v>
      </c>
      <c r="O170" s="7" t="str">
        <f t="shared" si="11"/>
        <v>2021</v>
      </c>
    </row>
    <row r="171" spans="1:15" x14ac:dyDescent="0.3">
      <c r="A171" s="12">
        <v>44419</v>
      </c>
      <c r="B171" s="13" t="s">
        <v>54</v>
      </c>
      <c r="C171" s="6">
        <v>4</v>
      </c>
      <c r="D171" s="6" t="s">
        <v>107</v>
      </c>
      <c r="E171" s="6" t="s">
        <v>105</v>
      </c>
      <c r="F171" s="6" t="str">
        <f>VLOOKUP(B171,MasterData[],2,0)</f>
        <v>Product23</v>
      </c>
      <c r="G171" s="6" t="str">
        <f>VLOOKUP(B171,MasterData[],3,0)</f>
        <v>Category03</v>
      </c>
      <c r="H171" s="6" t="str">
        <f>VLOOKUP(B171,MasterData[],4,0)</f>
        <v>Ft</v>
      </c>
      <c r="I171" s="14">
        <f>VLOOKUP(B171,MasterData[],5,0)</f>
        <v>141</v>
      </c>
      <c r="J171" s="14">
        <f>VLOOKUP(B171,MasterData[],6,0)</f>
        <v>149.46</v>
      </c>
      <c r="K171" s="14">
        <f t="shared" si="12"/>
        <v>564</v>
      </c>
      <c r="L171" s="14">
        <f t="shared" si="13"/>
        <v>597.84</v>
      </c>
      <c r="M171" s="6">
        <f t="shared" si="14"/>
        <v>11</v>
      </c>
      <c r="N171" s="6" t="str">
        <f t="shared" si="10"/>
        <v>Aug</v>
      </c>
      <c r="O171" s="7" t="str">
        <f t="shared" si="11"/>
        <v>2021</v>
      </c>
    </row>
    <row r="172" spans="1:15" x14ac:dyDescent="0.3">
      <c r="A172" s="12">
        <v>44421</v>
      </c>
      <c r="B172" s="13" t="s">
        <v>29</v>
      </c>
      <c r="C172" s="6">
        <v>13</v>
      </c>
      <c r="D172" s="6" t="s">
        <v>107</v>
      </c>
      <c r="E172" s="6" t="s">
        <v>105</v>
      </c>
      <c r="F172" s="6" t="str">
        <f>VLOOKUP(B172,MasterData[],2,0)</f>
        <v>Product11</v>
      </c>
      <c r="G172" s="6" t="str">
        <f>VLOOKUP(B172,MasterData[],3,0)</f>
        <v>Category02</v>
      </c>
      <c r="H172" s="6" t="str">
        <f>VLOOKUP(B172,MasterData[],4,0)</f>
        <v>Lt</v>
      </c>
      <c r="I172" s="14">
        <f>VLOOKUP(B172,MasterData[],5,0)</f>
        <v>44</v>
      </c>
      <c r="J172" s="14">
        <f>VLOOKUP(B172,MasterData[],6,0)</f>
        <v>48.4</v>
      </c>
      <c r="K172" s="14">
        <f t="shared" si="12"/>
        <v>572</v>
      </c>
      <c r="L172" s="14">
        <f t="shared" si="13"/>
        <v>629.19999999999993</v>
      </c>
      <c r="M172" s="6">
        <f t="shared" si="14"/>
        <v>13</v>
      </c>
      <c r="N172" s="6" t="str">
        <f t="shared" si="10"/>
        <v>Aug</v>
      </c>
      <c r="O172" s="7" t="str">
        <f t="shared" si="11"/>
        <v>2021</v>
      </c>
    </row>
    <row r="173" spans="1:15" x14ac:dyDescent="0.3">
      <c r="A173" s="12">
        <v>44421</v>
      </c>
      <c r="B173" s="13" t="s">
        <v>63</v>
      </c>
      <c r="C173" s="6">
        <v>9</v>
      </c>
      <c r="D173" s="6" t="s">
        <v>107</v>
      </c>
      <c r="E173" s="6" t="s">
        <v>105</v>
      </c>
      <c r="F173" s="6" t="str">
        <f>VLOOKUP(B173,MasterData[],2,0)</f>
        <v>Product27</v>
      </c>
      <c r="G173" s="6" t="str">
        <f>VLOOKUP(B173,MasterData[],3,0)</f>
        <v>Category04</v>
      </c>
      <c r="H173" s="6" t="str">
        <f>VLOOKUP(B173,MasterData[],4,0)</f>
        <v>Lt</v>
      </c>
      <c r="I173" s="14">
        <f>VLOOKUP(B173,MasterData[],5,0)</f>
        <v>48</v>
      </c>
      <c r="J173" s="14">
        <f>VLOOKUP(B173,MasterData[],6,0)</f>
        <v>57.120000000000005</v>
      </c>
      <c r="K173" s="14">
        <f t="shared" si="12"/>
        <v>432</v>
      </c>
      <c r="L173" s="14">
        <f t="shared" si="13"/>
        <v>514.08000000000004</v>
      </c>
      <c r="M173" s="6">
        <f t="shared" si="14"/>
        <v>13</v>
      </c>
      <c r="N173" s="6" t="str">
        <f t="shared" si="10"/>
        <v>Aug</v>
      </c>
      <c r="O173" s="7" t="str">
        <f t="shared" si="11"/>
        <v>2021</v>
      </c>
    </row>
    <row r="174" spans="1:15" x14ac:dyDescent="0.3">
      <c r="A174" s="12">
        <v>44424</v>
      </c>
      <c r="B174" s="13" t="s">
        <v>12</v>
      </c>
      <c r="C174" s="6">
        <v>3</v>
      </c>
      <c r="D174" s="6" t="s">
        <v>105</v>
      </c>
      <c r="E174" s="6" t="s">
        <v>105</v>
      </c>
      <c r="F174" s="6" t="str">
        <f>VLOOKUP(B174,MasterData[],2,0)</f>
        <v>Product03</v>
      </c>
      <c r="G174" s="6" t="str">
        <f>VLOOKUP(B174,MasterData[],3,0)</f>
        <v>Category01</v>
      </c>
      <c r="H174" s="6" t="str">
        <f>VLOOKUP(B174,MasterData[],4,0)</f>
        <v>Kg</v>
      </c>
      <c r="I174" s="14">
        <f>VLOOKUP(B174,MasterData[],5,0)</f>
        <v>71</v>
      </c>
      <c r="J174" s="14">
        <f>VLOOKUP(B174,MasterData[],6,0)</f>
        <v>80.94</v>
      </c>
      <c r="K174" s="14">
        <f t="shared" si="12"/>
        <v>213</v>
      </c>
      <c r="L174" s="14">
        <f t="shared" si="13"/>
        <v>242.82</v>
      </c>
      <c r="M174" s="6">
        <f t="shared" si="14"/>
        <v>16</v>
      </c>
      <c r="N174" s="6" t="str">
        <f t="shared" si="10"/>
        <v>Aug</v>
      </c>
      <c r="O174" s="7" t="str">
        <f t="shared" si="11"/>
        <v>2021</v>
      </c>
    </row>
    <row r="175" spans="1:15" x14ac:dyDescent="0.3">
      <c r="A175" s="12">
        <v>44426</v>
      </c>
      <c r="B175" s="13" t="s">
        <v>58</v>
      </c>
      <c r="C175" s="6">
        <v>6</v>
      </c>
      <c r="D175" s="6" t="s">
        <v>107</v>
      </c>
      <c r="E175" s="6" t="s">
        <v>105</v>
      </c>
      <c r="F175" s="6" t="str">
        <f>VLOOKUP(B175,MasterData[],2,0)</f>
        <v>Product25</v>
      </c>
      <c r="G175" s="6" t="str">
        <f>VLOOKUP(B175,MasterData[],3,0)</f>
        <v>Category03</v>
      </c>
      <c r="H175" s="6" t="str">
        <f>VLOOKUP(B175,MasterData[],4,0)</f>
        <v>No.</v>
      </c>
      <c r="I175" s="14">
        <f>VLOOKUP(B175,MasterData[],5,0)</f>
        <v>7</v>
      </c>
      <c r="J175" s="14">
        <f>VLOOKUP(B175,MasterData[],6,0)</f>
        <v>8.33</v>
      </c>
      <c r="K175" s="14">
        <f t="shared" si="12"/>
        <v>42</v>
      </c>
      <c r="L175" s="14">
        <f t="shared" si="13"/>
        <v>49.980000000000004</v>
      </c>
      <c r="M175" s="6">
        <f t="shared" si="14"/>
        <v>18</v>
      </c>
      <c r="N175" s="6" t="str">
        <f t="shared" si="10"/>
        <v>Aug</v>
      </c>
      <c r="O175" s="7" t="str">
        <f t="shared" si="11"/>
        <v>2021</v>
      </c>
    </row>
    <row r="176" spans="1:15" x14ac:dyDescent="0.3">
      <c r="A176" s="12">
        <v>44428</v>
      </c>
      <c r="B176" s="13" t="s">
        <v>47</v>
      </c>
      <c r="C176" s="6">
        <v>15</v>
      </c>
      <c r="D176" s="6" t="s">
        <v>107</v>
      </c>
      <c r="E176" s="6" t="s">
        <v>106</v>
      </c>
      <c r="F176" s="6" t="str">
        <f>VLOOKUP(B176,MasterData[],2,0)</f>
        <v>Product20</v>
      </c>
      <c r="G176" s="6" t="str">
        <f>VLOOKUP(B176,MasterData[],3,0)</f>
        <v>Category03</v>
      </c>
      <c r="H176" s="6" t="str">
        <f>VLOOKUP(B176,MasterData[],4,0)</f>
        <v>Lt</v>
      </c>
      <c r="I176" s="14">
        <f>VLOOKUP(B176,MasterData[],5,0)</f>
        <v>61</v>
      </c>
      <c r="J176" s="14">
        <f>VLOOKUP(B176,MasterData[],6,0)</f>
        <v>76.25</v>
      </c>
      <c r="K176" s="14">
        <f t="shared" si="12"/>
        <v>915</v>
      </c>
      <c r="L176" s="14">
        <f t="shared" si="13"/>
        <v>1143.75</v>
      </c>
      <c r="M176" s="6">
        <f t="shared" si="14"/>
        <v>20</v>
      </c>
      <c r="N176" s="6" t="str">
        <f t="shared" si="10"/>
        <v>Aug</v>
      </c>
      <c r="O176" s="7" t="str">
        <f t="shared" si="11"/>
        <v>2021</v>
      </c>
    </row>
    <row r="177" spans="1:15" x14ac:dyDescent="0.3">
      <c r="A177" s="12">
        <v>44428</v>
      </c>
      <c r="B177" s="13" t="s">
        <v>71</v>
      </c>
      <c r="C177" s="6">
        <v>9</v>
      </c>
      <c r="D177" s="6" t="s">
        <v>107</v>
      </c>
      <c r="E177" s="6" t="s">
        <v>105</v>
      </c>
      <c r="F177" s="6" t="str">
        <f>VLOOKUP(B177,MasterData[],2,0)</f>
        <v>Product31</v>
      </c>
      <c r="G177" s="6" t="str">
        <f>VLOOKUP(B177,MasterData[],3,0)</f>
        <v>Category04</v>
      </c>
      <c r="H177" s="6" t="str">
        <f>VLOOKUP(B177,MasterData[],4,0)</f>
        <v>Kg</v>
      </c>
      <c r="I177" s="14">
        <f>VLOOKUP(B177,MasterData[],5,0)</f>
        <v>93</v>
      </c>
      <c r="J177" s="14">
        <f>VLOOKUP(B177,MasterData[],6,0)</f>
        <v>104.16</v>
      </c>
      <c r="K177" s="14">
        <f t="shared" si="12"/>
        <v>837</v>
      </c>
      <c r="L177" s="14">
        <f t="shared" si="13"/>
        <v>937.43999999999994</v>
      </c>
      <c r="M177" s="6">
        <f t="shared" si="14"/>
        <v>20</v>
      </c>
      <c r="N177" s="6" t="str">
        <f t="shared" si="10"/>
        <v>Aug</v>
      </c>
      <c r="O177" s="7" t="str">
        <f t="shared" si="11"/>
        <v>2021</v>
      </c>
    </row>
    <row r="178" spans="1:15" x14ac:dyDescent="0.3">
      <c r="A178" s="12">
        <v>44428</v>
      </c>
      <c r="B178" s="13" t="s">
        <v>65</v>
      </c>
      <c r="C178" s="6">
        <v>13</v>
      </c>
      <c r="D178" s="6" t="s">
        <v>107</v>
      </c>
      <c r="E178" s="6" t="s">
        <v>105</v>
      </c>
      <c r="F178" s="6" t="str">
        <f>VLOOKUP(B178,MasterData[],2,0)</f>
        <v>Product28</v>
      </c>
      <c r="G178" s="6" t="str">
        <f>VLOOKUP(B178,MasterData[],3,0)</f>
        <v>Category04</v>
      </c>
      <c r="H178" s="6" t="str">
        <f>VLOOKUP(B178,MasterData[],4,0)</f>
        <v>No.</v>
      </c>
      <c r="I178" s="14">
        <f>VLOOKUP(B178,MasterData[],5,0)</f>
        <v>37</v>
      </c>
      <c r="J178" s="14">
        <f>VLOOKUP(B178,MasterData[],6,0)</f>
        <v>41.81</v>
      </c>
      <c r="K178" s="14">
        <f t="shared" si="12"/>
        <v>481</v>
      </c>
      <c r="L178" s="14">
        <f t="shared" si="13"/>
        <v>543.53</v>
      </c>
      <c r="M178" s="6">
        <f t="shared" si="14"/>
        <v>20</v>
      </c>
      <c r="N178" s="6" t="str">
        <f t="shared" si="10"/>
        <v>Aug</v>
      </c>
      <c r="O178" s="7" t="str">
        <f t="shared" si="11"/>
        <v>2021</v>
      </c>
    </row>
    <row r="179" spans="1:15" x14ac:dyDescent="0.3">
      <c r="A179" s="12">
        <v>44434</v>
      </c>
      <c r="B179" s="13" t="s">
        <v>88</v>
      </c>
      <c r="C179" s="6">
        <v>4</v>
      </c>
      <c r="D179" s="6" t="s">
        <v>107</v>
      </c>
      <c r="E179" s="6" t="s">
        <v>105</v>
      </c>
      <c r="F179" s="6" t="str">
        <f>VLOOKUP(B179,MasterData[],2,0)</f>
        <v>Product39</v>
      </c>
      <c r="G179" s="6" t="str">
        <f>VLOOKUP(B179,MasterData[],3,0)</f>
        <v>Category05</v>
      </c>
      <c r="H179" s="6" t="str">
        <f>VLOOKUP(B179,MasterData[],4,0)</f>
        <v>No.</v>
      </c>
      <c r="I179" s="14">
        <f>VLOOKUP(B179,MasterData[],5,0)</f>
        <v>37</v>
      </c>
      <c r="J179" s="14">
        <f>VLOOKUP(B179,MasterData[],6,0)</f>
        <v>42.55</v>
      </c>
      <c r="K179" s="14">
        <f t="shared" si="12"/>
        <v>148</v>
      </c>
      <c r="L179" s="14">
        <f t="shared" si="13"/>
        <v>170.2</v>
      </c>
      <c r="M179" s="6">
        <f t="shared" si="14"/>
        <v>26</v>
      </c>
      <c r="N179" s="6" t="str">
        <f t="shared" si="10"/>
        <v>Aug</v>
      </c>
      <c r="O179" s="7" t="str">
        <f t="shared" si="11"/>
        <v>2021</v>
      </c>
    </row>
    <row r="180" spans="1:15" x14ac:dyDescent="0.3">
      <c r="A180" s="12">
        <v>44437</v>
      </c>
      <c r="B180" s="13" t="s">
        <v>77</v>
      </c>
      <c r="C180" s="6">
        <v>12</v>
      </c>
      <c r="D180" s="6" t="s">
        <v>104</v>
      </c>
      <c r="E180" s="6" t="s">
        <v>105</v>
      </c>
      <c r="F180" s="6" t="str">
        <f>VLOOKUP(B180,MasterData[],2,0)</f>
        <v>Product34</v>
      </c>
      <c r="G180" s="6" t="str">
        <f>VLOOKUP(B180,MasterData[],3,0)</f>
        <v>Category04</v>
      </c>
      <c r="H180" s="6" t="str">
        <f>VLOOKUP(B180,MasterData[],4,0)</f>
        <v>Lt</v>
      </c>
      <c r="I180" s="14">
        <f>VLOOKUP(B180,MasterData[],5,0)</f>
        <v>55</v>
      </c>
      <c r="J180" s="14">
        <f>VLOOKUP(B180,MasterData[],6,0)</f>
        <v>58.3</v>
      </c>
      <c r="K180" s="14">
        <f t="shared" si="12"/>
        <v>660</v>
      </c>
      <c r="L180" s="14">
        <f t="shared" si="13"/>
        <v>699.59999999999991</v>
      </c>
      <c r="M180" s="6">
        <f t="shared" si="14"/>
        <v>29</v>
      </c>
      <c r="N180" s="6" t="str">
        <f t="shared" si="10"/>
        <v>Aug</v>
      </c>
      <c r="O180" s="7" t="str">
        <f t="shared" si="11"/>
        <v>2021</v>
      </c>
    </row>
    <row r="181" spans="1:15" x14ac:dyDescent="0.3">
      <c r="A181" s="12">
        <v>44438</v>
      </c>
      <c r="B181" s="13" t="s">
        <v>33</v>
      </c>
      <c r="C181" s="6">
        <v>13</v>
      </c>
      <c r="D181" s="6" t="s">
        <v>107</v>
      </c>
      <c r="E181" s="6" t="s">
        <v>105</v>
      </c>
      <c r="F181" s="6" t="str">
        <f>VLOOKUP(B181,MasterData[],2,0)</f>
        <v>Product13</v>
      </c>
      <c r="G181" s="6" t="str">
        <f>VLOOKUP(B181,MasterData[],3,0)</f>
        <v>Category02</v>
      </c>
      <c r="H181" s="6" t="str">
        <f>VLOOKUP(B181,MasterData[],4,0)</f>
        <v>Kg</v>
      </c>
      <c r="I181" s="14">
        <f>VLOOKUP(B181,MasterData[],5,0)</f>
        <v>112</v>
      </c>
      <c r="J181" s="14">
        <f>VLOOKUP(B181,MasterData[],6,0)</f>
        <v>122.08</v>
      </c>
      <c r="K181" s="14">
        <f t="shared" si="12"/>
        <v>1456</v>
      </c>
      <c r="L181" s="14">
        <f t="shared" si="13"/>
        <v>1587.04</v>
      </c>
      <c r="M181" s="6">
        <f t="shared" si="14"/>
        <v>30</v>
      </c>
      <c r="N181" s="6" t="str">
        <f t="shared" si="10"/>
        <v>Aug</v>
      </c>
      <c r="O181" s="7" t="str">
        <f t="shared" si="11"/>
        <v>2021</v>
      </c>
    </row>
    <row r="182" spans="1:15" x14ac:dyDescent="0.3">
      <c r="A182" s="12">
        <v>44439</v>
      </c>
      <c r="B182" s="13" t="s">
        <v>6</v>
      </c>
      <c r="C182" s="6">
        <v>2</v>
      </c>
      <c r="D182" s="6" t="s">
        <v>107</v>
      </c>
      <c r="E182" s="6" t="s">
        <v>105</v>
      </c>
      <c r="F182" s="6" t="str">
        <f>VLOOKUP(B182,MasterData[],2,0)</f>
        <v>Product01</v>
      </c>
      <c r="G182" s="6" t="str">
        <f>VLOOKUP(B182,MasterData[],3,0)</f>
        <v>Category01</v>
      </c>
      <c r="H182" s="6" t="str">
        <f>VLOOKUP(B182,MasterData[],4,0)</f>
        <v>Kg</v>
      </c>
      <c r="I182" s="14">
        <f>VLOOKUP(B182,MasterData[],5,0)</f>
        <v>98</v>
      </c>
      <c r="J182" s="14">
        <f>VLOOKUP(B182,MasterData[],6,0)</f>
        <v>103.88</v>
      </c>
      <c r="K182" s="14">
        <f t="shared" si="12"/>
        <v>196</v>
      </c>
      <c r="L182" s="14">
        <f t="shared" si="13"/>
        <v>207.76</v>
      </c>
      <c r="M182" s="6">
        <f t="shared" si="14"/>
        <v>31</v>
      </c>
      <c r="N182" s="6" t="str">
        <f t="shared" si="10"/>
        <v>Aug</v>
      </c>
      <c r="O182" s="7" t="str">
        <f t="shared" si="11"/>
        <v>2021</v>
      </c>
    </row>
    <row r="183" spans="1:15" x14ac:dyDescent="0.3">
      <c r="A183" s="12">
        <v>44439</v>
      </c>
      <c r="B183" s="13" t="s">
        <v>79</v>
      </c>
      <c r="C183" s="6">
        <v>11</v>
      </c>
      <c r="D183" s="6" t="s">
        <v>107</v>
      </c>
      <c r="E183" s="6" t="s">
        <v>105</v>
      </c>
      <c r="F183" s="6" t="str">
        <f>VLOOKUP(B183,MasterData[],2,0)</f>
        <v>Product35</v>
      </c>
      <c r="G183" s="6" t="str">
        <f>VLOOKUP(B183,MasterData[],3,0)</f>
        <v>Category04</v>
      </c>
      <c r="H183" s="6" t="str">
        <f>VLOOKUP(B183,MasterData[],4,0)</f>
        <v>No.</v>
      </c>
      <c r="I183" s="14">
        <f>VLOOKUP(B183,MasterData[],5,0)</f>
        <v>5</v>
      </c>
      <c r="J183" s="14">
        <f>VLOOKUP(B183,MasterData[],6,0)</f>
        <v>6.7</v>
      </c>
      <c r="K183" s="14">
        <f t="shared" si="12"/>
        <v>55</v>
      </c>
      <c r="L183" s="14">
        <f t="shared" si="13"/>
        <v>73.7</v>
      </c>
      <c r="M183" s="6">
        <f t="shared" si="14"/>
        <v>31</v>
      </c>
      <c r="N183" s="6" t="str">
        <f t="shared" si="10"/>
        <v>Aug</v>
      </c>
      <c r="O183" s="7" t="str">
        <f t="shared" si="11"/>
        <v>2021</v>
      </c>
    </row>
    <row r="184" spans="1:15" x14ac:dyDescent="0.3">
      <c r="A184" s="12">
        <v>44440</v>
      </c>
      <c r="B184" s="13" t="s">
        <v>56</v>
      </c>
      <c r="C184" s="6">
        <v>1</v>
      </c>
      <c r="D184" s="6" t="s">
        <v>104</v>
      </c>
      <c r="E184" s="6" t="s">
        <v>106</v>
      </c>
      <c r="F184" s="6" t="str">
        <f>VLOOKUP(B184,MasterData[],2,0)</f>
        <v>Product24</v>
      </c>
      <c r="G184" s="6" t="str">
        <f>VLOOKUP(B184,MasterData[],3,0)</f>
        <v>Category03</v>
      </c>
      <c r="H184" s="6" t="str">
        <f>VLOOKUP(B184,MasterData[],4,0)</f>
        <v>Ft</v>
      </c>
      <c r="I184" s="14">
        <f>VLOOKUP(B184,MasterData[],5,0)</f>
        <v>144</v>
      </c>
      <c r="J184" s="14">
        <f>VLOOKUP(B184,MasterData[],6,0)</f>
        <v>156.96</v>
      </c>
      <c r="K184" s="14">
        <f t="shared" si="12"/>
        <v>144</v>
      </c>
      <c r="L184" s="14">
        <f t="shared" si="13"/>
        <v>156.96</v>
      </c>
      <c r="M184" s="6">
        <f t="shared" si="14"/>
        <v>1</v>
      </c>
      <c r="N184" s="6" t="str">
        <f t="shared" si="10"/>
        <v>Sep</v>
      </c>
      <c r="O184" s="7" t="str">
        <f t="shared" si="11"/>
        <v>2021</v>
      </c>
    </row>
    <row r="185" spans="1:15" x14ac:dyDescent="0.3">
      <c r="A185" s="12">
        <v>44440</v>
      </c>
      <c r="B185" s="13" t="s">
        <v>12</v>
      </c>
      <c r="C185" s="6">
        <v>14</v>
      </c>
      <c r="D185" s="6" t="s">
        <v>105</v>
      </c>
      <c r="E185" s="6" t="s">
        <v>105</v>
      </c>
      <c r="F185" s="6" t="str">
        <f>VLOOKUP(B185,MasterData[],2,0)</f>
        <v>Product03</v>
      </c>
      <c r="G185" s="6" t="str">
        <f>VLOOKUP(B185,MasterData[],3,0)</f>
        <v>Category01</v>
      </c>
      <c r="H185" s="6" t="str">
        <f>VLOOKUP(B185,MasterData[],4,0)</f>
        <v>Kg</v>
      </c>
      <c r="I185" s="14">
        <f>VLOOKUP(B185,MasterData[],5,0)</f>
        <v>71</v>
      </c>
      <c r="J185" s="14">
        <f>VLOOKUP(B185,MasterData[],6,0)</f>
        <v>80.94</v>
      </c>
      <c r="K185" s="14">
        <f t="shared" si="12"/>
        <v>994</v>
      </c>
      <c r="L185" s="14">
        <f t="shared" si="13"/>
        <v>1133.1599999999999</v>
      </c>
      <c r="M185" s="6">
        <f t="shared" si="14"/>
        <v>1</v>
      </c>
      <c r="N185" s="6" t="str">
        <f t="shared" si="10"/>
        <v>Sep</v>
      </c>
      <c r="O185" s="7" t="str">
        <f t="shared" si="11"/>
        <v>2021</v>
      </c>
    </row>
    <row r="186" spans="1:15" x14ac:dyDescent="0.3">
      <c r="A186" s="12">
        <v>44442</v>
      </c>
      <c r="B186" s="13" t="s">
        <v>92</v>
      </c>
      <c r="C186" s="6">
        <v>8</v>
      </c>
      <c r="D186" s="6" t="s">
        <v>107</v>
      </c>
      <c r="E186" s="6" t="s">
        <v>105</v>
      </c>
      <c r="F186" s="6" t="str">
        <f>VLOOKUP(B186,MasterData[],2,0)</f>
        <v>Product41</v>
      </c>
      <c r="G186" s="6" t="str">
        <f>VLOOKUP(B186,MasterData[],3,0)</f>
        <v>Category05</v>
      </c>
      <c r="H186" s="6" t="str">
        <f>VLOOKUP(B186,MasterData[],4,0)</f>
        <v>Ft</v>
      </c>
      <c r="I186" s="14">
        <f>VLOOKUP(B186,MasterData[],5,0)</f>
        <v>138</v>
      </c>
      <c r="J186" s="14">
        <f>VLOOKUP(B186,MasterData[],6,0)</f>
        <v>173.88</v>
      </c>
      <c r="K186" s="14">
        <f t="shared" si="12"/>
        <v>1104</v>
      </c>
      <c r="L186" s="14">
        <f t="shared" si="13"/>
        <v>1391.04</v>
      </c>
      <c r="M186" s="6">
        <f t="shared" si="14"/>
        <v>3</v>
      </c>
      <c r="N186" s="6" t="str">
        <f t="shared" si="10"/>
        <v>Sep</v>
      </c>
      <c r="O186" s="7" t="str">
        <f t="shared" si="11"/>
        <v>2021</v>
      </c>
    </row>
    <row r="187" spans="1:15" x14ac:dyDescent="0.3">
      <c r="A187" s="12">
        <v>44443</v>
      </c>
      <c r="B187" s="13" t="s">
        <v>65</v>
      </c>
      <c r="C187" s="6">
        <v>7</v>
      </c>
      <c r="D187" s="6" t="s">
        <v>107</v>
      </c>
      <c r="E187" s="6" t="s">
        <v>105</v>
      </c>
      <c r="F187" s="6" t="str">
        <f>VLOOKUP(B187,MasterData[],2,0)</f>
        <v>Product28</v>
      </c>
      <c r="G187" s="6" t="str">
        <f>VLOOKUP(B187,MasterData[],3,0)</f>
        <v>Category04</v>
      </c>
      <c r="H187" s="6" t="str">
        <f>VLOOKUP(B187,MasterData[],4,0)</f>
        <v>No.</v>
      </c>
      <c r="I187" s="14">
        <f>VLOOKUP(B187,MasterData[],5,0)</f>
        <v>37</v>
      </c>
      <c r="J187" s="14">
        <f>VLOOKUP(B187,MasterData[],6,0)</f>
        <v>41.81</v>
      </c>
      <c r="K187" s="14">
        <f t="shared" si="12"/>
        <v>259</v>
      </c>
      <c r="L187" s="14">
        <f t="shared" si="13"/>
        <v>292.67</v>
      </c>
      <c r="M187" s="6">
        <f t="shared" si="14"/>
        <v>4</v>
      </c>
      <c r="N187" s="6" t="str">
        <f t="shared" si="10"/>
        <v>Sep</v>
      </c>
      <c r="O187" s="7" t="str">
        <f t="shared" si="11"/>
        <v>2021</v>
      </c>
    </row>
    <row r="188" spans="1:15" x14ac:dyDescent="0.3">
      <c r="A188" s="12">
        <v>44443</v>
      </c>
      <c r="B188" s="13" t="s">
        <v>54</v>
      </c>
      <c r="C188" s="6">
        <v>15</v>
      </c>
      <c r="D188" s="6" t="s">
        <v>107</v>
      </c>
      <c r="E188" s="6" t="s">
        <v>105</v>
      </c>
      <c r="F188" s="6" t="str">
        <f>VLOOKUP(B188,MasterData[],2,0)</f>
        <v>Product23</v>
      </c>
      <c r="G188" s="6" t="str">
        <f>VLOOKUP(B188,MasterData[],3,0)</f>
        <v>Category03</v>
      </c>
      <c r="H188" s="6" t="str">
        <f>VLOOKUP(B188,MasterData[],4,0)</f>
        <v>Ft</v>
      </c>
      <c r="I188" s="14">
        <f>VLOOKUP(B188,MasterData[],5,0)</f>
        <v>141</v>
      </c>
      <c r="J188" s="14">
        <f>VLOOKUP(B188,MasterData[],6,0)</f>
        <v>149.46</v>
      </c>
      <c r="K188" s="14">
        <f t="shared" si="12"/>
        <v>2115</v>
      </c>
      <c r="L188" s="14">
        <f t="shared" si="13"/>
        <v>2241.9</v>
      </c>
      <c r="M188" s="6">
        <f t="shared" si="14"/>
        <v>4</v>
      </c>
      <c r="N188" s="6" t="str">
        <f t="shared" si="10"/>
        <v>Sep</v>
      </c>
      <c r="O188" s="7" t="str">
        <f t="shared" si="11"/>
        <v>2021</v>
      </c>
    </row>
    <row r="189" spans="1:15" x14ac:dyDescent="0.3">
      <c r="A189" s="12">
        <v>44444</v>
      </c>
      <c r="B189" s="13" t="s">
        <v>73</v>
      </c>
      <c r="C189" s="6">
        <v>1</v>
      </c>
      <c r="D189" s="6" t="s">
        <v>107</v>
      </c>
      <c r="E189" s="6" t="s">
        <v>106</v>
      </c>
      <c r="F189" s="6" t="str">
        <f>VLOOKUP(B189,MasterData[],2,0)</f>
        <v>Product32</v>
      </c>
      <c r="G189" s="6" t="str">
        <f>VLOOKUP(B189,MasterData[],3,0)</f>
        <v>Category04</v>
      </c>
      <c r="H189" s="6" t="str">
        <f>VLOOKUP(B189,MasterData[],4,0)</f>
        <v>Kg</v>
      </c>
      <c r="I189" s="14">
        <f>VLOOKUP(B189,MasterData[],5,0)</f>
        <v>89</v>
      </c>
      <c r="J189" s="14">
        <f>VLOOKUP(B189,MasterData[],6,0)</f>
        <v>117.48</v>
      </c>
      <c r="K189" s="14">
        <f t="shared" si="12"/>
        <v>89</v>
      </c>
      <c r="L189" s="14">
        <f t="shared" si="13"/>
        <v>117.48</v>
      </c>
      <c r="M189" s="6">
        <f t="shared" si="14"/>
        <v>5</v>
      </c>
      <c r="N189" s="6" t="str">
        <f t="shared" si="10"/>
        <v>Sep</v>
      </c>
      <c r="O189" s="7" t="str">
        <f t="shared" si="11"/>
        <v>2021</v>
      </c>
    </row>
    <row r="190" spans="1:15" x14ac:dyDescent="0.3">
      <c r="A190" s="12">
        <v>44446</v>
      </c>
      <c r="B190" s="13" t="s">
        <v>45</v>
      </c>
      <c r="C190" s="6">
        <v>5</v>
      </c>
      <c r="D190" s="6" t="s">
        <v>107</v>
      </c>
      <c r="E190" s="6" t="s">
        <v>105</v>
      </c>
      <c r="F190" s="6" t="str">
        <f>VLOOKUP(B190,MasterData[],2,0)</f>
        <v>Product19</v>
      </c>
      <c r="G190" s="6" t="str">
        <f>VLOOKUP(B190,MasterData[],3,0)</f>
        <v>Category02</v>
      </c>
      <c r="H190" s="6" t="str">
        <f>VLOOKUP(B190,MasterData[],4,0)</f>
        <v>Ft</v>
      </c>
      <c r="I190" s="14">
        <f>VLOOKUP(B190,MasterData[],5,0)</f>
        <v>150</v>
      </c>
      <c r="J190" s="14">
        <f>VLOOKUP(B190,MasterData[],6,0)</f>
        <v>210</v>
      </c>
      <c r="K190" s="14">
        <f t="shared" si="12"/>
        <v>750</v>
      </c>
      <c r="L190" s="14">
        <f t="shared" si="13"/>
        <v>1050</v>
      </c>
      <c r="M190" s="6">
        <f t="shared" si="14"/>
        <v>7</v>
      </c>
      <c r="N190" s="6" t="str">
        <f t="shared" si="10"/>
        <v>Sep</v>
      </c>
      <c r="O190" s="7" t="str">
        <f t="shared" si="11"/>
        <v>2021</v>
      </c>
    </row>
    <row r="191" spans="1:15" x14ac:dyDescent="0.3">
      <c r="A191" s="12">
        <v>44448</v>
      </c>
      <c r="B191" s="13" t="s">
        <v>98</v>
      </c>
      <c r="C191" s="6">
        <v>4</v>
      </c>
      <c r="D191" s="6" t="s">
        <v>107</v>
      </c>
      <c r="E191" s="6" t="s">
        <v>105</v>
      </c>
      <c r="F191" s="6" t="str">
        <f>VLOOKUP(B191,MasterData[],2,0)</f>
        <v>Product44</v>
      </c>
      <c r="G191" s="6" t="str">
        <f>VLOOKUP(B191,MasterData[],3,0)</f>
        <v>Category05</v>
      </c>
      <c r="H191" s="6" t="str">
        <f>VLOOKUP(B191,MasterData[],4,0)</f>
        <v>Kg</v>
      </c>
      <c r="I191" s="14">
        <f>VLOOKUP(B191,MasterData[],5,0)</f>
        <v>76</v>
      </c>
      <c r="J191" s="14">
        <f>VLOOKUP(B191,MasterData[],6,0)</f>
        <v>82.08</v>
      </c>
      <c r="K191" s="14">
        <f t="shared" si="12"/>
        <v>304</v>
      </c>
      <c r="L191" s="14">
        <f t="shared" si="13"/>
        <v>328.32</v>
      </c>
      <c r="M191" s="6">
        <f t="shared" si="14"/>
        <v>9</v>
      </c>
      <c r="N191" s="6" t="str">
        <f t="shared" si="10"/>
        <v>Sep</v>
      </c>
      <c r="O191" s="7" t="str">
        <f t="shared" si="11"/>
        <v>2021</v>
      </c>
    </row>
    <row r="192" spans="1:15" x14ac:dyDescent="0.3">
      <c r="A192" s="12">
        <v>44449</v>
      </c>
      <c r="B192" s="13" t="s">
        <v>69</v>
      </c>
      <c r="C192" s="6">
        <v>6</v>
      </c>
      <c r="D192" s="6" t="s">
        <v>107</v>
      </c>
      <c r="E192" s="6" t="s">
        <v>105</v>
      </c>
      <c r="F192" s="6" t="str">
        <f>VLOOKUP(B192,MasterData[],2,0)</f>
        <v>Product30</v>
      </c>
      <c r="G192" s="6" t="str">
        <f>VLOOKUP(B192,MasterData[],3,0)</f>
        <v>Category04</v>
      </c>
      <c r="H192" s="6" t="str">
        <f>VLOOKUP(B192,MasterData[],4,0)</f>
        <v>Ft</v>
      </c>
      <c r="I192" s="14">
        <f>VLOOKUP(B192,MasterData[],5,0)</f>
        <v>148</v>
      </c>
      <c r="J192" s="14">
        <f>VLOOKUP(B192,MasterData[],6,0)</f>
        <v>201.28</v>
      </c>
      <c r="K192" s="14">
        <f t="shared" si="12"/>
        <v>888</v>
      </c>
      <c r="L192" s="14">
        <f t="shared" si="13"/>
        <v>1207.68</v>
      </c>
      <c r="M192" s="6">
        <f t="shared" si="14"/>
        <v>10</v>
      </c>
      <c r="N192" s="6" t="str">
        <f t="shared" si="10"/>
        <v>Sep</v>
      </c>
      <c r="O192" s="7" t="str">
        <f t="shared" si="11"/>
        <v>2021</v>
      </c>
    </row>
    <row r="193" spans="1:15" x14ac:dyDescent="0.3">
      <c r="A193" s="12">
        <v>44449</v>
      </c>
      <c r="B193" s="13" t="s">
        <v>6</v>
      </c>
      <c r="C193" s="6">
        <v>9</v>
      </c>
      <c r="D193" s="6" t="s">
        <v>104</v>
      </c>
      <c r="E193" s="6" t="s">
        <v>105</v>
      </c>
      <c r="F193" s="6" t="str">
        <f>VLOOKUP(B193,MasterData[],2,0)</f>
        <v>Product01</v>
      </c>
      <c r="G193" s="6" t="str">
        <f>VLOOKUP(B193,MasterData[],3,0)</f>
        <v>Category01</v>
      </c>
      <c r="H193" s="6" t="str">
        <f>VLOOKUP(B193,MasterData[],4,0)</f>
        <v>Kg</v>
      </c>
      <c r="I193" s="14">
        <f>VLOOKUP(B193,MasterData[],5,0)</f>
        <v>98</v>
      </c>
      <c r="J193" s="14">
        <f>VLOOKUP(B193,MasterData[],6,0)</f>
        <v>103.88</v>
      </c>
      <c r="K193" s="14">
        <f t="shared" si="12"/>
        <v>882</v>
      </c>
      <c r="L193" s="14">
        <f t="shared" si="13"/>
        <v>934.92</v>
      </c>
      <c r="M193" s="6">
        <f t="shared" si="14"/>
        <v>10</v>
      </c>
      <c r="N193" s="6" t="str">
        <f t="shared" si="10"/>
        <v>Sep</v>
      </c>
      <c r="O193" s="7" t="str">
        <f t="shared" si="11"/>
        <v>2021</v>
      </c>
    </row>
    <row r="194" spans="1:15" x14ac:dyDescent="0.3">
      <c r="A194" s="12">
        <v>44449</v>
      </c>
      <c r="B194" s="13" t="s">
        <v>60</v>
      </c>
      <c r="C194" s="6">
        <v>2</v>
      </c>
      <c r="D194" s="6" t="s">
        <v>107</v>
      </c>
      <c r="E194" s="6" t="s">
        <v>105</v>
      </c>
      <c r="F194" s="6" t="str">
        <f>VLOOKUP(B194,MasterData[],2,0)</f>
        <v>Product26</v>
      </c>
      <c r="G194" s="6" t="str">
        <f>VLOOKUP(B194,MasterData[],3,0)</f>
        <v>Category04</v>
      </c>
      <c r="H194" s="6" t="str">
        <f>VLOOKUP(B194,MasterData[],4,0)</f>
        <v>No.</v>
      </c>
      <c r="I194" s="14">
        <f>VLOOKUP(B194,MasterData[],5,0)</f>
        <v>18</v>
      </c>
      <c r="J194" s="14">
        <f>VLOOKUP(B194,MasterData[],6,0)</f>
        <v>24.66</v>
      </c>
      <c r="K194" s="14">
        <f t="shared" si="12"/>
        <v>36</v>
      </c>
      <c r="L194" s="14">
        <f t="shared" si="13"/>
        <v>49.32</v>
      </c>
      <c r="M194" s="6">
        <f t="shared" si="14"/>
        <v>10</v>
      </c>
      <c r="N194" s="6" t="str">
        <f t="shared" ref="N194:N257" si="15">TEXT(A194,"mmm")</f>
        <v>Sep</v>
      </c>
      <c r="O194" s="7" t="str">
        <f t="shared" ref="O194:O257" si="16">TEXT(A194,"yyyy")</f>
        <v>2021</v>
      </c>
    </row>
    <row r="195" spans="1:15" x14ac:dyDescent="0.3">
      <c r="A195" s="12">
        <v>44450</v>
      </c>
      <c r="B195" s="13" t="s">
        <v>6</v>
      </c>
      <c r="C195" s="6">
        <v>6</v>
      </c>
      <c r="D195" s="6" t="s">
        <v>104</v>
      </c>
      <c r="E195" s="6" t="s">
        <v>105</v>
      </c>
      <c r="F195" s="6" t="str">
        <f>VLOOKUP(B195,MasterData[],2,0)</f>
        <v>Product01</v>
      </c>
      <c r="G195" s="6" t="str">
        <f>VLOOKUP(B195,MasterData[],3,0)</f>
        <v>Category01</v>
      </c>
      <c r="H195" s="6" t="str">
        <f>VLOOKUP(B195,MasterData[],4,0)</f>
        <v>Kg</v>
      </c>
      <c r="I195" s="14">
        <f>VLOOKUP(B195,MasterData[],5,0)</f>
        <v>98</v>
      </c>
      <c r="J195" s="14">
        <f>VLOOKUP(B195,MasterData[],6,0)</f>
        <v>103.88</v>
      </c>
      <c r="K195" s="14">
        <f t="shared" ref="K195:K258" si="17">C195*I195</f>
        <v>588</v>
      </c>
      <c r="L195" s="14">
        <f t="shared" ref="L195:L258" si="18">C195*J195</f>
        <v>623.28</v>
      </c>
      <c r="M195" s="6">
        <f t="shared" ref="M195:M258" si="19">DAY(A195)</f>
        <v>11</v>
      </c>
      <c r="N195" s="6" t="str">
        <f t="shared" si="15"/>
        <v>Sep</v>
      </c>
      <c r="O195" s="7" t="str">
        <f t="shared" si="16"/>
        <v>2021</v>
      </c>
    </row>
    <row r="196" spans="1:15" x14ac:dyDescent="0.3">
      <c r="A196" s="12">
        <v>44452</v>
      </c>
      <c r="B196" s="13" t="s">
        <v>92</v>
      </c>
      <c r="C196" s="6">
        <v>7</v>
      </c>
      <c r="D196" s="6" t="s">
        <v>107</v>
      </c>
      <c r="E196" s="6" t="s">
        <v>106</v>
      </c>
      <c r="F196" s="6" t="str">
        <f>VLOOKUP(B196,MasterData[],2,0)</f>
        <v>Product41</v>
      </c>
      <c r="G196" s="6" t="str">
        <f>VLOOKUP(B196,MasterData[],3,0)</f>
        <v>Category05</v>
      </c>
      <c r="H196" s="6" t="str">
        <f>VLOOKUP(B196,MasterData[],4,0)</f>
        <v>Ft</v>
      </c>
      <c r="I196" s="14">
        <f>VLOOKUP(B196,MasterData[],5,0)</f>
        <v>138</v>
      </c>
      <c r="J196" s="14">
        <f>VLOOKUP(B196,MasterData[],6,0)</f>
        <v>173.88</v>
      </c>
      <c r="K196" s="14">
        <f t="shared" si="17"/>
        <v>966</v>
      </c>
      <c r="L196" s="14">
        <f t="shared" si="18"/>
        <v>1217.1599999999999</v>
      </c>
      <c r="M196" s="6">
        <f t="shared" si="19"/>
        <v>13</v>
      </c>
      <c r="N196" s="6" t="str">
        <f t="shared" si="15"/>
        <v>Sep</v>
      </c>
      <c r="O196" s="7" t="str">
        <f t="shared" si="16"/>
        <v>2021</v>
      </c>
    </row>
    <row r="197" spans="1:15" x14ac:dyDescent="0.3">
      <c r="A197" s="12">
        <v>44454</v>
      </c>
      <c r="B197" s="13" t="s">
        <v>94</v>
      </c>
      <c r="C197" s="6">
        <v>6</v>
      </c>
      <c r="D197" s="6" t="s">
        <v>107</v>
      </c>
      <c r="E197" s="6" t="s">
        <v>105</v>
      </c>
      <c r="F197" s="6" t="str">
        <f>VLOOKUP(B197,MasterData[],2,0)</f>
        <v>Product42</v>
      </c>
      <c r="G197" s="6" t="str">
        <f>VLOOKUP(B197,MasterData[],3,0)</f>
        <v>Category05</v>
      </c>
      <c r="H197" s="6" t="str">
        <f>VLOOKUP(B197,MasterData[],4,0)</f>
        <v>Ft</v>
      </c>
      <c r="I197" s="14">
        <f>VLOOKUP(B197,MasterData[],5,0)</f>
        <v>120</v>
      </c>
      <c r="J197" s="14">
        <f>VLOOKUP(B197,MasterData[],6,0)</f>
        <v>162</v>
      </c>
      <c r="K197" s="14">
        <f t="shared" si="17"/>
        <v>720</v>
      </c>
      <c r="L197" s="14">
        <f t="shared" si="18"/>
        <v>972</v>
      </c>
      <c r="M197" s="6">
        <f t="shared" si="19"/>
        <v>15</v>
      </c>
      <c r="N197" s="6" t="str">
        <f t="shared" si="15"/>
        <v>Sep</v>
      </c>
      <c r="O197" s="7" t="str">
        <f t="shared" si="16"/>
        <v>2021</v>
      </c>
    </row>
    <row r="198" spans="1:15" x14ac:dyDescent="0.3">
      <c r="A198" s="12">
        <v>44454</v>
      </c>
      <c r="B198" s="13" t="s">
        <v>94</v>
      </c>
      <c r="C198" s="6">
        <v>14</v>
      </c>
      <c r="D198" s="6" t="s">
        <v>107</v>
      </c>
      <c r="E198" s="6" t="s">
        <v>105</v>
      </c>
      <c r="F198" s="6" t="str">
        <f>VLOOKUP(B198,MasterData[],2,0)</f>
        <v>Product42</v>
      </c>
      <c r="G198" s="6" t="str">
        <f>VLOOKUP(B198,MasterData[],3,0)</f>
        <v>Category05</v>
      </c>
      <c r="H198" s="6" t="str">
        <f>VLOOKUP(B198,MasterData[],4,0)</f>
        <v>Ft</v>
      </c>
      <c r="I198" s="14">
        <f>VLOOKUP(B198,MasterData[],5,0)</f>
        <v>120</v>
      </c>
      <c r="J198" s="14">
        <f>VLOOKUP(B198,MasterData[],6,0)</f>
        <v>162</v>
      </c>
      <c r="K198" s="14">
        <f t="shared" si="17"/>
        <v>1680</v>
      </c>
      <c r="L198" s="14">
        <f t="shared" si="18"/>
        <v>2268</v>
      </c>
      <c r="M198" s="6">
        <f t="shared" si="19"/>
        <v>15</v>
      </c>
      <c r="N198" s="6" t="str">
        <f t="shared" si="15"/>
        <v>Sep</v>
      </c>
      <c r="O198" s="7" t="str">
        <f t="shared" si="16"/>
        <v>2021</v>
      </c>
    </row>
    <row r="199" spans="1:15" x14ac:dyDescent="0.3">
      <c r="A199" s="12">
        <v>44460</v>
      </c>
      <c r="B199" s="13" t="s">
        <v>47</v>
      </c>
      <c r="C199" s="6">
        <v>7</v>
      </c>
      <c r="D199" s="6" t="s">
        <v>104</v>
      </c>
      <c r="E199" s="6" t="s">
        <v>106</v>
      </c>
      <c r="F199" s="6" t="str">
        <f>VLOOKUP(B199,MasterData[],2,0)</f>
        <v>Product20</v>
      </c>
      <c r="G199" s="6" t="str">
        <f>VLOOKUP(B199,MasterData[],3,0)</f>
        <v>Category03</v>
      </c>
      <c r="H199" s="6" t="str">
        <f>VLOOKUP(B199,MasterData[],4,0)</f>
        <v>Lt</v>
      </c>
      <c r="I199" s="14">
        <f>VLOOKUP(B199,MasterData[],5,0)</f>
        <v>61</v>
      </c>
      <c r="J199" s="14">
        <f>VLOOKUP(B199,MasterData[],6,0)</f>
        <v>76.25</v>
      </c>
      <c r="K199" s="14">
        <f t="shared" si="17"/>
        <v>427</v>
      </c>
      <c r="L199" s="14">
        <f t="shared" si="18"/>
        <v>533.75</v>
      </c>
      <c r="M199" s="6">
        <f t="shared" si="19"/>
        <v>21</v>
      </c>
      <c r="N199" s="6" t="str">
        <f t="shared" si="15"/>
        <v>Sep</v>
      </c>
      <c r="O199" s="7" t="str">
        <f t="shared" si="16"/>
        <v>2021</v>
      </c>
    </row>
    <row r="200" spans="1:15" x14ac:dyDescent="0.3">
      <c r="A200" s="12">
        <v>44461</v>
      </c>
      <c r="B200" s="13" t="s">
        <v>90</v>
      </c>
      <c r="C200" s="6">
        <v>2</v>
      </c>
      <c r="D200" s="6" t="s">
        <v>105</v>
      </c>
      <c r="E200" s="6" t="s">
        <v>106</v>
      </c>
      <c r="F200" s="6" t="str">
        <f>VLOOKUP(B200,MasterData[],2,0)</f>
        <v>Product40</v>
      </c>
      <c r="G200" s="6" t="str">
        <f>VLOOKUP(B200,MasterData[],3,0)</f>
        <v>Category05</v>
      </c>
      <c r="H200" s="6" t="str">
        <f>VLOOKUP(B200,MasterData[],4,0)</f>
        <v>Kg</v>
      </c>
      <c r="I200" s="14">
        <f>VLOOKUP(B200,MasterData[],5,0)</f>
        <v>90</v>
      </c>
      <c r="J200" s="14">
        <f>VLOOKUP(B200,MasterData[],6,0)</f>
        <v>115.2</v>
      </c>
      <c r="K200" s="14">
        <f t="shared" si="17"/>
        <v>180</v>
      </c>
      <c r="L200" s="14">
        <f t="shared" si="18"/>
        <v>230.4</v>
      </c>
      <c r="M200" s="6">
        <f t="shared" si="19"/>
        <v>22</v>
      </c>
      <c r="N200" s="6" t="str">
        <f t="shared" si="15"/>
        <v>Sep</v>
      </c>
      <c r="O200" s="7" t="str">
        <f t="shared" si="16"/>
        <v>2021</v>
      </c>
    </row>
    <row r="201" spans="1:15" x14ac:dyDescent="0.3">
      <c r="A201" s="12">
        <v>44461</v>
      </c>
      <c r="B201" s="13" t="s">
        <v>10</v>
      </c>
      <c r="C201" s="6">
        <v>4</v>
      </c>
      <c r="D201" s="6" t="s">
        <v>107</v>
      </c>
      <c r="E201" s="6" t="s">
        <v>106</v>
      </c>
      <c r="F201" s="6" t="str">
        <f>VLOOKUP(B201,MasterData[],2,0)</f>
        <v>Product02</v>
      </c>
      <c r="G201" s="6" t="str">
        <f>VLOOKUP(B201,MasterData[],3,0)</f>
        <v>Category01</v>
      </c>
      <c r="H201" s="6" t="str">
        <f>VLOOKUP(B201,MasterData[],4,0)</f>
        <v>Kg</v>
      </c>
      <c r="I201" s="14">
        <f>VLOOKUP(B201,MasterData[],5,0)</f>
        <v>105</v>
      </c>
      <c r="J201" s="14">
        <f>VLOOKUP(B201,MasterData[],6,0)</f>
        <v>142.80000000000001</v>
      </c>
      <c r="K201" s="14">
        <f t="shared" si="17"/>
        <v>420</v>
      </c>
      <c r="L201" s="14">
        <f t="shared" si="18"/>
        <v>571.20000000000005</v>
      </c>
      <c r="M201" s="6">
        <f t="shared" si="19"/>
        <v>22</v>
      </c>
      <c r="N201" s="6" t="str">
        <f t="shared" si="15"/>
        <v>Sep</v>
      </c>
      <c r="O201" s="7" t="str">
        <f t="shared" si="16"/>
        <v>2021</v>
      </c>
    </row>
    <row r="202" spans="1:15" x14ac:dyDescent="0.3">
      <c r="A202" s="12">
        <v>44462</v>
      </c>
      <c r="B202" s="13" t="s">
        <v>43</v>
      </c>
      <c r="C202" s="6">
        <v>12</v>
      </c>
      <c r="D202" s="6" t="s">
        <v>107</v>
      </c>
      <c r="E202" s="6" t="s">
        <v>106</v>
      </c>
      <c r="F202" s="6" t="str">
        <f>VLOOKUP(B202,MasterData[],2,0)</f>
        <v>Product18</v>
      </c>
      <c r="G202" s="6" t="str">
        <f>VLOOKUP(B202,MasterData[],3,0)</f>
        <v>Category02</v>
      </c>
      <c r="H202" s="6" t="str">
        <f>VLOOKUP(B202,MasterData[],4,0)</f>
        <v>No.</v>
      </c>
      <c r="I202" s="14">
        <f>VLOOKUP(B202,MasterData[],5,0)</f>
        <v>37</v>
      </c>
      <c r="J202" s="14">
        <f>VLOOKUP(B202,MasterData[],6,0)</f>
        <v>49.21</v>
      </c>
      <c r="K202" s="14">
        <f t="shared" si="17"/>
        <v>444</v>
      </c>
      <c r="L202" s="14">
        <f t="shared" si="18"/>
        <v>590.52</v>
      </c>
      <c r="M202" s="6">
        <f t="shared" si="19"/>
        <v>23</v>
      </c>
      <c r="N202" s="6" t="str">
        <f t="shared" si="15"/>
        <v>Sep</v>
      </c>
      <c r="O202" s="7" t="str">
        <f t="shared" si="16"/>
        <v>2021</v>
      </c>
    </row>
    <row r="203" spans="1:15" x14ac:dyDescent="0.3">
      <c r="A203" s="12">
        <v>44462</v>
      </c>
      <c r="B203" s="13" t="s">
        <v>50</v>
      </c>
      <c r="C203" s="6">
        <v>7</v>
      </c>
      <c r="D203" s="6" t="s">
        <v>105</v>
      </c>
      <c r="E203" s="6" t="s">
        <v>105</v>
      </c>
      <c r="F203" s="6" t="str">
        <f>VLOOKUP(B203,MasterData[],2,0)</f>
        <v>Product21</v>
      </c>
      <c r="G203" s="6" t="str">
        <f>VLOOKUP(B203,MasterData[],3,0)</f>
        <v>Category03</v>
      </c>
      <c r="H203" s="6" t="str">
        <f>VLOOKUP(B203,MasterData[],4,0)</f>
        <v>Ft</v>
      </c>
      <c r="I203" s="14">
        <f>VLOOKUP(B203,MasterData[],5,0)</f>
        <v>126</v>
      </c>
      <c r="J203" s="14">
        <f>VLOOKUP(B203,MasterData[],6,0)</f>
        <v>162.54</v>
      </c>
      <c r="K203" s="14">
        <f t="shared" si="17"/>
        <v>882</v>
      </c>
      <c r="L203" s="14">
        <f t="shared" si="18"/>
        <v>1137.78</v>
      </c>
      <c r="M203" s="6">
        <f t="shared" si="19"/>
        <v>23</v>
      </c>
      <c r="N203" s="6" t="str">
        <f t="shared" si="15"/>
        <v>Sep</v>
      </c>
      <c r="O203" s="7" t="str">
        <f t="shared" si="16"/>
        <v>2021</v>
      </c>
    </row>
    <row r="204" spans="1:15" x14ac:dyDescent="0.3">
      <c r="A204" s="12">
        <v>44466</v>
      </c>
      <c r="B204" s="13" t="s">
        <v>77</v>
      </c>
      <c r="C204" s="6">
        <v>1</v>
      </c>
      <c r="D204" s="6" t="s">
        <v>107</v>
      </c>
      <c r="E204" s="6" t="s">
        <v>106</v>
      </c>
      <c r="F204" s="6" t="str">
        <f>VLOOKUP(B204,MasterData[],2,0)</f>
        <v>Product34</v>
      </c>
      <c r="G204" s="6" t="str">
        <f>VLOOKUP(B204,MasterData[],3,0)</f>
        <v>Category04</v>
      </c>
      <c r="H204" s="6" t="str">
        <f>VLOOKUP(B204,MasterData[],4,0)</f>
        <v>Lt</v>
      </c>
      <c r="I204" s="14">
        <f>VLOOKUP(B204,MasterData[],5,0)</f>
        <v>55</v>
      </c>
      <c r="J204" s="14">
        <f>VLOOKUP(B204,MasterData[],6,0)</f>
        <v>58.3</v>
      </c>
      <c r="K204" s="14">
        <f t="shared" si="17"/>
        <v>55</v>
      </c>
      <c r="L204" s="14">
        <f t="shared" si="18"/>
        <v>58.3</v>
      </c>
      <c r="M204" s="6">
        <f t="shared" si="19"/>
        <v>27</v>
      </c>
      <c r="N204" s="6" t="str">
        <f t="shared" si="15"/>
        <v>Sep</v>
      </c>
      <c r="O204" s="7" t="str">
        <f t="shared" si="16"/>
        <v>2021</v>
      </c>
    </row>
    <row r="205" spans="1:15" x14ac:dyDescent="0.3">
      <c r="A205" s="12">
        <v>44469</v>
      </c>
      <c r="B205" s="13" t="s">
        <v>35</v>
      </c>
      <c r="C205" s="6">
        <v>9</v>
      </c>
      <c r="D205" s="6" t="s">
        <v>105</v>
      </c>
      <c r="E205" s="6" t="s">
        <v>105</v>
      </c>
      <c r="F205" s="6" t="str">
        <f>VLOOKUP(B205,MasterData[],2,0)</f>
        <v>Product14</v>
      </c>
      <c r="G205" s="6" t="str">
        <f>VLOOKUP(B205,MasterData[],3,0)</f>
        <v>Category02</v>
      </c>
      <c r="H205" s="6" t="str">
        <f>VLOOKUP(B205,MasterData[],4,0)</f>
        <v>Kg</v>
      </c>
      <c r="I205" s="14">
        <f>VLOOKUP(B205,MasterData[],5,0)</f>
        <v>112</v>
      </c>
      <c r="J205" s="14">
        <f>VLOOKUP(B205,MasterData[],6,0)</f>
        <v>146.72</v>
      </c>
      <c r="K205" s="14">
        <f t="shared" si="17"/>
        <v>1008</v>
      </c>
      <c r="L205" s="14">
        <f t="shared" si="18"/>
        <v>1320.48</v>
      </c>
      <c r="M205" s="6">
        <f t="shared" si="19"/>
        <v>30</v>
      </c>
      <c r="N205" s="6" t="str">
        <f t="shared" si="15"/>
        <v>Sep</v>
      </c>
      <c r="O205" s="7" t="str">
        <f t="shared" si="16"/>
        <v>2021</v>
      </c>
    </row>
    <row r="206" spans="1:15" x14ac:dyDescent="0.3">
      <c r="A206" s="12">
        <v>44469</v>
      </c>
      <c r="B206" s="13" t="s">
        <v>18</v>
      </c>
      <c r="C206" s="6">
        <v>5</v>
      </c>
      <c r="D206" s="6" t="s">
        <v>105</v>
      </c>
      <c r="E206" s="6" t="s">
        <v>105</v>
      </c>
      <c r="F206" s="6" t="str">
        <f>VLOOKUP(B206,MasterData[],2,0)</f>
        <v>Product06</v>
      </c>
      <c r="G206" s="6" t="str">
        <f>VLOOKUP(B206,MasterData[],3,0)</f>
        <v>Category01</v>
      </c>
      <c r="H206" s="6" t="str">
        <f>VLOOKUP(B206,MasterData[],4,0)</f>
        <v>Kg</v>
      </c>
      <c r="I206" s="14">
        <f>VLOOKUP(B206,MasterData[],5,0)</f>
        <v>75</v>
      </c>
      <c r="J206" s="14">
        <f>VLOOKUP(B206,MasterData[],6,0)</f>
        <v>85.5</v>
      </c>
      <c r="K206" s="14">
        <f t="shared" si="17"/>
        <v>375</v>
      </c>
      <c r="L206" s="14">
        <f t="shared" si="18"/>
        <v>427.5</v>
      </c>
      <c r="M206" s="6">
        <f t="shared" si="19"/>
        <v>30</v>
      </c>
      <c r="N206" s="6" t="str">
        <f t="shared" si="15"/>
        <v>Sep</v>
      </c>
      <c r="O206" s="7" t="str">
        <f t="shared" si="16"/>
        <v>2021</v>
      </c>
    </row>
    <row r="207" spans="1:15" x14ac:dyDescent="0.3">
      <c r="A207" s="12">
        <v>44470</v>
      </c>
      <c r="B207" s="13" t="s">
        <v>69</v>
      </c>
      <c r="C207" s="6">
        <v>14</v>
      </c>
      <c r="D207" s="6" t="s">
        <v>105</v>
      </c>
      <c r="E207" s="6" t="s">
        <v>106</v>
      </c>
      <c r="F207" s="6" t="str">
        <f>VLOOKUP(B207,MasterData[],2,0)</f>
        <v>Product30</v>
      </c>
      <c r="G207" s="6" t="str">
        <f>VLOOKUP(B207,MasterData[],3,0)</f>
        <v>Category04</v>
      </c>
      <c r="H207" s="6" t="str">
        <f>VLOOKUP(B207,MasterData[],4,0)</f>
        <v>Ft</v>
      </c>
      <c r="I207" s="14">
        <f>VLOOKUP(B207,MasterData[],5,0)</f>
        <v>148</v>
      </c>
      <c r="J207" s="14">
        <f>VLOOKUP(B207,MasterData[],6,0)</f>
        <v>201.28</v>
      </c>
      <c r="K207" s="14">
        <f t="shared" si="17"/>
        <v>2072</v>
      </c>
      <c r="L207" s="14">
        <f t="shared" si="18"/>
        <v>2817.92</v>
      </c>
      <c r="M207" s="6">
        <f t="shared" si="19"/>
        <v>1</v>
      </c>
      <c r="N207" s="6" t="str">
        <f t="shared" si="15"/>
        <v>Oct</v>
      </c>
      <c r="O207" s="7" t="str">
        <f t="shared" si="16"/>
        <v>2021</v>
      </c>
    </row>
    <row r="208" spans="1:15" x14ac:dyDescent="0.3">
      <c r="A208" s="12">
        <v>44471</v>
      </c>
      <c r="B208" s="13" t="s">
        <v>35</v>
      </c>
      <c r="C208" s="6">
        <v>15</v>
      </c>
      <c r="D208" s="6" t="s">
        <v>107</v>
      </c>
      <c r="E208" s="6" t="s">
        <v>105</v>
      </c>
      <c r="F208" s="6" t="str">
        <f>VLOOKUP(B208,MasterData[],2,0)</f>
        <v>Product14</v>
      </c>
      <c r="G208" s="6" t="str">
        <f>VLOOKUP(B208,MasterData[],3,0)</f>
        <v>Category02</v>
      </c>
      <c r="H208" s="6" t="str">
        <f>VLOOKUP(B208,MasterData[],4,0)</f>
        <v>Kg</v>
      </c>
      <c r="I208" s="14">
        <f>VLOOKUP(B208,MasterData[],5,0)</f>
        <v>112</v>
      </c>
      <c r="J208" s="14">
        <f>VLOOKUP(B208,MasterData[],6,0)</f>
        <v>146.72</v>
      </c>
      <c r="K208" s="14">
        <f t="shared" si="17"/>
        <v>1680</v>
      </c>
      <c r="L208" s="14">
        <f t="shared" si="18"/>
        <v>2200.8000000000002</v>
      </c>
      <c r="M208" s="6">
        <f t="shared" si="19"/>
        <v>2</v>
      </c>
      <c r="N208" s="6" t="str">
        <f t="shared" si="15"/>
        <v>Oct</v>
      </c>
      <c r="O208" s="7" t="str">
        <f t="shared" si="16"/>
        <v>2021</v>
      </c>
    </row>
    <row r="209" spans="1:15" x14ac:dyDescent="0.3">
      <c r="A209" s="12">
        <v>44472</v>
      </c>
      <c r="B209" s="13" t="s">
        <v>45</v>
      </c>
      <c r="C209" s="6">
        <v>9</v>
      </c>
      <c r="D209" s="6" t="s">
        <v>107</v>
      </c>
      <c r="E209" s="6" t="s">
        <v>105</v>
      </c>
      <c r="F209" s="6" t="str">
        <f>VLOOKUP(B209,MasterData[],2,0)</f>
        <v>Product19</v>
      </c>
      <c r="G209" s="6" t="str">
        <f>VLOOKUP(B209,MasterData[],3,0)</f>
        <v>Category02</v>
      </c>
      <c r="H209" s="6" t="str">
        <f>VLOOKUP(B209,MasterData[],4,0)</f>
        <v>Ft</v>
      </c>
      <c r="I209" s="14">
        <f>VLOOKUP(B209,MasterData[],5,0)</f>
        <v>150</v>
      </c>
      <c r="J209" s="14">
        <f>VLOOKUP(B209,MasterData[],6,0)</f>
        <v>210</v>
      </c>
      <c r="K209" s="14">
        <f t="shared" si="17"/>
        <v>1350</v>
      </c>
      <c r="L209" s="14">
        <f t="shared" si="18"/>
        <v>1890</v>
      </c>
      <c r="M209" s="6">
        <f t="shared" si="19"/>
        <v>3</v>
      </c>
      <c r="N209" s="6" t="str">
        <f t="shared" si="15"/>
        <v>Oct</v>
      </c>
      <c r="O209" s="7" t="str">
        <f t="shared" si="16"/>
        <v>2021</v>
      </c>
    </row>
    <row r="210" spans="1:15" x14ac:dyDescent="0.3">
      <c r="A210" s="12">
        <v>44475</v>
      </c>
      <c r="B210" s="13" t="s">
        <v>79</v>
      </c>
      <c r="C210" s="6">
        <v>1</v>
      </c>
      <c r="D210" s="6" t="s">
        <v>107</v>
      </c>
      <c r="E210" s="6" t="s">
        <v>105</v>
      </c>
      <c r="F210" s="6" t="str">
        <f>VLOOKUP(B210,MasterData[],2,0)</f>
        <v>Product35</v>
      </c>
      <c r="G210" s="6" t="str">
        <f>VLOOKUP(B210,MasterData[],3,0)</f>
        <v>Category04</v>
      </c>
      <c r="H210" s="6" t="str">
        <f>VLOOKUP(B210,MasterData[],4,0)</f>
        <v>No.</v>
      </c>
      <c r="I210" s="14">
        <f>VLOOKUP(B210,MasterData[],5,0)</f>
        <v>5</v>
      </c>
      <c r="J210" s="14">
        <f>VLOOKUP(B210,MasterData[],6,0)</f>
        <v>6.7</v>
      </c>
      <c r="K210" s="14">
        <f t="shared" si="17"/>
        <v>5</v>
      </c>
      <c r="L210" s="14">
        <f t="shared" si="18"/>
        <v>6.7</v>
      </c>
      <c r="M210" s="6">
        <f t="shared" si="19"/>
        <v>6</v>
      </c>
      <c r="N210" s="6" t="str">
        <f t="shared" si="15"/>
        <v>Oct</v>
      </c>
      <c r="O210" s="7" t="str">
        <f t="shared" si="16"/>
        <v>2021</v>
      </c>
    </row>
    <row r="211" spans="1:15" x14ac:dyDescent="0.3">
      <c r="A211" s="12">
        <v>44475</v>
      </c>
      <c r="B211" s="13" t="s">
        <v>81</v>
      </c>
      <c r="C211" s="6">
        <v>12</v>
      </c>
      <c r="D211" s="6" t="s">
        <v>105</v>
      </c>
      <c r="E211" s="6" t="s">
        <v>105</v>
      </c>
      <c r="F211" s="6" t="str">
        <f>VLOOKUP(B211,MasterData[],2,0)</f>
        <v>Product36</v>
      </c>
      <c r="G211" s="6" t="str">
        <f>VLOOKUP(B211,MasterData[],3,0)</f>
        <v>Category04</v>
      </c>
      <c r="H211" s="6" t="str">
        <f>VLOOKUP(B211,MasterData[],4,0)</f>
        <v>Kg</v>
      </c>
      <c r="I211" s="14">
        <f>VLOOKUP(B211,MasterData[],5,0)</f>
        <v>90</v>
      </c>
      <c r="J211" s="14">
        <f>VLOOKUP(B211,MasterData[],6,0)</f>
        <v>96.3</v>
      </c>
      <c r="K211" s="14">
        <f t="shared" si="17"/>
        <v>1080</v>
      </c>
      <c r="L211" s="14">
        <f t="shared" si="18"/>
        <v>1155.5999999999999</v>
      </c>
      <c r="M211" s="6">
        <f t="shared" si="19"/>
        <v>6</v>
      </c>
      <c r="N211" s="6" t="str">
        <f t="shared" si="15"/>
        <v>Oct</v>
      </c>
      <c r="O211" s="7" t="str">
        <f t="shared" si="16"/>
        <v>2021</v>
      </c>
    </row>
    <row r="212" spans="1:15" x14ac:dyDescent="0.3">
      <c r="A212" s="12">
        <v>44476</v>
      </c>
      <c r="B212" s="13" t="s">
        <v>60</v>
      </c>
      <c r="C212" s="6">
        <v>6</v>
      </c>
      <c r="D212" s="6" t="s">
        <v>107</v>
      </c>
      <c r="E212" s="6" t="s">
        <v>106</v>
      </c>
      <c r="F212" s="6" t="str">
        <f>VLOOKUP(B212,MasterData[],2,0)</f>
        <v>Product26</v>
      </c>
      <c r="G212" s="6" t="str">
        <f>VLOOKUP(B212,MasterData[],3,0)</f>
        <v>Category04</v>
      </c>
      <c r="H212" s="6" t="str">
        <f>VLOOKUP(B212,MasterData[],4,0)</f>
        <v>No.</v>
      </c>
      <c r="I212" s="14">
        <f>VLOOKUP(B212,MasterData[],5,0)</f>
        <v>18</v>
      </c>
      <c r="J212" s="14">
        <f>VLOOKUP(B212,MasterData[],6,0)</f>
        <v>24.66</v>
      </c>
      <c r="K212" s="14">
        <f t="shared" si="17"/>
        <v>108</v>
      </c>
      <c r="L212" s="14">
        <f t="shared" si="18"/>
        <v>147.96</v>
      </c>
      <c r="M212" s="6">
        <f t="shared" si="19"/>
        <v>7</v>
      </c>
      <c r="N212" s="6" t="str">
        <f t="shared" si="15"/>
        <v>Oct</v>
      </c>
      <c r="O212" s="7" t="str">
        <f t="shared" si="16"/>
        <v>2021</v>
      </c>
    </row>
    <row r="213" spans="1:15" x14ac:dyDescent="0.3">
      <c r="A213" s="12">
        <v>44478</v>
      </c>
      <c r="B213" s="13" t="s">
        <v>86</v>
      </c>
      <c r="C213" s="6">
        <v>5</v>
      </c>
      <c r="D213" s="6" t="s">
        <v>107</v>
      </c>
      <c r="E213" s="6" t="s">
        <v>106</v>
      </c>
      <c r="F213" s="6" t="str">
        <f>VLOOKUP(B213,MasterData[],2,0)</f>
        <v>Product38</v>
      </c>
      <c r="G213" s="6" t="str">
        <f>VLOOKUP(B213,MasterData[],3,0)</f>
        <v>Category05</v>
      </c>
      <c r="H213" s="6" t="str">
        <f>VLOOKUP(B213,MasterData[],4,0)</f>
        <v>Kg</v>
      </c>
      <c r="I213" s="14">
        <f>VLOOKUP(B213,MasterData[],5,0)</f>
        <v>72</v>
      </c>
      <c r="J213" s="14">
        <f>VLOOKUP(B213,MasterData[],6,0)</f>
        <v>79.92</v>
      </c>
      <c r="K213" s="14">
        <f t="shared" si="17"/>
        <v>360</v>
      </c>
      <c r="L213" s="14">
        <f t="shared" si="18"/>
        <v>399.6</v>
      </c>
      <c r="M213" s="6">
        <f t="shared" si="19"/>
        <v>9</v>
      </c>
      <c r="N213" s="6" t="str">
        <f t="shared" si="15"/>
        <v>Oct</v>
      </c>
      <c r="O213" s="7" t="str">
        <f t="shared" si="16"/>
        <v>2021</v>
      </c>
    </row>
    <row r="214" spans="1:15" x14ac:dyDescent="0.3">
      <c r="A214" s="12">
        <v>44478</v>
      </c>
      <c r="B214" s="13" t="s">
        <v>73</v>
      </c>
      <c r="C214" s="6">
        <v>11</v>
      </c>
      <c r="D214" s="6" t="s">
        <v>105</v>
      </c>
      <c r="E214" s="6" t="s">
        <v>106</v>
      </c>
      <c r="F214" s="6" t="str">
        <f>VLOOKUP(B214,MasterData[],2,0)</f>
        <v>Product32</v>
      </c>
      <c r="G214" s="6" t="str">
        <f>VLOOKUP(B214,MasterData[],3,0)</f>
        <v>Category04</v>
      </c>
      <c r="H214" s="6" t="str">
        <f>VLOOKUP(B214,MasterData[],4,0)</f>
        <v>Kg</v>
      </c>
      <c r="I214" s="14">
        <f>VLOOKUP(B214,MasterData[],5,0)</f>
        <v>89</v>
      </c>
      <c r="J214" s="14">
        <f>VLOOKUP(B214,MasterData[],6,0)</f>
        <v>117.48</v>
      </c>
      <c r="K214" s="14">
        <f t="shared" si="17"/>
        <v>979</v>
      </c>
      <c r="L214" s="14">
        <f t="shared" si="18"/>
        <v>1292.28</v>
      </c>
      <c r="M214" s="6">
        <f t="shared" si="19"/>
        <v>9</v>
      </c>
      <c r="N214" s="6" t="str">
        <f t="shared" si="15"/>
        <v>Oct</v>
      </c>
      <c r="O214" s="7" t="str">
        <f t="shared" si="16"/>
        <v>2021</v>
      </c>
    </row>
    <row r="215" spans="1:15" x14ac:dyDescent="0.3">
      <c r="A215" s="12">
        <v>44479</v>
      </c>
      <c r="B215" s="13" t="s">
        <v>79</v>
      </c>
      <c r="C215" s="6">
        <v>14</v>
      </c>
      <c r="D215" s="6" t="s">
        <v>107</v>
      </c>
      <c r="E215" s="6" t="s">
        <v>106</v>
      </c>
      <c r="F215" s="6" t="str">
        <f>VLOOKUP(B215,MasterData[],2,0)</f>
        <v>Product35</v>
      </c>
      <c r="G215" s="6" t="str">
        <f>VLOOKUP(B215,MasterData[],3,0)</f>
        <v>Category04</v>
      </c>
      <c r="H215" s="6" t="str">
        <f>VLOOKUP(B215,MasterData[],4,0)</f>
        <v>No.</v>
      </c>
      <c r="I215" s="14">
        <f>VLOOKUP(B215,MasterData[],5,0)</f>
        <v>5</v>
      </c>
      <c r="J215" s="14">
        <f>VLOOKUP(B215,MasterData[],6,0)</f>
        <v>6.7</v>
      </c>
      <c r="K215" s="14">
        <f t="shared" si="17"/>
        <v>70</v>
      </c>
      <c r="L215" s="14">
        <f t="shared" si="18"/>
        <v>93.8</v>
      </c>
      <c r="M215" s="6">
        <f t="shared" si="19"/>
        <v>10</v>
      </c>
      <c r="N215" s="6" t="str">
        <f t="shared" si="15"/>
        <v>Oct</v>
      </c>
      <c r="O215" s="7" t="str">
        <f t="shared" si="16"/>
        <v>2021</v>
      </c>
    </row>
    <row r="216" spans="1:15" x14ac:dyDescent="0.3">
      <c r="A216" s="12">
        <v>44480</v>
      </c>
      <c r="B216" s="13" t="s">
        <v>29</v>
      </c>
      <c r="C216" s="6">
        <v>15</v>
      </c>
      <c r="D216" s="6" t="s">
        <v>107</v>
      </c>
      <c r="E216" s="6" t="s">
        <v>106</v>
      </c>
      <c r="F216" s="6" t="str">
        <f>VLOOKUP(B216,MasterData[],2,0)</f>
        <v>Product11</v>
      </c>
      <c r="G216" s="6" t="str">
        <f>VLOOKUP(B216,MasterData[],3,0)</f>
        <v>Category02</v>
      </c>
      <c r="H216" s="6" t="str">
        <f>VLOOKUP(B216,MasterData[],4,0)</f>
        <v>Lt</v>
      </c>
      <c r="I216" s="14">
        <f>VLOOKUP(B216,MasterData[],5,0)</f>
        <v>44</v>
      </c>
      <c r="J216" s="14">
        <f>VLOOKUP(B216,MasterData[],6,0)</f>
        <v>48.4</v>
      </c>
      <c r="K216" s="14">
        <f t="shared" si="17"/>
        <v>660</v>
      </c>
      <c r="L216" s="14">
        <f t="shared" si="18"/>
        <v>726</v>
      </c>
      <c r="M216" s="6">
        <f t="shared" si="19"/>
        <v>11</v>
      </c>
      <c r="N216" s="6" t="str">
        <f t="shared" si="15"/>
        <v>Oct</v>
      </c>
      <c r="O216" s="7" t="str">
        <f t="shared" si="16"/>
        <v>2021</v>
      </c>
    </row>
    <row r="217" spans="1:15" x14ac:dyDescent="0.3">
      <c r="A217" s="12">
        <v>44481</v>
      </c>
      <c r="B217" s="13" t="s">
        <v>63</v>
      </c>
      <c r="C217" s="6">
        <v>8</v>
      </c>
      <c r="D217" s="6" t="s">
        <v>105</v>
      </c>
      <c r="E217" s="6" t="s">
        <v>105</v>
      </c>
      <c r="F217" s="6" t="str">
        <f>VLOOKUP(B217,MasterData[],2,0)</f>
        <v>Product27</v>
      </c>
      <c r="G217" s="6" t="str">
        <f>VLOOKUP(B217,MasterData[],3,0)</f>
        <v>Category04</v>
      </c>
      <c r="H217" s="6" t="str">
        <f>VLOOKUP(B217,MasterData[],4,0)</f>
        <v>Lt</v>
      </c>
      <c r="I217" s="14">
        <f>VLOOKUP(B217,MasterData[],5,0)</f>
        <v>48</v>
      </c>
      <c r="J217" s="14">
        <f>VLOOKUP(B217,MasterData[],6,0)</f>
        <v>57.120000000000005</v>
      </c>
      <c r="K217" s="14">
        <f t="shared" si="17"/>
        <v>384</v>
      </c>
      <c r="L217" s="14">
        <f t="shared" si="18"/>
        <v>456.96000000000004</v>
      </c>
      <c r="M217" s="6">
        <f t="shared" si="19"/>
        <v>12</v>
      </c>
      <c r="N217" s="6" t="str">
        <f t="shared" si="15"/>
        <v>Oct</v>
      </c>
      <c r="O217" s="7" t="str">
        <f t="shared" si="16"/>
        <v>2021</v>
      </c>
    </row>
    <row r="218" spans="1:15" x14ac:dyDescent="0.3">
      <c r="A218" s="12">
        <v>44486</v>
      </c>
      <c r="B218" s="13" t="s">
        <v>6</v>
      </c>
      <c r="C218" s="6">
        <v>13</v>
      </c>
      <c r="D218" s="6" t="s">
        <v>107</v>
      </c>
      <c r="E218" s="6" t="s">
        <v>105</v>
      </c>
      <c r="F218" s="6" t="str">
        <f>VLOOKUP(B218,MasterData[],2,0)</f>
        <v>Product01</v>
      </c>
      <c r="G218" s="6" t="str">
        <f>VLOOKUP(B218,MasterData[],3,0)</f>
        <v>Category01</v>
      </c>
      <c r="H218" s="6" t="str">
        <f>VLOOKUP(B218,MasterData[],4,0)</f>
        <v>Kg</v>
      </c>
      <c r="I218" s="14">
        <f>VLOOKUP(B218,MasterData[],5,0)</f>
        <v>98</v>
      </c>
      <c r="J218" s="14">
        <f>VLOOKUP(B218,MasterData[],6,0)</f>
        <v>103.88</v>
      </c>
      <c r="K218" s="14">
        <f t="shared" si="17"/>
        <v>1274</v>
      </c>
      <c r="L218" s="14">
        <f t="shared" si="18"/>
        <v>1350.44</v>
      </c>
      <c r="M218" s="6">
        <f t="shared" si="19"/>
        <v>17</v>
      </c>
      <c r="N218" s="6" t="str">
        <f t="shared" si="15"/>
        <v>Oct</v>
      </c>
      <c r="O218" s="7" t="str">
        <f t="shared" si="16"/>
        <v>2021</v>
      </c>
    </row>
    <row r="219" spans="1:15" x14ac:dyDescent="0.3">
      <c r="A219" s="12">
        <v>44487</v>
      </c>
      <c r="B219" s="13" t="s">
        <v>58</v>
      </c>
      <c r="C219" s="6">
        <v>6</v>
      </c>
      <c r="D219" s="6" t="s">
        <v>105</v>
      </c>
      <c r="E219" s="6" t="s">
        <v>106</v>
      </c>
      <c r="F219" s="6" t="str">
        <f>VLOOKUP(B219,MasterData[],2,0)</f>
        <v>Product25</v>
      </c>
      <c r="G219" s="6" t="str">
        <f>VLOOKUP(B219,MasterData[],3,0)</f>
        <v>Category03</v>
      </c>
      <c r="H219" s="6" t="str">
        <f>VLOOKUP(B219,MasterData[],4,0)</f>
        <v>No.</v>
      </c>
      <c r="I219" s="14">
        <f>VLOOKUP(B219,MasterData[],5,0)</f>
        <v>7</v>
      </c>
      <c r="J219" s="14">
        <f>VLOOKUP(B219,MasterData[],6,0)</f>
        <v>8.33</v>
      </c>
      <c r="K219" s="14">
        <f t="shared" si="17"/>
        <v>42</v>
      </c>
      <c r="L219" s="14">
        <f t="shared" si="18"/>
        <v>49.980000000000004</v>
      </c>
      <c r="M219" s="6">
        <f t="shared" si="19"/>
        <v>18</v>
      </c>
      <c r="N219" s="6" t="str">
        <f t="shared" si="15"/>
        <v>Oct</v>
      </c>
      <c r="O219" s="7" t="str">
        <f t="shared" si="16"/>
        <v>2021</v>
      </c>
    </row>
    <row r="220" spans="1:15" x14ac:dyDescent="0.3">
      <c r="A220" s="12">
        <v>44487</v>
      </c>
      <c r="B220" s="13" t="s">
        <v>50</v>
      </c>
      <c r="C220" s="6">
        <v>13</v>
      </c>
      <c r="D220" s="6" t="s">
        <v>105</v>
      </c>
      <c r="E220" s="6" t="s">
        <v>106</v>
      </c>
      <c r="F220" s="6" t="str">
        <f>VLOOKUP(B220,MasterData[],2,0)</f>
        <v>Product21</v>
      </c>
      <c r="G220" s="6" t="str">
        <f>VLOOKUP(B220,MasterData[],3,0)</f>
        <v>Category03</v>
      </c>
      <c r="H220" s="6" t="str">
        <f>VLOOKUP(B220,MasterData[],4,0)</f>
        <v>Ft</v>
      </c>
      <c r="I220" s="14">
        <f>VLOOKUP(B220,MasterData[],5,0)</f>
        <v>126</v>
      </c>
      <c r="J220" s="14">
        <f>VLOOKUP(B220,MasterData[],6,0)</f>
        <v>162.54</v>
      </c>
      <c r="K220" s="14">
        <f t="shared" si="17"/>
        <v>1638</v>
      </c>
      <c r="L220" s="14">
        <f t="shared" si="18"/>
        <v>2113.02</v>
      </c>
      <c r="M220" s="6">
        <f t="shared" si="19"/>
        <v>18</v>
      </c>
      <c r="N220" s="6" t="str">
        <f t="shared" si="15"/>
        <v>Oct</v>
      </c>
      <c r="O220" s="7" t="str">
        <f t="shared" si="16"/>
        <v>2021</v>
      </c>
    </row>
    <row r="221" spans="1:15" x14ac:dyDescent="0.3">
      <c r="A221" s="12">
        <v>44491</v>
      </c>
      <c r="B221" s="13" t="s">
        <v>29</v>
      </c>
      <c r="C221" s="6">
        <v>7</v>
      </c>
      <c r="D221" s="6" t="s">
        <v>107</v>
      </c>
      <c r="E221" s="6" t="s">
        <v>106</v>
      </c>
      <c r="F221" s="6" t="str">
        <f>VLOOKUP(B221,MasterData[],2,0)</f>
        <v>Product11</v>
      </c>
      <c r="G221" s="6" t="str">
        <f>VLOOKUP(B221,MasterData[],3,0)</f>
        <v>Category02</v>
      </c>
      <c r="H221" s="6" t="str">
        <f>VLOOKUP(B221,MasterData[],4,0)</f>
        <v>Lt</v>
      </c>
      <c r="I221" s="14">
        <f>VLOOKUP(B221,MasterData[],5,0)</f>
        <v>44</v>
      </c>
      <c r="J221" s="14">
        <f>VLOOKUP(B221,MasterData[],6,0)</f>
        <v>48.4</v>
      </c>
      <c r="K221" s="14">
        <f t="shared" si="17"/>
        <v>308</v>
      </c>
      <c r="L221" s="14">
        <f t="shared" si="18"/>
        <v>338.8</v>
      </c>
      <c r="M221" s="6">
        <f t="shared" si="19"/>
        <v>22</v>
      </c>
      <c r="N221" s="6" t="str">
        <f t="shared" si="15"/>
        <v>Oct</v>
      </c>
      <c r="O221" s="7" t="str">
        <f t="shared" si="16"/>
        <v>2021</v>
      </c>
    </row>
    <row r="222" spans="1:15" x14ac:dyDescent="0.3">
      <c r="A222" s="12">
        <v>44491</v>
      </c>
      <c r="B222" s="13" t="s">
        <v>56</v>
      </c>
      <c r="C222" s="6">
        <v>13</v>
      </c>
      <c r="D222" s="6" t="s">
        <v>105</v>
      </c>
      <c r="E222" s="6" t="s">
        <v>106</v>
      </c>
      <c r="F222" s="6" t="str">
        <f>VLOOKUP(B222,MasterData[],2,0)</f>
        <v>Product24</v>
      </c>
      <c r="G222" s="6" t="str">
        <f>VLOOKUP(B222,MasterData[],3,0)</f>
        <v>Category03</v>
      </c>
      <c r="H222" s="6" t="str">
        <f>VLOOKUP(B222,MasterData[],4,0)</f>
        <v>Ft</v>
      </c>
      <c r="I222" s="14">
        <f>VLOOKUP(B222,MasterData[],5,0)</f>
        <v>144</v>
      </c>
      <c r="J222" s="14">
        <f>VLOOKUP(B222,MasterData[],6,0)</f>
        <v>156.96</v>
      </c>
      <c r="K222" s="14">
        <f t="shared" si="17"/>
        <v>1872</v>
      </c>
      <c r="L222" s="14">
        <f t="shared" si="18"/>
        <v>2040.48</v>
      </c>
      <c r="M222" s="6">
        <f t="shared" si="19"/>
        <v>22</v>
      </c>
      <c r="N222" s="6" t="str">
        <f t="shared" si="15"/>
        <v>Oct</v>
      </c>
      <c r="O222" s="7" t="str">
        <f t="shared" si="16"/>
        <v>2021</v>
      </c>
    </row>
    <row r="223" spans="1:15" x14ac:dyDescent="0.3">
      <c r="A223" s="12">
        <v>44491</v>
      </c>
      <c r="B223" s="13" t="s">
        <v>24</v>
      </c>
      <c r="C223" s="6">
        <v>1</v>
      </c>
      <c r="D223" s="6" t="s">
        <v>107</v>
      </c>
      <c r="E223" s="6" t="s">
        <v>106</v>
      </c>
      <c r="F223" s="6" t="str">
        <f>VLOOKUP(B223,MasterData[],2,0)</f>
        <v>Product09</v>
      </c>
      <c r="G223" s="6" t="str">
        <f>VLOOKUP(B223,MasterData[],3,0)</f>
        <v>Category01</v>
      </c>
      <c r="H223" s="6" t="str">
        <f>VLOOKUP(B223,MasterData[],4,0)</f>
        <v>No.</v>
      </c>
      <c r="I223" s="14">
        <f>VLOOKUP(B223,MasterData[],5,0)</f>
        <v>6</v>
      </c>
      <c r="J223" s="14">
        <f>VLOOKUP(B223,MasterData[],6,0)</f>
        <v>7.8599999999999994</v>
      </c>
      <c r="K223" s="14">
        <f t="shared" si="17"/>
        <v>6</v>
      </c>
      <c r="L223" s="14">
        <f t="shared" si="18"/>
        <v>7.8599999999999994</v>
      </c>
      <c r="M223" s="6">
        <f t="shared" si="19"/>
        <v>22</v>
      </c>
      <c r="N223" s="6" t="str">
        <f t="shared" si="15"/>
        <v>Oct</v>
      </c>
      <c r="O223" s="7" t="str">
        <f t="shared" si="16"/>
        <v>2021</v>
      </c>
    </row>
    <row r="224" spans="1:15" x14ac:dyDescent="0.3">
      <c r="A224" s="12">
        <v>44493</v>
      </c>
      <c r="B224" s="13" t="s">
        <v>29</v>
      </c>
      <c r="C224" s="6">
        <v>3</v>
      </c>
      <c r="D224" s="6" t="s">
        <v>104</v>
      </c>
      <c r="E224" s="6" t="s">
        <v>106</v>
      </c>
      <c r="F224" s="6" t="str">
        <f>VLOOKUP(B224,MasterData[],2,0)</f>
        <v>Product11</v>
      </c>
      <c r="G224" s="6" t="str">
        <f>VLOOKUP(B224,MasterData[],3,0)</f>
        <v>Category02</v>
      </c>
      <c r="H224" s="6" t="str">
        <f>VLOOKUP(B224,MasterData[],4,0)</f>
        <v>Lt</v>
      </c>
      <c r="I224" s="14">
        <f>VLOOKUP(B224,MasterData[],5,0)</f>
        <v>44</v>
      </c>
      <c r="J224" s="14">
        <f>VLOOKUP(B224,MasterData[],6,0)</f>
        <v>48.4</v>
      </c>
      <c r="K224" s="14">
        <f t="shared" si="17"/>
        <v>132</v>
      </c>
      <c r="L224" s="14">
        <f t="shared" si="18"/>
        <v>145.19999999999999</v>
      </c>
      <c r="M224" s="6">
        <f t="shared" si="19"/>
        <v>24</v>
      </c>
      <c r="N224" s="6" t="str">
        <f t="shared" si="15"/>
        <v>Oct</v>
      </c>
      <c r="O224" s="7" t="str">
        <f t="shared" si="16"/>
        <v>2021</v>
      </c>
    </row>
    <row r="225" spans="1:15" x14ac:dyDescent="0.3">
      <c r="A225" s="12">
        <v>44494</v>
      </c>
      <c r="B225" s="13" t="s">
        <v>98</v>
      </c>
      <c r="C225" s="6">
        <v>9</v>
      </c>
      <c r="D225" s="6" t="s">
        <v>105</v>
      </c>
      <c r="E225" s="6" t="s">
        <v>106</v>
      </c>
      <c r="F225" s="6" t="str">
        <f>VLOOKUP(B225,MasterData[],2,0)</f>
        <v>Product44</v>
      </c>
      <c r="G225" s="6" t="str">
        <f>VLOOKUP(B225,MasterData[],3,0)</f>
        <v>Category05</v>
      </c>
      <c r="H225" s="6" t="str">
        <f>VLOOKUP(B225,MasterData[],4,0)</f>
        <v>Kg</v>
      </c>
      <c r="I225" s="14">
        <f>VLOOKUP(B225,MasterData[],5,0)</f>
        <v>76</v>
      </c>
      <c r="J225" s="14">
        <f>VLOOKUP(B225,MasterData[],6,0)</f>
        <v>82.08</v>
      </c>
      <c r="K225" s="14">
        <f t="shared" si="17"/>
        <v>684</v>
      </c>
      <c r="L225" s="14">
        <f t="shared" si="18"/>
        <v>738.72</v>
      </c>
      <c r="M225" s="6">
        <f t="shared" si="19"/>
        <v>25</v>
      </c>
      <c r="N225" s="6" t="str">
        <f t="shared" si="15"/>
        <v>Oct</v>
      </c>
      <c r="O225" s="7" t="str">
        <f t="shared" si="16"/>
        <v>2021</v>
      </c>
    </row>
    <row r="226" spans="1:15" x14ac:dyDescent="0.3">
      <c r="A226" s="12">
        <v>44495</v>
      </c>
      <c r="B226" s="13" t="s">
        <v>14</v>
      </c>
      <c r="C226" s="6">
        <v>6</v>
      </c>
      <c r="D226" s="6" t="s">
        <v>104</v>
      </c>
      <c r="E226" s="6" t="s">
        <v>106</v>
      </c>
      <c r="F226" s="6" t="str">
        <f>VLOOKUP(B226,MasterData[],2,0)</f>
        <v>Product04</v>
      </c>
      <c r="G226" s="6" t="str">
        <f>VLOOKUP(B226,MasterData[],3,0)</f>
        <v>Category01</v>
      </c>
      <c r="H226" s="6" t="str">
        <f>VLOOKUP(B226,MasterData[],4,0)</f>
        <v>Lt</v>
      </c>
      <c r="I226" s="14">
        <f>VLOOKUP(B226,MasterData[],5,0)</f>
        <v>44</v>
      </c>
      <c r="J226" s="14">
        <f>VLOOKUP(B226,MasterData[],6,0)</f>
        <v>48.84</v>
      </c>
      <c r="K226" s="14">
        <f t="shared" si="17"/>
        <v>264</v>
      </c>
      <c r="L226" s="14">
        <f t="shared" si="18"/>
        <v>293.04000000000002</v>
      </c>
      <c r="M226" s="6">
        <f t="shared" si="19"/>
        <v>26</v>
      </c>
      <c r="N226" s="6" t="str">
        <f t="shared" si="15"/>
        <v>Oct</v>
      </c>
      <c r="O226" s="7" t="str">
        <f t="shared" si="16"/>
        <v>2021</v>
      </c>
    </row>
    <row r="227" spans="1:15" x14ac:dyDescent="0.3">
      <c r="A227" s="12">
        <v>44497</v>
      </c>
      <c r="B227" s="13" t="s">
        <v>22</v>
      </c>
      <c r="C227" s="6">
        <v>1</v>
      </c>
      <c r="D227" s="6" t="s">
        <v>107</v>
      </c>
      <c r="E227" s="6" t="s">
        <v>106</v>
      </c>
      <c r="F227" s="6" t="str">
        <f>VLOOKUP(B227,MasterData[],2,0)</f>
        <v>Product08</v>
      </c>
      <c r="G227" s="6" t="str">
        <f>VLOOKUP(B227,MasterData[],3,0)</f>
        <v>Category01</v>
      </c>
      <c r="H227" s="6" t="str">
        <f>VLOOKUP(B227,MasterData[],4,0)</f>
        <v>Kg</v>
      </c>
      <c r="I227" s="14">
        <f>VLOOKUP(B227,MasterData[],5,0)</f>
        <v>83</v>
      </c>
      <c r="J227" s="14">
        <f>VLOOKUP(B227,MasterData[],6,0)</f>
        <v>94.62</v>
      </c>
      <c r="K227" s="14">
        <f t="shared" si="17"/>
        <v>83</v>
      </c>
      <c r="L227" s="14">
        <f t="shared" si="18"/>
        <v>94.62</v>
      </c>
      <c r="M227" s="6">
        <f t="shared" si="19"/>
        <v>28</v>
      </c>
      <c r="N227" s="6" t="str">
        <f t="shared" si="15"/>
        <v>Oct</v>
      </c>
      <c r="O227" s="7" t="str">
        <f t="shared" si="16"/>
        <v>2021</v>
      </c>
    </row>
    <row r="228" spans="1:15" x14ac:dyDescent="0.3">
      <c r="A228" s="12">
        <v>44498</v>
      </c>
      <c r="B228" s="13" t="s">
        <v>86</v>
      </c>
      <c r="C228" s="6">
        <v>14</v>
      </c>
      <c r="D228" s="6" t="s">
        <v>105</v>
      </c>
      <c r="E228" s="6" t="s">
        <v>105</v>
      </c>
      <c r="F228" s="6" t="str">
        <f>VLOOKUP(B228,MasterData[],2,0)</f>
        <v>Product38</v>
      </c>
      <c r="G228" s="6" t="str">
        <f>VLOOKUP(B228,MasterData[],3,0)</f>
        <v>Category05</v>
      </c>
      <c r="H228" s="6" t="str">
        <f>VLOOKUP(B228,MasterData[],4,0)</f>
        <v>Kg</v>
      </c>
      <c r="I228" s="14">
        <f>VLOOKUP(B228,MasterData[],5,0)</f>
        <v>72</v>
      </c>
      <c r="J228" s="14">
        <f>VLOOKUP(B228,MasterData[],6,0)</f>
        <v>79.92</v>
      </c>
      <c r="K228" s="14">
        <f t="shared" si="17"/>
        <v>1008</v>
      </c>
      <c r="L228" s="14">
        <f t="shared" si="18"/>
        <v>1118.8800000000001</v>
      </c>
      <c r="M228" s="6">
        <f t="shared" si="19"/>
        <v>29</v>
      </c>
      <c r="N228" s="6" t="str">
        <f t="shared" si="15"/>
        <v>Oct</v>
      </c>
      <c r="O228" s="7" t="str">
        <f t="shared" si="16"/>
        <v>2021</v>
      </c>
    </row>
    <row r="229" spans="1:15" x14ac:dyDescent="0.3">
      <c r="A229" s="12">
        <v>44500</v>
      </c>
      <c r="B229" s="13" t="s">
        <v>50</v>
      </c>
      <c r="C229" s="6">
        <v>6</v>
      </c>
      <c r="D229" s="6" t="s">
        <v>105</v>
      </c>
      <c r="E229" s="6" t="s">
        <v>106</v>
      </c>
      <c r="F229" s="6" t="str">
        <f>VLOOKUP(B229,MasterData[],2,0)</f>
        <v>Product21</v>
      </c>
      <c r="G229" s="6" t="str">
        <f>VLOOKUP(B229,MasterData[],3,0)</f>
        <v>Category03</v>
      </c>
      <c r="H229" s="6" t="str">
        <f>VLOOKUP(B229,MasterData[],4,0)</f>
        <v>Ft</v>
      </c>
      <c r="I229" s="14">
        <f>VLOOKUP(B229,MasterData[],5,0)</f>
        <v>126</v>
      </c>
      <c r="J229" s="14">
        <f>VLOOKUP(B229,MasterData[],6,0)</f>
        <v>162.54</v>
      </c>
      <c r="K229" s="14">
        <f t="shared" si="17"/>
        <v>756</v>
      </c>
      <c r="L229" s="14">
        <f t="shared" si="18"/>
        <v>975.24</v>
      </c>
      <c r="M229" s="6">
        <f t="shared" si="19"/>
        <v>31</v>
      </c>
      <c r="N229" s="6" t="str">
        <f t="shared" si="15"/>
        <v>Oct</v>
      </c>
      <c r="O229" s="7" t="str">
        <f t="shared" si="16"/>
        <v>2021</v>
      </c>
    </row>
    <row r="230" spans="1:15" x14ac:dyDescent="0.3">
      <c r="A230" s="12">
        <v>44503</v>
      </c>
      <c r="B230" s="13" t="s">
        <v>33</v>
      </c>
      <c r="C230" s="6">
        <v>12</v>
      </c>
      <c r="D230" s="6" t="s">
        <v>107</v>
      </c>
      <c r="E230" s="6" t="s">
        <v>106</v>
      </c>
      <c r="F230" s="6" t="str">
        <f>VLOOKUP(B230,MasterData[],2,0)</f>
        <v>Product13</v>
      </c>
      <c r="G230" s="6" t="str">
        <f>VLOOKUP(B230,MasterData[],3,0)</f>
        <v>Category02</v>
      </c>
      <c r="H230" s="6" t="str">
        <f>VLOOKUP(B230,MasterData[],4,0)</f>
        <v>Kg</v>
      </c>
      <c r="I230" s="14">
        <f>VLOOKUP(B230,MasterData[],5,0)</f>
        <v>112</v>
      </c>
      <c r="J230" s="14">
        <f>VLOOKUP(B230,MasterData[],6,0)</f>
        <v>122.08</v>
      </c>
      <c r="K230" s="14">
        <f t="shared" si="17"/>
        <v>1344</v>
      </c>
      <c r="L230" s="14">
        <f t="shared" si="18"/>
        <v>1464.96</v>
      </c>
      <c r="M230" s="6">
        <f t="shared" si="19"/>
        <v>3</v>
      </c>
      <c r="N230" s="6" t="str">
        <f t="shared" si="15"/>
        <v>Nov</v>
      </c>
      <c r="O230" s="7" t="str">
        <f t="shared" si="16"/>
        <v>2021</v>
      </c>
    </row>
    <row r="231" spans="1:15" x14ac:dyDescent="0.3">
      <c r="A231" s="12">
        <v>44506</v>
      </c>
      <c r="B231" s="13" t="s">
        <v>81</v>
      </c>
      <c r="C231" s="6">
        <v>10</v>
      </c>
      <c r="D231" s="6" t="s">
        <v>107</v>
      </c>
      <c r="E231" s="6" t="s">
        <v>105</v>
      </c>
      <c r="F231" s="6" t="str">
        <f>VLOOKUP(B231,MasterData[],2,0)</f>
        <v>Product36</v>
      </c>
      <c r="G231" s="6" t="str">
        <f>VLOOKUP(B231,MasterData[],3,0)</f>
        <v>Category04</v>
      </c>
      <c r="H231" s="6" t="str">
        <f>VLOOKUP(B231,MasterData[],4,0)</f>
        <v>Kg</v>
      </c>
      <c r="I231" s="14">
        <f>VLOOKUP(B231,MasterData[],5,0)</f>
        <v>90</v>
      </c>
      <c r="J231" s="14">
        <f>VLOOKUP(B231,MasterData[],6,0)</f>
        <v>96.3</v>
      </c>
      <c r="K231" s="14">
        <f t="shared" si="17"/>
        <v>900</v>
      </c>
      <c r="L231" s="14">
        <f t="shared" si="18"/>
        <v>963</v>
      </c>
      <c r="M231" s="6">
        <f t="shared" si="19"/>
        <v>6</v>
      </c>
      <c r="N231" s="6" t="str">
        <f t="shared" si="15"/>
        <v>Nov</v>
      </c>
      <c r="O231" s="7" t="str">
        <f t="shared" si="16"/>
        <v>2021</v>
      </c>
    </row>
    <row r="232" spans="1:15" x14ac:dyDescent="0.3">
      <c r="A232" s="12">
        <v>44508</v>
      </c>
      <c r="B232" s="13" t="s">
        <v>20</v>
      </c>
      <c r="C232" s="6">
        <v>15</v>
      </c>
      <c r="D232" s="6" t="s">
        <v>107</v>
      </c>
      <c r="E232" s="6" t="s">
        <v>105</v>
      </c>
      <c r="F232" s="6" t="str">
        <f>VLOOKUP(B232,MasterData[],2,0)</f>
        <v>Product07</v>
      </c>
      <c r="G232" s="6" t="str">
        <f>VLOOKUP(B232,MasterData[],3,0)</f>
        <v>Category01</v>
      </c>
      <c r="H232" s="6" t="str">
        <f>VLOOKUP(B232,MasterData[],4,0)</f>
        <v>Lt</v>
      </c>
      <c r="I232" s="14">
        <f>VLOOKUP(B232,MasterData[],5,0)</f>
        <v>43</v>
      </c>
      <c r="J232" s="14">
        <f>VLOOKUP(B232,MasterData[],6,0)</f>
        <v>47.730000000000004</v>
      </c>
      <c r="K232" s="14">
        <f t="shared" si="17"/>
        <v>645</v>
      </c>
      <c r="L232" s="14">
        <f t="shared" si="18"/>
        <v>715.95</v>
      </c>
      <c r="M232" s="6">
        <f t="shared" si="19"/>
        <v>8</v>
      </c>
      <c r="N232" s="6" t="str">
        <f t="shared" si="15"/>
        <v>Nov</v>
      </c>
      <c r="O232" s="7" t="str">
        <f t="shared" si="16"/>
        <v>2021</v>
      </c>
    </row>
    <row r="233" spans="1:15" x14ac:dyDescent="0.3">
      <c r="A233" s="12">
        <v>44510</v>
      </c>
      <c r="B233" s="13" t="s">
        <v>94</v>
      </c>
      <c r="C233" s="6">
        <v>6</v>
      </c>
      <c r="D233" s="6" t="s">
        <v>105</v>
      </c>
      <c r="E233" s="6" t="s">
        <v>106</v>
      </c>
      <c r="F233" s="6" t="str">
        <f>VLOOKUP(B233,MasterData[],2,0)</f>
        <v>Product42</v>
      </c>
      <c r="G233" s="6" t="str">
        <f>VLOOKUP(B233,MasterData[],3,0)</f>
        <v>Category05</v>
      </c>
      <c r="H233" s="6" t="str">
        <f>VLOOKUP(B233,MasterData[],4,0)</f>
        <v>Ft</v>
      </c>
      <c r="I233" s="14">
        <f>VLOOKUP(B233,MasterData[],5,0)</f>
        <v>120</v>
      </c>
      <c r="J233" s="14">
        <f>VLOOKUP(B233,MasterData[],6,0)</f>
        <v>162</v>
      </c>
      <c r="K233" s="14">
        <f t="shared" si="17"/>
        <v>720</v>
      </c>
      <c r="L233" s="14">
        <f t="shared" si="18"/>
        <v>972</v>
      </c>
      <c r="M233" s="6">
        <f t="shared" si="19"/>
        <v>10</v>
      </c>
      <c r="N233" s="6" t="str">
        <f t="shared" si="15"/>
        <v>Nov</v>
      </c>
      <c r="O233" s="7" t="str">
        <f t="shared" si="16"/>
        <v>2021</v>
      </c>
    </row>
    <row r="234" spans="1:15" x14ac:dyDescent="0.3">
      <c r="A234" s="12">
        <v>44511</v>
      </c>
      <c r="B234" s="13" t="s">
        <v>90</v>
      </c>
      <c r="C234" s="6">
        <v>12</v>
      </c>
      <c r="D234" s="6" t="s">
        <v>104</v>
      </c>
      <c r="E234" s="6" t="s">
        <v>105</v>
      </c>
      <c r="F234" s="6" t="str">
        <f>VLOOKUP(B234,MasterData[],2,0)</f>
        <v>Product40</v>
      </c>
      <c r="G234" s="6" t="str">
        <f>VLOOKUP(B234,MasterData[],3,0)</f>
        <v>Category05</v>
      </c>
      <c r="H234" s="6" t="str">
        <f>VLOOKUP(B234,MasterData[],4,0)</f>
        <v>Kg</v>
      </c>
      <c r="I234" s="14">
        <f>VLOOKUP(B234,MasterData[],5,0)</f>
        <v>90</v>
      </c>
      <c r="J234" s="14">
        <f>VLOOKUP(B234,MasterData[],6,0)</f>
        <v>115.2</v>
      </c>
      <c r="K234" s="14">
        <f t="shared" si="17"/>
        <v>1080</v>
      </c>
      <c r="L234" s="14">
        <f t="shared" si="18"/>
        <v>1382.4</v>
      </c>
      <c r="M234" s="6">
        <f t="shared" si="19"/>
        <v>11</v>
      </c>
      <c r="N234" s="6" t="str">
        <f t="shared" si="15"/>
        <v>Nov</v>
      </c>
      <c r="O234" s="7" t="str">
        <f t="shared" si="16"/>
        <v>2021</v>
      </c>
    </row>
    <row r="235" spans="1:15" x14ac:dyDescent="0.3">
      <c r="A235" s="12">
        <v>44512</v>
      </c>
      <c r="B235" s="13" t="s">
        <v>26</v>
      </c>
      <c r="C235" s="6">
        <v>3</v>
      </c>
      <c r="D235" s="6" t="s">
        <v>105</v>
      </c>
      <c r="E235" s="6" t="s">
        <v>106</v>
      </c>
      <c r="F235" s="6" t="str">
        <f>VLOOKUP(B235,MasterData[],2,0)</f>
        <v>Product10</v>
      </c>
      <c r="G235" s="6" t="str">
        <f>VLOOKUP(B235,MasterData[],3,0)</f>
        <v>Category02</v>
      </c>
      <c r="H235" s="6" t="str">
        <f>VLOOKUP(B235,MasterData[],4,0)</f>
        <v>Ft</v>
      </c>
      <c r="I235" s="14">
        <f>VLOOKUP(B235,MasterData[],5,0)</f>
        <v>148</v>
      </c>
      <c r="J235" s="14">
        <f>VLOOKUP(B235,MasterData[],6,0)</f>
        <v>164.28</v>
      </c>
      <c r="K235" s="14">
        <f t="shared" si="17"/>
        <v>444</v>
      </c>
      <c r="L235" s="14">
        <f t="shared" si="18"/>
        <v>492.84000000000003</v>
      </c>
      <c r="M235" s="6">
        <f t="shared" si="19"/>
        <v>12</v>
      </c>
      <c r="N235" s="6" t="str">
        <f t="shared" si="15"/>
        <v>Nov</v>
      </c>
      <c r="O235" s="7" t="str">
        <f t="shared" si="16"/>
        <v>2021</v>
      </c>
    </row>
    <row r="236" spans="1:15" x14ac:dyDescent="0.3">
      <c r="A236" s="12">
        <v>44520</v>
      </c>
      <c r="B236" s="13" t="s">
        <v>77</v>
      </c>
      <c r="C236" s="6">
        <v>14</v>
      </c>
      <c r="D236" s="6" t="s">
        <v>105</v>
      </c>
      <c r="E236" s="6" t="s">
        <v>105</v>
      </c>
      <c r="F236" s="6" t="str">
        <f>VLOOKUP(B236,MasterData[],2,0)</f>
        <v>Product34</v>
      </c>
      <c r="G236" s="6" t="str">
        <f>VLOOKUP(B236,MasterData[],3,0)</f>
        <v>Category04</v>
      </c>
      <c r="H236" s="6" t="str">
        <f>VLOOKUP(B236,MasterData[],4,0)</f>
        <v>Lt</v>
      </c>
      <c r="I236" s="14">
        <f>VLOOKUP(B236,MasterData[],5,0)</f>
        <v>55</v>
      </c>
      <c r="J236" s="14">
        <f>VLOOKUP(B236,MasterData[],6,0)</f>
        <v>58.3</v>
      </c>
      <c r="K236" s="14">
        <f t="shared" si="17"/>
        <v>770</v>
      </c>
      <c r="L236" s="14">
        <f t="shared" si="18"/>
        <v>816.19999999999993</v>
      </c>
      <c r="M236" s="6">
        <f t="shared" si="19"/>
        <v>20</v>
      </c>
      <c r="N236" s="6" t="str">
        <f t="shared" si="15"/>
        <v>Nov</v>
      </c>
      <c r="O236" s="7" t="str">
        <f t="shared" si="16"/>
        <v>2021</v>
      </c>
    </row>
    <row r="237" spans="1:15" x14ac:dyDescent="0.3">
      <c r="A237" s="12">
        <v>44520</v>
      </c>
      <c r="B237" s="13" t="s">
        <v>22</v>
      </c>
      <c r="C237" s="6">
        <v>11</v>
      </c>
      <c r="D237" s="6" t="s">
        <v>105</v>
      </c>
      <c r="E237" s="6" t="s">
        <v>106</v>
      </c>
      <c r="F237" s="6" t="str">
        <f>VLOOKUP(B237,MasterData[],2,0)</f>
        <v>Product08</v>
      </c>
      <c r="G237" s="6" t="str">
        <f>VLOOKUP(B237,MasterData[],3,0)</f>
        <v>Category01</v>
      </c>
      <c r="H237" s="6" t="str">
        <f>VLOOKUP(B237,MasterData[],4,0)</f>
        <v>Kg</v>
      </c>
      <c r="I237" s="14">
        <f>VLOOKUP(B237,MasterData[],5,0)</f>
        <v>83</v>
      </c>
      <c r="J237" s="14">
        <f>VLOOKUP(B237,MasterData[],6,0)</f>
        <v>94.62</v>
      </c>
      <c r="K237" s="14">
        <f t="shared" si="17"/>
        <v>913</v>
      </c>
      <c r="L237" s="14">
        <f t="shared" si="18"/>
        <v>1040.8200000000002</v>
      </c>
      <c r="M237" s="6">
        <f t="shared" si="19"/>
        <v>20</v>
      </c>
      <c r="N237" s="6" t="str">
        <f t="shared" si="15"/>
        <v>Nov</v>
      </c>
      <c r="O237" s="7" t="str">
        <f t="shared" si="16"/>
        <v>2021</v>
      </c>
    </row>
    <row r="238" spans="1:15" x14ac:dyDescent="0.3">
      <c r="A238" s="12">
        <v>44521</v>
      </c>
      <c r="B238" s="13" t="s">
        <v>35</v>
      </c>
      <c r="C238" s="6">
        <v>1</v>
      </c>
      <c r="D238" s="6" t="s">
        <v>104</v>
      </c>
      <c r="E238" s="6" t="s">
        <v>105</v>
      </c>
      <c r="F238" s="6" t="str">
        <f>VLOOKUP(B238,MasterData[],2,0)</f>
        <v>Product14</v>
      </c>
      <c r="G238" s="6" t="str">
        <f>VLOOKUP(B238,MasterData[],3,0)</f>
        <v>Category02</v>
      </c>
      <c r="H238" s="6" t="str">
        <f>VLOOKUP(B238,MasterData[],4,0)</f>
        <v>Kg</v>
      </c>
      <c r="I238" s="14">
        <f>VLOOKUP(B238,MasterData[],5,0)</f>
        <v>112</v>
      </c>
      <c r="J238" s="14">
        <f>VLOOKUP(B238,MasterData[],6,0)</f>
        <v>146.72</v>
      </c>
      <c r="K238" s="14">
        <f t="shared" si="17"/>
        <v>112</v>
      </c>
      <c r="L238" s="14">
        <f t="shared" si="18"/>
        <v>146.72</v>
      </c>
      <c r="M238" s="6">
        <f t="shared" si="19"/>
        <v>21</v>
      </c>
      <c r="N238" s="6" t="str">
        <f t="shared" si="15"/>
        <v>Nov</v>
      </c>
      <c r="O238" s="7" t="str">
        <f t="shared" si="16"/>
        <v>2021</v>
      </c>
    </row>
    <row r="239" spans="1:15" x14ac:dyDescent="0.3">
      <c r="A239" s="12">
        <v>44521</v>
      </c>
      <c r="B239" s="13" t="s">
        <v>18</v>
      </c>
      <c r="C239" s="6">
        <v>1</v>
      </c>
      <c r="D239" s="6" t="s">
        <v>105</v>
      </c>
      <c r="E239" s="6" t="s">
        <v>106</v>
      </c>
      <c r="F239" s="6" t="str">
        <f>VLOOKUP(B239,MasterData[],2,0)</f>
        <v>Product06</v>
      </c>
      <c r="G239" s="6" t="str">
        <f>VLOOKUP(B239,MasterData[],3,0)</f>
        <v>Category01</v>
      </c>
      <c r="H239" s="6" t="str">
        <f>VLOOKUP(B239,MasterData[],4,0)</f>
        <v>Kg</v>
      </c>
      <c r="I239" s="14">
        <f>VLOOKUP(B239,MasterData[],5,0)</f>
        <v>75</v>
      </c>
      <c r="J239" s="14">
        <f>VLOOKUP(B239,MasterData[],6,0)</f>
        <v>85.5</v>
      </c>
      <c r="K239" s="14">
        <f t="shared" si="17"/>
        <v>75</v>
      </c>
      <c r="L239" s="14">
        <f t="shared" si="18"/>
        <v>85.5</v>
      </c>
      <c r="M239" s="6">
        <f t="shared" si="19"/>
        <v>21</v>
      </c>
      <c r="N239" s="6" t="str">
        <f t="shared" si="15"/>
        <v>Nov</v>
      </c>
      <c r="O239" s="7" t="str">
        <f t="shared" si="16"/>
        <v>2021</v>
      </c>
    </row>
    <row r="240" spans="1:15" x14ac:dyDescent="0.3">
      <c r="A240" s="12">
        <v>44527</v>
      </c>
      <c r="B240" s="13" t="s">
        <v>31</v>
      </c>
      <c r="C240" s="6">
        <v>8</v>
      </c>
      <c r="D240" s="6" t="s">
        <v>105</v>
      </c>
      <c r="E240" s="6" t="s">
        <v>105</v>
      </c>
      <c r="F240" s="6" t="str">
        <f>VLOOKUP(B240,MasterData[],2,0)</f>
        <v>Product12</v>
      </c>
      <c r="G240" s="6" t="str">
        <f>VLOOKUP(B240,MasterData[],3,0)</f>
        <v>Category02</v>
      </c>
      <c r="H240" s="6" t="str">
        <f>VLOOKUP(B240,MasterData[],4,0)</f>
        <v>Kg</v>
      </c>
      <c r="I240" s="14">
        <f>VLOOKUP(B240,MasterData[],5,0)</f>
        <v>73</v>
      </c>
      <c r="J240" s="14">
        <f>VLOOKUP(B240,MasterData[],6,0)</f>
        <v>94.17</v>
      </c>
      <c r="K240" s="14">
        <f t="shared" si="17"/>
        <v>584</v>
      </c>
      <c r="L240" s="14">
        <f t="shared" si="18"/>
        <v>753.36</v>
      </c>
      <c r="M240" s="6">
        <f t="shared" si="19"/>
        <v>27</v>
      </c>
      <c r="N240" s="6" t="str">
        <f t="shared" si="15"/>
        <v>Nov</v>
      </c>
      <c r="O240" s="7" t="str">
        <f t="shared" si="16"/>
        <v>2021</v>
      </c>
    </row>
    <row r="241" spans="1:15" x14ac:dyDescent="0.3">
      <c r="A241" s="12">
        <v>44528</v>
      </c>
      <c r="B241" s="13" t="s">
        <v>90</v>
      </c>
      <c r="C241" s="6">
        <v>2</v>
      </c>
      <c r="D241" s="6" t="s">
        <v>107</v>
      </c>
      <c r="E241" s="6" t="s">
        <v>106</v>
      </c>
      <c r="F241" s="6" t="str">
        <f>VLOOKUP(B241,MasterData[],2,0)</f>
        <v>Product40</v>
      </c>
      <c r="G241" s="6" t="str">
        <f>VLOOKUP(B241,MasterData[],3,0)</f>
        <v>Category05</v>
      </c>
      <c r="H241" s="6" t="str">
        <f>VLOOKUP(B241,MasterData[],4,0)</f>
        <v>Kg</v>
      </c>
      <c r="I241" s="14">
        <f>VLOOKUP(B241,MasterData[],5,0)</f>
        <v>90</v>
      </c>
      <c r="J241" s="14">
        <f>VLOOKUP(B241,MasterData[],6,0)</f>
        <v>115.2</v>
      </c>
      <c r="K241" s="14">
        <f t="shared" si="17"/>
        <v>180</v>
      </c>
      <c r="L241" s="14">
        <f t="shared" si="18"/>
        <v>230.4</v>
      </c>
      <c r="M241" s="6">
        <f t="shared" si="19"/>
        <v>28</v>
      </c>
      <c r="N241" s="6" t="str">
        <f t="shared" si="15"/>
        <v>Nov</v>
      </c>
      <c r="O241" s="7" t="str">
        <f t="shared" si="16"/>
        <v>2021</v>
      </c>
    </row>
    <row r="242" spans="1:15" x14ac:dyDescent="0.3">
      <c r="A242" s="12">
        <v>44530</v>
      </c>
      <c r="B242" s="13" t="s">
        <v>88</v>
      </c>
      <c r="C242" s="6">
        <v>15</v>
      </c>
      <c r="D242" s="6" t="s">
        <v>107</v>
      </c>
      <c r="E242" s="6" t="s">
        <v>105</v>
      </c>
      <c r="F242" s="6" t="str">
        <f>VLOOKUP(B242,MasterData[],2,0)</f>
        <v>Product39</v>
      </c>
      <c r="G242" s="6" t="str">
        <f>VLOOKUP(B242,MasterData[],3,0)</f>
        <v>Category05</v>
      </c>
      <c r="H242" s="6" t="str">
        <f>VLOOKUP(B242,MasterData[],4,0)</f>
        <v>No.</v>
      </c>
      <c r="I242" s="14">
        <f>VLOOKUP(B242,MasterData[],5,0)</f>
        <v>37</v>
      </c>
      <c r="J242" s="14">
        <f>VLOOKUP(B242,MasterData[],6,0)</f>
        <v>42.55</v>
      </c>
      <c r="K242" s="14">
        <f t="shared" si="17"/>
        <v>555</v>
      </c>
      <c r="L242" s="14">
        <f t="shared" si="18"/>
        <v>638.25</v>
      </c>
      <c r="M242" s="6">
        <f t="shared" si="19"/>
        <v>30</v>
      </c>
      <c r="N242" s="6" t="str">
        <f t="shared" si="15"/>
        <v>Nov</v>
      </c>
      <c r="O242" s="7" t="str">
        <f t="shared" si="16"/>
        <v>2021</v>
      </c>
    </row>
    <row r="243" spans="1:15" x14ac:dyDescent="0.3">
      <c r="A243" s="12">
        <v>44532</v>
      </c>
      <c r="B243" s="13" t="s">
        <v>39</v>
      </c>
      <c r="C243" s="6">
        <v>10</v>
      </c>
      <c r="D243" s="6" t="s">
        <v>107</v>
      </c>
      <c r="E243" s="6" t="s">
        <v>106</v>
      </c>
      <c r="F243" s="6" t="str">
        <f>VLOOKUP(B243,MasterData[],2,0)</f>
        <v>Product16</v>
      </c>
      <c r="G243" s="6" t="str">
        <f>VLOOKUP(B243,MasterData[],3,0)</f>
        <v>Category02</v>
      </c>
      <c r="H243" s="6" t="str">
        <f>VLOOKUP(B243,MasterData[],4,0)</f>
        <v>No.</v>
      </c>
      <c r="I243" s="14">
        <f>VLOOKUP(B243,MasterData[],5,0)</f>
        <v>13</v>
      </c>
      <c r="J243" s="14">
        <f>VLOOKUP(B243,MasterData[],6,0)</f>
        <v>16.64</v>
      </c>
      <c r="K243" s="14">
        <f t="shared" si="17"/>
        <v>130</v>
      </c>
      <c r="L243" s="14">
        <f t="shared" si="18"/>
        <v>166.4</v>
      </c>
      <c r="M243" s="6">
        <f t="shared" si="19"/>
        <v>2</v>
      </c>
      <c r="N243" s="6" t="str">
        <f t="shared" si="15"/>
        <v>Dec</v>
      </c>
      <c r="O243" s="7" t="str">
        <f t="shared" si="16"/>
        <v>2021</v>
      </c>
    </row>
    <row r="244" spans="1:15" x14ac:dyDescent="0.3">
      <c r="A244" s="12">
        <v>44533</v>
      </c>
      <c r="B244" s="13" t="s">
        <v>77</v>
      </c>
      <c r="C244" s="6">
        <v>2</v>
      </c>
      <c r="D244" s="6" t="s">
        <v>105</v>
      </c>
      <c r="E244" s="6" t="s">
        <v>106</v>
      </c>
      <c r="F244" s="6" t="str">
        <f>VLOOKUP(B244,MasterData[],2,0)</f>
        <v>Product34</v>
      </c>
      <c r="G244" s="6" t="str">
        <f>VLOOKUP(B244,MasterData[],3,0)</f>
        <v>Category04</v>
      </c>
      <c r="H244" s="6" t="str">
        <f>VLOOKUP(B244,MasterData[],4,0)</f>
        <v>Lt</v>
      </c>
      <c r="I244" s="14">
        <f>VLOOKUP(B244,MasterData[],5,0)</f>
        <v>55</v>
      </c>
      <c r="J244" s="14">
        <f>VLOOKUP(B244,MasterData[],6,0)</f>
        <v>58.3</v>
      </c>
      <c r="K244" s="14">
        <f t="shared" si="17"/>
        <v>110</v>
      </c>
      <c r="L244" s="14">
        <f t="shared" si="18"/>
        <v>116.6</v>
      </c>
      <c r="M244" s="6">
        <f t="shared" si="19"/>
        <v>3</v>
      </c>
      <c r="N244" s="6" t="str">
        <f t="shared" si="15"/>
        <v>Dec</v>
      </c>
      <c r="O244" s="7" t="str">
        <f t="shared" si="16"/>
        <v>2021</v>
      </c>
    </row>
    <row r="245" spans="1:15" x14ac:dyDescent="0.3">
      <c r="A245" s="12">
        <v>44533</v>
      </c>
      <c r="B245" s="13" t="s">
        <v>45</v>
      </c>
      <c r="C245" s="6">
        <v>8</v>
      </c>
      <c r="D245" s="6" t="s">
        <v>105</v>
      </c>
      <c r="E245" s="6" t="s">
        <v>105</v>
      </c>
      <c r="F245" s="6" t="str">
        <f>VLOOKUP(B245,MasterData[],2,0)</f>
        <v>Product19</v>
      </c>
      <c r="G245" s="6" t="str">
        <f>VLOOKUP(B245,MasterData[],3,0)</f>
        <v>Category02</v>
      </c>
      <c r="H245" s="6" t="str">
        <f>VLOOKUP(B245,MasterData[],4,0)</f>
        <v>Ft</v>
      </c>
      <c r="I245" s="14">
        <f>VLOOKUP(B245,MasterData[],5,0)</f>
        <v>150</v>
      </c>
      <c r="J245" s="14">
        <f>VLOOKUP(B245,MasterData[],6,0)</f>
        <v>210</v>
      </c>
      <c r="K245" s="14">
        <f t="shared" si="17"/>
        <v>1200</v>
      </c>
      <c r="L245" s="14">
        <f t="shared" si="18"/>
        <v>1680</v>
      </c>
      <c r="M245" s="6">
        <f t="shared" si="19"/>
        <v>3</v>
      </c>
      <c r="N245" s="6" t="str">
        <f t="shared" si="15"/>
        <v>Dec</v>
      </c>
      <c r="O245" s="7" t="str">
        <f t="shared" si="16"/>
        <v>2021</v>
      </c>
    </row>
    <row r="246" spans="1:15" x14ac:dyDescent="0.3">
      <c r="A246" s="12">
        <v>44535</v>
      </c>
      <c r="B246" s="13" t="s">
        <v>14</v>
      </c>
      <c r="C246" s="6">
        <v>15</v>
      </c>
      <c r="D246" s="6" t="s">
        <v>107</v>
      </c>
      <c r="E246" s="6" t="s">
        <v>106</v>
      </c>
      <c r="F246" s="6" t="str">
        <f>VLOOKUP(B246,MasterData[],2,0)</f>
        <v>Product04</v>
      </c>
      <c r="G246" s="6" t="str">
        <f>VLOOKUP(B246,MasterData[],3,0)</f>
        <v>Category01</v>
      </c>
      <c r="H246" s="6" t="str">
        <f>VLOOKUP(B246,MasterData[],4,0)</f>
        <v>Lt</v>
      </c>
      <c r="I246" s="14">
        <f>VLOOKUP(B246,MasterData[],5,0)</f>
        <v>44</v>
      </c>
      <c r="J246" s="14">
        <f>VLOOKUP(B246,MasterData[],6,0)</f>
        <v>48.84</v>
      </c>
      <c r="K246" s="14">
        <f t="shared" si="17"/>
        <v>660</v>
      </c>
      <c r="L246" s="14">
        <f t="shared" si="18"/>
        <v>732.6</v>
      </c>
      <c r="M246" s="6">
        <f t="shared" si="19"/>
        <v>5</v>
      </c>
      <c r="N246" s="6" t="str">
        <f t="shared" si="15"/>
        <v>Dec</v>
      </c>
      <c r="O246" s="7" t="str">
        <f t="shared" si="16"/>
        <v>2021</v>
      </c>
    </row>
    <row r="247" spans="1:15" x14ac:dyDescent="0.3">
      <c r="A247" s="12">
        <v>44535</v>
      </c>
      <c r="B247" s="13" t="s">
        <v>26</v>
      </c>
      <c r="C247" s="6">
        <v>1</v>
      </c>
      <c r="D247" s="6" t="s">
        <v>107</v>
      </c>
      <c r="E247" s="6" t="s">
        <v>105</v>
      </c>
      <c r="F247" s="6" t="str">
        <f>VLOOKUP(B247,MasterData[],2,0)</f>
        <v>Product10</v>
      </c>
      <c r="G247" s="6" t="str">
        <f>VLOOKUP(B247,MasterData[],3,0)</f>
        <v>Category02</v>
      </c>
      <c r="H247" s="6" t="str">
        <f>VLOOKUP(B247,MasterData[],4,0)</f>
        <v>Ft</v>
      </c>
      <c r="I247" s="14">
        <f>VLOOKUP(B247,MasterData[],5,0)</f>
        <v>148</v>
      </c>
      <c r="J247" s="14">
        <f>VLOOKUP(B247,MasterData[],6,0)</f>
        <v>164.28</v>
      </c>
      <c r="K247" s="14">
        <f t="shared" si="17"/>
        <v>148</v>
      </c>
      <c r="L247" s="14">
        <f t="shared" si="18"/>
        <v>164.28</v>
      </c>
      <c r="M247" s="6">
        <f t="shared" si="19"/>
        <v>5</v>
      </c>
      <c r="N247" s="6" t="str">
        <f t="shared" si="15"/>
        <v>Dec</v>
      </c>
      <c r="O247" s="7" t="str">
        <f t="shared" si="16"/>
        <v>2021</v>
      </c>
    </row>
    <row r="248" spans="1:15" x14ac:dyDescent="0.3">
      <c r="A248" s="12">
        <v>44537</v>
      </c>
      <c r="B248" s="13" t="s">
        <v>33</v>
      </c>
      <c r="C248" s="6">
        <v>8</v>
      </c>
      <c r="D248" s="6" t="s">
        <v>107</v>
      </c>
      <c r="E248" s="6" t="s">
        <v>105</v>
      </c>
      <c r="F248" s="6" t="str">
        <f>VLOOKUP(B248,MasterData[],2,0)</f>
        <v>Product13</v>
      </c>
      <c r="G248" s="6" t="str">
        <f>VLOOKUP(B248,MasterData[],3,0)</f>
        <v>Category02</v>
      </c>
      <c r="H248" s="6" t="str">
        <f>VLOOKUP(B248,MasterData[],4,0)</f>
        <v>Kg</v>
      </c>
      <c r="I248" s="14">
        <f>VLOOKUP(B248,MasterData[],5,0)</f>
        <v>112</v>
      </c>
      <c r="J248" s="14">
        <f>VLOOKUP(B248,MasterData[],6,0)</f>
        <v>122.08</v>
      </c>
      <c r="K248" s="14">
        <f t="shared" si="17"/>
        <v>896</v>
      </c>
      <c r="L248" s="14">
        <f t="shared" si="18"/>
        <v>976.64</v>
      </c>
      <c r="M248" s="6">
        <f t="shared" si="19"/>
        <v>7</v>
      </c>
      <c r="N248" s="6" t="str">
        <f t="shared" si="15"/>
        <v>Dec</v>
      </c>
      <c r="O248" s="7" t="str">
        <f t="shared" si="16"/>
        <v>2021</v>
      </c>
    </row>
    <row r="249" spans="1:15" x14ac:dyDescent="0.3">
      <c r="A249" s="12">
        <v>44538</v>
      </c>
      <c r="B249" s="13" t="s">
        <v>98</v>
      </c>
      <c r="C249" s="6">
        <v>14</v>
      </c>
      <c r="D249" s="6" t="s">
        <v>107</v>
      </c>
      <c r="E249" s="6" t="s">
        <v>105</v>
      </c>
      <c r="F249" s="6" t="str">
        <f>VLOOKUP(B249,MasterData[],2,0)</f>
        <v>Product44</v>
      </c>
      <c r="G249" s="6" t="str">
        <f>VLOOKUP(B249,MasterData[],3,0)</f>
        <v>Category05</v>
      </c>
      <c r="H249" s="6" t="str">
        <f>VLOOKUP(B249,MasterData[],4,0)</f>
        <v>Kg</v>
      </c>
      <c r="I249" s="14">
        <f>VLOOKUP(B249,MasterData[],5,0)</f>
        <v>76</v>
      </c>
      <c r="J249" s="14">
        <f>VLOOKUP(B249,MasterData[],6,0)</f>
        <v>82.08</v>
      </c>
      <c r="K249" s="14">
        <f t="shared" si="17"/>
        <v>1064</v>
      </c>
      <c r="L249" s="14">
        <f t="shared" si="18"/>
        <v>1149.1199999999999</v>
      </c>
      <c r="M249" s="6">
        <f t="shared" si="19"/>
        <v>8</v>
      </c>
      <c r="N249" s="6" t="str">
        <f t="shared" si="15"/>
        <v>Dec</v>
      </c>
      <c r="O249" s="7" t="str">
        <f t="shared" si="16"/>
        <v>2021</v>
      </c>
    </row>
    <row r="250" spans="1:15" x14ac:dyDescent="0.3">
      <c r="A250" s="12">
        <v>44544</v>
      </c>
      <c r="B250" s="13" t="s">
        <v>94</v>
      </c>
      <c r="C250" s="6">
        <v>4</v>
      </c>
      <c r="D250" s="6" t="s">
        <v>107</v>
      </c>
      <c r="E250" s="6" t="s">
        <v>105</v>
      </c>
      <c r="F250" s="6" t="str">
        <f>VLOOKUP(B250,MasterData[],2,0)</f>
        <v>Product42</v>
      </c>
      <c r="G250" s="6" t="str">
        <f>VLOOKUP(B250,MasterData[],3,0)</f>
        <v>Category05</v>
      </c>
      <c r="H250" s="6" t="str">
        <f>VLOOKUP(B250,MasterData[],4,0)</f>
        <v>Ft</v>
      </c>
      <c r="I250" s="14">
        <f>VLOOKUP(B250,MasterData[],5,0)</f>
        <v>120</v>
      </c>
      <c r="J250" s="14">
        <f>VLOOKUP(B250,MasterData[],6,0)</f>
        <v>162</v>
      </c>
      <c r="K250" s="14">
        <f t="shared" si="17"/>
        <v>480</v>
      </c>
      <c r="L250" s="14">
        <f t="shared" si="18"/>
        <v>648</v>
      </c>
      <c r="M250" s="6">
        <f t="shared" si="19"/>
        <v>14</v>
      </c>
      <c r="N250" s="6" t="str">
        <f t="shared" si="15"/>
        <v>Dec</v>
      </c>
      <c r="O250" s="7" t="str">
        <f t="shared" si="16"/>
        <v>2021</v>
      </c>
    </row>
    <row r="251" spans="1:15" x14ac:dyDescent="0.3">
      <c r="A251" s="12">
        <v>44548</v>
      </c>
      <c r="B251" s="13" t="s">
        <v>12</v>
      </c>
      <c r="C251" s="6">
        <v>2</v>
      </c>
      <c r="D251" s="6" t="s">
        <v>107</v>
      </c>
      <c r="E251" s="6" t="s">
        <v>106</v>
      </c>
      <c r="F251" s="6" t="str">
        <f>VLOOKUP(B251,MasterData[],2,0)</f>
        <v>Product03</v>
      </c>
      <c r="G251" s="6" t="str">
        <f>VLOOKUP(B251,MasterData[],3,0)</f>
        <v>Category01</v>
      </c>
      <c r="H251" s="6" t="str">
        <f>VLOOKUP(B251,MasterData[],4,0)</f>
        <v>Kg</v>
      </c>
      <c r="I251" s="14">
        <f>VLOOKUP(B251,MasterData[],5,0)</f>
        <v>71</v>
      </c>
      <c r="J251" s="14">
        <f>VLOOKUP(B251,MasterData[],6,0)</f>
        <v>80.94</v>
      </c>
      <c r="K251" s="14">
        <f t="shared" si="17"/>
        <v>142</v>
      </c>
      <c r="L251" s="14">
        <f t="shared" si="18"/>
        <v>161.88</v>
      </c>
      <c r="M251" s="6">
        <f t="shared" si="19"/>
        <v>18</v>
      </c>
      <c r="N251" s="6" t="str">
        <f t="shared" si="15"/>
        <v>Dec</v>
      </c>
      <c r="O251" s="7" t="str">
        <f t="shared" si="16"/>
        <v>2021</v>
      </c>
    </row>
    <row r="252" spans="1:15" x14ac:dyDescent="0.3">
      <c r="A252" s="12">
        <v>44548</v>
      </c>
      <c r="B252" s="13" t="s">
        <v>52</v>
      </c>
      <c r="C252" s="6">
        <v>8</v>
      </c>
      <c r="D252" s="6" t="s">
        <v>105</v>
      </c>
      <c r="E252" s="6" t="s">
        <v>106</v>
      </c>
      <c r="F252" s="6" t="str">
        <f>VLOOKUP(B252,MasterData[],2,0)</f>
        <v>Product22</v>
      </c>
      <c r="G252" s="6" t="str">
        <f>VLOOKUP(B252,MasterData[],3,0)</f>
        <v>Category03</v>
      </c>
      <c r="H252" s="6" t="str">
        <f>VLOOKUP(B252,MasterData[],4,0)</f>
        <v>Ft</v>
      </c>
      <c r="I252" s="14">
        <f>VLOOKUP(B252,MasterData[],5,0)</f>
        <v>121</v>
      </c>
      <c r="J252" s="14">
        <f>VLOOKUP(B252,MasterData[],6,0)</f>
        <v>141.57</v>
      </c>
      <c r="K252" s="14">
        <f t="shared" si="17"/>
        <v>968</v>
      </c>
      <c r="L252" s="14">
        <f t="shared" si="18"/>
        <v>1132.56</v>
      </c>
      <c r="M252" s="6">
        <f t="shared" si="19"/>
        <v>18</v>
      </c>
      <c r="N252" s="6" t="str">
        <f t="shared" si="15"/>
        <v>Dec</v>
      </c>
      <c r="O252" s="7" t="str">
        <f t="shared" si="16"/>
        <v>2021</v>
      </c>
    </row>
    <row r="253" spans="1:15" x14ac:dyDescent="0.3">
      <c r="A253" s="12">
        <v>44549</v>
      </c>
      <c r="B253" s="13" t="s">
        <v>54</v>
      </c>
      <c r="C253" s="6">
        <v>12</v>
      </c>
      <c r="D253" s="6" t="s">
        <v>107</v>
      </c>
      <c r="E253" s="6" t="s">
        <v>105</v>
      </c>
      <c r="F253" s="6" t="str">
        <f>VLOOKUP(B253,MasterData[],2,0)</f>
        <v>Product23</v>
      </c>
      <c r="G253" s="6" t="str">
        <f>VLOOKUP(B253,MasterData[],3,0)</f>
        <v>Category03</v>
      </c>
      <c r="H253" s="6" t="str">
        <f>VLOOKUP(B253,MasterData[],4,0)</f>
        <v>Ft</v>
      </c>
      <c r="I253" s="14">
        <f>VLOOKUP(B253,MasterData[],5,0)</f>
        <v>141</v>
      </c>
      <c r="J253" s="14">
        <f>VLOOKUP(B253,MasterData[],6,0)</f>
        <v>149.46</v>
      </c>
      <c r="K253" s="14">
        <f t="shared" si="17"/>
        <v>1692</v>
      </c>
      <c r="L253" s="14">
        <f t="shared" si="18"/>
        <v>1793.52</v>
      </c>
      <c r="M253" s="6">
        <f t="shared" si="19"/>
        <v>19</v>
      </c>
      <c r="N253" s="6" t="str">
        <f t="shared" si="15"/>
        <v>Dec</v>
      </c>
      <c r="O253" s="7" t="str">
        <f t="shared" si="16"/>
        <v>2021</v>
      </c>
    </row>
    <row r="254" spans="1:15" x14ac:dyDescent="0.3">
      <c r="A254" s="12">
        <v>44549</v>
      </c>
      <c r="B254" s="13" t="s">
        <v>67</v>
      </c>
      <c r="C254" s="6">
        <v>3</v>
      </c>
      <c r="D254" s="6" t="s">
        <v>104</v>
      </c>
      <c r="E254" s="6" t="s">
        <v>105</v>
      </c>
      <c r="F254" s="6" t="str">
        <f>VLOOKUP(B254,MasterData[],2,0)</f>
        <v>Product29</v>
      </c>
      <c r="G254" s="6" t="str">
        <f>VLOOKUP(B254,MasterData[],3,0)</f>
        <v>Category04</v>
      </c>
      <c r="H254" s="6" t="str">
        <f>VLOOKUP(B254,MasterData[],4,0)</f>
        <v>Lt</v>
      </c>
      <c r="I254" s="14">
        <f>VLOOKUP(B254,MasterData[],5,0)</f>
        <v>47</v>
      </c>
      <c r="J254" s="14">
        <f>VLOOKUP(B254,MasterData[],6,0)</f>
        <v>53.11</v>
      </c>
      <c r="K254" s="14">
        <f t="shared" si="17"/>
        <v>141</v>
      </c>
      <c r="L254" s="14">
        <f t="shared" si="18"/>
        <v>159.32999999999998</v>
      </c>
      <c r="M254" s="6">
        <f t="shared" si="19"/>
        <v>19</v>
      </c>
      <c r="N254" s="6" t="str">
        <f t="shared" si="15"/>
        <v>Dec</v>
      </c>
      <c r="O254" s="7" t="str">
        <f t="shared" si="16"/>
        <v>2021</v>
      </c>
    </row>
    <row r="255" spans="1:15" x14ac:dyDescent="0.3">
      <c r="A255" s="12">
        <v>44549</v>
      </c>
      <c r="B255" s="13" t="s">
        <v>29</v>
      </c>
      <c r="C255" s="6">
        <v>10</v>
      </c>
      <c r="D255" s="6" t="s">
        <v>105</v>
      </c>
      <c r="E255" s="6" t="s">
        <v>105</v>
      </c>
      <c r="F255" s="6" t="str">
        <f>VLOOKUP(B255,MasterData[],2,0)</f>
        <v>Product11</v>
      </c>
      <c r="G255" s="6" t="str">
        <f>VLOOKUP(B255,MasterData[],3,0)</f>
        <v>Category02</v>
      </c>
      <c r="H255" s="6" t="str">
        <f>VLOOKUP(B255,MasterData[],4,0)</f>
        <v>Lt</v>
      </c>
      <c r="I255" s="14">
        <f>VLOOKUP(B255,MasterData[],5,0)</f>
        <v>44</v>
      </c>
      <c r="J255" s="14">
        <f>VLOOKUP(B255,MasterData[],6,0)</f>
        <v>48.4</v>
      </c>
      <c r="K255" s="14">
        <f t="shared" si="17"/>
        <v>440</v>
      </c>
      <c r="L255" s="14">
        <f t="shared" si="18"/>
        <v>484</v>
      </c>
      <c r="M255" s="6">
        <f t="shared" si="19"/>
        <v>19</v>
      </c>
      <c r="N255" s="6" t="str">
        <f t="shared" si="15"/>
        <v>Dec</v>
      </c>
      <c r="O255" s="7" t="str">
        <f t="shared" si="16"/>
        <v>2021</v>
      </c>
    </row>
    <row r="256" spans="1:15" x14ac:dyDescent="0.3">
      <c r="A256" s="12">
        <v>44550</v>
      </c>
      <c r="B256" s="13" t="s">
        <v>31</v>
      </c>
      <c r="C256" s="6">
        <v>14</v>
      </c>
      <c r="D256" s="6" t="s">
        <v>107</v>
      </c>
      <c r="E256" s="6" t="s">
        <v>105</v>
      </c>
      <c r="F256" s="6" t="str">
        <f>VLOOKUP(B256,MasterData[],2,0)</f>
        <v>Product12</v>
      </c>
      <c r="G256" s="6" t="str">
        <f>VLOOKUP(B256,MasterData[],3,0)</f>
        <v>Category02</v>
      </c>
      <c r="H256" s="6" t="str">
        <f>VLOOKUP(B256,MasterData[],4,0)</f>
        <v>Kg</v>
      </c>
      <c r="I256" s="14">
        <f>VLOOKUP(B256,MasterData[],5,0)</f>
        <v>73</v>
      </c>
      <c r="J256" s="14">
        <f>VLOOKUP(B256,MasterData[],6,0)</f>
        <v>94.17</v>
      </c>
      <c r="K256" s="14">
        <f t="shared" si="17"/>
        <v>1022</v>
      </c>
      <c r="L256" s="14">
        <f t="shared" si="18"/>
        <v>1318.38</v>
      </c>
      <c r="M256" s="6">
        <f t="shared" si="19"/>
        <v>20</v>
      </c>
      <c r="N256" s="6" t="str">
        <f t="shared" si="15"/>
        <v>Dec</v>
      </c>
      <c r="O256" s="7" t="str">
        <f t="shared" si="16"/>
        <v>2021</v>
      </c>
    </row>
    <row r="257" spans="1:15" x14ac:dyDescent="0.3">
      <c r="A257" s="12">
        <v>44551</v>
      </c>
      <c r="B257" s="13" t="s">
        <v>60</v>
      </c>
      <c r="C257" s="6">
        <v>10</v>
      </c>
      <c r="D257" s="6" t="s">
        <v>105</v>
      </c>
      <c r="E257" s="6" t="s">
        <v>106</v>
      </c>
      <c r="F257" s="6" t="str">
        <f>VLOOKUP(B257,MasterData[],2,0)</f>
        <v>Product26</v>
      </c>
      <c r="G257" s="6" t="str">
        <f>VLOOKUP(B257,MasterData[],3,0)</f>
        <v>Category04</v>
      </c>
      <c r="H257" s="6" t="str">
        <f>VLOOKUP(B257,MasterData[],4,0)</f>
        <v>No.</v>
      </c>
      <c r="I257" s="14">
        <f>VLOOKUP(B257,MasterData[],5,0)</f>
        <v>18</v>
      </c>
      <c r="J257" s="14">
        <f>VLOOKUP(B257,MasterData[],6,0)</f>
        <v>24.66</v>
      </c>
      <c r="K257" s="14">
        <f t="shared" si="17"/>
        <v>180</v>
      </c>
      <c r="L257" s="14">
        <f t="shared" si="18"/>
        <v>246.6</v>
      </c>
      <c r="M257" s="6">
        <f t="shared" si="19"/>
        <v>21</v>
      </c>
      <c r="N257" s="6" t="str">
        <f t="shared" si="15"/>
        <v>Dec</v>
      </c>
      <c r="O257" s="7" t="str">
        <f t="shared" si="16"/>
        <v>2021</v>
      </c>
    </row>
    <row r="258" spans="1:15" x14ac:dyDescent="0.3">
      <c r="A258" s="12">
        <v>44554</v>
      </c>
      <c r="B258" s="13" t="s">
        <v>94</v>
      </c>
      <c r="C258" s="6">
        <v>8</v>
      </c>
      <c r="D258" s="6" t="s">
        <v>104</v>
      </c>
      <c r="E258" s="6" t="s">
        <v>106</v>
      </c>
      <c r="F258" s="6" t="str">
        <f>VLOOKUP(B258,MasterData[],2,0)</f>
        <v>Product42</v>
      </c>
      <c r="G258" s="6" t="str">
        <f>VLOOKUP(B258,MasterData[],3,0)</f>
        <v>Category05</v>
      </c>
      <c r="H258" s="6" t="str">
        <f>VLOOKUP(B258,MasterData[],4,0)</f>
        <v>Ft</v>
      </c>
      <c r="I258" s="14">
        <f>VLOOKUP(B258,MasterData[],5,0)</f>
        <v>120</v>
      </c>
      <c r="J258" s="14">
        <f>VLOOKUP(B258,MasterData[],6,0)</f>
        <v>162</v>
      </c>
      <c r="K258" s="14">
        <f t="shared" si="17"/>
        <v>960</v>
      </c>
      <c r="L258" s="14">
        <f t="shared" si="18"/>
        <v>1296</v>
      </c>
      <c r="M258" s="6">
        <f t="shared" si="19"/>
        <v>24</v>
      </c>
      <c r="N258" s="6" t="str">
        <f t="shared" ref="N258:N321" si="20">TEXT(A258,"mmm")</f>
        <v>Dec</v>
      </c>
      <c r="O258" s="7" t="str">
        <f t="shared" ref="O258:O321" si="21">TEXT(A258,"yyyy")</f>
        <v>2021</v>
      </c>
    </row>
    <row r="259" spans="1:15" x14ac:dyDescent="0.3">
      <c r="A259" s="12">
        <v>44554</v>
      </c>
      <c r="B259" s="13" t="s">
        <v>81</v>
      </c>
      <c r="C259" s="6">
        <v>8</v>
      </c>
      <c r="D259" s="6" t="s">
        <v>104</v>
      </c>
      <c r="E259" s="6" t="s">
        <v>105</v>
      </c>
      <c r="F259" s="6" t="str">
        <f>VLOOKUP(B259,MasterData[],2,0)</f>
        <v>Product36</v>
      </c>
      <c r="G259" s="6" t="str">
        <f>VLOOKUP(B259,MasterData[],3,0)</f>
        <v>Category04</v>
      </c>
      <c r="H259" s="6" t="str">
        <f>VLOOKUP(B259,MasterData[],4,0)</f>
        <v>Kg</v>
      </c>
      <c r="I259" s="14">
        <f>VLOOKUP(B259,MasterData[],5,0)</f>
        <v>90</v>
      </c>
      <c r="J259" s="14">
        <f>VLOOKUP(B259,MasterData[],6,0)</f>
        <v>96.3</v>
      </c>
      <c r="K259" s="14">
        <f t="shared" ref="K259:K322" si="22">C259*I259</f>
        <v>720</v>
      </c>
      <c r="L259" s="14">
        <f t="shared" ref="L259:L322" si="23">C259*J259</f>
        <v>770.4</v>
      </c>
      <c r="M259" s="6">
        <f t="shared" ref="M259:M322" si="24">DAY(A259)</f>
        <v>24</v>
      </c>
      <c r="N259" s="6" t="str">
        <f t="shared" si="20"/>
        <v>Dec</v>
      </c>
      <c r="O259" s="7" t="str">
        <f t="shared" si="21"/>
        <v>2021</v>
      </c>
    </row>
    <row r="260" spans="1:15" x14ac:dyDescent="0.3">
      <c r="A260" s="12">
        <v>44556</v>
      </c>
      <c r="B260" s="13" t="s">
        <v>92</v>
      </c>
      <c r="C260" s="6">
        <v>14</v>
      </c>
      <c r="D260" s="6" t="s">
        <v>105</v>
      </c>
      <c r="E260" s="6" t="s">
        <v>106</v>
      </c>
      <c r="F260" s="6" t="str">
        <f>VLOOKUP(B260,MasterData[],2,0)</f>
        <v>Product41</v>
      </c>
      <c r="G260" s="6" t="str">
        <f>VLOOKUP(B260,MasterData[],3,0)</f>
        <v>Category05</v>
      </c>
      <c r="H260" s="6" t="str">
        <f>VLOOKUP(B260,MasterData[],4,0)</f>
        <v>Ft</v>
      </c>
      <c r="I260" s="14">
        <f>VLOOKUP(B260,MasterData[],5,0)</f>
        <v>138</v>
      </c>
      <c r="J260" s="14">
        <f>VLOOKUP(B260,MasterData[],6,0)</f>
        <v>173.88</v>
      </c>
      <c r="K260" s="14">
        <f t="shared" si="22"/>
        <v>1932</v>
      </c>
      <c r="L260" s="14">
        <f t="shared" si="23"/>
        <v>2434.3199999999997</v>
      </c>
      <c r="M260" s="6">
        <f t="shared" si="24"/>
        <v>26</v>
      </c>
      <c r="N260" s="6" t="str">
        <f t="shared" si="20"/>
        <v>Dec</v>
      </c>
      <c r="O260" s="7" t="str">
        <f t="shared" si="21"/>
        <v>2021</v>
      </c>
    </row>
    <row r="261" spans="1:15" x14ac:dyDescent="0.3">
      <c r="A261" s="12">
        <v>44557</v>
      </c>
      <c r="B261" s="13" t="s">
        <v>67</v>
      </c>
      <c r="C261" s="6">
        <v>14</v>
      </c>
      <c r="D261" s="6" t="s">
        <v>107</v>
      </c>
      <c r="E261" s="6" t="s">
        <v>106</v>
      </c>
      <c r="F261" s="6" t="str">
        <f>VLOOKUP(B261,MasterData[],2,0)</f>
        <v>Product29</v>
      </c>
      <c r="G261" s="6" t="str">
        <f>VLOOKUP(B261,MasterData[],3,0)</f>
        <v>Category04</v>
      </c>
      <c r="H261" s="6" t="str">
        <f>VLOOKUP(B261,MasterData[],4,0)</f>
        <v>Lt</v>
      </c>
      <c r="I261" s="14">
        <f>VLOOKUP(B261,MasterData[],5,0)</f>
        <v>47</v>
      </c>
      <c r="J261" s="14">
        <f>VLOOKUP(B261,MasterData[],6,0)</f>
        <v>53.11</v>
      </c>
      <c r="K261" s="14">
        <f t="shared" si="22"/>
        <v>658</v>
      </c>
      <c r="L261" s="14">
        <f t="shared" si="23"/>
        <v>743.54</v>
      </c>
      <c r="M261" s="6">
        <f t="shared" si="24"/>
        <v>27</v>
      </c>
      <c r="N261" s="6" t="str">
        <f t="shared" si="20"/>
        <v>Dec</v>
      </c>
      <c r="O261" s="7" t="str">
        <f t="shared" si="21"/>
        <v>2021</v>
      </c>
    </row>
    <row r="262" spans="1:15" x14ac:dyDescent="0.3">
      <c r="A262" s="12">
        <v>44558</v>
      </c>
      <c r="B262" s="13" t="s">
        <v>67</v>
      </c>
      <c r="C262" s="6">
        <v>6</v>
      </c>
      <c r="D262" s="6" t="s">
        <v>107</v>
      </c>
      <c r="E262" s="6" t="s">
        <v>106</v>
      </c>
      <c r="F262" s="6" t="str">
        <f>VLOOKUP(B262,MasterData[],2,0)</f>
        <v>Product29</v>
      </c>
      <c r="G262" s="6" t="str">
        <f>VLOOKUP(B262,MasterData[],3,0)</f>
        <v>Category04</v>
      </c>
      <c r="H262" s="6" t="str">
        <f>VLOOKUP(B262,MasterData[],4,0)</f>
        <v>Lt</v>
      </c>
      <c r="I262" s="14">
        <f>VLOOKUP(B262,MasterData[],5,0)</f>
        <v>47</v>
      </c>
      <c r="J262" s="14">
        <f>VLOOKUP(B262,MasterData[],6,0)</f>
        <v>53.11</v>
      </c>
      <c r="K262" s="14">
        <f t="shared" si="22"/>
        <v>282</v>
      </c>
      <c r="L262" s="14">
        <f t="shared" si="23"/>
        <v>318.65999999999997</v>
      </c>
      <c r="M262" s="6">
        <f t="shared" si="24"/>
        <v>28</v>
      </c>
      <c r="N262" s="6" t="str">
        <f t="shared" si="20"/>
        <v>Dec</v>
      </c>
      <c r="O262" s="7" t="str">
        <f t="shared" si="21"/>
        <v>2021</v>
      </c>
    </row>
    <row r="263" spans="1:15" x14ac:dyDescent="0.3">
      <c r="A263" s="12">
        <v>44560</v>
      </c>
      <c r="B263" s="13" t="s">
        <v>26</v>
      </c>
      <c r="C263" s="6">
        <v>13</v>
      </c>
      <c r="D263" s="6" t="s">
        <v>105</v>
      </c>
      <c r="E263" s="6" t="s">
        <v>105</v>
      </c>
      <c r="F263" s="6" t="str">
        <f>VLOOKUP(B263,MasterData[],2,0)</f>
        <v>Product10</v>
      </c>
      <c r="G263" s="6" t="str">
        <f>VLOOKUP(B263,MasterData[],3,0)</f>
        <v>Category02</v>
      </c>
      <c r="H263" s="6" t="str">
        <f>VLOOKUP(B263,MasterData[],4,0)</f>
        <v>Ft</v>
      </c>
      <c r="I263" s="14">
        <f>VLOOKUP(B263,MasterData[],5,0)</f>
        <v>148</v>
      </c>
      <c r="J263" s="14">
        <f>VLOOKUP(B263,MasterData[],6,0)</f>
        <v>164.28</v>
      </c>
      <c r="K263" s="14">
        <f t="shared" si="22"/>
        <v>1924</v>
      </c>
      <c r="L263" s="14">
        <f t="shared" si="23"/>
        <v>2135.64</v>
      </c>
      <c r="M263" s="6">
        <f t="shared" si="24"/>
        <v>30</v>
      </c>
      <c r="N263" s="6" t="str">
        <f t="shared" si="20"/>
        <v>Dec</v>
      </c>
      <c r="O263" s="7" t="str">
        <f t="shared" si="21"/>
        <v>2021</v>
      </c>
    </row>
    <row r="264" spans="1:15" x14ac:dyDescent="0.3">
      <c r="A264" s="12">
        <v>44562</v>
      </c>
      <c r="B264" s="13" t="s">
        <v>52</v>
      </c>
      <c r="C264" s="6">
        <v>1</v>
      </c>
      <c r="D264" s="6" t="s">
        <v>104</v>
      </c>
      <c r="E264" s="6" t="s">
        <v>106</v>
      </c>
      <c r="F264" s="6" t="str">
        <f>VLOOKUP(B264,MasterData[],2,0)</f>
        <v>Product22</v>
      </c>
      <c r="G264" s="6" t="str">
        <f>VLOOKUP(B264,MasterData[],3,0)</f>
        <v>Category03</v>
      </c>
      <c r="H264" s="6" t="str">
        <f>VLOOKUP(B264,MasterData[],4,0)</f>
        <v>Ft</v>
      </c>
      <c r="I264" s="14">
        <f>VLOOKUP(B264,MasterData[],5,0)</f>
        <v>121</v>
      </c>
      <c r="J264" s="14">
        <f>VLOOKUP(B264,MasterData[],6,0)</f>
        <v>141.57</v>
      </c>
      <c r="K264" s="14">
        <f t="shared" si="22"/>
        <v>121</v>
      </c>
      <c r="L264" s="14">
        <f t="shared" si="23"/>
        <v>141.57</v>
      </c>
      <c r="M264" s="6">
        <f t="shared" si="24"/>
        <v>1</v>
      </c>
      <c r="N264" s="6" t="str">
        <f t="shared" si="20"/>
        <v>Jan</v>
      </c>
      <c r="O264" s="7" t="str">
        <f t="shared" si="21"/>
        <v>2022</v>
      </c>
    </row>
    <row r="265" spans="1:15" x14ac:dyDescent="0.3">
      <c r="A265" s="12">
        <v>44563</v>
      </c>
      <c r="B265" s="13" t="s">
        <v>26</v>
      </c>
      <c r="C265" s="6">
        <v>7</v>
      </c>
      <c r="D265" s="6" t="s">
        <v>107</v>
      </c>
      <c r="E265" s="6" t="s">
        <v>106</v>
      </c>
      <c r="F265" s="6" t="str">
        <f>VLOOKUP(B265,MasterData[],2,0)</f>
        <v>Product10</v>
      </c>
      <c r="G265" s="6" t="str">
        <f>VLOOKUP(B265,MasterData[],3,0)</f>
        <v>Category02</v>
      </c>
      <c r="H265" s="6" t="str">
        <f>VLOOKUP(B265,MasterData[],4,0)</f>
        <v>Ft</v>
      </c>
      <c r="I265" s="14">
        <f>VLOOKUP(B265,MasterData[],5,0)</f>
        <v>148</v>
      </c>
      <c r="J265" s="14">
        <f>VLOOKUP(B265,MasterData[],6,0)</f>
        <v>164.28</v>
      </c>
      <c r="K265" s="14">
        <f t="shared" si="22"/>
        <v>1036</v>
      </c>
      <c r="L265" s="14">
        <f t="shared" si="23"/>
        <v>1149.96</v>
      </c>
      <c r="M265" s="6">
        <f t="shared" si="24"/>
        <v>2</v>
      </c>
      <c r="N265" s="6" t="str">
        <f t="shared" si="20"/>
        <v>Jan</v>
      </c>
      <c r="O265" s="7" t="str">
        <f t="shared" si="21"/>
        <v>2022</v>
      </c>
    </row>
    <row r="266" spans="1:15" x14ac:dyDescent="0.3">
      <c r="A266" s="12">
        <v>44563</v>
      </c>
      <c r="B266" s="13" t="s">
        <v>37</v>
      </c>
      <c r="C266" s="6">
        <v>2</v>
      </c>
      <c r="D266" s="6" t="s">
        <v>105</v>
      </c>
      <c r="E266" s="6" t="s">
        <v>106</v>
      </c>
      <c r="F266" s="6" t="str">
        <f>VLOOKUP(B266,MasterData[],2,0)</f>
        <v>Product15</v>
      </c>
      <c r="G266" s="6" t="str">
        <f>VLOOKUP(B266,MasterData[],3,0)</f>
        <v>Category02</v>
      </c>
      <c r="H266" s="6" t="str">
        <f>VLOOKUP(B266,MasterData[],4,0)</f>
        <v>No.</v>
      </c>
      <c r="I266" s="14">
        <f>VLOOKUP(B266,MasterData[],5,0)</f>
        <v>12</v>
      </c>
      <c r="J266" s="14">
        <f>VLOOKUP(B266,MasterData[],6,0)</f>
        <v>15.719999999999999</v>
      </c>
      <c r="K266" s="14">
        <f t="shared" si="22"/>
        <v>24</v>
      </c>
      <c r="L266" s="14">
        <f t="shared" si="23"/>
        <v>31.439999999999998</v>
      </c>
      <c r="M266" s="6">
        <f t="shared" si="24"/>
        <v>2</v>
      </c>
      <c r="N266" s="6" t="str">
        <f t="shared" si="20"/>
        <v>Jan</v>
      </c>
      <c r="O266" s="7" t="str">
        <f t="shared" si="21"/>
        <v>2022</v>
      </c>
    </row>
    <row r="267" spans="1:15" x14ac:dyDescent="0.3">
      <c r="A267" s="12">
        <v>44563</v>
      </c>
      <c r="B267" s="13" t="s">
        <v>75</v>
      </c>
      <c r="C267" s="6">
        <v>1</v>
      </c>
      <c r="D267" s="6" t="s">
        <v>107</v>
      </c>
      <c r="E267" s="6" t="s">
        <v>106</v>
      </c>
      <c r="F267" s="6" t="str">
        <f>VLOOKUP(B267,MasterData[],2,0)</f>
        <v>Product33</v>
      </c>
      <c r="G267" s="6" t="str">
        <f>VLOOKUP(B267,MasterData[],3,0)</f>
        <v>Category04</v>
      </c>
      <c r="H267" s="6" t="str">
        <f>VLOOKUP(B267,MasterData[],4,0)</f>
        <v>Kg</v>
      </c>
      <c r="I267" s="14">
        <f>VLOOKUP(B267,MasterData[],5,0)</f>
        <v>95</v>
      </c>
      <c r="J267" s="14">
        <f>VLOOKUP(B267,MasterData[],6,0)</f>
        <v>119.7</v>
      </c>
      <c r="K267" s="14">
        <f t="shared" si="22"/>
        <v>95</v>
      </c>
      <c r="L267" s="14">
        <f t="shared" si="23"/>
        <v>119.7</v>
      </c>
      <c r="M267" s="6">
        <f t="shared" si="24"/>
        <v>2</v>
      </c>
      <c r="N267" s="6" t="str">
        <f t="shared" si="20"/>
        <v>Jan</v>
      </c>
      <c r="O267" s="7" t="str">
        <f t="shared" si="21"/>
        <v>2022</v>
      </c>
    </row>
    <row r="268" spans="1:15" x14ac:dyDescent="0.3">
      <c r="A268" s="12">
        <v>44564</v>
      </c>
      <c r="B268" s="13" t="s">
        <v>96</v>
      </c>
      <c r="C268" s="6">
        <v>9</v>
      </c>
      <c r="D268" s="6" t="s">
        <v>107</v>
      </c>
      <c r="E268" s="6" t="s">
        <v>106</v>
      </c>
      <c r="F268" s="6" t="str">
        <f>VLOOKUP(B268,MasterData[],2,0)</f>
        <v>Product43</v>
      </c>
      <c r="G268" s="6" t="str">
        <f>VLOOKUP(B268,MasterData[],3,0)</f>
        <v>Category05</v>
      </c>
      <c r="H268" s="6" t="str">
        <f>VLOOKUP(B268,MasterData[],4,0)</f>
        <v>Kg</v>
      </c>
      <c r="I268" s="14">
        <f>VLOOKUP(B268,MasterData[],5,0)</f>
        <v>67</v>
      </c>
      <c r="J268" s="14">
        <f>VLOOKUP(B268,MasterData[],6,0)</f>
        <v>83.08</v>
      </c>
      <c r="K268" s="14">
        <f t="shared" si="22"/>
        <v>603</v>
      </c>
      <c r="L268" s="14">
        <f t="shared" si="23"/>
        <v>747.72</v>
      </c>
      <c r="M268" s="6">
        <f t="shared" si="24"/>
        <v>3</v>
      </c>
      <c r="N268" s="6" t="str">
        <f t="shared" si="20"/>
        <v>Jan</v>
      </c>
      <c r="O268" s="7" t="str">
        <f t="shared" si="21"/>
        <v>2022</v>
      </c>
    </row>
    <row r="269" spans="1:15" x14ac:dyDescent="0.3">
      <c r="A269" s="12">
        <v>44565</v>
      </c>
      <c r="B269" s="13" t="s">
        <v>31</v>
      </c>
      <c r="C269" s="6">
        <v>8</v>
      </c>
      <c r="D269" s="6" t="s">
        <v>107</v>
      </c>
      <c r="E269" s="6" t="s">
        <v>105</v>
      </c>
      <c r="F269" s="6" t="str">
        <f>VLOOKUP(B269,MasterData[],2,0)</f>
        <v>Product12</v>
      </c>
      <c r="G269" s="6" t="str">
        <f>VLOOKUP(B269,MasterData[],3,0)</f>
        <v>Category02</v>
      </c>
      <c r="H269" s="6" t="str">
        <f>VLOOKUP(B269,MasterData[],4,0)</f>
        <v>Kg</v>
      </c>
      <c r="I269" s="14">
        <f>VLOOKUP(B269,MasterData[],5,0)</f>
        <v>73</v>
      </c>
      <c r="J269" s="14">
        <f>VLOOKUP(B269,MasterData[],6,0)</f>
        <v>94.17</v>
      </c>
      <c r="K269" s="14">
        <f t="shared" si="22"/>
        <v>584</v>
      </c>
      <c r="L269" s="14">
        <f t="shared" si="23"/>
        <v>753.36</v>
      </c>
      <c r="M269" s="6">
        <f t="shared" si="24"/>
        <v>4</v>
      </c>
      <c r="N269" s="6" t="str">
        <f t="shared" si="20"/>
        <v>Jan</v>
      </c>
      <c r="O269" s="7" t="str">
        <f t="shared" si="21"/>
        <v>2022</v>
      </c>
    </row>
    <row r="270" spans="1:15" x14ac:dyDescent="0.3">
      <c r="A270" s="12">
        <v>44565</v>
      </c>
      <c r="B270" s="13" t="s">
        <v>67</v>
      </c>
      <c r="C270" s="6">
        <v>1</v>
      </c>
      <c r="D270" s="6" t="s">
        <v>105</v>
      </c>
      <c r="E270" s="6" t="s">
        <v>105</v>
      </c>
      <c r="F270" s="6" t="str">
        <f>VLOOKUP(B270,MasterData[],2,0)</f>
        <v>Product29</v>
      </c>
      <c r="G270" s="6" t="str">
        <f>VLOOKUP(B270,MasterData[],3,0)</f>
        <v>Category04</v>
      </c>
      <c r="H270" s="6" t="str">
        <f>VLOOKUP(B270,MasterData[],4,0)</f>
        <v>Lt</v>
      </c>
      <c r="I270" s="14">
        <f>VLOOKUP(B270,MasterData[],5,0)</f>
        <v>47</v>
      </c>
      <c r="J270" s="14">
        <f>VLOOKUP(B270,MasterData[],6,0)</f>
        <v>53.11</v>
      </c>
      <c r="K270" s="14">
        <f t="shared" si="22"/>
        <v>47</v>
      </c>
      <c r="L270" s="14">
        <f t="shared" si="23"/>
        <v>53.11</v>
      </c>
      <c r="M270" s="6">
        <f t="shared" si="24"/>
        <v>4</v>
      </c>
      <c r="N270" s="6" t="str">
        <f t="shared" si="20"/>
        <v>Jan</v>
      </c>
      <c r="O270" s="7" t="str">
        <f t="shared" si="21"/>
        <v>2022</v>
      </c>
    </row>
    <row r="271" spans="1:15" x14ac:dyDescent="0.3">
      <c r="A271" s="12">
        <v>44570</v>
      </c>
      <c r="B271" s="13" t="s">
        <v>73</v>
      </c>
      <c r="C271" s="6">
        <v>12</v>
      </c>
      <c r="D271" s="6" t="s">
        <v>107</v>
      </c>
      <c r="E271" s="6" t="s">
        <v>105</v>
      </c>
      <c r="F271" s="6" t="str">
        <f>VLOOKUP(B271,MasterData[],2,0)</f>
        <v>Product32</v>
      </c>
      <c r="G271" s="6" t="str">
        <f>VLOOKUP(B271,MasterData[],3,0)</f>
        <v>Category04</v>
      </c>
      <c r="H271" s="6" t="str">
        <f>VLOOKUP(B271,MasterData[],4,0)</f>
        <v>Kg</v>
      </c>
      <c r="I271" s="14">
        <f>VLOOKUP(B271,MasterData[],5,0)</f>
        <v>89</v>
      </c>
      <c r="J271" s="14">
        <f>VLOOKUP(B271,MasterData[],6,0)</f>
        <v>117.48</v>
      </c>
      <c r="K271" s="14">
        <f t="shared" si="22"/>
        <v>1068</v>
      </c>
      <c r="L271" s="14">
        <f t="shared" si="23"/>
        <v>1409.76</v>
      </c>
      <c r="M271" s="6">
        <f t="shared" si="24"/>
        <v>9</v>
      </c>
      <c r="N271" s="6" t="str">
        <f t="shared" si="20"/>
        <v>Jan</v>
      </c>
      <c r="O271" s="7" t="str">
        <f t="shared" si="21"/>
        <v>2022</v>
      </c>
    </row>
    <row r="272" spans="1:15" x14ac:dyDescent="0.3">
      <c r="A272" s="12">
        <v>44571</v>
      </c>
      <c r="B272" s="13" t="s">
        <v>77</v>
      </c>
      <c r="C272" s="6">
        <v>14</v>
      </c>
      <c r="D272" s="6" t="s">
        <v>105</v>
      </c>
      <c r="E272" s="6" t="s">
        <v>105</v>
      </c>
      <c r="F272" s="6" t="str">
        <f>VLOOKUP(B272,MasterData[],2,0)</f>
        <v>Product34</v>
      </c>
      <c r="G272" s="6" t="str">
        <f>VLOOKUP(B272,MasterData[],3,0)</f>
        <v>Category04</v>
      </c>
      <c r="H272" s="6" t="str">
        <f>VLOOKUP(B272,MasterData[],4,0)</f>
        <v>Lt</v>
      </c>
      <c r="I272" s="14">
        <f>VLOOKUP(B272,MasterData[],5,0)</f>
        <v>55</v>
      </c>
      <c r="J272" s="14">
        <f>VLOOKUP(B272,MasterData[],6,0)</f>
        <v>58.3</v>
      </c>
      <c r="K272" s="14">
        <f t="shared" si="22"/>
        <v>770</v>
      </c>
      <c r="L272" s="14">
        <f t="shared" si="23"/>
        <v>816.19999999999993</v>
      </c>
      <c r="M272" s="6">
        <f t="shared" si="24"/>
        <v>10</v>
      </c>
      <c r="N272" s="6" t="str">
        <f t="shared" si="20"/>
        <v>Jan</v>
      </c>
      <c r="O272" s="7" t="str">
        <f t="shared" si="21"/>
        <v>2022</v>
      </c>
    </row>
    <row r="273" spans="1:15" x14ac:dyDescent="0.3">
      <c r="A273" s="12">
        <v>44572</v>
      </c>
      <c r="B273" s="13" t="s">
        <v>73</v>
      </c>
      <c r="C273" s="6">
        <v>2</v>
      </c>
      <c r="D273" s="6" t="s">
        <v>107</v>
      </c>
      <c r="E273" s="6" t="s">
        <v>105</v>
      </c>
      <c r="F273" s="6" t="str">
        <f>VLOOKUP(B273,MasterData[],2,0)</f>
        <v>Product32</v>
      </c>
      <c r="G273" s="6" t="str">
        <f>VLOOKUP(B273,MasterData[],3,0)</f>
        <v>Category04</v>
      </c>
      <c r="H273" s="6" t="str">
        <f>VLOOKUP(B273,MasterData[],4,0)</f>
        <v>Kg</v>
      </c>
      <c r="I273" s="14">
        <f>VLOOKUP(B273,MasterData[],5,0)</f>
        <v>89</v>
      </c>
      <c r="J273" s="14">
        <f>VLOOKUP(B273,MasterData[],6,0)</f>
        <v>117.48</v>
      </c>
      <c r="K273" s="14">
        <f t="shared" si="22"/>
        <v>178</v>
      </c>
      <c r="L273" s="14">
        <f t="shared" si="23"/>
        <v>234.96</v>
      </c>
      <c r="M273" s="6">
        <f t="shared" si="24"/>
        <v>11</v>
      </c>
      <c r="N273" s="6" t="str">
        <f t="shared" si="20"/>
        <v>Jan</v>
      </c>
      <c r="O273" s="7" t="str">
        <f t="shared" si="21"/>
        <v>2022</v>
      </c>
    </row>
    <row r="274" spans="1:15" x14ac:dyDescent="0.3">
      <c r="A274" s="12">
        <v>44574</v>
      </c>
      <c r="B274" s="13" t="s">
        <v>45</v>
      </c>
      <c r="C274" s="6">
        <v>6</v>
      </c>
      <c r="D274" s="6" t="s">
        <v>105</v>
      </c>
      <c r="E274" s="6" t="s">
        <v>105</v>
      </c>
      <c r="F274" s="6" t="str">
        <f>VLOOKUP(B274,MasterData[],2,0)</f>
        <v>Product19</v>
      </c>
      <c r="G274" s="6" t="str">
        <f>VLOOKUP(B274,MasterData[],3,0)</f>
        <v>Category02</v>
      </c>
      <c r="H274" s="6" t="str">
        <f>VLOOKUP(B274,MasterData[],4,0)</f>
        <v>Ft</v>
      </c>
      <c r="I274" s="14">
        <f>VLOOKUP(B274,MasterData[],5,0)</f>
        <v>150</v>
      </c>
      <c r="J274" s="14">
        <f>VLOOKUP(B274,MasterData[],6,0)</f>
        <v>210</v>
      </c>
      <c r="K274" s="14">
        <f t="shared" si="22"/>
        <v>900</v>
      </c>
      <c r="L274" s="14">
        <f t="shared" si="23"/>
        <v>1260</v>
      </c>
      <c r="M274" s="6">
        <f t="shared" si="24"/>
        <v>13</v>
      </c>
      <c r="N274" s="6" t="str">
        <f t="shared" si="20"/>
        <v>Jan</v>
      </c>
      <c r="O274" s="7" t="str">
        <f t="shared" si="21"/>
        <v>2022</v>
      </c>
    </row>
    <row r="275" spans="1:15" x14ac:dyDescent="0.3">
      <c r="A275" s="12">
        <v>44575</v>
      </c>
      <c r="B275" s="13" t="s">
        <v>29</v>
      </c>
      <c r="C275" s="6">
        <v>14</v>
      </c>
      <c r="D275" s="6" t="s">
        <v>107</v>
      </c>
      <c r="E275" s="6" t="s">
        <v>105</v>
      </c>
      <c r="F275" s="6" t="str">
        <f>VLOOKUP(B275,MasterData[],2,0)</f>
        <v>Product11</v>
      </c>
      <c r="G275" s="6" t="str">
        <f>VLOOKUP(B275,MasterData[],3,0)</f>
        <v>Category02</v>
      </c>
      <c r="H275" s="6" t="str">
        <f>VLOOKUP(B275,MasterData[],4,0)</f>
        <v>Lt</v>
      </c>
      <c r="I275" s="14">
        <f>VLOOKUP(B275,MasterData[],5,0)</f>
        <v>44</v>
      </c>
      <c r="J275" s="14">
        <f>VLOOKUP(B275,MasterData[],6,0)</f>
        <v>48.4</v>
      </c>
      <c r="K275" s="14">
        <f t="shared" si="22"/>
        <v>616</v>
      </c>
      <c r="L275" s="14">
        <f t="shared" si="23"/>
        <v>677.6</v>
      </c>
      <c r="M275" s="6">
        <f t="shared" si="24"/>
        <v>14</v>
      </c>
      <c r="N275" s="6" t="str">
        <f t="shared" si="20"/>
        <v>Jan</v>
      </c>
      <c r="O275" s="7" t="str">
        <f t="shared" si="21"/>
        <v>2022</v>
      </c>
    </row>
    <row r="276" spans="1:15" x14ac:dyDescent="0.3">
      <c r="A276" s="12">
        <v>44576</v>
      </c>
      <c r="B276" s="13" t="s">
        <v>52</v>
      </c>
      <c r="C276" s="6">
        <v>10</v>
      </c>
      <c r="D276" s="6" t="s">
        <v>107</v>
      </c>
      <c r="E276" s="6" t="s">
        <v>106</v>
      </c>
      <c r="F276" s="6" t="str">
        <f>VLOOKUP(B276,MasterData[],2,0)</f>
        <v>Product22</v>
      </c>
      <c r="G276" s="6" t="str">
        <f>VLOOKUP(B276,MasterData[],3,0)</f>
        <v>Category03</v>
      </c>
      <c r="H276" s="6" t="str">
        <f>VLOOKUP(B276,MasterData[],4,0)</f>
        <v>Ft</v>
      </c>
      <c r="I276" s="14">
        <f>VLOOKUP(B276,MasterData[],5,0)</f>
        <v>121</v>
      </c>
      <c r="J276" s="14">
        <f>VLOOKUP(B276,MasterData[],6,0)</f>
        <v>141.57</v>
      </c>
      <c r="K276" s="14">
        <f t="shared" si="22"/>
        <v>1210</v>
      </c>
      <c r="L276" s="14">
        <f t="shared" si="23"/>
        <v>1415.6999999999998</v>
      </c>
      <c r="M276" s="6">
        <f t="shared" si="24"/>
        <v>15</v>
      </c>
      <c r="N276" s="6" t="str">
        <f t="shared" si="20"/>
        <v>Jan</v>
      </c>
      <c r="O276" s="7" t="str">
        <f t="shared" si="21"/>
        <v>2022</v>
      </c>
    </row>
    <row r="277" spans="1:15" x14ac:dyDescent="0.3">
      <c r="A277" s="12">
        <v>44577</v>
      </c>
      <c r="B277" s="13" t="s">
        <v>35</v>
      </c>
      <c r="C277" s="6">
        <v>11</v>
      </c>
      <c r="D277" s="6" t="s">
        <v>105</v>
      </c>
      <c r="E277" s="6" t="s">
        <v>106</v>
      </c>
      <c r="F277" s="6" t="str">
        <f>VLOOKUP(B277,MasterData[],2,0)</f>
        <v>Product14</v>
      </c>
      <c r="G277" s="6" t="str">
        <f>VLOOKUP(B277,MasterData[],3,0)</f>
        <v>Category02</v>
      </c>
      <c r="H277" s="6" t="str">
        <f>VLOOKUP(B277,MasterData[],4,0)</f>
        <v>Kg</v>
      </c>
      <c r="I277" s="14">
        <f>VLOOKUP(B277,MasterData[],5,0)</f>
        <v>112</v>
      </c>
      <c r="J277" s="14">
        <f>VLOOKUP(B277,MasterData[],6,0)</f>
        <v>146.72</v>
      </c>
      <c r="K277" s="14">
        <f t="shared" si="22"/>
        <v>1232</v>
      </c>
      <c r="L277" s="14">
        <f t="shared" si="23"/>
        <v>1613.92</v>
      </c>
      <c r="M277" s="6">
        <f t="shared" si="24"/>
        <v>16</v>
      </c>
      <c r="N277" s="6" t="str">
        <f t="shared" si="20"/>
        <v>Jan</v>
      </c>
      <c r="O277" s="7" t="str">
        <f t="shared" si="21"/>
        <v>2022</v>
      </c>
    </row>
    <row r="278" spans="1:15" x14ac:dyDescent="0.3">
      <c r="A278" s="12">
        <v>44578</v>
      </c>
      <c r="B278" s="13" t="s">
        <v>90</v>
      </c>
      <c r="C278" s="6">
        <v>4</v>
      </c>
      <c r="D278" s="6" t="s">
        <v>105</v>
      </c>
      <c r="E278" s="6" t="s">
        <v>105</v>
      </c>
      <c r="F278" s="6" t="str">
        <f>VLOOKUP(B278,MasterData[],2,0)</f>
        <v>Product40</v>
      </c>
      <c r="G278" s="6" t="str">
        <f>VLOOKUP(B278,MasterData[],3,0)</f>
        <v>Category05</v>
      </c>
      <c r="H278" s="6" t="str">
        <f>VLOOKUP(B278,MasterData[],4,0)</f>
        <v>Kg</v>
      </c>
      <c r="I278" s="14">
        <f>VLOOKUP(B278,MasterData[],5,0)</f>
        <v>90</v>
      </c>
      <c r="J278" s="14">
        <f>VLOOKUP(B278,MasterData[],6,0)</f>
        <v>115.2</v>
      </c>
      <c r="K278" s="14">
        <f t="shared" si="22"/>
        <v>360</v>
      </c>
      <c r="L278" s="14">
        <f t="shared" si="23"/>
        <v>460.8</v>
      </c>
      <c r="M278" s="6">
        <f t="shared" si="24"/>
        <v>17</v>
      </c>
      <c r="N278" s="6" t="str">
        <f t="shared" si="20"/>
        <v>Jan</v>
      </c>
      <c r="O278" s="7" t="str">
        <f t="shared" si="21"/>
        <v>2022</v>
      </c>
    </row>
    <row r="279" spans="1:15" x14ac:dyDescent="0.3">
      <c r="A279" s="12">
        <v>44579</v>
      </c>
      <c r="B279" s="13" t="s">
        <v>22</v>
      </c>
      <c r="C279" s="6">
        <v>9</v>
      </c>
      <c r="D279" s="6" t="s">
        <v>104</v>
      </c>
      <c r="E279" s="6" t="s">
        <v>106</v>
      </c>
      <c r="F279" s="6" t="str">
        <f>VLOOKUP(B279,MasterData[],2,0)</f>
        <v>Product08</v>
      </c>
      <c r="G279" s="6" t="str">
        <f>VLOOKUP(B279,MasterData[],3,0)</f>
        <v>Category01</v>
      </c>
      <c r="H279" s="6" t="str">
        <f>VLOOKUP(B279,MasterData[],4,0)</f>
        <v>Kg</v>
      </c>
      <c r="I279" s="14">
        <f>VLOOKUP(B279,MasterData[],5,0)</f>
        <v>83</v>
      </c>
      <c r="J279" s="14">
        <f>VLOOKUP(B279,MasterData[],6,0)</f>
        <v>94.62</v>
      </c>
      <c r="K279" s="14">
        <f t="shared" si="22"/>
        <v>747</v>
      </c>
      <c r="L279" s="14">
        <f t="shared" si="23"/>
        <v>851.58</v>
      </c>
      <c r="M279" s="6">
        <f t="shared" si="24"/>
        <v>18</v>
      </c>
      <c r="N279" s="6" t="str">
        <f t="shared" si="20"/>
        <v>Jan</v>
      </c>
      <c r="O279" s="7" t="str">
        <f t="shared" si="21"/>
        <v>2022</v>
      </c>
    </row>
    <row r="280" spans="1:15" x14ac:dyDescent="0.3">
      <c r="A280" s="12">
        <v>44581</v>
      </c>
      <c r="B280" s="13" t="s">
        <v>50</v>
      </c>
      <c r="C280" s="6">
        <v>2</v>
      </c>
      <c r="D280" s="6" t="s">
        <v>107</v>
      </c>
      <c r="E280" s="6" t="s">
        <v>106</v>
      </c>
      <c r="F280" s="6" t="str">
        <f>VLOOKUP(B280,MasterData[],2,0)</f>
        <v>Product21</v>
      </c>
      <c r="G280" s="6" t="str">
        <f>VLOOKUP(B280,MasterData[],3,0)</f>
        <v>Category03</v>
      </c>
      <c r="H280" s="6" t="str">
        <f>VLOOKUP(B280,MasterData[],4,0)</f>
        <v>Ft</v>
      </c>
      <c r="I280" s="14">
        <f>VLOOKUP(B280,MasterData[],5,0)</f>
        <v>126</v>
      </c>
      <c r="J280" s="14">
        <f>VLOOKUP(B280,MasterData[],6,0)</f>
        <v>162.54</v>
      </c>
      <c r="K280" s="14">
        <f t="shared" si="22"/>
        <v>252</v>
      </c>
      <c r="L280" s="14">
        <f t="shared" si="23"/>
        <v>325.08</v>
      </c>
      <c r="M280" s="6">
        <f t="shared" si="24"/>
        <v>20</v>
      </c>
      <c r="N280" s="6" t="str">
        <f t="shared" si="20"/>
        <v>Jan</v>
      </c>
      <c r="O280" s="7" t="str">
        <f t="shared" si="21"/>
        <v>2022</v>
      </c>
    </row>
    <row r="281" spans="1:15" x14ac:dyDescent="0.3">
      <c r="A281" s="12">
        <v>44581</v>
      </c>
      <c r="B281" s="13" t="s">
        <v>35</v>
      </c>
      <c r="C281" s="6">
        <v>7</v>
      </c>
      <c r="D281" s="6" t="s">
        <v>105</v>
      </c>
      <c r="E281" s="6" t="s">
        <v>105</v>
      </c>
      <c r="F281" s="6" t="str">
        <f>VLOOKUP(B281,MasterData[],2,0)</f>
        <v>Product14</v>
      </c>
      <c r="G281" s="6" t="str">
        <f>VLOOKUP(B281,MasterData[],3,0)</f>
        <v>Category02</v>
      </c>
      <c r="H281" s="6" t="str">
        <f>VLOOKUP(B281,MasterData[],4,0)</f>
        <v>Kg</v>
      </c>
      <c r="I281" s="14">
        <f>VLOOKUP(B281,MasterData[],5,0)</f>
        <v>112</v>
      </c>
      <c r="J281" s="14">
        <f>VLOOKUP(B281,MasterData[],6,0)</f>
        <v>146.72</v>
      </c>
      <c r="K281" s="14">
        <f t="shared" si="22"/>
        <v>784</v>
      </c>
      <c r="L281" s="14">
        <f t="shared" si="23"/>
        <v>1027.04</v>
      </c>
      <c r="M281" s="6">
        <f t="shared" si="24"/>
        <v>20</v>
      </c>
      <c r="N281" s="6" t="str">
        <f t="shared" si="20"/>
        <v>Jan</v>
      </c>
      <c r="O281" s="7" t="str">
        <f t="shared" si="21"/>
        <v>2022</v>
      </c>
    </row>
    <row r="282" spans="1:15" x14ac:dyDescent="0.3">
      <c r="A282" s="12">
        <v>44583</v>
      </c>
      <c r="B282" s="13" t="s">
        <v>6</v>
      </c>
      <c r="C282" s="6">
        <v>6</v>
      </c>
      <c r="D282" s="6" t="s">
        <v>105</v>
      </c>
      <c r="E282" s="6" t="s">
        <v>106</v>
      </c>
      <c r="F282" s="6" t="str">
        <f>VLOOKUP(B282,MasterData[],2,0)</f>
        <v>Product01</v>
      </c>
      <c r="G282" s="6" t="str">
        <f>VLOOKUP(B282,MasterData[],3,0)</f>
        <v>Category01</v>
      </c>
      <c r="H282" s="6" t="str">
        <f>VLOOKUP(B282,MasterData[],4,0)</f>
        <v>Kg</v>
      </c>
      <c r="I282" s="14">
        <f>VLOOKUP(B282,MasterData[],5,0)</f>
        <v>98</v>
      </c>
      <c r="J282" s="14">
        <f>VLOOKUP(B282,MasterData[],6,0)</f>
        <v>103.88</v>
      </c>
      <c r="K282" s="14">
        <f t="shared" si="22"/>
        <v>588</v>
      </c>
      <c r="L282" s="14">
        <f t="shared" si="23"/>
        <v>623.28</v>
      </c>
      <c r="M282" s="6">
        <f t="shared" si="24"/>
        <v>22</v>
      </c>
      <c r="N282" s="6" t="str">
        <f t="shared" si="20"/>
        <v>Jan</v>
      </c>
      <c r="O282" s="7" t="str">
        <f t="shared" si="21"/>
        <v>2022</v>
      </c>
    </row>
    <row r="283" spans="1:15" x14ac:dyDescent="0.3">
      <c r="A283" s="12">
        <v>44584</v>
      </c>
      <c r="B283" s="13" t="s">
        <v>10</v>
      </c>
      <c r="C283" s="6">
        <v>5</v>
      </c>
      <c r="D283" s="6" t="s">
        <v>104</v>
      </c>
      <c r="E283" s="6" t="s">
        <v>106</v>
      </c>
      <c r="F283" s="6" t="str">
        <f>VLOOKUP(B283,MasterData[],2,0)</f>
        <v>Product02</v>
      </c>
      <c r="G283" s="6" t="str">
        <f>VLOOKUP(B283,MasterData[],3,0)</f>
        <v>Category01</v>
      </c>
      <c r="H283" s="6" t="str">
        <f>VLOOKUP(B283,MasterData[],4,0)</f>
        <v>Kg</v>
      </c>
      <c r="I283" s="14">
        <f>VLOOKUP(B283,MasterData[],5,0)</f>
        <v>105</v>
      </c>
      <c r="J283" s="14">
        <f>VLOOKUP(B283,MasterData[],6,0)</f>
        <v>142.80000000000001</v>
      </c>
      <c r="K283" s="14">
        <f t="shared" si="22"/>
        <v>525</v>
      </c>
      <c r="L283" s="14">
        <f t="shared" si="23"/>
        <v>714</v>
      </c>
      <c r="M283" s="6">
        <f t="shared" si="24"/>
        <v>23</v>
      </c>
      <c r="N283" s="6" t="str">
        <f t="shared" si="20"/>
        <v>Jan</v>
      </c>
      <c r="O283" s="7" t="str">
        <f t="shared" si="21"/>
        <v>2022</v>
      </c>
    </row>
    <row r="284" spans="1:15" x14ac:dyDescent="0.3">
      <c r="A284" s="12">
        <v>44584</v>
      </c>
      <c r="B284" s="13" t="s">
        <v>94</v>
      </c>
      <c r="C284" s="6">
        <v>8</v>
      </c>
      <c r="D284" s="6" t="s">
        <v>107</v>
      </c>
      <c r="E284" s="6" t="s">
        <v>105</v>
      </c>
      <c r="F284" s="6" t="str">
        <f>VLOOKUP(B284,MasterData[],2,0)</f>
        <v>Product42</v>
      </c>
      <c r="G284" s="6" t="str">
        <f>VLOOKUP(B284,MasterData[],3,0)</f>
        <v>Category05</v>
      </c>
      <c r="H284" s="6" t="str">
        <f>VLOOKUP(B284,MasterData[],4,0)</f>
        <v>Ft</v>
      </c>
      <c r="I284" s="14">
        <f>VLOOKUP(B284,MasterData[],5,0)</f>
        <v>120</v>
      </c>
      <c r="J284" s="14">
        <f>VLOOKUP(B284,MasterData[],6,0)</f>
        <v>162</v>
      </c>
      <c r="K284" s="14">
        <f t="shared" si="22"/>
        <v>960</v>
      </c>
      <c r="L284" s="14">
        <f t="shared" si="23"/>
        <v>1296</v>
      </c>
      <c r="M284" s="6">
        <f t="shared" si="24"/>
        <v>23</v>
      </c>
      <c r="N284" s="6" t="str">
        <f t="shared" si="20"/>
        <v>Jan</v>
      </c>
      <c r="O284" s="7" t="str">
        <f t="shared" si="21"/>
        <v>2022</v>
      </c>
    </row>
    <row r="285" spans="1:15" x14ac:dyDescent="0.3">
      <c r="A285" s="12">
        <v>44585</v>
      </c>
      <c r="B285" s="13" t="s">
        <v>69</v>
      </c>
      <c r="C285" s="6">
        <v>15</v>
      </c>
      <c r="D285" s="6" t="s">
        <v>105</v>
      </c>
      <c r="E285" s="6" t="s">
        <v>105</v>
      </c>
      <c r="F285" s="6" t="str">
        <f>VLOOKUP(B285,MasterData[],2,0)</f>
        <v>Product30</v>
      </c>
      <c r="G285" s="6" t="str">
        <f>VLOOKUP(B285,MasterData[],3,0)</f>
        <v>Category04</v>
      </c>
      <c r="H285" s="6" t="str">
        <f>VLOOKUP(B285,MasterData[],4,0)</f>
        <v>Ft</v>
      </c>
      <c r="I285" s="14">
        <f>VLOOKUP(B285,MasterData[],5,0)</f>
        <v>148</v>
      </c>
      <c r="J285" s="14">
        <f>VLOOKUP(B285,MasterData[],6,0)</f>
        <v>201.28</v>
      </c>
      <c r="K285" s="14">
        <f t="shared" si="22"/>
        <v>2220</v>
      </c>
      <c r="L285" s="14">
        <f t="shared" si="23"/>
        <v>3019.2</v>
      </c>
      <c r="M285" s="6">
        <f t="shared" si="24"/>
        <v>24</v>
      </c>
      <c r="N285" s="6" t="str">
        <f t="shared" si="20"/>
        <v>Jan</v>
      </c>
      <c r="O285" s="7" t="str">
        <f t="shared" si="21"/>
        <v>2022</v>
      </c>
    </row>
    <row r="286" spans="1:15" x14ac:dyDescent="0.3">
      <c r="A286" s="12">
        <v>44586</v>
      </c>
      <c r="B286" s="13" t="s">
        <v>41</v>
      </c>
      <c r="C286" s="6">
        <v>14</v>
      </c>
      <c r="D286" s="6" t="s">
        <v>107</v>
      </c>
      <c r="E286" s="6" t="s">
        <v>106</v>
      </c>
      <c r="F286" s="6" t="str">
        <f>VLOOKUP(B286,MasterData[],2,0)</f>
        <v>Product17</v>
      </c>
      <c r="G286" s="6" t="str">
        <f>VLOOKUP(B286,MasterData[],3,0)</f>
        <v>Category02</v>
      </c>
      <c r="H286" s="6" t="str">
        <f>VLOOKUP(B286,MasterData[],4,0)</f>
        <v>Ft</v>
      </c>
      <c r="I286" s="14">
        <f>VLOOKUP(B286,MasterData[],5,0)</f>
        <v>134</v>
      </c>
      <c r="J286" s="14">
        <f>VLOOKUP(B286,MasterData[],6,0)</f>
        <v>156.78</v>
      </c>
      <c r="K286" s="14">
        <f t="shared" si="22"/>
        <v>1876</v>
      </c>
      <c r="L286" s="14">
        <f t="shared" si="23"/>
        <v>2194.92</v>
      </c>
      <c r="M286" s="6">
        <f t="shared" si="24"/>
        <v>25</v>
      </c>
      <c r="N286" s="6" t="str">
        <f t="shared" si="20"/>
        <v>Jan</v>
      </c>
      <c r="O286" s="7" t="str">
        <f t="shared" si="21"/>
        <v>2022</v>
      </c>
    </row>
    <row r="287" spans="1:15" x14ac:dyDescent="0.3">
      <c r="A287" s="12">
        <v>44589</v>
      </c>
      <c r="B287" s="13" t="s">
        <v>39</v>
      </c>
      <c r="C287" s="6">
        <v>11</v>
      </c>
      <c r="D287" s="6" t="s">
        <v>107</v>
      </c>
      <c r="E287" s="6" t="s">
        <v>105</v>
      </c>
      <c r="F287" s="6" t="str">
        <f>VLOOKUP(B287,MasterData[],2,0)</f>
        <v>Product16</v>
      </c>
      <c r="G287" s="6" t="str">
        <f>VLOOKUP(B287,MasterData[],3,0)</f>
        <v>Category02</v>
      </c>
      <c r="H287" s="6" t="str">
        <f>VLOOKUP(B287,MasterData[],4,0)</f>
        <v>No.</v>
      </c>
      <c r="I287" s="14">
        <f>VLOOKUP(B287,MasterData[],5,0)</f>
        <v>13</v>
      </c>
      <c r="J287" s="14">
        <f>VLOOKUP(B287,MasterData[],6,0)</f>
        <v>16.64</v>
      </c>
      <c r="K287" s="14">
        <f t="shared" si="22"/>
        <v>143</v>
      </c>
      <c r="L287" s="14">
        <f t="shared" si="23"/>
        <v>183.04000000000002</v>
      </c>
      <c r="M287" s="6">
        <f t="shared" si="24"/>
        <v>28</v>
      </c>
      <c r="N287" s="6" t="str">
        <f t="shared" si="20"/>
        <v>Jan</v>
      </c>
      <c r="O287" s="7" t="str">
        <f t="shared" si="21"/>
        <v>2022</v>
      </c>
    </row>
    <row r="288" spans="1:15" x14ac:dyDescent="0.3">
      <c r="A288" s="12">
        <v>44592</v>
      </c>
      <c r="B288" s="13" t="s">
        <v>54</v>
      </c>
      <c r="C288" s="6">
        <v>6</v>
      </c>
      <c r="D288" s="6" t="s">
        <v>105</v>
      </c>
      <c r="E288" s="6" t="s">
        <v>106</v>
      </c>
      <c r="F288" s="6" t="str">
        <f>VLOOKUP(B288,MasterData[],2,0)</f>
        <v>Product23</v>
      </c>
      <c r="G288" s="6" t="str">
        <f>VLOOKUP(B288,MasterData[],3,0)</f>
        <v>Category03</v>
      </c>
      <c r="H288" s="6" t="str">
        <f>VLOOKUP(B288,MasterData[],4,0)</f>
        <v>Ft</v>
      </c>
      <c r="I288" s="14">
        <f>VLOOKUP(B288,MasterData[],5,0)</f>
        <v>141</v>
      </c>
      <c r="J288" s="14">
        <f>VLOOKUP(B288,MasterData[],6,0)</f>
        <v>149.46</v>
      </c>
      <c r="K288" s="14">
        <f t="shared" si="22"/>
        <v>846</v>
      </c>
      <c r="L288" s="14">
        <f t="shared" si="23"/>
        <v>896.76</v>
      </c>
      <c r="M288" s="6">
        <f t="shared" si="24"/>
        <v>31</v>
      </c>
      <c r="N288" s="6" t="str">
        <f t="shared" si="20"/>
        <v>Jan</v>
      </c>
      <c r="O288" s="7" t="str">
        <f t="shared" si="21"/>
        <v>2022</v>
      </c>
    </row>
    <row r="289" spans="1:15" x14ac:dyDescent="0.3">
      <c r="A289" s="12">
        <v>44592</v>
      </c>
      <c r="B289" s="13" t="s">
        <v>92</v>
      </c>
      <c r="C289" s="6">
        <v>9</v>
      </c>
      <c r="D289" s="6" t="s">
        <v>107</v>
      </c>
      <c r="E289" s="6" t="s">
        <v>106</v>
      </c>
      <c r="F289" s="6" t="str">
        <f>VLOOKUP(B289,MasterData[],2,0)</f>
        <v>Product41</v>
      </c>
      <c r="G289" s="6" t="str">
        <f>VLOOKUP(B289,MasterData[],3,0)</f>
        <v>Category05</v>
      </c>
      <c r="H289" s="6" t="str">
        <f>VLOOKUP(B289,MasterData[],4,0)</f>
        <v>Ft</v>
      </c>
      <c r="I289" s="14">
        <f>VLOOKUP(B289,MasterData[],5,0)</f>
        <v>138</v>
      </c>
      <c r="J289" s="14">
        <f>VLOOKUP(B289,MasterData[],6,0)</f>
        <v>173.88</v>
      </c>
      <c r="K289" s="14">
        <f t="shared" si="22"/>
        <v>1242</v>
      </c>
      <c r="L289" s="14">
        <f t="shared" si="23"/>
        <v>1564.92</v>
      </c>
      <c r="M289" s="6">
        <f t="shared" si="24"/>
        <v>31</v>
      </c>
      <c r="N289" s="6" t="str">
        <f t="shared" si="20"/>
        <v>Jan</v>
      </c>
      <c r="O289" s="7" t="str">
        <f t="shared" si="21"/>
        <v>2022</v>
      </c>
    </row>
    <row r="290" spans="1:15" x14ac:dyDescent="0.3">
      <c r="A290" s="12">
        <v>44593</v>
      </c>
      <c r="B290" s="13" t="s">
        <v>16</v>
      </c>
      <c r="C290" s="6">
        <v>9</v>
      </c>
      <c r="D290" s="6" t="s">
        <v>107</v>
      </c>
      <c r="E290" s="6" t="s">
        <v>106</v>
      </c>
      <c r="F290" s="6" t="str">
        <f>VLOOKUP(B290,MasterData[],2,0)</f>
        <v>Product05</v>
      </c>
      <c r="G290" s="6" t="str">
        <f>VLOOKUP(B290,MasterData[],3,0)</f>
        <v>Category01</v>
      </c>
      <c r="H290" s="6" t="str">
        <f>VLOOKUP(B290,MasterData[],4,0)</f>
        <v>Ft</v>
      </c>
      <c r="I290" s="14">
        <f>VLOOKUP(B290,MasterData[],5,0)</f>
        <v>133</v>
      </c>
      <c r="J290" s="14">
        <f>VLOOKUP(B290,MasterData[],6,0)</f>
        <v>155.61000000000001</v>
      </c>
      <c r="K290" s="14">
        <f t="shared" si="22"/>
        <v>1197</v>
      </c>
      <c r="L290" s="14">
        <f t="shared" si="23"/>
        <v>1400.4900000000002</v>
      </c>
      <c r="M290" s="6">
        <f t="shared" si="24"/>
        <v>1</v>
      </c>
      <c r="N290" s="6" t="str">
        <f t="shared" si="20"/>
        <v>Feb</v>
      </c>
      <c r="O290" s="7" t="str">
        <f t="shared" si="21"/>
        <v>2022</v>
      </c>
    </row>
    <row r="291" spans="1:15" x14ac:dyDescent="0.3">
      <c r="A291" s="12">
        <v>44595</v>
      </c>
      <c r="B291" s="13" t="s">
        <v>35</v>
      </c>
      <c r="C291" s="6">
        <v>8</v>
      </c>
      <c r="D291" s="6" t="s">
        <v>107</v>
      </c>
      <c r="E291" s="6" t="s">
        <v>105</v>
      </c>
      <c r="F291" s="6" t="str">
        <f>VLOOKUP(B291,MasterData[],2,0)</f>
        <v>Product14</v>
      </c>
      <c r="G291" s="6" t="str">
        <f>VLOOKUP(B291,MasterData[],3,0)</f>
        <v>Category02</v>
      </c>
      <c r="H291" s="6" t="str">
        <f>VLOOKUP(B291,MasterData[],4,0)</f>
        <v>Kg</v>
      </c>
      <c r="I291" s="14">
        <f>VLOOKUP(B291,MasterData[],5,0)</f>
        <v>112</v>
      </c>
      <c r="J291" s="14">
        <f>VLOOKUP(B291,MasterData[],6,0)</f>
        <v>146.72</v>
      </c>
      <c r="K291" s="14">
        <f t="shared" si="22"/>
        <v>896</v>
      </c>
      <c r="L291" s="14">
        <f t="shared" si="23"/>
        <v>1173.76</v>
      </c>
      <c r="M291" s="6">
        <f t="shared" si="24"/>
        <v>3</v>
      </c>
      <c r="N291" s="6" t="str">
        <f t="shared" si="20"/>
        <v>Feb</v>
      </c>
      <c r="O291" s="7" t="str">
        <f t="shared" si="21"/>
        <v>2022</v>
      </c>
    </row>
    <row r="292" spans="1:15" x14ac:dyDescent="0.3">
      <c r="A292" s="12">
        <v>44597</v>
      </c>
      <c r="B292" s="13" t="s">
        <v>43</v>
      </c>
      <c r="C292" s="6">
        <v>6</v>
      </c>
      <c r="D292" s="6" t="s">
        <v>107</v>
      </c>
      <c r="E292" s="6" t="s">
        <v>106</v>
      </c>
      <c r="F292" s="6" t="str">
        <f>VLOOKUP(B292,MasterData[],2,0)</f>
        <v>Product18</v>
      </c>
      <c r="G292" s="6" t="str">
        <f>VLOOKUP(B292,MasterData[],3,0)</f>
        <v>Category02</v>
      </c>
      <c r="H292" s="6" t="str">
        <f>VLOOKUP(B292,MasterData[],4,0)</f>
        <v>No.</v>
      </c>
      <c r="I292" s="14">
        <f>VLOOKUP(B292,MasterData[],5,0)</f>
        <v>37</v>
      </c>
      <c r="J292" s="14">
        <f>VLOOKUP(B292,MasterData[],6,0)</f>
        <v>49.21</v>
      </c>
      <c r="K292" s="14">
        <f t="shared" si="22"/>
        <v>222</v>
      </c>
      <c r="L292" s="14">
        <f t="shared" si="23"/>
        <v>295.26</v>
      </c>
      <c r="M292" s="6">
        <f t="shared" si="24"/>
        <v>5</v>
      </c>
      <c r="N292" s="6" t="str">
        <f t="shared" si="20"/>
        <v>Feb</v>
      </c>
      <c r="O292" s="7" t="str">
        <f t="shared" si="21"/>
        <v>2022</v>
      </c>
    </row>
    <row r="293" spans="1:15" x14ac:dyDescent="0.3">
      <c r="A293" s="12">
        <v>44598</v>
      </c>
      <c r="B293" s="13" t="s">
        <v>10</v>
      </c>
      <c r="C293" s="6">
        <v>6</v>
      </c>
      <c r="D293" s="6" t="s">
        <v>107</v>
      </c>
      <c r="E293" s="6" t="s">
        <v>106</v>
      </c>
      <c r="F293" s="6" t="str">
        <f>VLOOKUP(B293,MasterData[],2,0)</f>
        <v>Product02</v>
      </c>
      <c r="G293" s="6" t="str">
        <f>VLOOKUP(B293,MasterData[],3,0)</f>
        <v>Category01</v>
      </c>
      <c r="H293" s="6" t="str">
        <f>VLOOKUP(B293,MasterData[],4,0)</f>
        <v>Kg</v>
      </c>
      <c r="I293" s="14">
        <f>VLOOKUP(B293,MasterData[],5,0)</f>
        <v>105</v>
      </c>
      <c r="J293" s="14">
        <f>VLOOKUP(B293,MasterData[],6,0)</f>
        <v>142.80000000000001</v>
      </c>
      <c r="K293" s="14">
        <f t="shared" si="22"/>
        <v>630</v>
      </c>
      <c r="L293" s="14">
        <f t="shared" si="23"/>
        <v>856.80000000000007</v>
      </c>
      <c r="M293" s="6">
        <f t="shared" si="24"/>
        <v>6</v>
      </c>
      <c r="N293" s="6" t="str">
        <f t="shared" si="20"/>
        <v>Feb</v>
      </c>
      <c r="O293" s="7" t="str">
        <f t="shared" si="21"/>
        <v>2022</v>
      </c>
    </row>
    <row r="294" spans="1:15" x14ac:dyDescent="0.3">
      <c r="A294" s="12">
        <v>44600</v>
      </c>
      <c r="B294" s="13" t="s">
        <v>16</v>
      </c>
      <c r="C294" s="6">
        <v>11</v>
      </c>
      <c r="D294" s="6" t="s">
        <v>105</v>
      </c>
      <c r="E294" s="6" t="s">
        <v>106</v>
      </c>
      <c r="F294" s="6" t="str">
        <f>VLOOKUP(B294,MasterData[],2,0)</f>
        <v>Product05</v>
      </c>
      <c r="G294" s="6" t="str">
        <f>VLOOKUP(B294,MasterData[],3,0)</f>
        <v>Category01</v>
      </c>
      <c r="H294" s="6" t="str">
        <f>VLOOKUP(B294,MasterData[],4,0)</f>
        <v>Ft</v>
      </c>
      <c r="I294" s="14">
        <f>VLOOKUP(B294,MasterData[],5,0)</f>
        <v>133</v>
      </c>
      <c r="J294" s="14">
        <f>VLOOKUP(B294,MasterData[],6,0)</f>
        <v>155.61000000000001</v>
      </c>
      <c r="K294" s="14">
        <f t="shared" si="22"/>
        <v>1463</v>
      </c>
      <c r="L294" s="14">
        <f t="shared" si="23"/>
        <v>1711.71</v>
      </c>
      <c r="M294" s="6">
        <f t="shared" si="24"/>
        <v>8</v>
      </c>
      <c r="N294" s="6" t="str">
        <f t="shared" si="20"/>
        <v>Feb</v>
      </c>
      <c r="O294" s="7" t="str">
        <f t="shared" si="21"/>
        <v>2022</v>
      </c>
    </row>
    <row r="295" spans="1:15" x14ac:dyDescent="0.3">
      <c r="A295" s="12">
        <v>44600</v>
      </c>
      <c r="B295" s="13" t="s">
        <v>14</v>
      </c>
      <c r="C295" s="6">
        <v>3</v>
      </c>
      <c r="D295" s="6" t="s">
        <v>105</v>
      </c>
      <c r="E295" s="6" t="s">
        <v>106</v>
      </c>
      <c r="F295" s="6" t="str">
        <f>VLOOKUP(B295,MasterData[],2,0)</f>
        <v>Product04</v>
      </c>
      <c r="G295" s="6" t="str">
        <f>VLOOKUP(B295,MasterData[],3,0)</f>
        <v>Category01</v>
      </c>
      <c r="H295" s="6" t="str">
        <f>VLOOKUP(B295,MasterData[],4,0)</f>
        <v>Lt</v>
      </c>
      <c r="I295" s="14">
        <f>VLOOKUP(B295,MasterData[],5,0)</f>
        <v>44</v>
      </c>
      <c r="J295" s="14">
        <f>VLOOKUP(B295,MasterData[],6,0)</f>
        <v>48.84</v>
      </c>
      <c r="K295" s="14">
        <f t="shared" si="22"/>
        <v>132</v>
      </c>
      <c r="L295" s="14">
        <f t="shared" si="23"/>
        <v>146.52000000000001</v>
      </c>
      <c r="M295" s="6">
        <f t="shared" si="24"/>
        <v>8</v>
      </c>
      <c r="N295" s="6" t="str">
        <f t="shared" si="20"/>
        <v>Feb</v>
      </c>
      <c r="O295" s="7" t="str">
        <f t="shared" si="21"/>
        <v>2022</v>
      </c>
    </row>
    <row r="296" spans="1:15" x14ac:dyDescent="0.3">
      <c r="A296" s="12">
        <v>44601</v>
      </c>
      <c r="B296" s="13" t="s">
        <v>73</v>
      </c>
      <c r="C296" s="6">
        <v>14</v>
      </c>
      <c r="D296" s="6" t="s">
        <v>105</v>
      </c>
      <c r="E296" s="6" t="s">
        <v>105</v>
      </c>
      <c r="F296" s="6" t="str">
        <f>VLOOKUP(B296,MasterData[],2,0)</f>
        <v>Product32</v>
      </c>
      <c r="G296" s="6" t="str">
        <f>VLOOKUP(B296,MasterData[],3,0)</f>
        <v>Category04</v>
      </c>
      <c r="H296" s="6" t="str">
        <f>VLOOKUP(B296,MasterData[],4,0)</f>
        <v>Kg</v>
      </c>
      <c r="I296" s="14">
        <f>VLOOKUP(B296,MasterData[],5,0)</f>
        <v>89</v>
      </c>
      <c r="J296" s="14">
        <f>VLOOKUP(B296,MasterData[],6,0)</f>
        <v>117.48</v>
      </c>
      <c r="K296" s="14">
        <f t="shared" si="22"/>
        <v>1246</v>
      </c>
      <c r="L296" s="14">
        <f t="shared" si="23"/>
        <v>1644.72</v>
      </c>
      <c r="M296" s="6">
        <f t="shared" si="24"/>
        <v>9</v>
      </c>
      <c r="N296" s="6" t="str">
        <f t="shared" si="20"/>
        <v>Feb</v>
      </c>
      <c r="O296" s="7" t="str">
        <f t="shared" si="21"/>
        <v>2022</v>
      </c>
    </row>
    <row r="297" spans="1:15" x14ac:dyDescent="0.3">
      <c r="A297" s="12">
        <v>44604</v>
      </c>
      <c r="B297" s="13" t="s">
        <v>26</v>
      </c>
      <c r="C297" s="6">
        <v>13</v>
      </c>
      <c r="D297" s="6" t="s">
        <v>107</v>
      </c>
      <c r="E297" s="6" t="s">
        <v>106</v>
      </c>
      <c r="F297" s="6" t="str">
        <f>VLOOKUP(B297,MasterData[],2,0)</f>
        <v>Product10</v>
      </c>
      <c r="G297" s="6" t="str">
        <f>VLOOKUP(B297,MasterData[],3,0)</f>
        <v>Category02</v>
      </c>
      <c r="H297" s="6" t="str">
        <f>VLOOKUP(B297,MasterData[],4,0)</f>
        <v>Ft</v>
      </c>
      <c r="I297" s="14">
        <f>VLOOKUP(B297,MasterData[],5,0)</f>
        <v>148</v>
      </c>
      <c r="J297" s="14">
        <f>VLOOKUP(B297,MasterData[],6,0)</f>
        <v>164.28</v>
      </c>
      <c r="K297" s="14">
        <f t="shared" si="22"/>
        <v>1924</v>
      </c>
      <c r="L297" s="14">
        <f t="shared" si="23"/>
        <v>2135.64</v>
      </c>
      <c r="M297" s="6">
        <f t="shared" si="24"/>
        <v>12</v>
      </c>
      <c r="N297" s="6" t="str">
        <f t="shared" si="20"/>
        <v>Feb</v>
      </c>
      <c r="O297" s="7" t="str">
        <f t="shared" si="21"/>
        <v>2022</v>
      </c>
    </row>
    <row r="298" spans="1:15" x14ac:dyDescent="0.3">
      <c r="A298" s="12">
        <v>44606</v>
      </c>
      <c r="B298" s="13" t="s">
        <v>60</v>
      </c>
      <c r="C298" s="6">
        <v>8</v>
      </c>
      <c r="D298" s="6" t="s">
        <v>105</v>
      </c>
      <c r="E298" s="6" t="s">
        <v>106</v>
      </c>
      <c r="F298" s="6" t="str">
        <f>VLOOKUP(B298,MasterData[],2,0)</f>
        <v>Product26</v>
      </c>
      <c r="G298" s="6" t="str">
        <f>VLOOKUP(B298,MasterData[],3,0)</f>
        <v>Category04</v>
      </c>
      <c r="H298" s="6" t="str">
        <f>VLOOKUP(B298,MasterData[],4,0)</f>
        <v>No.</v>
      </c>
      <c r="I298" s="14">
        <f>VLOOKUP(B298,MasterData[],5,0)</f>
        <v>18</v>
      </c>
      <c r="J298" s="14">
        <f>VLOOKUP(B298,MasterData[],6,0)</f>
        <v>24.66</v>
      </c>
      <c r="K298" s="14">
        <f t="shared" si="22"/>
        <v>144</v>
      </c>
      <c r="L298" s="14">
        <f t="shared" si="23"/>
        <v>197.28</v>
      </c>
      <c r="M298" s="6">
        <f t="shared" si="24"/>
        <v>14</v>
      </c>
      <c r="N298" s="6" t="str">
        <f t="shared" si="20"/>
        <v>Feb</v>
      </c>
      <c r="O298" s="7" t="str">
        <f t="shared" si="21"/>
        <v>2022</v>
      </c>
    </row>
    <row r="299" spans="1:15" x14ac:dyDescent="0.3">
      <c r="A299" s="12">
        <v>44606</v>
      </c>
      <c r="B299" s="13" t="s">
        <v>65</v>
      </c>
      <c r="C299" s="6">
        <v>3</v>
      </c>
      <c r="D299" s="6" t="s">
        <v>107</v>
      </c>
      <c r="E299" s="6" t="s">
        <v>106</v>
      </c>
      <c r="F299" s="6" t="str">
        <f>VLOOKUP(B299,MasterData[],2,0)</f>
        <v>Product28</v>
      </c>
      <c r="G299" s="6" t="str">
        <f>VLOOKUP(B299,MasterData[],3,0)</f>
        <v>Category04</v>
      </c>
      <c r="H299" s="6" t="str">
        <f>VLOOKUP(B299,MasterData[],4,0)</f>
        <v>No.</v>
      </c>
      <c r="I299" s="14">
        <f>VLOOKUP(B299,MasterData[],5,0)</f>
        <v>37</v>
      </c>
      <c r="J299" s="14">
        <f>VLOOKUP(B299,MasterData[],6,0)</f>
        <v>41.81</v>
      </c>
      <c r="K299" s="14">
        <f t="shared" si="22"/>
        <v>111</v>
      </c>
      <c r="L299" s="14">
        <f t="shared" si="23"/>
        <v>125.43</v>
      </c>
      <c r="M299" s="6">
        <f t="shared" si="24"/>
        <v>14</v>
      </c>
      <c r="N299" s="6" t="str">
        <f t="shared" si="20"/>
        <v>Feb</v>
      </c>
      <c r="O299" s="7" t="str">
        <f t="shared" si="21"/>
        <v>2022</v>
      </c>
    </row>
    <row r="300" spans="1:15" x14ac:dyDescent="0.3">
      <c r="A300" s="12">
        <v>44608</v>
      </c>
      <c r="B300" s="13" t="s">
        <v>73</v>
      </c>
      <c r="C300" s="6">
        <v>1</v>
      </c>
      <c r="D300" s="6" t="s">
        <v>105</v>
      </c>
      <c r="E300" s="6" t="s">
        <v>106</v>
      </c>
      <c r="F300" s="6" t="str">
        <f>VLOOKUP(B300,MasterData[],2,0)</f>
        <v>Product32</v>
      </c>
      <c r="G300" s="6" t="str">
        <f>VLOOKUP(B300,MasterData[],3,0)</f>
        <v>Category04</v>
      </c>
      <c r="H300" s="6" t="str">
        <f>VLOOKUP(B300,MasterData[],4,0)</f>
        <v>Kg</v>
      </c>
      <c r="I300" s="14">
        <f>VLOOKUP(B300,MasterData[],5,0)</f>
        <v>89</v>
      </c>
      <c r="J300" s="14">
        <f>VLOOKUP(B300,MasterData[],6,0)</f>
        <v>117.48</v>
      </c>
      <c r="K300" s="14">
        <f t="shared" si="22"/>
        <v>89</v>
      </c>
      <c r="L300" s="14">
        <f t="shared" si="23"/>
        <v>117.48</v>
      </c>
      <c r="M300" s="6">
        <f t="shared" si="24"/>
        <v>16</v>
      </c>
      <c r="N300" s="6" t="str">
        <f t="shared" si="20"/>
        <v>Feb</v>
      </c>
      <c r="O300" s="7" t="str">
        <f t="shared" si="21"/>
        <v>2022</v>
      </c>
    </row>
    <row r="301" spans="1:15" x14ac:dyDescent="0.3">
      <c r="A301" s="12">
        <v>44611</v>
      </c>
      <c r="B301" s="13" t="s">
        <v>10</v>
      </c>
      <c r="C301" s="6">
        <v>13</v>
      </c>
      <c r="D301" s="6" t="s">
        <v>105</v>
      </c>
      <c r="E301" s="6" t="s">
        <v>106</v>
      </c>
      <c r="F301" s="6" t="str">
        <f>VLOOKUP(B301,MasterData[],2,0)</f>
        <v>Product02</v>
      </c>
      <c r="G301" s="6" t="str">
        <f>VLOOKUP(B301,MasterData[],3,0)</f>
        <v>Category01</v>
      </c>
      <c r="H301" s="6" t="str">
        <f>VLOOKUP(B301,MasterData[],4,0)</f>
        <v>Kg</v>
      </c>
      <c r="I301" s="14">
        <f>VLOOKUP(B301,MasterData[],5,0)</f>
        <v>105</v>
      </c>
      <c r="J301" s="14">
        <f>VLOOKUP(B301,MasterData[],6,0)</f>
        <v>142.80000000000001</v>
      </c>
      <c r="K301" s="14">
        <f t="shared" si="22"/>
        <v>1365</v>
      </c>
      <c r="L301" s="14">
        <f t="shared" si="23"/>
        <v>1856.4</v>
      </c>
      <c r="M301" s="6">
        <f t="shared" si="24"/>
        <v>19</v>
      </c>
      <c r="N301" s="6" t="str">
        <f t="shared" si="20"/>
        <v>Feb</v>
      </c>
      <c r="O301" s="7" t="str">
        <f t="shared" si="21"/>
        <v>2022</v>
      </c>
    </row>
    <row r="302" spans="1:15" x14ac:dyDescent="0.3">
      <c r="A302" s="12">
        <v>44612</v>
      </c>
      <c r="B302" s="13" t="s">
        <v>31</v>
      </c>
      <c r="C302" s="6">
        <v>6</v>
      </c>
      <c r="D302" s="6" t="s">
        <v>107</v>
      </c>
      <c r="E302" s="6" t="s">
        <v>106</v>
      </c>
      <c r="F302" s="6" t="str">
        <f>VLOOKUP(B302,MasterData[],2,0)</f>
        <v>Product12</v>
      </c>
      <c r="G302" s="6" t="str">
        <f>VLOOKUP(B302,MasterData[],3,0)</f>
        <v>Category02</v>
      </c>
      <c r="H302" s="6" t="str">
        <f>VLOOKUP(B302,MasterData[],4,0)</f>
        <v>Kg</v>
      </c>
      <c r="I302" s="14">
        <f>VLOOKUP(B302,MasterData[],5,0)</f>
        <v>73</v>
      </c>
      <c r="J302" s="14">
        <f>VLOOKUP(B302,MasterData[],6,0)</f>
        <v>94.17</v>
      </c>
      <c r="K302" s="14">
        <f t="shared" si="22"/>
        <v>438</v>
      </c>
      <c r="L302" s="14">
        <f t="shared" si="23"/>
        <v>565.02</v>
      </c>
      <c r="M302" s="6">
        <f t="shared" si="24"/>
        <v>20</v>
      </c>
      <c r="N302" s="6" t="str">
        <f t="shared" si="20"/>
        <v>Feb</v>
      </c>
      <c r="O302" s="7" t="str">
        <f t="shared" si="21"/>
        <v>2022</v>
      </c>
    </row>
    <row r="303" spans="1:15" x14ac:dyDescent="0.3">
      <c r="A303" s="12">
        <v>44615</v>
      </c>
      <c r="B303" s="13" t="s">
        <v>33</v>
      </c>
      <c r="C303" s="6">
        <v>6</v>
      </c>
      <c r="D303" s="6" t="s">
        <v>105</v>
      </c>
      <c r="E303" s="6" t="s">
        <v>105</v>
      </c>
      <c r="F303" s="6" t="str">
        <f>VLOOKUP(B303,MasterData[],2,0)</f>
        <v>Product13</v>
      </c>
      <c r="G303" s="6" t="str">
        <f>VLOOKUP(B303,MasterData[],3,0)</f>
        <v>Category02</v>
      </c>
      <c r="H303" s="6" t="str">
        <f>VLOOKUP(B303,MasterData[],4,0)</f>
        <v>Kg</v>
      </c>
      <c r="I303" s="14">
        <f>VLOOKUP(B303,MasterData[],5,0)</f>
        <v>112</v>
      </c>
      <c r="J303" s="14">
        <f>VLOOKUP(B303,MasterData[],6,0)</f>
        <v>122.08</v>
      </c>
      <c r="K303" s="14">
        <f t="shared" si="22"/>
        <v>672</v>
      </c>
      <c r="L303" s="14">
        <f t="shared" si="23"/>
        <v>732.48</v>
      </c>
      <c r="M303" s="6">
        <f t="shared" si="24"/>
        <v>23</v>
      </c>
      <c r="N303" s="6" t="str">
        <f t="shared" si="20"/>
        <v>Feb</v>
      </c>
      <c r="O303" s="7" t="str">
        <f t="shared" si="21"/>
        <v>2022</v>
      </c>
    </row>
    <row r="304" spans="1:15" x14ac:dyDescent="0.3">
      <c r="A304" s="12">
        <v>44615</v>
      </c>
      <c r="B304" s="13" t="s">
        <v>39</v>
      </c>
      <c r="C304" s="6">
        <v>15</v>
      </c>
      <c r="D304" s="6" t="s">
        <v>105</v>
      </c>
      <c r="E304" s="6" t="s">
        <v>106</v>
      </c>
      <c r="F304" s="6" t="str">
        <f>VLOOKUP(B304,MasterData[],2,0)</f>
        <v>Product16</v>
      </c>
      <c r="G304" s="6" t="str">
        <f>VLOOKUP(B304,MasterData[],3,0)</f>
        <v>Category02</v>
      </c>
      <c r="H304" s="6" t="str">
        <f>VLOOKUP(B304,MasterData[],4,0)</f>
        <v>No.</v>
      </c>
      <c r="I304" s="14">
        <f>VLOOKUP(B304,MasterData[],5,0)</f>
        <v>13</v>
      </c>
      <c r="J304" s="14">
        <f>VLOOKUP(B304,MasterData[],6,0)</f>
        <v>16.64</v>
      </c>
      <c r="K304" s="14">
        <f t="shared" si="22"/>
        <v>195</v>
      </c>
      <c r="L304" s="14">
        <f t="shared" si="23"/>
        <v>249.60000000000002</v>
      </c>
      <c r="M304" s="6">
        <f t="shared" si="24"/>
        <v>23</v>
      </c>
      <c r="N304" s="6" t="str">
        <f t="shared" si="20"/>
        <v>Feb</v>
      </c>
      <c r="O304" s="7" t="str">
        <f t="shared" si="21"/>
        <v>2022</v>
      </c>
    </row>
    <row r="305" spans="1:15" x14ac:dyDescent="0.3">
      <c r="A305" s="12">
        <v>44615</v>
      </c>
      <c r="B305" s="13" t="s">
        <v>81</v>
      </c>
      <c r="C305" s="6">
        <v>8</v>
      </c>
      <c r="D305" s="6" t="s">
        <v>107</v>
      </c>
      <c r="E305" s="6" t="s">
        <v>105</v>
      </c>
      <c r="F305" s="6" t="str">
        <f>VLOOKUP(B305,MasterData[],2,0)</f>
        <v>Product36</v>
      </c>
      <c r="G305" s="6" t="str">
        <f>VLOOKUP(B305,MasterData[],3,0)</f>
        <v>Category04</v>
      </c>
      <c r="H305" s="6" t="str">
        <f>VLOOKUP(B305,MasterData[],4,0)</f>
        <v>Kg</v>
      </c>
      <c r="I305" s="14">
        <f>VLOOKUP(B305,MasterData[],5,0)</f>
        <v>90</v>
      </c>
      <c r="J305" s="14">
        <f>VLOOKUP(B305,MasterData[],6,0)</f>
        <v>96.3</v>
      </c>
      <c r="K305" s="14">
        <f t="shared" si="22"/>
        <v>720</v>
      </c>
      <c r="L305" s="14">
        <f t="shared" si="23"/>
        <v>770.4</v>
      </c>
      <c r="M305" s="6">
        <f t="shared" si="24"/>
        <v>23</v>
      </c>
      <c r="N305" s="6" t="str">
        <f t="shared" si="20"/>
        <v>Feb</v>
      </c>
      <c r="O305" s="7" t="str">
        <f t="shared" si="21"/>
        <v>2022</v>
      </c>
    </row>
    <row r="306" spans="1:15" x14ac:dyDescent="0.3">
      <c r="A306" s="12">
        <v>44619</v>
      </c>
      <c r="B306" s="13" t="s">
        <v>31</v>
      </c>
      <c r="C306" s="6">
        <v>7</v>
      </c>
      <c r="D306" s="6" t="s">
        <v>107</v>
      </c>
      <c r="E306" s="6" t="s">
        <v>106</v>
      </c>
      <c r="F306" s="6" t="str">
        <f>VLOOKUP(B306,MasterData[],2,0)</f>
        <v>Product12</v>
      </c>
      <c r="G306" s="6" t="str">
        <f>VLOOKUP(B306,MasterData[],3,0)</f>
        <v>Category02</v>
      </c>
      <c r="H306" s="6" t="str">
        <f>VLOOKUP(B306,MasterData[],4,0)</f>
        <v>Kg</v>
      </c>
      <c r="I306" s="14">
        <f>VLOOKUP(B306,MasterData[],5,0)</f>
        <v>73</v>
      </c>
      <c r="J306" s="14">
        <f>VLOOKUP(B306,MasterData[],6,0)</f>
        <v>94.17</v>
      </c>
      <c r="K306" s="14">
        <f t="shared" si="22"/>
        <v>511</v>
      </c>
      <c r="L306" s="14">
        <f t="shared" si="23"/>
        <v>659.19</v>
      </c>
      <c r="M306" s="6">
        <f t="shared" si="24"/>
        <v>27</v>
      </c>
      <c r="N306" s="6" t="str">
        <f t="shared" si="20"/>
        <v>Feb</v>
      </c>
      <c r="O306" s="7" t="str">
        <f t="shared" si="21"/>
        <v>2022</v>
      </c>
    </row>
    <row r="307" spans="1:15" x14ac:dyDescent="0.3">
      <c r="A307" s="12">
        <v>44619</v>
      </c>
      <c r="B307" s="13" t="s">
        <v>16</v>
      </c>
      <c r="C307" s="6">
        <v>15</v>
      </c>
      <c r="D307" s="6" t="s">
        <v>107</v>
      </c>
      <c r="E307" s="6" t="s">
        <v>105</v>
      </c>
      <c r="F307" s="6" t="str">
        <f>VLOOKUP(B307,MasterData[],2,0)</f>
        <v>Product05</v>
      </c>
      <c r="G307" s="6" t="str">
        <f>VLOOKUP(B307,MasterData[],3,0)</f>
        <v>Category01</v>
      </c>
      <c r="H307" s="6" t="str">
        <f>VLOOKUP(B307,MasterData[],4,0)</f>
        <v>Ft</v>
      </c>
      <c r="I307" s="14">
        <f>VLOOKUP(B307,MasterData[],5,0)</f>
        <v>133</v>
      </c>
      <c r="J307" s="14">
        <f>VLOOKUP(B307,MasterData[],6,0)</f>
        <v>155.61000000000001</v>
      </c>
      <c r="K307" s="14">
        <f t="shared" si="22"/>
        <v>1995</v>
      </c>
      <c r="L307" s="14">
        <f t="shared" si="23"/>
        <v>2334.15</v>
      </c>
      <c r="M307" s="6">
        <f t="shared" si="24"/>
        <v>27</v>
      </c>
      <c r="N307" s="6" t="str">
        <f t="shared" si="20"/>
        <v>Feb</v>
      </c>
      <c r="O307" s="7" t="str">
        <f t="shared" si="21"/>
        <v>2022</v>
      </c>
    </row>
    <row r="308" spans="1:15" x14ac:dyDescent="0.3">
      <c r="A308" s="12">
        <v>44620</v>
      </c>
      <c r="B308" s="13" t="s">
        <v>83</v>
      </c>
      <c r="C308" s="6">
        <v>15</v>
      </c>
      <c r="D308" s="6" t="s">
        <v>107</v>
      </c>
      <c r="E308" s="6" t="s">
        <v>106</v>
      </c>
      <c r="F308" s="6" t="str">
        <f>VLOOKUP(B308,MasterData[],2,0)</f>
        <v>Product37</v>
      </c>
      <c r="G308" s="6" t="str">
        <f>VLOOKUP(B308,MasterData[],3,0)</f>
        <v>Category05</v>
      </c>
      <c r="H308" s="6" t="str">
        <f>VLOOKUP(B308,MasterData[],4,0)</f>
        <v>Kg</v>
      </c>
      <c r="I308" s="14">
        <f>VLOOKUP(B308,MasterData[],5,0)</f>
        <v>67</v>
      </c>
      <c r="J308" s="14">
        <f>VLOOKUP(B308,MasterData[],6,0)</f>
        <v>85.76</v>
      </c>
      <c r="K308" s="14">
        <f t="shared" si="22"/>
        <v>1005</v>
      </c>
      <c r="L308" s="14">
        <f t="shared" si="23"/>
        <v>1286.4000000000001</v>
      </c>
      <c r="M308" s="6">
        <f t="shared" si="24"/>
        <v>28</v>
      </c>
      <c r="N308" s="6" t="str">
        <f t="shared" si="20"/>
        <v>Feb</v>
      </c>
      <c r="O308" s="7" t="str">
        <f t="shared" si="21"/>
        <v>2022</v>
      </c>
    </row>
    <row r="309" spans="1:15" x14ac:dyDescent="0.3">
      <c r="A309" s="12">
        <v>44624</v>
      </c>
      <c r="B309" s="13" t="s">
        <v>60</v>
      </c>
      <c r="C309" s="6">
        <v>13</v>
      </c>
      <c r="D309" s="6" t="s">
        <v>104</v>
      </c>
      <c r="E309" s="6" t="s">
        <v>105</v>
      </c>
      <c r="F309" s="6" t="str">
        <f>VLOOKUP(B309,MasterData[],2,0)</f>
        <v>Product26</v>
      </c>
      <c r="G309" s="6" t="str">
        <f>VLOOKUP(B309,MasterData[],3,0)</f>
        <v>Category04</v>
      </c>
      <c r="H309" s="6" t="str">
        <f>VLOOKUP(B309,MasterData[],4,0)</f>
        <v>No.</v>
      </c>
      <c r="I309" s="14">
        <f>VLOOKUP(B309,MasterData[],5,0)</f>
        <v>18</v>
      </c>
      <c r="J309" s="14">
        <f>VLOOKUP(B309,MasterData[],6,0)</f>
        <v>24.66</v>
      </c>
      <c r="K309" s="14">
        <f t="shared" si="22"/>
        <v>234</v>
      </c>
      <c r="L309" s="14">
        <f t="shared" si="23"/>
        <v>320.58</v>
      </c>
      <c r="M309" s="6">
        <f t="shared" si="24"/>
        <v>4</v>
      </c>
      <c r="N309" s="6" t="str">
        <f t="shared" si="20"/>
        <v>Mar</v>
      </c>
      <c r="O309" s="7" t="str">
        <f t="shared" si="21"/>
        <v>2022</v>
      </c>
    </row>
    <row r="310" spans="1:15" x14ac:dyDescent="0.3">
      <c r="A310" s="12">
        <v>44626</v>
      </c>
      <c r="B310" s="13" t="s">
        <v>14</v>
      </c>
      <c r="C310" s="6">
        <v>2</v>
      </c>
      <c r="D310" s="6" t="s">
        <v>107</v>
      </c>
      <c r="E310" s="6" t="s">
        <v>106</v>
      </c>
      <c r="F310" s="6" t="str">
        <f>VLOOKUP(B310,MasterData[],2,0)</f>
        <v>Product04</v>
      </c>
      <c r="G310" s="6" t="str">
        <f>VLOOKUP(B310,MasterData[],3,0)</f>
        <v>Category01</v>
      </c>
      <c r="H310" s="6" t="str">
        <f>VLOOKUP(B310,MasterData[],4,0)</f>
        <v>Lt</v>
      </c>
      <c r="I310" s="14">
        <f>VLOOKUP(B310,MasterData[],5,0)</f>
        <v>44</v>
      </c>
      <c r="J310" s="14">
        <f>VLOOKUP(B310,MasterData[],6,0)</f>
        <v>48.84</v>
      </c>
      <c r="K310" s="14">
        <f t="shared" si="22"/>
        <v>88</v>
      </c>
      <c r="L310" s="14">
        <f t="shared" si="23"/>
        <v>97.68</v>
      </c>
      <c r="M310" s="6">
        <f t="shared" si="24"/>
        <v>6</v>
      </c>
      <c r="N310" s="6" t="str">
        <f t="shared" si="20"/>
        <v>Mar</v>
      </c>
      <c r="O310" s="7" t="str">
        <f t="shared" si="21"/>
        <v>2022</v>
      </c>
    </row>
    <row r="311" spans="1:15" x14ac:dyDescent="0.3">
      <c r="A311" s="12">
        <v>44627</v>
      </c>
      <c r="B311" s="13" t="s">
        <v>12</v>
      </c>
      <c r="C311" s="6">
        <v>1</v>
      </c>
      <c r="D311" s="6" t="s">
        <v>107</v>
      </c>
      <c r="E311" s="6" t="s">
        <v>106</v>
      </c>
      <c r="F311" s="6" t="str">
        <f>VLOOKUP(B311,MasterData[],2,0)</f>
        <v>Product03</v>
      </c>
      <c r="G311" s="6" t="str">
        <f>VLOOKUP(B311,MasterData[],3,0)</f>
        <v>Category01</v>
      </c>
      <c r="H311" s="6" t="str">
        <f>VLOOKUP(B311,MasterData[],4,0)</f>
        <v>Kg</v>
      </c>
      <c r="I311" s="14">
        <f>VLOOKUP(B311,MasterData[],5,0)</f>
        <v>71</v>
      </c>
      <c r="J311" s="14">
        <f>VLOOKUP(B311,MasterData[],6,0)</f>
        <v>80.94</v>
      </c>
      <c r="K311" s="14">
        <f t="shared" si="22"/>
        <v>71</v>
      </c>
      <c r="L311" s="14">
        <f t="shared" si="23"/>
        <v>80.94</v>
      </c>
      <c r="M311" s="6">
        <f t="shared" si="24"/>
        <v>7</v>
      </c>
      <c r="N311" s="6" t="str">
        <f t="shared" si="20"/>
        <v>Mar</v>
      </c>
      <c r="O311" s="7" t="str">
        <f t="shared" si="21"/>
        <v>2022</v>
      </c>
    </row>
    <row r="312" spans="1:15" x14ac:dyDescent="0.3">
      <c r="A312" s="12">
        <v>44628</v>
      </c>
      <c r="B312" s="13" t="s">
        <v>98</v>
      </c>
      <c r="C312" s="6">
        <v>6</v>
      </c>
      <c r="D312" s="6" t="s">
        <v>107</v>
      </c>
      <c r="E312" s="6" t="s">
        <v>105</v>
      </c>
      <c r="F312" s="6" t="str">
        <f>VLOOKUP(B312,MasterData[],2,0)</f>
        <v>Product44</v>
      </c>
      <c r="G312" s="6" t="str">
        <f>VLOOKUP(B312,MasterData[],3,0)</f>
        <v>Category05</v>
      </c>
      <c r="H312" s="6" t="str">
        <f>VLOOKUP(B312,MasterData[],4,0)</f>
        <v>Kg</v>
      </c>
      <c r="I312" s="14">
        <f>VLOOKUP(B312,MasterData[],5,0)</f>
        <v>76</v>
      </c>
      <c r="J312" s="14">
        <f>VLOOKUP(B312,MasterData[],6,0)</f>
        <v>82.08</v>
      </c>
      <c r="K312" s="14">
        <f t="shared" si="22"/>
        <v>456</v>
      </c>
      <c r="L312" s="14">
        <f t="shared" si="23"/>
        <v>492.48</v>
      </c>
      <c r="M312" s="6">
        <f t="shared" si="24"/>
        <v>8</v>
      </c>
      <c r="N312" s="6" t="str">
        <f t="shared" si="20"/>
        <v>Mar</v>
      </c>
      <c r="O312" s="7" t="str">
        <f t="shared" si="21"/>
        <v>2022</v>
      </c>
    </row>
    <row r="313" spans="1:15" x14ac:dyDescent="0.3">
      <c r="A313" s="12">
        <v>44629</v>
      </c>
      <c r="B313" s="13" t="s">
        <v>69</v>
      </c>
      <c r="C313" s="6">
        <v>3</v>
      </c>
      <c r="D313" s="6" t="s">
        <v>107</v>
      </c>
      <c r="E313" s="6" t="s">
        <v>105</v>
      </c>
      <c r="F313" s="6" t="str">
        <f>VLOOKUP(B313,MasterData[],2,0)</f>
        <v>Product30</v>
      </c>
      <c r="G313" s="6" t="str">
        <f>VLOOKUP(B313,MasterData[],3,0)</f>
        <v>Category04</v>
      </c>
      <c r="H313" s="6" t="str">
        <f>VLOOKUP(B313,MasterData[],4,0)</f>
        <v>Ft</v>
      </c>
      <c r="I313" s="14">
        <f>VLOOKUP(B313,MasterData[],5,0)</f>
        <v>148</v>
      </c>
      <c r="J313" s="14">
        <f>VLOOKUP(B313,MasterData[],6,0)</f>
        <v>201.28</v>
      </c>
      <c r="K313" s="14">
        <f t="shared" si="22"/>
        <v>444</v>
      </c>
      <c r="L313" s="14">
        <f t="shared" si="23"/>
        <v>603.84</v>
      </c>
      <c r="M313" s="6">
        <f t="shared" si="24"/>
        <v>9</v>
      </c>
      <c r="N313" s="6" t="str">
        <f t="shared" si="20"/>
        <v>Mar</v>
      </c>
      <c r="O313" s="7" t="str">
        <f t="shared" si="21"/>
        <v>2022</v>
      </c>
    </row>
    <row r="314" spans="1:15" x14ac:dyDescent="0.3">
      <c r="A314" s="12">
        <v>44629</v>
      </c>
      <c r="B314" s="13" t="s">
        <v>14</v>
      </c>
      <c r="C314" s="6">
        <v>11</v>
      </c>
      <c r="D314" s="6" t="s">
        <v>105</v>
      </c>
      <c r="E314" s="6" t="s">
        <v>106</v>
      </c>
      <c r="F314" s="6" t="str">
        <f>VLOOKUP(B314,MasterData[],2,0)</f>
        <v>Product04</v>
      </c>
      <c r="G314" s="6" t="str">
        <f>VLOOKUP(B314,MasterData[],3,0)</f>
        <v>Category01</v>
      </c>
      <c r="H314" s="6" t="str">
        <f>VLOOKUP(B314,MasterData[],4,0)</f>
        <v>Lt</v>
      </c>
      <c r="I314" s="14">
        <f>VLOOKUP(B314,MasterData[],5,0)</f>
        <v>44</v>
      </c>
      <c r="J314" s="14">
        <f>VLOOKUP(B314,MasterData[],6,0)</f>
        <v>48.84</v>
      </c>
      <c r="K314" s="14">
        <f t="shared" si="22"/>
        <v>484</v>
      </c>
      <c r="L314" s="14">
        <f t="shared" si="23"/>
        <v>537.24</v>
      </c>
      <c r="M314" s="6">
        <f t="shared" si="24"/>
        <v>9</v>
      </c>
      <c r="N314" s="6" t="str">
        <f t="shared" si="20"/>
        <v>Mar</v>
      </c>
      <c r="O314" s="7" t="str">
        <f t="shared" si="21"/>
        <v>2022</v>
      </c>
    </row>
    <row r="315" spans="1:15" x14ac:dyDescent="0.3">
      <c r="A315" s="12">
        <v>44630</v>
      </c>
      <c r="B315" s="13" t="s">
        <v>75</v>
      </c>
      <c r="C315" s="6">
        <v>12</v>
      </c>
      <c r="D315" s="6" t="s">
        <v>104</v>
      </c>
      <c r="E315" s="6" t="s">
        <v>105</v>
      </c>
      <c r="F315" s="6" t="str">
        <f>VLOOKUP(B315,MasterData[],2,0)</f>
        <v>Product33</v>
      </c>
      <c r="G315" s="6" t="str">
        <f>VLOOKUP(B315,MasterData[],3,0)</f>
        <v>Category04</v>
      </c>
      <c r="H315" s="6" t="str">
        <f>VLOOKUP(B315,MasterData[],4,0)</f>
        <v>Kg</v>
      </c>
      <c r="I315" s="14">
        <f>VLOOKUP(B315,MasterData[],5,0)</f>
        <v>95</v>
      </c>
      <c r="J315" s="14">
        <f>VLOOKUP(B315,MasterData[],6,0)</f>
        <v>119.7</v>
      </c>
      <c r="K315" s="14">
        <f t="shared" si="22"/>
        <v>1140</v>
      </c>
      <c r="L315" s="14">
        <f t="shared" si="23"/>
        <v>1436.4</v>
      </c>
      <c r="M315" s="6">
        <f t="shared" si="24"/>
        <v>10</v>
      </c>
      <c r="N315" s="6" t="str">
        <f t="shared" si="20"/>
        <v>Mar</v>
      </c>
      <c r="O315" s="7" t="str">
        <f t="shared" si="21"/>
        <v>2022</v>
      </c>
    </row>
    <row r="316" spans="1:15" x14ac:dyDescent="0.3">
      <c r="A316" s="12">
        <v>44634</v>
      </c>
      <c r="B316" s="13" t="s">
        <v>39</v>
      </c>
      <c r="C316" s="6">
        <v>2</v>
      </c>
      <c r="D316" s="6" t="s">
        <v>107</v>
      </c>
      <c r="E316" s="6" t="s">
        <v>106</v>
      </c>
      <c r="F316" s="6" t="str">
        <f>VLOOKUP(B316,MasterData[],2,0)</f>
        <v>Product16</v>
      </c>
      <c r="G316" s="6" t="str">
        <f>VLOOKUP(B316,MasterData[],3,0)</f>
        <v>Category02</v>
      </c>
      <c r="H316" s="6" t="str">
        <f>VLOOKUP(B316,MasterData[],4,0)</f>
        <v>No.</v>
      </c>
      <c r="I316" s="14">
        <f>VLOOKUP(B316,MasterData[],5,0)</f>
        <v>13</v>
      </c>
      <c r="J316" s="14">
        <f>VLOOKUP(B316,MasterData[],6,0)</f>
        <v>16.64</v>
      </c>
      <c r="K316" s="14">
        <f t="shared" si="22"/>
        <v>26</v>
      </c>
      <c r="L316" s="14">
        <f t="shared" si="23"/>
        <v>33.28</v>
      </c>
      <c r="M316" s="6">
        <f t="shared" si="24"/>
        <v>14</v>
      </c>
      <c r="N316" s="6" t="str">
        <f t="shared" si="20"/>
        <v>Mar</v>
      </c>
      <c r="O316" s="7" t="str">
        <f t="shared" si="21"/>
        <v>2022</v>
      </c>
    </row>
    <row r="317" spans="1:15" x14ac:dyDescent="0.3">
      <c r="A317" s="12">
        <v>44634</v>
      </c>
      <c r="B317" s="13" t="s">
        <v>60</v>
      </c>
      <c r="C317" s="6">
        <v>13</v>
      </c>
      <c r="D317" s="6" t="s">
        <v>107</v>
      </c>
      <c r="E317" s="6" t="s">
        <v>105</v>
      </c>
      <c r="F317" s="6" t="str">
        <f>VLOOKUP(B317,MasterData[],2,0)</f>
        <v>Product26</v>
      </c>
      <c r="G317" s="6" t="str">
        <f>VLOOKUP(B317,MasterData[],3,0)</f>
        <v>Category04</v>
      </c>
      <c r="H317" s="6" t="str">
        <f>VLOOKUP(B317,MasterData[],4,0)</f>
        <v>No.</v>
      </c>
      <c r="I317" s="14">
        <f>VLOOKUP(B317,MasterData[],5,0)</f>
        <v>18</v>
      </c>
      <c r="J317" s="14">
        <f>VLOOKUP(B317,MasterData[],6,0)</f>
        <v>24.66</v>
      </c>
      <c r="K317" s="14">
        <f t="shared" si="22"/>
        <v>234</v>
      </c>
      <c r="L317" s="14">
        <f t="shared" si="23"/>
        <v>320.58</v>
      </c>
      <c r="M317" s="6">
        <f t="shared" si="24"/>
        <v>14</v>
      </c>
      <c r="N317" s="6" t="str">
        <f t="shared" si="20"/>
        <v>Mar</v>
      </c>
      <c r="O317" s="7" t="str">
        <f t="shared" si="21"/>
        <v>2022</v>
      </c>
    </row>
    <row r="318" spans="1:15" x14ac:dyDescent="0.3">
      <c r="A318" s="12">
        <v>44638</v>
      </c>
      <c r="B318" s="13" t="s">
        <v>45</v>
      </c>
      <c r="C318" s="6">
        <v>2</v>
      </c>
      <c r="D318" s="6" t="s">
        <v>105</v>
      </c>
      <c r="E318" s="6" t="s">
        <v>106</v>
      </c>
      <c r="F318" s="6" t="str">
        <f>VLOOKUP(B318,MasterData[],2,0)</f>
        <v>Product19</v>
      </c>
      <c r="G318" s="6" t="str">
        <f>VLOOKUP(B318,MasterData[],3,0)</f>
        <v>Category02</v>
      </c>
      <c r="H318" s="6" t="str">
        <f>VLOOKUP(B318,MasterData[],4,0)</f>
        <v>Ft</v>
      </c>
      <c r="I318" s="14">
        <f>VLOOKUP(B318,MasterData[],5,0)</f>
        <v>150</v>
      </c>
      <c r="J318" s="14">
        <f>VLOOKUP(B318,MasterData[],6,0)</f>
        <v>210</v>
      </c>
      <c r="K318" s="14">
        <f t="shared" si="22"/>
        <v>300</v>
      </c>
      <c r="L318" s="14">
        <f t="shared" si="23"/>
        <v>420</v>
      </c>
      <c r="M318" s="6">
        <f t="shared" si="24"/>
        <v>18</v>
      </c>
      <c r="N318" s="6" t="str">
        <f t="shared" si="20"/>
        <v>Mar</v>
      </c>
      <c r="O318" s="7" t="str">
        <f t="shared" si="21"/>
        <v>2022</v>
      </c>
    </row>
    <row r="319" spans="1:15" x14ac:dyDescent="0.3">
      <c r="A319" s="12">
        <v>44638</v>
      </c>
      <c r="B319" s="13" t="s">
        <v>63</v>
      </c>
      <c r="C319" s="6">
        <v>10</v>
      </c>
      <c r="D319" s="6" t="s">
        <v>107</v>
      </c>
      <c r="E319" s="6" t="s">
        <v>106</v>
      </c>
      <c r="F319" s="6" t="str">
        <f>VLOOKUP(B319,MasterData[],2,0)</f>
        <v>Product27</v>
      </c>
      <c r="G319" s="6" t="str">
        <f>VLOOKUP(B319,MasterData[],3,0)</f>
        <v>Category04</v>
      </c>
      <c r="H319" s="6" t="str">
        <f>VLOOKUP(B319,MasterData[],4,0)</f>
        <v>Lt</v>
      </c>
      <c r="I319" s="14">
        <f>VLOOKUP(B319,MasterData[],5,0)</f>
        <v>48</v>
      </c>
      <c r="J319" s="14">
        <f>VLOOKUP(B319,MasterData[],6,0)</f>
        <v>57.120000000000005</v>
      </c>
      <c r="K319" s="14">
        <f t="shared" si="22"/>
        <v>480</v>
      </c>
      <c r="L319" s="14">
        <f t="shared" si="23"/>
        <v>571.20000000000005</v>
      </c>
      <c r="M319" s="6">
        <f t="shared" si="24"/>
        <v>18</v>
      </c>
      <c r="N319" s="6" t="str">
        <f t="shared" si="20"/>
        <v>Mar</v>
      </c>
      <c r="O319" s="7" t="str">
        <f t="shared" si="21"/>
        <v>2022</v>
      </c>
    </row>
    <row r="320" spans="1:15" x14ac:dyDescent="0.3">
      <c r="A320" s="12">
        <v>44639</v>
      </c>
      <c r="B320" s="13" t="s">
        <v>92</v>
      </c>
      <c r="C320" s="6">
        <v>6</v>
      </c>
      <c r="D320" s="6" t="s">
        <v>104</v>
      </c>
      <c r="E320" s="6" t="s">
        <v>106</v>
      </c>
      <c r="F320" s="6" t="str">
        <f>VLOOKUP(B320,MasterData[],2,0)</f>
        <v>Product41</v>
      </c>
      <c r="G320" s="6" t="str">
        <f>VLOOKUP(B320,MasterData[],3,0)</f>
        <v>Category05</v>
      </c>
      <c r="H320" s="6" t="str">
        <f>VLOOKUP(B320,MasterData[],4,0)</f>
        <v>Ft</v>
      </c>
      <c r="I320" s="14">
        <f>VLOOKUP(B320,MasterData[],5,0)</f>
        <v>138</v>
      </c>
      <c r="J320" s="14">
        <f>VLOOKUP(B320,MasterData[],6,0)</f>
        <v>173.88</v>
      </c>
      <c r="K320" s="14">
        <f t="shared" si="22"/>
        <v>828</v>
      </c>
      <c r="L320" s="14">
        <f t="shared" si="23"/>
        <v>1043.28</v>
      </c>
      <c r="M320" s="6">
        <f t="shared" si="24"/>
        <v>19</v>
      </c>
      <c r="N320" s="6" t="str">
        <f t="shared" si="20"/>
        <v>Mar</v>
      </c>
      <c r="O320" s="7" t="str">
        <f t="shared" si="21"/>
        <v>2022</v>
      </c>
    </row>
    <row r="321" spans="1:15" x14ac:dyDescent="0.3">
      <c r="A321" s="12">
        <v>44643</v>
      </c>
      <c r="B321" s="13" t="s">
        <v>73</v>
      </c>
      <c r="C321" s="6">
        <v>9</v>
      </c>
      <c r="D321" s="6" t="s">
        <v>107</v>
      </c>
      <c r="E321" s="6" t="s">
        <v>106</v>
      </c>
      <c r="F321" s="6" t="str">
        <f>VLOOKUP(B321,MasterData[],2,0)</f>
        <v>Product32</v>
      </c>
      <c r="G321" s="6" t="str">
        <f>VLOOKUP(B321,MasterData[],3,0)</f>
        <v>Category04</v>
      </c>
      <c r="H321" s="6" t="str">
        <f>VLOOKUP(B321,MasterData[],4,0)</f>
        <v>Kg</v>
      </c>
      <c r="I321" s="14">
        <f>VLOOKUP(B321,MasterData[],5,0)</f>
        <v>89</v>
      </c>
      <c r="J321" s="14">
        <f>VLOOKUP(B321,MasterData[],6,0)</f>
        <v>117.48</v>
      </c>
      <c r="K321" s="14">
        <f t="shared" si="22"/>
        <v>801</v>
      </c>
      <c r="L321" s="14">
        <f t="shared" si="23"/>
        <v>1057.32</v>
      </c>
      <c r="M321" s="6">
        <f t="shared" si="24"/>
        <v>23</v>
      </c>
      <c r="N321" s="6" t="str">
        <f t="shared" si="20"/>
        <v>Mar</v>
      </c>
      <c r="O321" s="7" t="str">
        <f t="shared" si="21"/>
        <v>2022</v>
      </c>
    </row>
    <row r="322" spans="1:15" x14ac:dyDescent="0.3">
      <c r="A322" s="12">
        <v>44645</v>
      </c>
      <c r="B322" s="13" t="s">
        <v>6</v>
      </c>
      <c r="C322" s="6">
        <v>2</v>
      </c>
      <c r="D322" s="6" t="s">
        <v>104</v>
      </c>
      <c r="E322" s="6" t="s">
        <v>105</v>
      </c>
      <c r="F322" s="6" t="str">
        <f>VLOOKUP(B322,MasterData[],2,0)</f>
        <v>Product01</v>
      </c>
      <c r="G322" s="6" t="str">
        <f>VLOOKUP(B322,MasterData[],3,0)</f>
        <v>Category01</v>
      </c>
      <c r="H322" s="6" t="str">
        <f>VLOOKUP(B322,MasterData[],4,0)</f>
        <v>Kg</v>
      </c>
      <c r="I322" s="14">
        <f>VLOOKUP(B322,MasterData[],5,0)</f>
        <v>98</v>
      </c>
      <c r="J322" s="14">
        <f>VLOOKUP(B322,MasterData[],6,0)</f>
        <v>103.88</v>
      </c>
      <c r="K322" s="14">
        <f t="shared" si="22"/>
        <v>196</v>
      </c>
      <c r="L322" s="14">
        <f t="shared" si="23"/>
        <v>207.76</v>
      </c>
      <c r="M322" s="6">
        <f t="shared" si="24"/>
        <v>25</v>
      </c>
      <c r="N322" s="6" t="str">
        <f t="shared" ref="N322:N385" si="25">TEXT(A322,"mmm")</f>
        <v>Mar</v>
      </c>
      <c r="O322" s="7" t="str">
        <f t="shared" ref="O322:O385" si="26">TEXT(A322,"yyyy")</f>
        <v>2022</v>
      </c>
    </row>
    <row r="323" spans="1:15" x14ac:dyDescent="0.3">
      <c r="A323" s="12">
        <v>44645</v>
      </c>
      <c r="B323" s="13" t="s">
        <v>69</v>
      </c>
      <c r="C323" s="6">
        <v>11</v>
      </c>
      <c r="D323" s="6" t="s">
        <v>107</v>
      </c>
      <c r="E323" s="6" t="s">
        <v>105</v>
      </c>
      <c r="F323" s="6" t="str">
        <f>VLOOKUP(B323,MasterData[],2,0)</f>
        <v>Product30</v>
      </c>
      <c r="G323" s="6" t="str">
        <f>VLOOKUP(B323,MasterData[],3,0)</f>
        <v>Category04</v>
      </c>
      <c r="H323" s="6" t="str">
        <f>VLOOKUP(B323,MasterData[],4,0)</f>
        <v>Ft</v>
      </c>
      <c r="I323" s="14">
        <f>VLOOKUP(B323,MasterData[],5,0)</f>
        <v>148</v>
      </c>
      <c r="J323" s="14">
        <f>VLOOKUP(B323,MasterData[],6,0)</f>
        <v>201.28</v>
      </c>
      <c r="K323" s="14">
        <f t="shared" ref="K323:K386" si="27">C323*I323</f>
        <v>1628</v>
      </c>
      <c r="L323" s="14">
        <f t="shared" ref="L323:L386" si="28">C323*J323</f>
        <v>2214.08</v>
      </c>
      <c r="M323" s="6">
        <f t="shared" ref="M323:M386" si="29">DAY(A323)</f>
        <v>25</v>
      </c>
      <c r="N323" s="6" t="str">
        <f t="shared" si="25"/>
        <v>Mar</v>
      </c>
      <c r="O323" s="7" t="str">
        <f t="shared" si="26"/>
        <v>2022</v>
      </c>
    </row>
    <row r="324" spans="1:15" x14ac:dyDescent="0.3">
      <c r="A324" s="12">
        <v>44649</v>
      </c>
      <c r="B324" s="13" t="s">
        <v>73</v>
      </c>
      <c r="C324" s="6">
        <v>12</v>
      </c>
      <c r="D324" s="6" t="s">
        <v>105</v>
      </c>
      <c r="E324" s="6" t="s">
        <v>105</v>
      </c>
      <c r="F324" s="6" t="str">
        <f>VLOOKUP(B324,MasterData[],2,0)</f>
        <v>Product32</v>
      </c>
      <c r="G324" s="6" t="str">
        <f>VLOOKUP(B324,MasterData[],3,0)</f>
        <v>Category04</v>
      </c>
      <c r="H324" s="6" t="str">
        <f>VLOOKUP(B324,MasterData[],4,0)</f>
        <v>Kg</v>
      </c>
      <c r="I324" s="14">
        <f>VLOOKUP(B324,MasterData[],5,0)</f>
        <v>89</v>
      </c>
      <c r="J324" s="14">
        <f>VLOOKUP(B324,MasterData[],6,0)</f>
        <v>117.48</v>
      </c>
      <c r="K324" s="14">
        <f t="shared" si="27"/>
        <v>1068</v>
      </c>
      <c r="L324" s="14">
        <f t="shared" si="28"/>
        <v>1409.76</v>
      </c>
      <c r="M324" s="6">
        <f t="shared" si="29"/>
        <v>29</v>
      </c>
      <c r="N324" s="6" t="str">
        <f t="shared" si="25"/>
        <v>Mar</v>
      </c>
      <c r="O324" s="7" t="str">
        <f t="shared" si="26"/>
        <v>2022</v>
      </c>
    </row>
    <row r="325" spans="1:15" x14ac:dyDescent="0.3">
      <c r="A325" s="12">
        <v>44650</v>
      </c>
      <c r="B325" s="13" t="s">
        <v>6</v>
      </c>
      <c r="C325" s="6">
        <v>13</v>
      </c>
      <c r="D325" s="6" t="s">
        <v>105</v>
      </c>
      <c r="E325" s="6" t="s">
        <v>106</v>
      </c>
      <c r="F325" s="6" t="str">
        <f>VLOOKUP(B325,MasterData[],2,0)</f>
        <v>Product01</v>
      </c>
      <c r="G325" s="6" t="str">
        <f>VLOOKUP(B325,MasterData[],3,0)</f>
        <v>Category01</v>
      </c>
      <c r="H325" s="6" t="str">
        <f>VLOOKUP(B325,MasterData[],4,0)</f>
        <v>Kg</v>
      </c>
      <c r="I325" s="14">
        <f>VLOOKUP(B325,MasterData[],5,0)</f>
        <v>98</v>
      </c>
      <c r="J325" s="14">
        <f>VLOOKUP(B325,MasterData[],6,0)</f>
        <v>103.88</v>
      </c>
      <c r="K325" s="14">
        <f t="shared" si="27"/>
        <v>1274</v>
      </c>
      <c r="L325" s="14">
        <f t="shared" si="28"/>
        <v>1350.44</v>
      </c>
      <c r="M325" s="6">
        <f t="shared" si="29"/>
        <v>30</v>
      </c>
      <c r="N325" s="6" t="str">
        <f t="shared" si="25"/>
        <v>Mar</v>
      </c>
      <c r="O325" s="7" t="str">
        <f t="shared" si="26"/>
        <v>2022</v>
      </c>
    </row>
    <row r="326" spans="1:15" x14ac:dyDescent="0.3">
      <c r="A326" s="12">
        <v>44652</v>
      </c>
      <c r="B326" s="13" t="s">
        <v>10</v>
      </c>
      <c r="C326" s="6">
        <v>2</v>
      </c>
      <c r="D326" s="6" t="s">
        <v>105</v>
      </c>
      <c r="E326" s="6" t="s">
        <v>106</v>
      </c>
      <c r="F326" s="6" t="str">
        <f>VLOOKUP(B326,MasterData[],2,0)</f>
        <v>Product02</v>
      </c>
      <c r="G326" s="6" t="str">
        <f>VLOOKUP(B326,MasterData[],3,0)</f>
        <v>Category01</v>
      </c>
      <c r="H326" s="6" t="str">
        <f>VLOOKUP(B326,MasterData[],4,0)</f>
        <v>Kg</v>
      </c>
      <c r="I326" s="14">
        <f>VLOOKUP(B326,MasterData[],5,0)</f>
        <v>105</v>
      </c>
      <c r="J326" s="14">
        <f>VLOOKUP(B326,MasterData[],6,0)</f>
        <v>142.80000000000001</v>
      </c>
      <c r="K326" s="14">
        <f t="shared" si="27"/>
        <v>210</v>
      </c>
      <c r="L326" s="14">
        <f t="shared" si="28"/>
        <v>285.60000000000002</v>
      </c>
      <c r="M326" s="6">
        <f t="shared" si="29"/>
        <v>1</v>
      </c>
      <c r="N326" s="6" t="str">
        <f t="shared" si="25"/>
        <v>Apr</v>
      </c>
      <c r="O326" s="7" t="str">
        <f t="shared" si="26"/>
        <v>2022</v>
      </c>
    </row>
    <row r="327" spans="1:15" x14ac:dyDescent="0.3">
      <c r="A327" s="12">
        <v>44653</v>
      </c>
      <c r="B327" s="13" t="s">
        <v>10</v>
      </c>
      <c r="C327" s="6">
        <v>3</v>
      </c>
      <c r="D327" s="6" t="s">
        <v>107</v>
      </c>
      <c r="E327" s="6" t="s">
        <v>106</v>
      </c>
      <c r="F327" s="6" t="str">
        <f>VLOOKUP(B327,MasterData[],2,0)</f>
        <v>Product02</v>
      </c>
      <c r="G327" s="6" t="str">
        <f>VLOOKUP(B327,MasterData[],3,0)</f>
        <v>Category01</v>
      </c>
      <c r="H327" s="6" t="str">
        <f>VLOOKUP(B327,MasterData[],4,0)</f>
        <v>Kg</v>
      </c>
      <c r="I327" s="14">
        <f>VLOOKUP(B327,MasterData[],5,0)</f>
        <v>105</v>
      </c>
      <c r="J327" s="14">
        <f>VLOOKUP(B327,MasterData[],6,0)</f>
        <v>142.80000000000001</v>
      </c>
      <c r="K327" s="14">
        <f t="shared" si="27"/>
        <v>315</v>
      </c>
      <c r="L327" s="14">
        <f t="shared" si="28"/>
        <v>428.40000000000003</v>
      </c>
      <c r="M327" s="6">
        <f t="shared" si="29"/>
        <v>2</v>
      </c>
      <c r="N327" s="6" t="str">
        <f t="shared" si="25"/>
        <v>Apr</v>
      </c>
      <c r="O327" s="7" t="str">
        <f t="shared" si="26"/>
        <v>2022</v>
      </c>
    </row>
    <row r="328" spans="1:15" x14ac:dyDescent="0.3">
      <c r="A328" s="12">
        <v>44657</v>
      </c>
      <c r="B328" s="13" t="s">
        <v>90</v>
      </c>
      <c r="C328" s="6">
        <v>2</v>
      </c>
      <c r="D328" s="6" t="s">
        <v>104</v>
      </c>
      <c r="E328" s="6" t="s">
        <v>106</v>
      </c>
      <c r="F328" s="6" t="str">
        <f>VLOOKUP(B328,MasterData[],2,0)</f>
        <v>Product40</v>
      </c>
      <c r="G328" s="6" t="str">
        <f>VLOOKUP(B328,MasterData[],3,0)</f>
        <v>Category05</v>
      </c>
      <c r="H328" s="6" t="str">
        <f>VLOOKUP(B328,MasterData[],4,0)</f>
        <v>Kg</v>
      </c>
      <c r="I328" s="14">
        <f>VLOOKUP(B328,MasterData[],5,0)</f>
        <v>90</v>
      </c>
      <c r="J328" s="14">
        <f>VLOOKUP(B328,MasterData[],6,0)</f>
        <v>115.2</v>
      </c>
      <c r="K328" s="14">
        <f t="shared" si="27"/>
        <v>180</v>
      </c>
      <c r="L328" s="14">
        <f t="shared" si="28"/>
        <v>230.4</v>
      </c>
      <c r="M328" s="6">
        <f t="shared" si="29"/>
        <v>6</v>
      </c>
      <c r="N328" s="6" t="str">
        <f t="shared" si="25"/>
        <v>Apr</v>
      </c>
      <c r="O328" s="7" t="str">
        <f t="shared" si="26"/>
        <v>2022</v>
      </c>
    </row>
    <row r="329" spans="1:15" x14ac:dyDescent="0.3">
      <c r="A329" s="12">
        <v>44658</v>
      </c>
      <c r="B329" s="13" t="s">
        <v>60</v>
      </c>
      <c r="C329" s="6">
        <v>7</v>
      </c>
      <c r="D329" s="6" t="s">
        <v>107</v>
      </c>
      <c r="E329" s="6" t="s">
        <v>105</v>
      </c>
      <c r="F329" s="6" t="str">
        <f>VLOOKUP(B329,MasterData[],2,0)</f>
        <v>Product26</v>
      </c>
      <c r="G329" s="6" t="str">
        <f>VLOOKUP(B329,MasterData[],3,0)</f>
        <v>Category04</v>
      </c>
      <c r="H329" s="6" t="str">
        <f>VLOOKUP(B329,MasterData[],4,0)</f>
        <v>No.</v>
      </c>
      <c r="I329" s="14">
        <f>VLOOKUP(B329,MasterData[],5,0)</f>
        <v>18</v>
      </c>
      <c r="J329" s="14">
        <f>VLOOKUP(B329,MasterData[],6,0)</f>
        <v>24.66</v>
      </c>
      <c r="K329" s="14">
        <f t="shared" si="27"/>
        <v>126</v>
      </c>
      <c r="L329" s="14">
        <f t="shared" si="28"/>
        <v>172.62</v>
      </c>
      <c r="M329" s="6">
        <f t="shared" si="29"/>
        <v>7</v>
      </c>
      <c r="N329" s="6" t="str">
        <f t="shared" si="25"/>
        <v>Apr</v>
      </c>
      <c r="O329" s="7" t="str">
        <f t="shared" si="26"/>
        <v>2022</v>
      </c>
    </row>
    <row r="330" spans="1:15" x14ac:dyDescent="0.3">
      <c r="A330" s="12">
        <v>44660</v>
      </c>
      <c r="B330" s="13" t="s">
        <v>88</v>
      </c>
      <c r="C330" s="6">
        <v>12</v>
      </c>
      <c r="D330" s="6" t="s">
        <v>104</v>
      </c>
      <c r="E330" s="6" t="s">
        <v>106</v>
      </c>
      <c r="F330" s="6" t="str">
        <f>VLOOKUP(B330,MasterData[],2,0)</f>
        <v>Product39</v>
      </c>
      <c r="G330" s="6" t="str">
        <f>VLOOKUP(B330,MasterData[],3,0)</f>
        <v>Category05</v>
      </c>
      <c r="H330" s="6" t="str">
        <f>VLOOKUP(B330,MasterData[],4,0)</f>
        <v>No.</v>
      </c>
      <c r="I330" s="14">
        <f>VLOOKUP(B330,MasterData[],5,0)</f>
        <v>37</v>
      </c>
      <c r="J330" s="14">
        <f>VLOOKUP(B330,MasterData[],6,0)</f>
        <v>42.55</v>
      </c>
      <c r="K330" s="14">
        <f t="shared" si="27"/>
        <v>444</v>
      </c>
      <c r="L330" s="14">
        <f t="shared" si="28"/>
        <v>510.59999999999997</v>
      </c>
      <c r="M330" s="6">
        <f t="shared" si="29"/>
        <v>9</v>
      </c>
      <c r="N330" s="6" t="str">
        <f t="shared" si="25"/>
        <v>Apr</v>
      </c>
      <c r="O330" s="7" t="str">
        <f t="shared" si="26"/>
        <v>2022</v>
      </c>
    </row>
    <row r="331" spans="1:15" x14ac:dyDescent="0.3">
      <c r="A331" s="12">
        <v>44660</v>
      </c>
      <c r="B331" s="13" t="s">
        <v>10</v>
      </c>
      <c r="C331" s="6">
        <v>9</v>
      </c>
      <c r="D331" s="6" t="s">
        <v>105</v>
      </c>
      <c r="E331" s="6" t="s">
        <v>105</v>
      </c>
      <c r="F331" s="6" t="str">
        <f>VLOOKUP(B331,MasterData[],2,0)</f>
        <v>Product02</v>
      </c>
      <c r="G331" s="6" t="str">
        <f>VLOOKUP(B331,MasterData[],3,0)</f>
        <v>Category01</v>
      </c>
      <c r="H331" s="6" t="str">
        <f>VLOOKUP(B331,MasterData[],4,0)</f>
        <v>Kg</v>
      </c>
      <c r="I331" s="14">
        <f>VLOOKUP(B331,MasterData[],5,0)</f>
        <v>105</v>
      </c>
      <c r="J331" s="14">
        <f>VLOOKUP(B331,MasterData[],6,0)</f>
        <v>142.80000000000001</v>
      </c>
      <c r="K331" s="14">
        <f t="shared" si="27"/>
        <v>945</v>
      </c>
      <c r="L331" s="14">
        <f t="shared" si="28"/>
        <v>1285.2</v>
      </c>
      <c r="M331" s="6">
        <f t="shared" si="29"/>
        <v>9</v>
      </c>
      <c r="N331" s="6" t="str">
        <f t="shared" si="25"/>
        <v>Apr</v>
      </c>
      <c r="O331" s="7" t="str">
        <f t="shared" si="26"/>
        <v>2022</v>
      </c>
    </row>
    <row r="332" spans="1:15" x14ac:dyDescent="0.3">
      <c r="A332" s="12">
        <v>44664</v>
      </c>
      <c r="B332" s="13" t="s">
        <v>39</v>
      </c>
      <c r="C332" s="6">
        <v>14</v>
      </c>
      <c r="D332" s="6" t="s">
        <v>104</v>
      </c>
      <c r="E332" s="6" t="s">
        <v>105</v>
      </c>
      <c r="F332" s="6" t="str">
        <f>VLOOKUP(B332,MasterData[],2,0)</f>
        <v>Product16</v>
      </c>
      <c r="G332" s="6" t="str">
        <f>VLOOKUP(B332,MasterData[],3,0)</f>
        <v>Category02</v>
      </c>
      <c r="H332" s="6" t="str">
        <f>VLOOKUP(B332,MasterData[],4,0)</f>
        <v>No.</v>
      </c>
      <c r="I332" s="14">
        <f>VLOOKUP(B332,MasterData[],5,0)</f>
        <v>13</v>
      </c>
      <c r="J332" s="14">
        <f>VLOOKUP(B332,MasterData[],6,0)</f>
        <v>16.64</v>
      </c>
      <c r="K332" s="14">
        <f t="shared" si="27"/>
        <v>182</v>
      </c>
      <c r="L332" s="14">
        <f t="shared" si="28"/>
        <v>232.96</v>
      </c>
      <c r="M332" s="6">
        <f t="shared" si="29"/>
        <v>13</v>
      </c>
      <c r="N332" s="6" t="str">
        <f t="shared" si="25"/>
        <v>Apr</v>
      </c>
      <c r="O332" s="7" t="str">
        <f t="shared" si="26"/>
        <v>2022</v>
      </c>
    </row>
    <row r="333" spans="1:15" x14ac:dyDescent="0.3">
      <c r="A333" s="12">
        <v>44669</v>
      </c>
      <c r="B333" s="13" t="s">
        <v>92</v>
      </c>
      <c r="C333" s="6">
        <v>9</v>
      </c>
      <c r="D333" s="6" t="s">
        <v>107</v>
      </c>
      <c r="E333" s="6" t="s">
        <v>106</v>
      </c>
      <c r="F333" s="6" t="str">
        <f>VLOOKUP(B333,MasterData[],2,0)</f>
        <v>Product41</v>
      </c>
      <c r="G333" s="6" t="str">
        <f>VLOOKUP(B333,MasterData[],3,0)</f>
        <v>Category05</v>
      </c>
      <c r="H333" s="6" t="str">
        <f>VLOOKUP(B333,MasterData[],4,0)</f>
        <v>Ft</v>
      </c>
      <c r="I333" s="14">
        <f>VLOOKUP(B333,MasterData[],5,0)</f>
        <v>138</v>
      </c>
      <c r="J333" s="14">
        <f>VLOOKUP(B333,MasterData[],6,0)</f>
        <v>173.88</v>
      </c>
      <c r="K333" s="14">
        <f t="shared" si="27"/>
        <v>1242</v>
      </c>
      <c r="L333" s="14">
        <f t="shared" si="28"/>
        <v>1564.92</v>
      </c>
      <c r="M333" s="6">
        <f t="shared" si="29"/>
        <v>18</v>
      </c>
      <c r="N333" s="6" t="str">
        <f t="shared" si="25"/>
        <v>Apr</v>
      </c>
      <c r="O333" s="7" t="str">
        <f t="shared" si="26"/>
        <v>2022</v>
      </c>
    </row>
    <row r="334" spans="1:15" x14ac:dyDescent="0.3">
      <c r="A334" s="12">
        <v>44671</v>
      </c>
      <c r="B334" s="13" t="s">
        <v>43</v>
      </c>
      <c r="C334" s="6">
        <v>2</v>
      </c>
      <c r="D334" s="6" t="s">
        <v>104</v>
      </c>
      <c r="E334" s="6" t="s">
        <v>105</v>
      </c>
      <c r="F334" s="6" t="str">
        <f>VLOOKUP(B334,MasterData[],2,0)</f>
        <v>Product18</v>
      </c>
      <c r="G334" s="6" t="str">
        <f>VLOOKUP(B334,MasterData[],3,0)</f>
        <v>Category02</v>
      </c>
      <c r="H334" s="6" t="str">
        <f>VLOOKUP(B334,MasterData[],4,0)</f>
        <v>No.</v>
      </c>
      <c r="I334" s="14">
        <f>VLOOKUP(B334,MasterData[],5,0)</f>
        <v>37</v>
      </c>
      <c r="J334" s="14">
        <f>VLOOKUP(B334,MasterData[],6,0)</f>
        <v>49.21</v>
      </c>
      <c r="K334" s="14">
        <f t="shared" si="27"/>
        <v>74</v>
      </c>
      <c r="L334" s="14">
        <f t="shared" si="28"/>
        <v>98.42</v>
      </c>
      <c r="M334" s="6">
        <f t="shared" si="29"/>
        <v>20</v>
      </c>
      <c r="N334" s="6" t="str">
        <f t="shared" si="25"/>
        <v>Apr</v>
      </c>
      <c r="O334" s="7" t="str">
        <f t="shared" si="26"/>
        <v>2022</v>
      </c>
    </row>
    <row r="335" spans="1:15" x14ac:dyDescent="0.3">
      <c r="A335" s="12">
        <v>44671</v>
      </c>
      <c r="B335" s="13" t="s">
        <v>31</v>
      </c>
      <c r="C335" s="6">
        <v>4</v>
      </c>
      <c r="D335" s="6" t="s">
        <v>107</v>
      </c>
      <c r="E335" s="6" t="s">
        <v>105</v>
      </c>
      <c r="F335" s="6" t="str">
        <f>VLOOKUP(B335,MasterData[],2,0)</f>
        <v>Product12</v>
      </c>
      <c r="G335" s="6" t="str">
        <f>VLOOKUP(B335,MasterData[],3,0)</f>
        <v>Category02</v>
      </c>
      <c r="H335" s="6" t="str">
        <f>VLOOKUP(B335,MasterData[],4,0)</f>
        <v>Kg</v>
      </c>
      <c r="I335" s="14">
        <f>VLOOKUP(B335,MasterData[],5,0)</f>
        <v>73</v>
      </c>
      <c r="J335" s="14">
        <f>VLOOKUP(B335,MasterData[],6,0)</f>
        <v>94.17</v>
      </c>
      <c r="K335" s="14">
        <f t="shared" si="27"/>
        <v>292</v>
      </c>
      <c r="L335" s="14">
        <f t="shared" si="28"/>
        <v>376.68</v>
      </c>
      <c r="M335" s="6">
        <f t="shared" si="29"/>
        <v>20</v>
      </c>
      <c r="N335" s="6" t="str">
        <f t="shared" si="25"/>
        <v>Apr</v>
      </c>
      <c r="O335" s="7" t="str">
        <f t="shared" si="26"/>
        <v>2022</v>
      </c>
    </row>
    <row r="336" spans="1:15" x14ac:dyDescent="0.3">
      <c r="A336" s="12">
        <v>44672</v>
      </c>
      <c r="B336" s="13" t="s">
        <v>69</v>
      </c>
      <c r="C336" s="6">
        <v>2</v>
      </c>
      <c r="D336" s="6" t="s">
        <v>107</v>
      </c>
      <c r="E336" s="6" t="s">
        <v>106</v>
      </c>
      <c r="F336" s="6" t="str">
        <f>VLOOKUP(B336,MasterData[],2,0)</f>
        <v>Product30</v>
      </c>
      <c r="G336" s="6" t="str">
        <f>VLOOKUP(B336,MasterData[],3,0)</f>
        <v>Category04</v>
      </c>
      <c r="H336" s="6" t="str">
        <f>VLOOKUP(B336,MasterData[],4,0)</f>
        <v>Ft</v>
      </c>
      <c r="I336" s="14">
        <f>VLOOKUP(B336,MasterData[],5,0)</f>
        <v>148</v>
      </c>
      <c r="J336" s="14">
        <f>VLOOKUP(B336,MasterData[],6,0)</f>
        <v>201.28</v>
      </c>
      <c r="K336" s="14">
        <f t="shared" si="27"/>
        <v>296</v>
      </c>
      <c r="L336" s="14">
        <f t="shared" si="28"/>
        <v>402.56</v>
      </c>
      <c r="M336" s="6">
        <f t="shared" si="29"/>
        <v>21</v>
      </c>
      <c r="N336" s="6" t="str">
        <f t="shared" si="25"/>
        <v>Apr</v>
      </c>
      <c r="O336" s="7" t="str">
        <f t="shared" si="26"/>
        <v>2022</v>
      </c>
    </row>
    <row r="337" spans="1:15" x14ac:dyDescent="0.3">
      <c r="A337" s="12">
        <v>44672</v>
      </c>
      <c r="B337" s="13" t="s">
        <v>60</v>
      </c>
      <c r="C337" s="6">
        <v>14</v>
      </c>
      <c r="D337" s="6" t="s">
        <v>105</v>
      </c>
      <c r="E337" s="6" t="s">
        <v>105</v>
      </c>
      <c r="F337" s="6" t="str">
        <f>VLOOKUP(B337,MasterData[],2,0)</f>
        <v>Product26</v>
      </c>
      <c r="G337" s="6" t="str">
        <f>VLOOKUP(B337,MasterData[],3,0)</f>
        <v>Category04</v>
      </c>
      <c r="H337" s="6" t="str">
        <f>VLOOKUP(B337,MasterData[],4,0)</f>
        <v>No.</v>
      </c>
      <c r="I337" s="14">
        <f>VLOOKUP(B337,MasterData[],5,0)</f>
        <v>18</v>
      </c>
      <c r="J337" s="14">
        <f>VLOOKUP(B337,MasterData[],6,0)</f>
        <v>24.66</v>
      </c>
      <c r="K337" s="14">
        <f t="shared" si="27"/>
        <v>252</v>
      </c>
      <c r="L337" s="14">
        <f t="shared" si="28"/>
        <v>345.24</v>
      </c>
      <c r="M337" s="6">
        <f t="shared" si="29"/>
        <v>21</v>
      </c>
      <c r="N337" s="6" t="str">
        <f t="shared" si="25"/>
        <v>Apr</v>
      </c>
      <c r="O337" s="7" t="str">
        <f t="shared" si="26"/>
        <v>2022</v>
      </c>
    </row>
    <row r="338" spans="1:15" x14ac:dyDescent="0.3">
      <c r="A338" s="12">
        <v>44674</v>
      </c>
      <c r="B338" s="13" t="s">
        <v>98</v>
      </c>
      <c r="C338" s="6">
        <v>15</v>
      </c>
      <c r="D338" s="6" t="s">
        <v>105</v>
      </c>
      <c r="E338" s="6" t="s">
        <v>105</v>
      </c>
      <c r="F338" s="6" t="str">
        <f>VLOOKUP(B338,MasterData[],2,0)</f>
        <v>Product44</v>
      </c>
      <c r="G338" s="6" t="str">
        <f>VLOOKUP(B338,MasterData[],3,0)</f>
        <v>Category05</v>
      </c>
      <c r="H338" s="6" t="str">
        <f>VLOOKUP(B338,MasterData[],4,0)</f>
        <v>Kg</v>
      </c>
      <c r="I338" s="14">
        <f>VLOOKUP(B338,MasterData[],5,0)</f>
        <v>76</v>
      </c>
      <c r="J338" s="14">
        <f>VLOOKUP(B338,MasterData[],6,0)</f>
        <v>82.08</v>
      </c>
      <c r="K338" s="14">
        <f t="shared" si="27"/>
        <v>1140</v>
      </c>
      <c r="L338" s="14">
        <f t="shared" si="28"/>
        <v>1231.2</v>
      </c>
      <c r="M338" s="6">
        <f t="shared" si="29"/>
        <v>23</v>
      </c>
      <c r="N338" s="6" t="str">
        <f t="shared" si="25"/>
        <v>Apr</v>
      </c>
      <c r="O338" s="7" t="str">
        <f t="shared" si="26"/>
        <v>2022</v>
      </c>
    </row>
    <row r="339" spans="1:15" x14ac:dyDescent="0.3">
      <c r="A339" s="12">
        <v>44675</v>
      </c>
      <c r="B339" s="13" t="s">
        <v>77</v>
      </c>
      <c r="C339" s="6">
        <v>4</v>
      </c>
      <c r="D339" s="6" t="s">
        <v>107</v>
      </c>
      <c r="E339" s="6" t="s">
        <v>105</v>
      </c>
      <c r="F339" s="6" t="str">
        <f>VLOOKUP(B339,MasterData[],2,0)</f>
        <v>Product34</v>
      </c>
      <c r="G339" s="6" t="str">
        <f>VLOOKUP(B339,MasterData[],3,0)</f>
        <v>Category04</v>
      </c>
      <c r="H339" s="6" t="str">
        <f>VLOOKUP(B339,MasterData[],4,0)</f>
        <v>Lt</v>
      </c>
      <c r="I339" s="14">
        <f>VLOOKUP(B339,MasterData[],5,0)</f>
        <v>55</v>
      </c>
      <c r="J339" s="14">
        <f>VLOOKUP(B339,MasterData[],6,0)</f>
        <v>58.3</v>
      </c>
      <c r="K339" s="14">
        <f t="shared" si="27"/>
        <v>220</v>
      </c>
      <c r="L339" s="14">
        <f t="shared" si="28"/>
        <v>233.2</v>
      </c>
      <c r="M339" s="6">
        <f t="shared" si="29"/>
        <v>24</v>
      </c>
      <c r="N339" s="6" t="str">
        <f t="shared" si="25"/>
        <v>Apr</v>
      </c>
      <c r="O339" s="7" t="str">
        <f t="shared" si="26"/>
        <v>2022</v>
      </c>
    </row>
    <row r="340" spans="1:15" x14ac:dyDescent="0.3">
      <c r="A340" s="12">
        <v>44676</v>
      </c>
      <c r="B340" s="13" t="s">
        <v>14</v>
      </c>
      <c r="C340" s="6">
        <v>9</v>
      </c>
      <c r="D340" s="6" t="s">
        <v>107</v>
      </c>
      <c r="E340" s="6" t="s">
        <v>106</v>
      </c>
      <c r="F340" s="6" t="str">
        <f>VLOOKUP(B340,MasterData[],2,0)</f>
        <v>Product04</v>
      </c>
      <c r="G340" s="6" t="str">
        <f>VLOOKUP(B340,MasterData[],3,0)</f>
        <v>Category01</v>
      </c>
      <c r="H340" s="6" t="str">
        <f>VLOOKUP(B340,MasterData[],4,0)</f>
        <v>Lt</v>
      </c>
      <c r="I340" s="14">
        <f>VLOOKUP(B340,MasterData[],5,0)</f>
        <v>44</v>
      </c>
      <c r="J340" s="14">
        <f>VLOOKUP(B340,MasterData[],6,0)</f>
        <v>48.84</v>
      </c>
      <c r="K340" s="14">
        <f t="shared" si="27"/>
        <v>396</v>
      </c>
      <c r="L340" s="14">
        <f t="shared" si="28"/>
        <v>439.56000000000006</v>
      </c>
      <c r="M340" s="6">
        <f t="shared" si="29"/>
        <v>25</v>
      </c>
      <c r="N340" s="6" t="str">
        <f t="shared" si="25"/>
        <v>Apr</v>
      </c>
      <c r="O340" s="7" t="str">
        <f t="shared" si="26"/>
        <v>2022</v>
      </c>
    </row>
    <row r="341" spans="1:15" x14ac:dyDescent="0.3">
      <c r="A341" s="12">
        <v>44676</v>
      </c>
      <c r="B341" s="13" t="s">
        <v>12</v>
      </c>
      <c r="C341" s="6">
        <v>8</v>
      </c>
      <c r="D341" s="6" t="s">
        <v>105</v>
      </c>
      <c r="E341" s="6" t="s">
        <v>105</v>
      </c>
      <c r="F341" s="6" t="str">
        <f>VLOOKUP(B341,MasterData[],2,0)</f>
        <v>Product03</v>
      </c>
      <c r="G341" s="6" t="str">
        <f>VLOOKUP(B341,MasterData[],3,0)</f>
        <v>Category01</v>
      </c>
      <c r="H341" s="6" t="str">
        <f>VLOOKUP(B341,MasterData[],4,0)</f>
        <v>Kg</v>
      </c>
      <c r="I341" s="14">
        <f>VLOOKUP(B341,MasterData[],5,0)</f>
        <v>71</v>
      </c>
      <c r="J341" s="14">
        <f>VLOOKUP(B341,MasterData[],6,0)</f>
        <v>80.94</v>
      </c>
      <c r="K341" s="14">
        <f t="shared" si="27"/>
        <v>568</v>
      </c>
      <c r="L341" s="14">
        <f t="shared" si="28"/>
        <v>647.52</v>
      </c>
      <c r="M341" s="6">
        <f t="shared" si="29"/>
        <v>25</v>
      </c>
      <c r="N341" s="6" t="str">
        <f t="shared" si="25"/>
        <v>Apr</v>
      </c>
      <c r="O341" s="7" t="str">
        <f t="shared" si="26"/>
        <v>2022</v>
      </c>
    </row>
    <row r="342" spans="1:15" x14ac:dyDescent="0.3">
      <c r="A342" s="12">
        <v>44677</v>
      </c>
      <c r="B342" s="13" t="s">
        <v>63</v>
      </c>
      <c r="C342" s="6">
        <v>2</v>
      </c>
      <c r="D342" s="6" t="s">
        <v>107</v>
      </c>
      <c r="E342" s="6" t="s">
        <v>106</v>
      </c>
      <c r="F342" s="6" t="str">
        <f>VLOOKUP(B342,MasterData[],2,0)</f>
        <v>Product27</v>
      </c>
      <c r="G342" s="6" t="str">
        <f>VLOOKUP(B342,MasterData[],3,0)</f>
        <v>Category04</v>
      </c>
      <c r="H342" s="6" t="str">
        <f>VLOOKUP(B342,MasterData[],4,0)</f>
        <v>Lt</v>
      </c>
      <c r="I342" s="14">
        <f>VLOOKUP(B342,MasterData[],5,0)</f>
        <v>48</v>
      </c>
      <c r="J342" s="14">
        <f>VLOOKUP(B342,MasterData[],6,0)</f>
        <v>57.120000000000005</v>
      </c>
      <c r="K342" s="14">
        <f t="shared" si="27"/>
        <v>96</v>
      </c>
      <c r="L342" s="14">
        <f t="shared" si="28"/>
        <v>114.24000000000001</v>
      </c>
      <c r="M342" s="6">
        <f t="shared" si="29"/>
        <v>26</v>
      </c>
      <c r="N342" s="6" t="str">
        <f t="shared" si="25"/>
        <v>Apr</v>
      </c>
      <c r="O342" s="7" t="str">
        <f t="shared" si="26"/>
        <v>2022</v>
      </c>
    </row>
    <row r="343" spans="1:15" x14ac:dyDescent="0.3">
      <c r="A343" s="12">
        <v>44679</v>
      </c>
      <c r="B343" s="13" t="s">
        <v>35</v>
      </c>
      <c r="C343" s="6">
        <v>14</v>
      </c>
      <c r="D343" s="6" t="s">
        <v>107</v>
      </c>
      <c r="E343" s="6" t="s">
        <v>106</v>
      </c>
      <c r="F343" s="6" t="str">
        <f>VLOOKUP(B343,MasterData[],2,0)</f>
        <v>Product14</v>
      </c>
      <c r="G343" s="6" t="str">
        <f>VLOOKUP(B343,MasterData[],3,0)</f>
        <v>Category02</v>
      </c>
      <c r="H343" s="6" t="str">
        <f>VLOOKUP(B343,MasterData[],4,0)</f>
        <v>Kg</v>
      </c>
      <c r="I343" s="14">
        <f>VLOOKUP(B343,MasterData[],5,0)</f>
        <v>112</v>
      </c>
      <c r="J343" s="14">
        <f>VLOOKUP(B343,MasterData[],6,0)</f>
        <v>146.72</v>
      </c>
      <c r="K343" s="14">
        <f t="shared" si="27"/>
        <v>1568</v>
      </c>
      <c r="L343" s="14">
        <f t="shared" si="28"/>
        <v>2054.08</v>
      </c>
      <c r="M343" s="6">
        <f t="shared" si="29"/>
        <v>28</v>
      </c>
      <c r="N343" s="6" t="str">
        <f t="shared" si="25"/>
        <v>Apr</v>
      </c>
      <c r="O343" s="7" t="str">
        <f t="shared" si="26"/>
        <v>2022</v>
      </c>
    </row>
    <row r="344" spans="1:15" x14ac:dyDescent="0.3">
      <c r="A344" s="12">
        <v>44681</v>
      </c>
      <c r="B344" s="13" t="s">
        <v>39</v>
      </c>
      <c r="C344" s="6">
        <v>13</v>
      </c>
      <c r="D344" s="6" t="s">
        <v>105</v>
      </c>
      <c r="E344" s="6" t="s">
        <v>105</v>
      </c>
      <c r="F344" s="6" t="str">
        <f>VLOOKUP(B344,MasterData[],2,0)</f>
        <v>Product16</v>
      </c>
      <c r="G344" s="6" t="str">
        <f>VLOOKUP(B344,MasterData[],3,0)</f>
        <v>Category02</v>
      </c>
      <c r="H344" s="6" t="str">
        <f>VLOOKUP(B344,MasterData[],4,0)</f>
        <v>No.</v>
      </c>
      <c r="I344" s="14">
        <f>VLOOKUP(B344,MasterData[],5,0)</f>
        <v>13</v>
      </c>
      <c r="J344" s="14">
        <f>VLOOKUP(B344,MasterData[],6,0)</f>
        <v>16.64</v>
      </c>
      <c r="K344" s="14">
        <f t="shared" si="27"/>
        <v>169</v>
      </c>
      <c r="L344" s="14">
        <f t="shared" si="28"/>
        <v>216.32</v>
      </c>
      <c r="M344" s="6">
        <f t="shared" si="29"/>
        <v>30</v>
      </c>
      <c r="N344" s="6" t="str">
        <f t="shared" si="25"/>
        <v>Apr</v>
      </c>
      <c r="O344" s="7" t="str">
        <f t="shared" si="26"/>
        <v>2022</v>
      </c>
    </row>
    <row r="345" spans="1:15" x14ac:dyDescent="0.3">
      <c r="A345" s="12">
        <v>44681</v>
      </c>
      <c r="B345" s="13" t="s">
        <v>63</v>
      </c>
      <c r="C345" s="6">
        <v>8</v>
      </c>
      <c r="D345" s="6" t="s">
        <v>107</v>
      </c>
      <c r="E345" s="6" t="s">
        <v>105</v>
      </c>
      <c r="F345" s="6" t="str">
        <f>VLOOKUP(B345,MasterData[],2,0)</f>
        <v>Product27</v>
      </c>
      <c r="G345" s="6" t="str">
        <f>VLOOKUP(B345,MasterData[],3,0)</f>
        <v>Category04</v>
      </c>
      <c r="H345" s="6" t="str">
        <f>VLOOKUP(B345,MasterData[],4,0)</f>
        <v>Lt</v>
      </c>
      <c r="I345" s="14">
        <f>VLOOKUP(B345,MasterData[],5,0)</f>
        <v>48</v>
      </c>
      <c r="J345" s="14">
        <f>VLOOKUP(B345,MasterData[],6,0)</f>
        <v>57.120000000000005</v>
      </c>
      <c r="K345" s="14">
        <f t="shared" si="27"/>
        <v>384</v>
      </c>
      <c r="L345" s="14">
        <f t="shared" si="28"/>
        <v>456.96000000000004</v>
      </c>
      <c r="M345" s="6">
        <f t="shared" si="29"/>
        <v>30</v>
      </c>
      <c r="N345" s="6" t="str">
        <f t="shared" si="25"/>
        <v>Apr</v>
      </c>
      <c r="O345" s="7" t="str">
        <f t="shared" si="26"/>
        <v>2022</v>
      </c>
    </row>
    <row r="346" spans="1:15" x14ac:dyDescent="0.3">
      <c r="A346" s="12">
        <v>44682</v>
      </c>
      <c r="B346" s="13" t="s">
        <v>77</v>
      </c>
      <c r="C346" s="6">
        <v>9</v>
      </c>
      <c r="D346" s="6" t="s">
        <v>104</v>
      </c>
      <c r="E346" s="6" t="s">
        <v>105</v>
      </c>
      <c r="F346" s="6" t="str">
        <f>VLOOKUP(B346,MasterData[],2,0)</f>
        <v>Product34</v>
      </c>
      <c r="G346" s="6" t="str">
        <f>VLOOKUP(B346,MasterData[],3,0)</f>
        <v>Category04</v>
      </c>
      <c r="H346" s="6" t="str">
        <f>VLOOKUP(B346,MasterData[],4,0)</f>
        <v>Lt</v>
      </c>
      <c r="I346" s="14">
        <f>VLOOKUP(B346,MasterData[],5,0)</f>
        <v>55</v>
      </c>
      <c r="J346" s="14">
        <f>VLOOKUP(B346,MasterData[],6,0)</f>
        <v>58.3</v>
      </c>
      <c r="K346" s="14">
        <f t="shared" si="27"/>
        <v>495</v>
      </c>
      <c r="L346" s="14">
        <f t="shared" si="28"/>
        <v>524.69999999999993</v>
      </c>
      <c r="M346" s="6">
        <f t="shared" si="29"/>
        <v>1</v>
      </c>
      <c r="N346" s="6" t="str">
        <f t="shared" si="25"/>
        <v>May</v>
      </c>
      <c r="O346" s="7" t="str">
        <f t="shared" si="26"/>
        <v>2022</v>
      </c>
    </row>
    <row r="347" spans="1:15" x14ac:dyDescent="0.3">
      <c r="A347" s="12">
        <v>44682</v>
      </c>
      <c r="B347" s="13" t="s">
        <v>75</v>
      </c>
      <c r="C347" s="6">
        <v>6</v>
      </c>
      <c r="D347" s="6" t="s">
        <v>105</v>
      </c>
      <c r="E347" s="6" t="s">
        <v>105</v>
      </c>
      <c r="F347" s="6" t="str">
        <f>VLOOKUP(B347,MasterData[],2,0)</f>
        <v>Product33</v>
      </c>
      <c r="G347" s="6" t="str">
        <f>VLOOKUP(B347,MasterData[],3,0)</f>
        <v>Category04</v>
      </c>
      <c r="H347" s="6" t="str">
        <f>VLOOKUP(B347,MasterData[],4,0)</f>
        <v>Kg</v>
      </c>
      <c r="I347" s="14">
        <f>VLOOKUP(B347,MasterData[],5,0)</f>
        <v>95</v>
      </c>
      <c r="J347" s="14">
        <f>VLOOKUP(B347,MasterData[],6,0)</f>
        <v>119.7</v>
      </c>
      <c r="K347" s="14">
        <f t="shared" si="27"/>
        <v>570</v>
      </c>
      <c r="L347" s="14">
        <f t="shared" si="28"/>
        <v>718.2</v>
      </c>
      <c r="M347" s="6">
        <f t="shared" si="29"/>
        <v>1</v>
      </c>
      <c r="N347" s="6" t="str">
        <f t="shared" si="25"/>
        <v>May</v>
      </c>
      <c r="O347" s="7" t="str">
        <f t="shared" si="26"/>
        <v>2022</v>
      </c>
    </row>
    <row r="348" spans="1:15" x14ac:dyDescent="0.3">
      <c r="A348" s="12">
        <v>44683</v>
      </c>
      <c r="B348" s="13" t="s">
        <v>33</v>
      </c>
      <c r="C348" s="6">
        <v>4</v>
      </c>
      <c r="D348" s="6" t="s">
        <v>105</v>
      </c>
      <c r="E348" s="6" t="s">
        <v>106</v>
      </c>
      <c r="F348" s="6" t="str">
        <f>VLOOKUP(B348,MasterData[],2,0)</f>
        <v>Product13</v>
      </c>
      <c r="G348" s="6" t="str">
        <f>VLOOKUP(B348,MasterData[],3,0)</f>
        <v>Category02</v>
      </c>
      <c r="H348" s="6" t="str">
        <f>VLOOKUP(B348,MasterData[],4,0)</f>
        <v>Kg</v>
      </c>
      <c r="I348" s="14">
        <f>VLOOKUP(B348,MasterData[],5,0)</f>
        <v>112</v>
      </c>
      <c r="J348" s="14">
        <f>VLOOKUP(B348,MasterData[],6,0)</f>
        <v>122.08</v>
      </c>
      <c r="K348" s="14">
        <f t="shared" si="27"/>
        <v>448</v>
      </c>
      <c r="L348" s="14">
        <f t="shared" si="28"/>
        <v>488.32</v>
      </c>
      <c r="M348" s="6">
        <f t="shared" si="29"/>
        <v>2</v>
      </c>
      <c r="N348" s="6" t="str">
        <f t="shared" si="25"/>
        <v>May</v>
      </c>
      <c r="O348" s="7" t="str">
        <f t="shared" si="26"/>
        <v>2022</v>
      </c>
    </row>
    <row r="349" spans="1:15" x14ac:dyDescent="0.3">
      <c r="A349" s="12">
        <v>44685</v>
      </c>
      <c r="B349" s="13" t="s">
        <v>47</v>
      </c>
      <c r="C349" s="6">
        <v>10</v>
      </c>
      <c r="D349" s="6" t="s">
        <v>107</v>
      </c>
      <c r="E349" s="6" t="s">
        <v>105</v>
      </c>
      <c r="F349" s="6" t="str">
        <f>VLOOKUP(B349,MasterData[],2,0)</f>
        <v>Product20</v>
      </c>
      <c r="G349" s="6" t="str">
        <f>VLOOKUP(B349,MasterData[],3,0)</f>
        <v>Category03</v>
      </c>
      <c r="H349" s="6" t="str">
        <f>VLOOKUP(B349,MasterData[],4,0)</f>
        <v>Lt</v>
      </c>
      <c r="I349" s="14">
        <f>VLOOKUP(B349,MasterData[],5,0)</f>
        <v>61</v>
      </c>
      <c r="J349" s="14">
        <f>VLOOKUP(B349,MasterData[],6,0)</f>
        <v>76.25</v>
      </c>
      <c r="K349" s="14">
        <f t="shared" si="27"/>
        <v>610</v>
      </c>
      <c r="L349" s="14">
        <f t="shared" si="28"/>
        <v>762.5</v>
      </c>
      <c r="M349" s="6">
        <f t="shared" si="29"/>
        <v>4</v>
      </c>
      <c r="N349" s="6" t="str">
        <f t="shared" si="25"/>
        <v>May</v>
      </c>
      <c r="O349" s="7" t="str">
        <f t="shared" si="26"/>
        <v>2022</v>
      </c>
    </row>
    <row r="350" spans="1:15" x14ac:dyDescent="0.3">
      <c r="A350" s="12">
        <v>44687</v>
      </c>
      <c r="B350" s="13" t="s">
        <v>77</v>
      </c>
      <c r="C350" s="6">
        <v>7</v>
      </c>
      <c r="D350" s="6" t="s">
        <v>107</v>
      </c>
      <c r="E350" s="6" t="s">
        <v>105</v>
      </c>
      <c r="F350" s="6" t="str">
        <f>VLOOKUP(B350,MasterData[],2,0)</f>
        <v>Product34</v>
      </c>
      <c r="G350" s="6" t="str">
        <f>VLOOKUP(B350,MasterData[],3,0)</f>
        <v>Category04</v>
      </c>
      <c r="H350" s="6" t="str">
        <f>VLOOKUP(B350,MasterData[],4,0)</f>
        <v>Lt</v>
      </c>
      <c r="I350" s="14">
        <f>VLOOKUP(B350,MasterData[],5,0)</f>
        <v>55</v>
      </c>
      <c r="J350" s="14">
        <f>VLOOKUP(B350,MasterData[],6,0)</f>
        <v>58.3</v>
      </c>
      <c r="K350" s="14">
        <f t="shared" si="27"/>
        <v>385</v>
      </c>
      <c r="L350" s="14">
        <f t="shared" si="28"/>
        <v>408.09999999999997</v>
      </c>
      <c r="M350" s="6">
        <f t="shared" si="29"/>
        <v>6</v>
      </c>
      <c r="N350" s="6" t="str">
        <f t="shared" si="25"/>
        <v>May</v>
      </c>
      <c r="O350" s="7" t="str">
        <f t="shared" si="26"/>
        <v>2022</v>
      </c>
    </row>
    <row r="351" spans="1:15" x14ac:dyDescent="0.3">
      <c r="A351" s="12">
        <v>44688</v>
      </c>
      <c r="B351" s="13" t="s">
        <v>37</v>
      </c>
      <c r="C351" s="6">
        <v>4</v>
      </c>
      <c r="D351" s="6" t="s">
        <v>105</v>
      </c>
      <c r="E351" s="6" t="s">
        <v>106</v>
      </c>
      <c r="F351" s="6" t="str">
        <f>VLOOKUP(B351,MasterData[],2,0)</f>
        <v>Product15</v>
      </c>
      <c r="G351" s="6" t="str">
        <f>VLOOKUP(B351,MasterData[],3,0)</f>
        <v>Category02</v>
      </c>
      <c r="H351" s="6" t="str">
        <f>VLOOKUP(B351,MasterData[],4,0)</f>
        <v>No.</v>
      </c>
      <c r="I351" s="14">
        <f>VLOOKUP(B351,MasterData[],5,0)</f>
        <v>12</v>
      </c>
      <c r="J351" s="14">
        <f>VLOOKUP(B351,MasterData[],6,0)</f>
        <v>15.719999999999999</v>
      </c>
      <c r="K351" s="14">
        <f t="shared" si="27"/>
        <v>48</v>
      </c>
      <c r="L351" s="14">
        <f t="shared" si="28"/>
        <v>62.879999999999995</v>
      </c>
      <c r="M351" s="6">
        <f t="shared" si="29"/>
        <v>7</v>
      </c>
      <c r="N351" s="6" t="str">
        <f t="shared" si="25"/>
        <v>May</v>
      </c>
      <c r="O351" s="7" t="str">
        <f t="shared" si="26"/>
        <v>2022</v>
      </c>
    </row>
    <row r="352" spans="1:15" x14ac:dyDescent="0.3">
      <c r="A352" s="12">
        <v>44688</v>
      </c>
      <c r="B352" s="13" t="s">
        <v>63</v>
      </c>
      <c r="C352" s="6">
        <v>1</v>
      </c>
      <c r="D352" s="6" t="s">
        <v>105</v>
      </c>
      <c r="E352" s="6" t="s">
        <v>105</v>
      </c>
      <c r="F352" s="6" t="str">
        <f>VLOOKUP(B352,MasterData[],2,0)</f>
        <v>Product27</v>
      </c>
      <c r="G352" s="6" t="str">
        <f>VLOOKUP(B352,MasterData[],3,0)</f>
        <v>Category04</v>
      </c>
      <c r="H352" s="6" t="str">
        <f>VLOOKUP(B352,MasterData[],4,0)</f>
        <v>Lt</v>
      </c>
      <c r="I352" s="14">
        <f>VLOOKUP(B352,MasterData[],5,0)</f>
        <v>48</v>
      </c>
      <c r="J352" s="14">
        <f>VLOOKUP(B352,MasterData[],6,0)</f>
        <v>57.120000000000005</v>
      </c>
      <c r="K352" s="14">
        <f t="shared" si="27"/>
        <v>48</v>
      </c>
      <c r="L352" s="14">
        <f t="shared" si="28"/>
        <v>57.120000000000005</v>
      </c>
      <c r="M352" s="6">
        <f t="shared" si="29"/>
        <v>7</v>
      </c>
      <c r="N352" s="6" t="str">
        <f t="shared" si="25"/>
        <v>May</v>
      </c>
      <c r="O352" s="7" t="str">
        <f t="shared" si="26"/>
        <v>2022</v>
      </c>
    </row>
    <row r="353" spans="1:15" x14ac:dyDescent="0.3">
      <c r="A353" s="12">
        <v>44689</v>
      </c>
      <c r="B353" s="13" t="s">
        <v>52</v>
      </c>
      <c r="C353" s="6">
        <v>7</v>
      </c>
      <c r="D353" s="6" t="s">
        <v>105</v>
      </c>
      <c r="E353" s="6" t="s">
        <v>105</v>
      </c>
      <c r="F353" s="6" t="str">
        <f>VLOOKUP(B353,MasterData[],2,0)</f>
        <v>Product22</v>
      </c>
      <c r="G353" s="6" t="str">
        <f>VLOOKUP(B353,MasterData[],3,0)</f>
        <v>Category03</v>
      </c>
      <c r="H353" s="6" t="str">
        <f>VLOOKUP(B353,MasterData[],4,0)</f>
        <v>Ft</v>
      </c>
      <c r="I353" s="14">
        <f>VLOOKUP(B353,MasterData[],5,0)</f>
        <v>121</v>
      </c>
      <c r="J353" s="14">
        <f>VLOOKUP(B353,MasterData[],6,0)</f>
        <v>141.57</v>
      </c>
      <c r="K353" s="14">
        <f t="shared" si="27"/>
        <v>847</v>
      </c>
      <c r="L353" s="14">
        <f t="shared" si="28"/>
        <v>990.99</v>
      </c>
      <c r="M353" s="6">
        <f t="shared" si="29"/>
        <v>8</v>
      </c>
      <c r="N353" s="6" t="str">
        <f t="shared" si="25"/>
        <v>May</v>
      </c>
      <c r="O353" s="7" t="str">
        <f t="shared" si="26"/>
        <v>2022</v>
      </c>
    </row>
    <row r="354" spans="1:15" x14ac:dyDescent="0.3">
      <c r="A354" s="12">
        <v>44690</v>
      </c>
      <c r="B354" s="13" t="s">
        <v>41</v>
      </c>
      <c r="C354" s="6">
        <v>12</v>
      </c>
      <c r="D354" s="6" t="s">
        <v>104</v>
      </c>
      <c r="E354" s="6" t="s">
        <v>106</v>
      </c>
      <c r="F354" s="6" t="str">
        <f>VLOOKUP(B354,MasterData[],2,0)</f>
        <v>Product17</v>
      </c>
      <c r="G354" s="6" t="str">
        <f>VLOOKUP(B354,MasterData[],3,0)</f>
        <v>Category02</v>
      </c>
      <c r="H354" s="6" t="str">
        <f>VLOOKUP(B354,MasterData[],4,0)</f>
        <v>Ft</v>
      </c>
      <c r="I354" s="14">
        <f>VLOOKUP(B354,MasterData[],5,0)</f>
        <v>134</v>
      </c>
      <c r="J354" s="14">
        <f>VLOOKUP(B354,MasterData[],6,0)</f>
        <v>156.78</v>
      </c>
      <c r="K354" s="14">
        <f t="shared" si="27"/>
        <v>1608</v>
      </c>
      <c r="L354" s="14">
        <f t="shared" si="28"/>
        <v>1881.3600000000001</v>
      </c>
      <c r="M354" s="6">
        <f t="shared" si="29"/>
        <v>9</v>
      </c>
      <c r="N354" s="6" t="str">
        <f t="shared" si="25"/>
        <v>May</v>
      </c>
      <c r="O354" s="7" t="str">
        <f t="shared" si="26"/>
        <v>2022</v>
      </c>
    </row>
    <row r="355" spans="1:15" x14ac:dyDescent="0.3">
      <c r="A355" s="12">
        <v>44691</v>
      </c>
      <c r="B355" s="13" t="s">
        <v>24</v>
      </c>
      <c r="C355" s="6">
        <v>6</v>
      </c>
      <c r="D355" s="6" t="s">
        <v>107</v>
      </c>
      <c r="E355" s="6" t="s">
        <v>105</v>
      </c>
      <c r="F355" s="6" t="str">
        <f>VLOOKUP(B355,MasterData[],2,0)</f>
        <v>Product09</v>
      </c>
      <c r="G355" s="6" t="str">
        <f>VLOOKUP(B355,MasterData[],3,0)</f>
        <v>Category01</v>
      </c>
      <c r="H355" s="6" t="str">
        <f>VLOOKUP(B355,MasterData[],4,0)</f>
        <v>No.</v>
      </c>
      <c r="I355" s="14">
        <f>VLOOKUP(B355,MasterData[],5,0)</f>
        <v>6</v>
      </c>
      <c r="J355" s="14">
        <f>VLOOKUP(B355,MasterData[],6,0)</f>
        <v>7.8599999999999994</v>
      </c>
      <c r="K355" s="14">
        <f t="shared" si="27"/>
        <v>36</v>
      </c>
      <c r="L355" s="14">
        <f t="shared" si="28"/>
        <v>47.16</v>
      </c>
      <c r="M355" s="6">
        <f t="shared" si="29"/>
        <v>10</v>
      </c>
      <c r="N355" s="6" t="str">
        <f t="shared" si="25"/>
        <v>May</v>
      </c>
      <c r="O355" s="7" t="str">
        <f t="shared" si="26"/>
        <v>2022</v>
      </c>
    </row>
    <row r="356" spans="1:15" x14ac:dyDescent="0.3">
      <c r="A356" s="12">
        <v>44693</v>
      </c>
      <c r="B356" s="13" t="s">
        <v>29</v>
      </c>
      <c r="C356" s="6">
        <v>7</v>
      </c>
      <c r="D356" s="6" t="s">
        <v>105</v>
      </c>
      <c r="E356" s="6" t="s">
        <v>106</v>
      </c>
      <c r="F356" s="6" t="str">
        <f>VLOOKUP(B356,MasterData[],2,0)</f>
        <v>Product11</v>
      </c>
      <c r="G356" s="6" t="str">
        <f>VLOOKUP(B356,MasterData[],3,0)</f>
        <v>Category02</v>
      </c>
      <c r="H356" s="6" t="str">
        <f>VLOOKUP(B356,MasterData[],4,0)</f>
        <v>Lt</v>
      </c>
      <c r="I356" s="14">
        <f>VLOOKUP(B356,MasterData[],5,0)</f>
        <v>44</v>
      </c>
      <c r="J356" s="14">
        <f>VLOOKUP(B356,MasterData[],6,0)</f>
        <v>48.4</v>
      </c>
      <c r="K356" s="14">
        <f t="shared" si="27"/>
        <v>308</v>
      </c>
      <c r="L356" s="14">
        <f t="shared" si="28"/>
        <v>338.8</v>
      </c>
      <c r="M356" s="6">
        <f t="shared" si="29"/>
        <v>12</v>
      </c>
      <c r="N356" s="6" t="str">
        <f t="shared" si="25"/>
        <v>May</v>
      </c>
      <c r="O356" s="7" t="str">
        <f t="shared" si="26"/>
        <v>2022</v>
      </c>
    </row>
    <row r="357" spans="1:15" x14ac:dyDescent="0.3">
      <c r="A357" s="12">
        <v>44694</v>
      </c>
      <c r="B357" s="13" t="s">
        <v>31</v>
      </c>
      <c r="C357" s="6">
        <v>5</v>
      </c>
      <c r="D357" s="6" t="s">
        <v>107</v>
      </c>
      <c r="E357" s="6" t="s">
        <v>105</v>
      </c>
      <c r="F357" s="6" t="str">
        <f>VLOOKUP(B357,MasterData[],2,0)</f>
        <v>Product12</v>
      </c>
      <c r="G357" s="6" t="str">
        <f>VLOOKUP(B357,MasterData[],3,0)</f>
        <v>Category02</v>
      </c>
      <c r="H357" s="6" t="str">
        <f>VLOOKUP(B357,MasterData[],4,0)</f>
        <v>Kg</v>
      </c>
      <c r="I357" s="14">
        <f>VLOOKUP(B357,MasterData[],5,0)</f>
        <v>73</v>
      </c>
      <c r="J357" s="14">
        <f>VLOOKUP(B357,MasterData[],6,0)</f>
        <v>94.17</v>
      </c>
      <c r="K357" s="14">
        <f t="shared" si="27"/>
        <v>365</v>
      </c>
      <c r="L357" s="14">
        <f t="shared" si="28"/>
        <v>470.85</v>
      </c>
      <c r="M357" s="6">
        <f t="shared" si="29"/>
        <v>13</v>
      </c>
      <c r="N357" s="6" t="str">
        <f t="shared" si="25"/>
        <v>May</v>
      </c>
      <c r="O357" s="7" t="str">
        <f t="shared" si="26"/>
        <v>2022</v>
      </c>
    </row>
    <row r="358" spans="1:15" x14ac:dyDescent="0.3">
      <c r="A358" s="12">
        <v>44695</v>
      </c>
      <c r="B358" s="13" t="s">
        <v>22</v>
      </c>
      <c r="C358" s="6">
        <v>14</v>
      </c>
      <c r="D358" s="6" t="s">
        <v>107</v>
      </c>
      <c r="E358" s="6" t="s">
        <v>106</v>
      </c>
      <c r="F358" s="6" t="str">
        <f>VLOOKUP(B358,MasterData[],2,0)</f>
        <v>Product08</v>
      </c>
      <c r="G358" s="6" t="str">
        <f>VLOOKUP(B358,MasterData[],3,0)</f>
        <v>Category01</v>
      </c>
      <c r="H358" s="6" t="str">
        <f>VLOOKUP(B358,MasterData[],4,0)</f>
        <v>Kg</v>
      </c>
      <c r="I358" s="14">
        <f>VLOOKUP(B358,MasterData[],5,0)</f>
        <v>83</v>
      </c>
      <c r="J358" s="14">
        <f>VLOOKUP(B358,MasterData[],6,0)</f>
        <v>94.62</v>
      </c>
      <c r="K358" s="14">
        <f t="shared" si="27"/>
        <v>1162</v>
      </c>
      <c r="L358" s="14">
        <f t="shared" si="28"/>
        <v>1324.68</v>
      </c>
      <c r="M358" s="6">
        <f t="shared" si="29"/>
        <v>14</v>
      </c>
      <c r="N358" s="6" t="str">
        <f t="shared" si="25"/>
        <v>May</v>
      </c>
      <c r="O358" s="7" t="str">
        <f t="shared" si="26"/>
        <v>2022</v>
      </c>
    </row>
    <row r="359" spans="1:15" x14ac:dyDescent="0.3">
      <c r="A359" s="12">
        <v>44696</v>
      </c>
      <c r="B359" s="13" t="s">
        <v>47</v>
      </c>
      <c r="C359" s="6">
        <v>5</v>
      </c>
      <c r="D359" s="6" t="s">
        <v>105</v>
      </c>
      <c r="E359" s="6" t="s">
        <v>105</v>
      </c>
      <c r="F359" s="6" t="str">
        <f>VLOOKUP(B359,MasterData[],2,0)</f>
        <v>Product20</v>
      </c>
      <c r="G359" s="6" t="str">
        <f>VLOOKUP(B359,MasterData[],3,0)</f>
        <v>Category03</v>
      </c>
      <c r="H359" s="6" t="str">
        <f>VLOOKUP(B359,MasterData[],4,0)</f>
        <v>Lt</v>
      </c>
      <c r="I359" s="14">
        <f>VLOOKUP(B359,MasterData[],5,0)</f>
        <v>61</v>
      </c>
      <c r="J359" s="14">
        <f>VLOOKUP(B359,MasterData[],6,0)</f>
        <v>76.25</v>
      </c>
      <c r="K359" s="14">
        <f t="shared" si="27"/>
        <v>305</v>
      </c>
      <c r="L359" s="14">
        <f t="shared" si="28"/>
        <v>381.25</v>
      </c>
      <c r="M359" s="6">
        <f t="shared" si="29"/>
        <v>15</v>
      </c>
      <c r="N359" s="6" t="str">
        <f t="shared" si="25"/>
        <v>May</v>
      </c>
      <c r="O359" s="7" t="str">
        <f t="shared" si="26"/>
        <v>2022</v>
      </c>
    </row>
    <row r="360" spans="1:15" x14ac:dyDescent="0.3">
      <c r="A360" s="12">
        <v>44697</v>
      </c>
      <c r="B360" s="13" t="s">
        <v>26</v>
      </c>
      <c r="C360" s="6">
        <v>13</v>
      </c>
      <c r="D360" s="6" t="s">
        <v>107</v>
      </c>
      <c r="E360" s="6" t="s">
        <v>106</v>
      </c>
      <c r="F360" s="6" t="str">
        <f>VLOOKUP(B360,MasterData[],2,0)</f>
        <v>Product10</v>
      </c>
      <c r="G360" s="6" t="str">
        <f>VLOOKUP(B360,MasterData[],3,0)</f>
        <v>Category02</v>
      </c>
      <c r="H360" s="6" t="str">
        <f>VLOOKUP(B360,MasterData[],4,0)</f>
        <v>Ft</v>
      </c>
      <c r="I360" s="14">
        <f>VLOOKUP(B360,MasterData[],5,0)</f>
        <v>148</v>
      </c>
      <c r="J360" s="14">
        <f>VLOOKUP(B360,MasterData[],6,0)</f>
        <v>164.28</v>
      </c>
      <c r="K360" s="14">
        <f t="shared" si="27"/>
        <v>1924</v>
      </c>
      <c r="L360" s="14">
        <f t="shared" si="28"/>
        <v>2135.64</v>
      </c>
      <c r="M360" s="6">
        <f t="shared" si="29"/>
        <v>16</v>
      </c>
      <c r="N360" s="6" t="str">
        <f t="shared" si="25"/>
        <v>May</v>
      </c>
      <c r="O360" s="7" t="str">
        <f t="shared" si="26"/>
        <v>2022</v>
      </c>
    </row>
    <row r="361" spans="1:15" x14ac:dyDescent="0.3">
      <c r="A361" s="12">
        <v>44697</v>
      </c>
      <c r="B361" s="13" t="s">
        <v>71</v>
      </c>
      <c r="C361" s="6">
        <v>13</v>
      </c>
      <c r="D361" s="6" t="s">
        <v>105</v>
      </c>
      <c r="E361" s="6" t="s">
        <v>105</v>
      </c>
      <c r="F361" s="6" t="str">
        <f>VLOOKUP(B361,MasterData[],2,0)</f>
        <v>Product31</v>
      </c>
      <c r="G361" s="6" t="str">
        <f>VLOOKUP(B361,MasterData[],3,0)</f>
        <v>Category04</v>
      </c>
      <c r="H361" s="6" t="str">
        <f>VLOOKUP(B361,MasterData[],4,0)</f>
        <v>Kg</v>
      </c>
      <c r="I361" s="14">
        <f>VLOOKUP(B361,MasterData[],5,0)</f>
        <v>93</v>
      </c>
      <c r="J361" s="14">
        <f>VLOOKUP(B361,MasterData[],6,0)</f>
        <v>104.16</v>
      </c>
      <c r="K361" s="14">
        <f t="shared" si="27"/>
        <v>1209</v>
      </c>
      <c r="L361" s="14">
        <f t="shared" si="28"/>
        <v>1354.08</v>
      </c>
      <c r="M361" s="6">
        <f t="shared" si="29"/>
        <v>16</v>
      </c>
      <c r="N361" s="6" t="str">
        <f t="shared" si="25"/>
        <v>May</v>
      </c>
      <c r="O361" s="7" t="str">
        <f t="shared" si="26"/>
        <v>2022</v>
      </c>
    </row>
    <row r="362" spans="1:15" x14ac:dyDescent="0.3">
      <c r="A362" s="12">
        <v>44698</v>
      </c>
      <c r="B362" s="13" t="s">
        <v>63</v>
      </c>
      <c r="C362" s="6">
        <v>8</v>
      </c>
      <c r="D362" s="6" t="s">
        <v>107</v>
      </c>
      <c r="E362" s="6" t="s">
        <v>106</v>
      </c>
      <c r="F362" s="6" t="str">
        <f>VLOOKUP(B362,MasterData[],2,0)</f>
        <v>Product27</v>
      </c>
      <c r="G362" s="6" t="str">
        <f>VLOOKUP(B362,MasterData[],3,0)</f>
        <v>Category04</v>
      </c>
      <c r="H362" s="6" t="str">
        <f>VLOOKUP(B362,MasterData[],4,0)</f>
        <v>Lt</v>
      </c>
      <c r="I362" s="14">
        <f>VLOOKUP(B362,MasterData[],5,0)</f>
        <v>48</v>
      </c>
      <c r="J362" s="14">
        <f>VLOOKUP(B362,MasterData[],6,0)</f>
        <v>57.120000000000005</v>
      </c>
      <c r="K362" s="14">
        <f t="shared" si="27"/>
        <v>384</v>
      </c>
      <c r="L362" s="14">
        <f t="shared" si="28"/>
        <v>456.96000000000004</v>
      </c>
      <c r="M362" s="6">
        <f t="shared" si="29"/>
        <v>17</v>
      </c>
      <c r="N362" s="6" t="str">
        <f t="shared" si="25"/>
        <v>May</v>
      </c>
      <c r="O362" s="7" t="str">
        <f t="shared" si="26"/>
        <v>2022</v>
      </c>
    </row>
    <row r="363" spans="1:15" x14ac:dyDescent="0.3">
      <c r="A363" s="12">
        <v>44699</v>
      </c>
      <c r="B363" s="13" t="s">
        <v>63</v>
      </c>
      <c r="C363" s="6">
        <v>4</v>
      </c>
      <c r="D363" s="6" t="s">
        <v>104</v>
      </c>
      <c r="E363" s="6" t="s">
        <v>105</v>
      </c>
      <c r="F363" s="6" t="str">
        <f>VLOOKUP(B363,MasterData[],2,0)</f>
        <v>Product27</v>
      </c>
      <c r="G363" s="6" t="str">
        <f>VLOOKUP(B363,MasterData[],3,0)</f>
        <v>Category04</v>
      </c>
      <c r="H363" s="6" t="str">
        <f>VLOOKUP(B363,MasterData[],4,0)</f>
        <v>Lt</v>
      </c>
      <c r="I363" s="14">
        <f>VLOOKUP(B363,MasterData[],5,0)</f>
        <v>48</v>
      </c>
      <c r="J363" s="14">
        <f>VLOOKUP(B363,MasterData[],6,0)</f>
        <v>57.120000000000005</v>
      </c>
      <c r="K363" s="14">
        <f t="shared" si="27"/>
        <v>192</v>
      </c>
      <c r="L363" s="14">
        <f t="shared" si="28"/>
        <v>228.48000000000002</v>
      </c>
      <c r="M363" s="6">
        <f t="shared" si="29"/>
        <v>18</v>
      </c>
      <c r="N363" s="6" t="str">
        <f t="shared" si="25"/>
        <v>May</v>
      </c>
      <c r="O363" s="7" t="str">
        <f t="shared" si="26"/>
        <v>2022</v>
      </c>
    </row>
    <row r="364" spans="1:15" x14ac:dyDescent="0.3">
      <c r="A364" s="12">
        <v>44699</v>
      </c>
      <c r="B364" s="13" t="s">
        <v>86</v>
      </c>
      <c r="C364" s="6">
        <v>8</v>
      </c>
      <c r="D364" s="6" t="s">
        <v>104</v>
      </c>
      <c r="E364" s="6" t="s">
        <v>105</v>
      </c>
      <c r="F364" s="6" t="str">
        <f>VLOOKUP(B364,MasterData[],2,0)</f>
        <v>Product38</v>
      </c>
      <c r="G364" s="6" t="str">
        <f>VLOOKUP(B364,MasterData[],3,0)</f>
        <v>Category05</v>
      </c>
      <c r="H364" s="6" t="str">
        <f>VLOOKUP(B364,MasterData[],4,0)</f>
        <v>Kg</v>
      </c>
      <c r="I364" s="14">
        <f>VLOOKUP(B364,MasterData[],5,0)</f>
        <v>72</v>
      </c>
      <c r="J364" s="14">
        <f>VLOOKUP(B364,MasterData[],6,0)</f>
        <v>79.92</v>
      </c>
      <c r="K364" s="14">
        <f t="shared" si="27"/>
        <v>576</v>
      </c>
      <c r="L364" s="14">
        <f t="shared" si="28"/>
        <v>639.36</v>
      </c>
      <c r="M364" s="6">
        <f t="shared" si="29"/>
        <v>18</v>
      </c>
      <c r="N364" s="6" t="str">
        <f t="shared" si="25"/>
        <v>May</v>
      </c>
      <c r="O364" s="7" t="str">
        <f t="shared" si="26"/>
        <v>2022</v>
      </c>
    </row>
    <row r="365" spans="1:15" x14ac:dyDescent="0.3">
      <c r="A365" s="12">
        <v>44701</v>
      </c>
      <c r="B365" s="13" t="s">
        <v>98</v>
      </c>
      <c r="C365" s="6">
        <v>15</v>
      </c>
      <c r="D365" s="6" t="s">
        <v>105</v>
      </c>
      <c r="E365" s="6" t="s">
        <v>106</v>
      </c>
      <c r="F365" s="6" t="str">
        <f>VLOOKUP(B365,MasterData[],2,0)</f>
        <v>Product44</v>
      </c>
      <c r="G365" s="6" t="str">
        <f>VLOOKUP(B365,MasterData[],3,0)</f>
        <v>Category05</v>
      </c>
      <c r="H365" s="6" t="str">
        <f>VLOOKUP(B365,MasterData[],4,0)</f>
        <v>Kg</v>
      </c>
      <c r="I365" s="14">
        <f>VLOOKUP(B365,MasterData[],5,0)</f>
        <v>76</v>
      </c>
      <c r="J365" s="14">
        <f>VLOOKUP(B365,MasterData[],6,0)</f>
        <v>82.08</v>
      </c>
      <c r="K365" s="14">
        <f t="shared" si="27"/>
        <v>1140</v>
      </c>
      <c r="L365" s="14">
        <f t="shared" si="28"/>
        <v>1231.2</v>
      </c>
      <c r="M365" s="6">
        <f t="shared" si="29"/>
        <v>20</v>
      </c>
      <c r="N365" s="6" t="str">
        <f t="shared" si="25"/>
        <v>May</v>
      </c>
      <c r="O365" s="7" t="str">
        <f t="shared" si="26"/>
        <v>2022</v>
      </c>
    </row>
    <row r="366" spans="1:15" x14ac:dyDescent="0.3">
      <c r="A366" s="12">
        <v>44703</v>
      </c>
      <c r="B366" s="13" t="s">
        <v>37</v>
      </c>
      <c r="C366" s="6">
        <v>12</v>
      </c>
      <c r="D366" s="6" t="s">
        <v>107</v>
      </c>
      <c r="E366" s="6" t="s">
        <v>105</v>
      </c>
      <c r="F366" s="6" t="str">
        <f>VLOOKUP(B366,MasterData[],2,0)</f>
        <v>Product15</v>
      </c>
      <c r="G366" s="6" t="str">
        <f>VLOOKUP(B366,MasterData[],3,0)</f>
        <v>Category02</v>
      </c>
      <c r="H366" s="6" t="str">
        <f>VLOOKUP(B366,MasterData[],4,0)</f>
        <v>No.</v>
      </c>
      <c r="I366" s="14">
        <f>VLOOKUP(B366,MasterData[],5,0)</f>
        <v>12</v>
      </c>
      <c r="J366" s="14">
        <f>VLOOKUP(B366,MasterData[],6,0)</f>
        <v>15.719999999999999</v>
      </c>
      <c r="K366" s="14">
        <f t="shared" si="27"/>
        <v>144</v>
      </c>
      <c r="L366" s="14">
        <f t="shared" si="28"/>
        <v>188.64</v>
      </c>
      <c r="M366" s="6">
        <f t="shared" si="29"/>
        <v>22</v>
      </c>
      <c r="N366" s="6" t="str">
        <f t="shared" si="25"/>
        <v>May</v>
      </c>
      <c r="O366" s="7" t="str">
        <f t="shared" si="26"/>
        <v>2022</v>
      </c>
    </row>
    <row r="367" spans="1:15" x14ac:dyDescent="0.3">
      <c r="A367" s="12">
        <v>44706</v>
      </c>
      <c r="B367" s="13" t="s">
        <v>10</v>
      </c>
      <c r="C367" s="6">
        <v>7</v>
      </c>
      <c r="D367" s="6" t="s">
        <v>105</v>
      </c>
      <c r="E367" s="6" t="s">
        <v>105</v>
      </c>
      <c r="F367" s="6" t="str">
        <f>VLOOKUP(B367,MasterData[],2,0)</f>
        <v>Product02</v>
      </c>
      <c r="G367" s="6" t="str">
        <f>VLOOKUP(B367,MasterData[],3,0)</f>
        <v>Category01</v>
      </c>
      <c r="H367" s="6" t="str">
        <f>VLOOKUP(B367,MasterData[],4,0)</f>
        <v>Kg</v>
      </c>
      <c r="I367" s="14">
        <f>VLOOKUP(B367,MasterData[],5,0)</f>
        <v>105</v>
      </c>
      <c r="J367" s="14">
        <f>VLOOKUP(B367,MasterData[],6,0)</f>
        <v>142.80000000000001</v>
      </c>
      <c r="K367" s="14">
        <f t="shared" si="27"/>
        <v>735</v>
      </c>
      <c r="L367" s="14">
        <f t="shared" si="28"/>
        <v>999.60000000000014</v>
      </c>
      <c r="M367" s="6">
        <f t="shared" si="29"/>
        <v>25</v>
      </c>
      <c r="N367" s="6" t="str">
        <f t="shared" si="25"/>
        <v>May</v>
      </c>
      <c r="O367" s="7" t="str">
        <f t="shared" si="26"/>
        <v>2022</v>
      </c>
    </row>
    <row r="368" spans="1:15" x14ac:dyDescent="0.3">
      <c r="A368" s="12">
        <v>44707</v>
      </c>
      <c r="B368" s="13" t="s">
        <v>65</v>
      </c>
      <c r="C368" s="6">
        <v>2</v>
      </c>
      <c r="D368" s="6" t="s">
        <v>107</v>
      </c>
      <c r="E368" s="6" t="s">
        <v>105</v>
      </c>
      <c r="F368" s="6" t="str">
        <f>VLOOKUP(B368,MasterData[],2,0)</f>
        <v>Product28</v>
      </c>
      <c r="G368" s="6" t="str">
        <f>VLOOKUP(B368,MasterData[],3,0)</f>
        <v>Category04</v>
      </c>
      <c r="H368" s="6" t="str">
        <f>VLOOKUP(B368,MasterData[],4,0)</f>
        <v>No.</v>
      </c>
      <c r="I368" s="14">
        <f>VLOOKUP(B368,MasterData[],5,0)</f>
        <v>37</v>
      </c>
      <c r="J368" s="14">
        <f>VLOOKUP(B368,MasterData[],6,0)</f>
        <v>41.81</v>
      </c>
      <c r="K368" s="14">
        <f t="shared" si="27"/>
        <v>74</v>
      </c>
      <c r="L368" s="14">
        <f t="shared" si="28"/>
        <v>83.62</v>
      </c>
      <c r="M368" s="6">
        <f t="shared" si="29"/>
        <v>26</v>
      </c>
      <c r="N368" s="6" t="str">
        <f t="shared" si="25"/>
        <v>May</v>
      </c>
      <c r="O368" s="7" t="str">
        <f t="shared" si="26"/>
        <v>2022</v>
      </c>
    </row>
    <row r="369" spans="1:15" x14ac:dyDescent="0.3">
      <c r="A369" s="12">
        <v>44707</v>
      </c>
      <c r="B369" s="13" t="s">
        <v>63</v>
      </c>
      <c r="C369" s="6">
        <v>2</v>
      </c>
      <c r="D369" s="6" t="s">
        <v>105</v>
      </c>
      <c r="E369" s="6" t="s">
        <v>105</v>
      </c>
      <c r="F369" s="6" t="str">
        <f>VLOOKUP(B369,MasterData[],2,0)</f>
        <v>Product27</v>
      </c>
      <c r="G369" s="6" t="str">
        <f>VLOOKUP(B369,MasterData[],3,0)</f>
        <v>Category04</v>
      </c>
      <c r="H369" s="6" t="str">
        <f>VLOOKUP(B369,MasterData[],4,0)</f>
        <v>Lt</v>
      </c>
      <c r="I369" s="14">
        <f>VLOOKUP(B369,MasterData[],5,0)</f>
        <v>48</v>
      </c>
      <c r="J369" s="14">
        <f>VLOOKUP(B369,MasterData[],6,0)</f>
        <v>57.120000000000005</v>
      </c>
      <c r="K369" s="14">
        <f t="shared" si="27"/>
        <v>96</v>
      </c>
      <c r="L369" s="14">
        <f t="shared" si="28"/>
        <v>114.24000000000001</v>
      </c>
      <c r="M369" s="6">
        <f t="shared" si="29"/>
        <v>26</v>
      </c>
      <c r="N369" s="6" t="str">
        <f t="shared" si="25"/>
        <v>May</v>
      </c>
      <c r="O369" s="7" t="str">
        <f t="shared" si="26"/>
        <v>2022</v>
      </c>
    </row>
    <row r="370" spans="1:15" x14ac:dyDescent="0.3">
      <c r="A370" s="12">
        <v>44709</v>
      </c>
      <c r="B370" s="13" t="s">
        <v>92</v>
      </c>
      <c r="C370" s="6">
        <v>10</v>
      </c>
      <c r="D370" s="6" t="s">
        <v>104</v>
      </c>
      <c r="E370" s="6" t="s">
        <v>106</v>
      </c>
      <c r="F370" s="6" t="str">
        <f>VLOOKUP(B370,MasterData[],2,0)</f>
        <v>Product41</v>
      </c>
      <c r="G370" s="6" t="str">
        <f>VLOOKUP(B370,MasterData[],3,0)</f>
        <v>Category05</v>
      </c>
      <c r="H370" s="6" t="str">
        <f>VLOOKUP(B370,MasterData[],4,0)</f>
        <v>Ft</v>
      </c>
      <c r="I370" s="14">
        <f>VLOOKUP(B370,MasterData[],5,0)</f>
        <v>138</v>
      </c>
      <c r="J370" s="14">
        <f>VLOOKUP(B370,MasterData[],6,0)</f>
        <v>173.88</v>
      </c>
      <c r="K370" s="14">
        <f t="shared" si="27"/>
        <v>1380</v>
      </c>
      <c r="L370" s="14">
        <f t="shared" si="28"/>
        <v>1738.8</v>
      </c>
      <c r="M370" s="6">
        <f t="shared" si="29"/>
        <v>28</v>
      </c>
      <c r="N370" s="6" t="str">
        <f t="shared" si="25"/>
        <v>May</v>
      </c>
      <c r="O370" s="7" t="str">
        <f t="shared" si="26"/>
        <v>2022</v>
      </c>
    </row>
    <row r="371" spans="1:15" x14ac:dyDescent="0.3">
      <c r="A371" s="12">
        <v>44709</v>
      </c>
      <c r="B371" s="13" t="s">
        <v>22</v>
      </c>
      <c r="C371" s="6">
        <v>5</v>
      </c>
      <c r="D371" s="6" t="s">
        <v>104</v>
      </c>
      <c r="E371" s="6" t="s">
        <v>105</v>
      </c>
      <c r="F371" s="6" t="str">
        <f>VLOOKUP(B371,MasterData[],2,0)</f>
        <v>Product08</v>
      </c>
      <c r="G371" s="6" t="str">
        <f>VLOOKUP(B371,MasterData[],3,0)</f>
        <v>Category01</v>
      </c>
      <c r="H371" s="6" t="str">
        <f>VLOOKUP(B371,MasterData[],4,0)</f>
        <v>Kg</v>
      </c>
      <c r="I371" s="14">
        <f>VLOOKUP(B371,MasterData[],5,0)</f>
        <v>83</v>
      </c>
      <c r="J371" s="14">
        <f>VLOOKUP(B371,MasterData[],6,0)</f>
        <v>94.62</v>
      </c>
      <c r="K371" s="14">
        <f t="shared" si="27"/>
        <v>415</v>
      </c>
      <c r="L371" s="14">
        <f t="shared" si="28"/>
        <v>473.1</v>
      </c>
      <c r="M371" s="6">
        <f t="shared" si="29"/>
        <v>28</v>
      </c>
      <c r="N371" s="6" t="str">
        <f t="shared" si="25"/>
        <v>May</v>
      </c>
      <c r="O371" s="7" t="str">
        <f t="shared" si="26"/>
        <v>2022</v>
      </c>
    </row>
    <row r="372" spans="1:15" x14ac:dyDescent="0.3">
      <c r="A372" s="12">
        <v>44709</v>
      </c>
      <c r="B372" s="13" t="s">
        <v>26</v>
      </c>
      <c r="C372" s="6">
        <v>9</v>
      </c>
      <c r="D372" s="6" t="s">
        <v>105</v>
      </c>
      <c r="E372" s="6" t="s">
        <v>106</v>
      </c>
      <c r="F372" s="6" t="str">
        <f>VLOOKUP(B372,MasterData[],2,0)</f>
        <v>Product10</v>
      </c>
      <c r="G372" s="6" t="str">
        <f>VLOOKUP(B372,MasterData[],3,0)</f>
        <v>Category02</v>
      </c>
      <c r="H372" s="6" t="str">
        <f>VLOOKUP(B372,MasterData[],4,0)</f>
        <v>Ft</v>
      </c>
      <c r="I372" s="14">
        <f>VLOOKUP(B372,MasterData[],5,0)</f>
        <v>148</v>
      </c>
      <c r="J372" s="14">
        <f>VLOOKUP(B372,MasterData[],6,0)</f>
        <v>164.28</v>
      </c>
      <c r="K372" s="14">
        <f t="shared" si="27"/>
        <v>1332</v>
      </c>
      <c r="L372" s="14">
        <f t="shared" si="28"/>
        <v>1478.52</v>
      </c>
      <c r="M372" s="6">
        <f t="shared" si="29"/>
        <v>28</v>
      </c>
      <c r="N372" s="6" t="str">
        <f t="shared" si="25"/>
        <v>May</v>
      </c>
      <c r="O372" s="7" t="str">
        <f t="shared" si="26"/>
        <v>2022</v>
      </c>
    </row>
    <row r="373" spans="1:15" x14ac:dyDescent="0.3">
      <c r="A373" s="12">
        <v>44709</v>
      </c>
      <c r="B373" s="13" t="s">
        <v>14</v>
      </c>
      <c r="C373" s="6">
        <v>12</v>
      </c>
      <c r="D373" s="6" t="s">
        <v>105</v>
      </c>
      <c r="E373" s="6" t="s">
        <v>105</v>
      </c>
      <c r="F373" s="6" t="str">
        <f>VLOOKUP(B373,MasterData[],2,0)</f>
        <v>Product04</v>
      </c>
      <c r="G373" s="6" t="str">
        <f>VLOOKUP(B373,MasterData[],3,0)</f>
        <v>Category01</v>
      </c>
      <c r="H373" s="6" t="str">
        <f>VLOOKUP(B373,MasterData[],4,0)</f>
        <v>Lt</v>
      </c>
      <c r="I373" s="14">
        <f>VLOOKUP(B373,MasterData[],5,0)</f>
        <v>44</v>
      </c>
      <c r="J373" s="14">
        <f>VLOOKUP(B373,MasterData[],6,0)</f>
        <v>48.84</v>
      </c>
      <c r="K373" s="14">
        <f t="shared" si="27"/>
        <v>528</v>
      </c>
      <c r="L373" s="14">
        <f t="shared" si="28"/>
        <v>586.08000000000004</v>
      </c>
      <c r="M373" s="6">
        <f t="shared" si="29"/>
        <v>28</v>
      </c>
      <c r="N373" s="6" t="str">
        <f t="shared" si="25"/>
        <v>May</v>
      </c>
      <c r="O373" s="7" t="str">
        <f t="shared" si="26"/>
        <v>2022</v>
      </c>
    </row>
    <row r="374" spans="1:15" x14ac:dyDescent="0.3">
      <c r="A374" s="12">
        <v>44709</v>
      </c>
      <c r="B374" s="13" t="s">
        <v>47</v>
      </c>
      <c r="C374" s="6">
        <v>14</v>
      </c>
      <c r="D374" s="6" t="s">
        <v>107</v>
      </c>
      <c r="E374" s="6" t="s">
        <v>106</v>
      </c>
      <c r="F374" s="6" t="str">
        <f>VLOOKUP(B374,MasterData[],2,0)</f>
        <v>Product20</v>
      </c>
      <c r="G374" s="6" t="str">
        <f>VLOOKUP(B374,MasterData[],3,0)</f>
        <v>Category03</v>
      </c>
      <c r="H374" s="6" t="str">
        <f>VLOOKUP(B374,MasterData[],4,0)</f>
        <v>Lt</v>
      </c>
      <c r="I374" s="14">
        <f>VLOOKUP(B374,MasterData[],5,0)</f>
        <v>61</v>
      </c>
      <c r="J374" s="14">
        <f>VLOOKUP(B374,MasterData[],6,0)</f>
        <v>76.25</v>
      </c>
      <c r="K374" s="14">
        <f t="shared" si="27"/>
        <v>854</v>
      </c>
      <c r="L374" s="14">
        <f t="shared" si="28"/>
        <v>1067.5</v>
      </c>
      <c r="M374" s="6">
        <f t="shared" si="29"/>
        <v>28</v>
      </c>
      <c r="N374" s="6" t="str">
        <f t="shared" si="25"/>
        <v>May</v>
      </c>
      <c r="O374" s="7" t="str">
        <f t="shared" si="26"/>
        <v>2022</v>
      </c>
    </row>
    <row r="375" spans="1:15" x14ac:dyDescent="0.3">
      <c r="A375" s="12">
        <v>44711</v>
      </c>
      <c r="B375" s="13" t="s">
        <v>98</v>
      </c>
      <c r="C375" s="6">
        <v>9</v>
      </c>
      <c r="D375" s="6" t="s">
        <v>107</v>
      </c>
      <c r="E375" s="6" t="s">
        <v>105</v>
      </c>
      <c r="F375" s="6" t="str">
        <f>VLOOKUP(B375,MasterData[],2,0)</f>
        <v>Product44</v>
      </c>
      <c r="G375" s="6" t="str">
        <f>VLOOKUP(B375,MasterData[],3,0)</f>
        <v>Category05</v>
      </c>
      <c r="H375" s="6" t="str">
        <f>VLOOKUP(B375,MasterData[],4,0)</f>
        <v>Kg</v>
      </c>
      <c r="I375" s="14">
        <f>VLOOKUP(B375,MasterData[],5,0)</f>
        <v>76</v>
      </c>
      <c r="J375" s="14">
        <f>VLOOKUP(B375,MasterData[],6,0)</f>
        <v>82.08</v>
      </c>
      <c r="K375" s="14">
        <f t="shared" si="27"/>
        <v>684</v>
      </c>
      <c r="L375" s="14">
        <f t="shared" si="28"/>
        <v>738.72</v>
      </c>
      <c r="M375" s="6">
        <f t="shared" si="29"/>
        <v>30</v>
      </c>
      <c r="N375" s="6" t="str">
        <f t="shared" si="25"/>
        <v>May</v>
      </c>
      <c r="O375" s="7" t="str">
        <f t="shared" si="26"/>
        <v>2022</v>
      </c>
    </row>
    <row r="376" spans="1:15" x14ac:dyDescent="0.3">
      <c r="A376" s="12">
        <v>44711</v>
      </c>
      <c r="B376" s="13" t="s">
        <v>16</v>
      </c>
      <c r="C376" s="6">
        <v>4</v>
      </c>
      <c r="D376" s="6" t="s">
        <v>104</v>
      </c>
      <c r="E376" s="6" t="s">
        <v>106</v>
      </c>
      <c r="F376" s="6" t="str">
        <f>VLOOKUP(B376,MasterData[],2,0)</f>
        <v>Product05</v>
      </c>
      <c r="G376" s="6" t="str">
        <f>VLOOKUP(B376,MasterData[],3,0)</f>
        <v>Category01</v>
      </c>
      <c r="H376" s="6" t="str">
        <f>VLOOKUP(B376,MasterData[],4,0)</f>
        <v>Ft</v>
      </c>
      <c r="I376" s="14">
        <f>VLOOKUP(B376,MasterData[],5,0)</f>
        <v>133</v>
      </c>
      <c r="J376" s="14">
        <f>VLOOKUP(B376,MasterData[],6,0)</f>
        <v>155.61000000000001</v>
      </c>
      <c r="K376" s="14">
        <f t="shared" si="27"/>
        <v>532</v>
      </c>
      <c r="L376" s="14">
        <f t="shared" si="28"/>
        <v>622.44000000000005</v>
      </c>
      <c r="M376" s="6">
        <f t="shared" si="29"/>
        <v>30</v>
      </c>
      <c r="N376" s="6" t="str">
        <f t="shared" si="25"/>
        <v>May</v>
      </c>
      <c r="O376" s="7" t="str">
        <f t="shared" si="26"/>
        <v>2022</v>
      </c>
    </row>
    <row r="377" spans="1:15" x14ac:dyDescent="0.3">
      <c r="A377" s="12">
        <v>44711</v>
      </c>
      <c r="B377" s="13" t="s">
        <v>75</v>
      </c>
      <c r="C377" s="6">
        <v>3</v>
      </c>
      <c r="D377" s="6" t="s">
        <v>105</v>
      </c>
      <c r="E377" s="6" t="s">
        <v>106</v>
      </c>
      <c r="F377" s="6" t="str">
        <f>VLOOKUP(B377,MasterData[],2,0)</f>
        <v>Product33</v>
      </c>
      <c r="G377" s="6" t="str">
        <f>VLOOKUP(B377,MasterData[],3,0)</f>
        <v>Category04</v>
      </c>
      <c r="H377" s="6" t="str">
        <f>VLOOKUP(B377,MasterData[],4,0)</f>
        <v>Kg</v>
      </c>
      <c r="I377" s="14">
        <f>VLOOKUP(B377,MasterData[],5,0)</f>
        <v>95</v>
      </c>
      <c r="J377" s="14">
        <f>VLOOKUP(B377,MasterData[],6,0)</f>
        <v>119.7</v>
      </c>
      <c r="K377" s="14">
        <f t="shared" si="27"/>
        <v>285</v>
      </c>
      <c r="L377" s="14">
        <f t="shared" si="28"/>
        <v>359.1</v>
      </c>
      <c r="M377" s="6">
        <f t="shared" si="29"/>
        <v>30</v>
      </c>
      <c r="N377" s="6" t="str">
        <f t="shared" si="25"/>
        <v>May</v>
      </c>
      <c r="O377" s="7" t="str">
        <f t="shared" si="26"/>
        <v>2022</v>
      </c>
    </row>
    <row r="378" spans="1:15" x14ac:dyDescent="0.3">
      <c r="A378" s="12">
        <v>44715</v>
      </c>
      <c r="B378" s="13" t="s">
        <v>22</v>
      </c>
      <c r="C378" s="6">
        <v>14</v>
      </c>
      <c r="D378" s="6" t="s">
        <v>105</v>
      </c>
      <c r="E378" s="6" t="s">
        <v>105</v>
      </c>
      <c r="F378" s="6" t="str">
        <f>VLOOKUP(B378,MasterData[],2,0)</f>
        <v>Product08</v>
      </c>
      <c r="G378" s="6" t="str">
        <f>VLOOKUP(B378,MasterData[],3,0)</f>
        <v>Category01</v>
      </c>
      <c r="H378" s="6" t="str">
        <f>VLOOKUP(B378,MasterData[],4,0)</f>
        <v>Kg</v>
      </c>
      <c r="I378" s="14">
        <f>VLOOKUP(B378,MasterData[],5,0)</f>
        <v>83</v>
      </c>
      <c r="J378" s="14">
        <f>VLOOKUP(B378,MasterData[],6,0)</f>
        <v>94.62</v>
      </c>
      <c r="K378" s="14">
        <f t="shared" si="27"/>
        <v>1162</v>
      </c>
      <c r="L378" s="14">
        <f t="shared" si="28"/>
        <v>1324.68</v>
      </c>
      <c r="M378" s="6">
        <f t="shared" si="29"/>
        <v>3</v>
      </c>
      <c r="N378" s="6" t="str">
        <f t="shared" si="25"/>
        <v>Jun</v>
      </c>
      <c r="O378" s="7" t="str">
        <f t="shared" si="26"/>
        <v>2022</v>
      </c>
    </row>
    <row r="379" spans="1:15" x14ac:dyDescent="0.3">
      <c r="A379" s="12">
        <v>44722</v>
      </c>
      <c r="B379" s="13" t="s">
        <v>65</v>
      </c>
      <c r="C379" s="6">
        <v>8</v>
      </c>
      <c r="D379" s="6" t="s">
        <v>104</v>
      </c>
      <c r="E379" s="6" t="s">
        <v>105</v>
      </c>
      <c r="F379" s="6" t="str">
        <f>VLOOKUP(B379,MasterData[],2,0)</f>
        <v>Product28</v>
      </c>
      <c r="G379" s="6" t="str">
        <f>VLOOKUP(B379,MasterData[],3,0)</f>
        <v>Category04</v>
      </c>
      <c r="H379" s="6" t="str">
        <f>VLOOKUP(B379,MasterData[],4,0)</f>
        <v>No.</v>
      </c>
      <c r="I379" s="14">
        <f>VLOOKUP(B379,MasterData[],5,0)</f>
        <v>37</v>
      </c>
      <c r="J379" s="14">
        <f>VLOOKUP(B379,MasterData[],6,0)</f>
        <v>41.81</v>
      </c>
      <c r="K379" s="14">
        <f t="shared" si="27"/>
        <v>296</v>
      </c>
      <c r="L379" s="14">
        <f t="shared" si="28"/>
        <v>334.48</v>
      </c>
      <c r="M379" s="6">
        <f t="shared" si="29"/>
        <v>10</v>
      </c>
      <c r="N379" s="6" t="str">
        <f t="shared" si="25"/>
        <v>Jun</v>
      </c>
      <c r="O379" s="7" t="str">
        <f t="shared" si="26"/>
        <v>2022</v>
      </c>
    </row>
    <row r="380" spans="1:15" x14ac:dyDescent="0.3">
      <c r="A380" s="12">
        <v>44723</v>
      </c>
      <c r="B380" s="13" t="s">
        <v>88</v>
      </c>
      <c r="C380" s="6">
        <v>13</v>
      </c>
      <c r="D380" s="6" t="s">
        <v>105</v>
      </c>
      <c r="E380" s="6" t="s">
        <v>106</v>
      </c>
      <c r="F380" s="6" t="str">
        <f>VLOOKUP(B380,MasterData[],2,0)</f>
        <v>Product39</v>
      </c>
      <c r="G380" s="6" t="str">
        <f>VLOOKUP(B380,MasterData[],3,0)</f>
        <v>Category05</v>
      </c>
      <c r="H380" s="6" t="str">
        <f>VLOOKUP(B380,MasterData[],4,0)</f>
        <v>No.</v>
      </c>
      <c r="I380" s="14">
        <f>VLOOKUP(B380,MasterData[],5,0)</f>
        <v>37</v>
      </c>
      <c r="J380" s="14">
        <f>VLOOKUP(B380,MasterData[],6,0)</f>
        <v>42.55</v>
      </c>
      <c r="K380" s="14">
        <f t="shared" si="27"/>
        <v>481</v>
      </c>
      <c r="L380" s="14">
        <f t="shared" si="28"/>
        <v>553.15</v>
      </c>
      <c r="M380" s="6">
        <f t="shared" si="29"/>
        <v>11</v>
      </c>
      <c r="N380" s="6" t="str">
        <f t="shared" si="25"/>
        <v>Jun</v>
      </c>
      <c r="O380" s="7" t="str">
        <f t="shared" si="26"/>
        <v>2022</v>
      </c>
    </row>
    <row r="381" spans="1:15" x14ac:dyDescent="0.3">
      <c r="A381" s="12">
        <v>44723</v>
      </c>
      <c r="B381" s="13" t="s">
        <v>50</v>
      </c>
      <c r="C381" s="6">
        <v>6</v>
      </c>
      <c r="D381" s="6" t="s">
        <v>107</v>
      </c>
      <c r="E381" s="6" t="s">
        <v>105</v>
      </c>
      <c r="F381" s="6" t="str">
        <f>VLOOKUP(B381,MasterData[],2,0)</f>
        <v>Product21</v>
      </c>
      <c r="G381" s="6" t="str">
        <f>VLOOKUP(B381,MasterData[],3,0)</f>
        <v>Category03</v>
      </c>
      <c r="H381" s="6" t="str">
        <f>VLOOKUP(B381,MasterData[],4,0)</f>
        <v>Ft</v>
      </c>
      <c r="I381" s="14">
        <f>VLOOKUP(B381,MasterData[],5,0)</f>
        <v>126</v>
      </c>
      <c r="J381" s="14">
        <f>VLOOKUP(B381,MasterData[],6,0)</f>
        <v>162.54</v>
      </c>
      <c r="K381" s="14">
        <f t="shared" si="27"/>
        <v>756</v>
      </c>
      <c r="L381" s="14">
        <f t="shared" si="28"/>
        <v>975.24</v>
      </c>
      <c r="M381" s="6">
        <f t="shared" si="29"/>
        <v>11</v>
      </c>
      <c r="N381" s="6" t="str">
        <f t="shared" si="25"/>
        <v>Jun</v>
      </c>
      <c r="O381" s="7" t="str">
        <f t="shared" si="26"/>
        <v>2022</v>
      </c>
    </row>
    <row r="382" spans="1:15" x14ac:dyDescent="0.3">
      <c r="A382" s="12">
        <v>44725</v>
      </c>
      <c r="B382" s="13" t="s">
        <v>60</v>
      </c>
      <c r="C382" s="6">
        <v>6</v>
      </c>
      <c r="D382" s="6" t="s">
        <v>107</v>
      </c>
      <c r="E382" s="6" t="s">
        <v>106</v>
      </c>
      <c r="F382" s="6" t="str">
        <f>VLOOKUP(B382,MasterData[],2,0)</f>
        <v>Product26</v>
      </c>
      <c r="G382" s="6" t="str">
        <f>VLOOKUP(B382,MasterData[],3,0)</f>
        <v>Category04</v>
      </c>
      <c r="H382" s="6" t="str">
        <f>VLOOKUP(B382,MasterData[],4,0)</f>
        <v>No.</v>
      </c>
      <c r="I382" s="14">
        <f>VLOOKUP(B382,MasterData[],5,0)</f>
        <v>18</v>
      </c>
      <c r="J382" s="14">
        <f>VLOOKUP(B382,MasterData[],6,0)</f>
        <v>24.66</v>
      </c>
      <c r="K382" s="14">
        <f t="shared" si="27"/>
        <v>108</v>
      </c>
      <c r="L382" s="14">
        <f t="shared" si="28"/>
        <v>147.96</v>
      </c>
      <c r="M382" s="6">
        <f t="shared" si="29"/>
        <v>13</v>
      </c>
      <c r="N382" s="6" t="str">
        <f t="shared" si="25"/>
        <v>Jun</v>
      </c>
      <c r="O382" s="7" t="str">
        <f t="shared" si="26"/>
        <v>2022</v>
      </c>
    </row>
    <row r="383" spans="1:15" x14ac:dyDescent="0.3">
      <c r="A383" s="12">
        <v>44727</v>
      </c>
      <c r="B383" s="13" t="s">
        <v>94</v>
      </c>
      <c r="C383" s="6">
        <v>15</v>
      </c>
      <c r="D383" s="6" t="s">
        <v>104</v>
      </c>
      <c r="E383" s="6" t="s">
        <v>105</v>
      </c>
      <c r="F383" s="6" t="str">
        <f>VLOOKUP(B383,MasterData[],2,0)</f>
        <v>Product42</v>
      </c>
      <c r="G383" s="6" t="str">
        <f>VLOOKUP(B383,MasterData[],3,0)</f>
        <v>Category05</v>
      </c>
      <c r="H383" s="6" t="str">
        <f>VLOOKUP(B383,MasterData[],4,0)</f>
        <v>Ft</v>
      </c>
      <c r="I383" s="14">
        <f>VLOOKUP(B383,MasterData[],5,0)</f>
        <v>120</v>
      </c>
      <c r="J383" s="14">
        <f>VLOOKUP(B383,MasterData[],6,0)</f>
        <v>162</v>
      </c>
      <c r="K383" s="14">
        <f t="shared" si="27"/>
        <v>1800</v>
      </c>
      <c r="L383" s="14">
        <f t="shared" si="28"/>
        <v>2430</v>
      </c>
      <c r="M383" s="6">
        <f t="shared" si="29"/>
        <v>15</v>
      </c>
      <c r="N383" s="6" t="str">
        <f t="shared" si="25"/>
        <v>Jun</v>
      </c>
      <c r="O383" s="7" t="str">
        <f t="shared" si="26"/>
        <v>2022</v>
      </c>
    </row>
    <row r="384" spans="1:15" x14ac:dyDescent="0.3">
      <c r="A384" s="12">
        <v>44728</v>
      </c>
      <c r="B384" s="13" t="s">
        <v>67</v>
      </c>
      <c r="C384" s="6">
        <v>15</v>
      </c>
      <c r="D384" s="6" t="s">
        <v>105</v>
      </c>
      <c r="E384" s="6" t="s">
        <v>106</v>
      </c>
      <c r="F384" s="6" t="str">
        <f>VLOOKUP(B384,MasterData[],2,0)</f>
        <v>Product29</v>
      </c>
      <c r="G384" s="6" t="str">
        <f>VLOOKUP(B384,MasterData[],3,0)</f>
        <v>Category04</v>
      </c>
      <c r="H384" s="6" t="str">
        <f>VLOOKUP(B384,MasterData[],4,0)</f>
        <v>Lt</v>
      </c>
      <c r="I384" s="14">
        <f>VLOOKUP(B384,MasterData[],5,0)</f>
        <v>47</v>
      </c>
      <c r="J384" s="14">
        <f>VLOOKUP(B384,MasterData[],6,0)</f>
        <v>53.11</v>
      </c>
      <c r="K384" s="14">
        <f t="shared" si="27"/>
        <v>705</v>
      </c>
      <c r="L384" s="14">
        <f t="shared" si="28"/>
        <v>796.65</v>
      </c>
      <c r="M384" s="6">
        <f t="shared" si="29"/>
        <v>16</v>
      </c>
      <c r="N384" s="6" t="str">
        <f t="shared" si="25"/>
        <v>Jun</v>
      </c>
      <c r="O384" s="7" t="str">
        <f t="shared" si="26"/>
        <v>2022</v>
      </c>
    </row>
    <row r="385" spans="1:15" x14ac:dyDescent="0.3">
      <c r="A385" s="12">
        <v>44731</v>
      </c>
      <c r="B385" s="13" t="s">
        <v>10</v>
      </c>
      <c r="C385" s="6">
        <v>8</v>
      </c>
      <c r="D385" s="6" t="s">
        <v>107</v>
      </c>
      <c r="E385" s="6" t="s">
        <v>106</v>
      </c>
      <c r="F385" s="6" t="str">
        <f>VLOOKUP(B385,MasterData[],2,0)</f>
        <v>Product02</v>
      </c>
      <c r="G385" s="6" t="str">
        <f>VLOOKUP(B385,MasterData[],3,0)</f>
        <v>Category01</v>
      </c>
      <c r="H385" s="6" t="str">
        <f>VLOOKUP(B385,MasterData[],4,0)</f>
        <v>Kg</v>
      </c>
      <c r="I385" s="14">
        <f>VLOOKUP(B385,MasterData[],5,0)</f>
        <v>105</v>
      </c>
      <c r="J385" s="14">
        <f>VLOOKUP(B385,MasterData[],6,0)</f>
        <v>142.80000000000001</v>
      </c>
      <c r="K385" s="14">
        <f t="shared" si="27"/>
        <v>840</v>
      </c>
      <c r="L385" s="14">
        <f t="shared" si="28"/>
        <v>1142.4000000000001</v>
      </c>
      <c r="M385" s="6">
        <f t="shared" si="29"/>
        <v>19</v>
      </c>
      <c r="N385" s="6" t="str">
        <f t="shared" si="25"/>
        <v>Jun</v>
      </c>
      <c r="O385" s="7" t="str">
        <f t="shared" si="26"/>
        <v>2022</v>
      </c>
    </row>
    <row r="386" spans="1:15" x14ac:dyDescent="0.3">
      <c r="A386" s="12">
        <v>44733</v>
      </c>
      <c r="B386" s="13" t="s">
        <v>41</v>
      </c>
      <c r="C386" s="6">
        <v>14</v>
      </c>
      <c r="D386" s="6" t="s">
        <v>107</v>
      </c>
      <c r="E386" s="6" t="s">
        <v>106</v>
      </c>
      <c r="F386" s="6" t="str">
        <f>VLOOKUP(B386,MasterData[],2,0)</f>
        <v>Product17</v>
      </c>
      <c r="G386" s="6" t="str">
        <f>VLOOKUP(B386,MasterData[],3,0)</f>
        <v>Category02</v>
      </c>
      <c r="H386" s="6" t="str">
        <f>VLOOKUP(B386,MasterData[],4,0)</f>
        <v>Ft</v>
      </c>
      <c r="I386" s="14">
        <f>VLOOKUP(B386,MasterData[],5,0)</f>
        <v>134</v>
      </c>
      <c r="J386" s="14">
        <f>VLOOKUP(B386,MasterData[],6,0)</f>
        <v>156.78</v>
      </c>
      <c r="K386" s="14">
        <f t="shared" si="27"/>
        <v>1876</v>
      </c>
      <c r="L386" s="14">
        <f t="shared" si="28"/>
        <v>2194.92</v>
      </c>
      <c r="M386" s="6">
        <f t="shared" si="29"/>
        <v>21</v>
      </c>
      <c r="N386" s="6" t="str">
        <f t="shared" ref="N386:N449" si="30">TEXT(A386,"mmm")</f>
        <v>Jun</v>
      </c>
      <c r="O386" s="7" t="str">
        <f t="shared" ref="O386:O449" si="31">TEXT(A386,"yyyy")</f>
        <v>2022</v>
      </c>
    </row>
    <row r="387" spans="1:15" x14ac:dyDescent="0.3">
      <c r="A387" s="12">
        <v>44734</v>
      </c>
      <c r="B387" s="13" t="s">
        <v>90</v>
      </c>
      <c r="C387" s="6">
        <v>10</v>
      </c>
      <c r="D387" s="6" t="s">
        <v>105</v>
      </c>
      <c r="E387" s="6" t="s">
        <v>106</v>
      </c>
      <c r="F387" s="6" t="str">
        <f>VLOOKUP(B387,MasterData[],2,0)</f>
        <v>Product40</v>
      </c>
      <c r="G387" s="6" t="str">
        <f>VLOOKUP(B387,MasterData[],3,0)</f>
        <v>Category05</v>
      </c>
      <c r="H387" s="6" t="str">
        <f>VLOOKUP(B387,MasterData[],4,0)</f>
        <v>Kg</v>
      </c>
      <c r="I387" s="14">
        <f>VLOOKUP(B387,MasterData[],5,0)</f>
        <v>90</v>
      </c>
      <c r="J387" s="14">
        <f>VLOOKUP(B387,MasterData[],6,0)</f>
        <v>115.2</v>
      </c>
      <c r="K387" s="14">
        <f t="shared" ref="K387:K450" si="32">C387*I387</f>
        <v>900</v>
      </c>
      <c r="L387" s="14">
        <f t="shared" ref="L387:L450" si="33">C387*J387</f>
        <v>1152</v>
      </c>
      <c r="M387" s="6">
        <f t="shared" ref="M387:M450" si="34">DAY(A387)</f>
        <v>22</v>
      </c>
      <c r="N387" s="6" t="str">
        <f t="shared" si="30"/>
        <v>Jun</v>
      </c>
      <c r="O387" s="7" t="str">
        <f t="shared" si="31"/>
        <v>2022</v>
      </c>
    </row>
    <row r="388" spans="1:15" x14ac:dyDescent="0.3">
      <c r="A388" s="12">
        <v>44734</v>
      </c>
      <c r="B388" s="13" t="s">
        <v>6</v>
      </c>
      <c r="C388" s="6">
        <v>4</v>
      </c>
      <c r="D388" s="6" t="s">
        <v>107</v>
      </c>
      <c r="E388" s="6" t="s">
        <v>106</v>
      </c>
      <c r="F388" s="6" t="str">
        <f>VLOOKUP(B388,MasterData[],2,0)</f>
        <v>Product01</v>
      </c>
      <c r="G388" s="6" t="str">
        <f>VLOOKUP(B388,MasterData[],3,0)</f>
        <v>Category01</v>
      </c>
      <c r="H388" s="6" t="str">
        <f>VLOOKUP(B388,MasterData[],4,0)</f>
        <v>Kg</v>
      </c>
      <c r="I388" s="14">
        <f>VLOOKUP(B388,MasterData[],5,0)</f>
        <v>98</v>
      </c>
      <c r="J388" s="14">
        <f>VLOOKUP(B388,MasterData[],6,0)</f>
        <v>103.88</v>
      </c>
      <c r="K388" s="14">
        <f t="shared" si="32"/>
        <v>392</v>
      </c>
      <c r="L388" s="14">
        <f t="shared" si="33"/>
        <v>415.52</v>
      </c>
      <c r="M388" s="6">
        <f t="shared" si="34"/>
        <v>22</v>
      </c>
      <c r="N388" s="6" t="str">
        <f t="shared" si="30"/>
        <v>Jun</v>
      </c>
      <c r="O388" s="7" t="str">
        <f t="shared" si="31"/>
        <v>2022</v>
      </c>
    </row>
    <row r="389" spans="1:15" x14ac:dyDescent="0.3">
      <c r="A389" s="12">
        <v>44735</v>
      </c>
      <c r="B389" s="13" t="s">
        <v>14</v>
      </c>
      <c r="C389" s="6">
        <v>8</v>
      </c>
      <c r="D389" s="6" t="s">
        <v>107</v>
      </c>
      <c r="E389" s="6" t="s">
        <v>105</v>
      </c>
      <c r="F389" s="6" t="str">
        <f>VLOOKUP(B389,MasterData[],2,0)</f>
        <v>Product04</v>
      </c>
      <c r="G389" s="6" t="str">
        <f>VLOOKUP(B389,MasterData[],3,0)</f>
        <v>Category01</v>
      </c>
      <c r="H389" s="6" t="str">
        <f>VLOOKUP(B389,MasterData[],4,0)</f>
        <v>Lt</v>
      </c>
      <c r="I389" s="14">
        <f>VLOOKUP(B389,MasterData[],5,0)</f>
        <v>44</v>
      </c>
      <c r="J389" s="14">
        <f>VLOOKUP(B389,MasterData[],6,0)</f>
        <v>48.84</v>
      </c>
      <c r="K389" s="14">
        <f t="shared" si="32"/>
        <v>352</v>
      </c>
      <c r="L389" s="14">
        <f t="shared" si="33"/>
        <v>390.72</v>
      </c>
      <c r="M389" s="6">
        <f t="shared" si="34"/>
        <v>23</v>
      </c>
      <c r="N389" s="6" t="str">
        <f t="shared" si="30"/>
        <v>Jun</v>
      </c>
      <c r="O389" s="7" t="str">
        <f t="shared" si="31"/>
        <v>2022</v>
      </c>
    </row>
    <row r="390" spans="1:15" x14ac:dyDescent="0.3">
      <c r="A390" s="12">
        <v>44736</v>
      </c>
      <c r="B390" s="13" t="s">
        <v>43</v>
      </c>
      <c r="C390" s="6">
        <v>7</v>
      </c>
      <c r="D390" s="6" t="s">
        <v>107</v>
      </c>
      <c r="E390" s="6" t="s">
        <v>106</v>
      </c>
      <c r="F390" s="6" t="str">
        <f>VLOOKUP(B390,MasterData[],2,0)</f>
        <v>Product18</v>
      </c>
      <c r="G390" s="6" t="str">
        <f>VLOOKUP(B390,MasterData[],3,0)</f>
        <v>Category02</v>
      </c>
      <c r="H390" s="6" t="str">
        <f>VLOOKUP(B390,MasterData[],4,0)</f>
        <v>No.</v>
      </c>
      <c r="I390" s="14">
        <f>VLOOKUP(B390,MasterData[],5,0)</f>
        <v>37</v>
      </c>
      <c r="J390" s="14">
        <f>VLOOKUP(B390,MasterData[],6,0)</f>
        <v>49.21</v>
      </c>
      <c r="K390" s="14">
        <f t="shared" si="32"/>
        <v>259</v>
      </c>
      <c r="L390" s="14">
        <f t="shared" si="33"/>
        <v>344.47</v>
      </c>
      <c r="M390" s="6">
        <f t="shared" si="34"/>
        <v>24</v>
      </c>
      <c r="N390" s="6" t="str">
        <f t="shared" si="30"/>
        <v>Jun</v>
      </c>
      <c r="O390" s="7" t="str">
        <f t="shared" si="31"/>
        <v>2022</v>
      </c>
    </row>
    <row r="391" spans="1:15" x14ac:dyDescent="0.3">
      <c r="A391" s="12">
        <v>44737</v>
      </c>
      <c r="B391" s="13" t="s">
        <v>31</v>
      </c>
      <c r="C391" s="6">
        <v>7</v>
      </c>
      <c r="D391" s="6" t="s">
        <v>105</v>
      </c>
      <c r="E391" s="6" t="s">
        <v>105</v>
      </c>
      <c r="F391" s="6" t="str">
        <f>VLOOKUP(B391,MasterData[],2,0)</f>
        <v>Product12</v>
      </c>
      <c r="G391" s="6" t="str">
        <f>VLOOKUP(B391,MasterData[],3,0)</f>
        <v>Category02</v>
      </c>
      <c r="H391" s="6" t="str">
        <f>VLOOKUP(B391,MasterData[],4,0)</f>
        <v>Kg</v>
      </c>
      <c r="I391" s="14">
        <f>VLOOKUP(B391,MasterData[],5,0)</f>
        <v>73</v>
      </c>
      <c r="J391" s="14">
        <f>VLOOKUP(B391,MasterData[],6,0)</f>
        <v>94.17</v>
      </c>
      <c r="K391" s="14">
        <f t="shared" si="32"/>
        <v>511</v>
      </c>
      <c r="L391" s="14">
        <f t="shared" si="33"/>
        <v>659.19</v>
      </c>
      <c r="M391" s="6">
        <f t="shared" si="34"/>
        <v>25</v>
      </c>
      <c r="N391" s="6" t="str">
        <f t="shared" si="30"/>
        <v>Jun</v>
      </c>
      <c r="O391" s="7" t="str">
        <f t="shared" si="31"/>
        <v>2022</v>
      </c>
    </row>
    <row r="392" spans="1:15" x14ac:dyDescent="0.3">
      <c r="A392" s="12">
        <v>44738</v>
      </c>
      <c r="B392" s="13" t="s">
        <v>77</v>
      </c>
      <c r="C392" s="6">
        <v>4</v>
      </c>
      <c r="D392" s="6" t="s">
        <v>107</v>
      </c>
      <c r="E392" s="6" t="s">
        <v>106</v>
      </c>
      <c r="F392" s="6" t="str">
        <f>VLOOKUP(B392,MasterData[],2,0)</f>
        <v>Product34</v>
      </c>
      <c r="G392" s="6" t="str">
        <f>VLOOKUP(B392,MasterData[],3,0)</f>
        <v>Category04</v>
      </c>
      <c r="H392" s="6" t="str">
        <f>VLOOKUP(B392,MasterData[],4,0)</f>
        <v>Lt</v>
      </c>
      <c r="I392" s="14">
        <f>VLOOKUP(B392,MasterData[],5,0)</f>
        <v>55</v>
      </c>
      <c r="J392" s="14">
        <f>VLOOKUP(B392,MasterData[],6,0)</f>
        <v>58.3</v>
      </c>
      <c r="K392" s="14">
        <f t="shared" si="32"/>
        <v>220</v>
      </c>
      <c r="L392" s="14">
        <f t="shared" si="33"/>
        <v>233.2</v>
      </c>
      <c r="M392" s="6">
        <f t="shared" si="34"/>
        <v>26</v>
      </c>
      <c r="N392" s="6" t="str">
        <f t="shared" si="30"/>
        <v>Jun</v>
      </c>
      <c r="O392" s="7" t="str">
        <f t="shared" si="31"/>
        <v>2022</v>
      </c>
    </row>
    <row r="393" spans="1:15" x14ac:dyDescent="0.3">
      <c r="A393" s="12">
        <v>44738</v>
      </c>
      <c r="B393" s="13" t="s">
        <v>96</v>
      </c>
      <c r="C393" s="6">
        <v>12</v>
      </c>
      <c r="D393" s="6" t="s">
        <v>107</v>
      </c>
      <c r="E393" s="6" t="s">
        <v>105</v>
      </c>
      <c r="F393" s="6" t="str">
        <f>VLOOKUP(B393,MasterData[],2,0)</f>
        <v>Product43</v>
      </c>
      <c r="G393" s="6" t="str">
        <f>VLOOKUP(B393,MasterData[],3,0)</f>
        <v>Category05</v>
      </c>
      <c r="H393" s="6" t="str">
        <f>VLOOKUP(B393,MasterData[],4,0)</f>
        <v>Kg</v>
      </c>
      <c r="I393" s="14">
        <f>VLOOKUP(B393,MasterData[],5,0)</f>
        <v>67</v>
      </c>
      <c r="J393" s="14">
        <f>VLOOKUP(B393,MasterData[],6,0)</f>
        <v>83.08</v>
      </c>
      <c r="K393" s="14">
        <f t="shared" si="32"/>
        <v>804</v>
      </c>
      <c r="L393" s="14">
        <f t="shared" si="33"/>
        <v>996.96</v>
      </c>
      <c r="M393" s="6">
        <f t="shared" si="34"/>
        <v>26</v>
      </c>
      <c r="N393" s="6" t="str">
        <f t="shared" si="30"/>
        <v>Jun</v>
      </c>
      <c r="O393" s="7" t="str">
        <f t="shared" si="31"/>
        <v>2022</v>
      </c>
    </row>
    <row r="394" spans="1:15" x14ac:dyDescent="0.3">
      <c r="A394" s="12">
        <v>44745</v>
      </c>
      <c r="B394" s="13" t="s">
        <v>75</v>
      </c>
      <c r="C394" s="6">
        <v>15</v>
      </c>
      <c r="D394" s="6" t="s">
        <v>107</v>
      </c>
      <c r="E394" s="6" t="s">
        <v>106</v>
      </c>
      <c r="F394" s="6" t="str">
        <f>VLOOKUP(B394,MasterData[],2,0)</f>
        <v>Product33</v>
      </c>
      <c r="G394" s="6" t="str">
        <f>VLOOKUP(B394,MasterData[],3,0)</f>
        <v>Category04</v>
      </c>
      <c r="H394" s="6" t="str">
        <f>VLOOKUP(B394,MasterData[],4,0)</f>
        <v>Kg</v>
      </c>
      <c r="I394" s="14">
        <f>VLOOKUP(B394,MasterData[],5,0)</f>
        <v>95</v>
      </c>
      <c r="J394" s="14">
        <f>VLOOKUP(B394,MasterData[],6,0)</f>
        <v>119.7</v>
      </c>
      <c r="K394" s="14">
        <f t="shared" si="32"/>
        <v>1425</v>
      </c>
      <c r="L394" s="14">
        <f t="shared" si="33"/>
        <v>1795.5</v>
      </c>
      <c r="M394" s="6">
        <f t="shared" si="34"/>
        <v>3</v>
      </c>
      <c r="N394" s="6" t="str">
        <f t="shared" si="30"/>
        <v>Jul</v>
      </c>
      <c r="O394" s="7" t="str">
        <f t="shared" si="31"/>
        <v>2022</v>
      </c>
    </row>
    <row r="395" spans="1:15" x14ac:dyDescent="0.3">
      <c r="A395" s="12">
        <v>44746</v>
      </c>
      <c r="B395" s="13" t="s">
        <v>20</v>
      </c>
      <c r="C395" s="6">
        <v>7</v>
      </c>
      <c r="D395" s="6" t="s">
        <v>107</v>
      </c>
      <c r="E395" s="6" t="s">
        <v>105</v>
      </c>
      <c r="F395" s="6" t="str">
        <f>VLOOKUP(B395,MasterData[],2,0)</f>
        <v>Product07</v>
      </c>
      <c r="G395" s="6" t="str">
        <f>VLOOKUP(B395,MasterData[],3,0)</f>
        <v>Category01</v>
      </c>
      <c r="H395" s="6" t="str">
        <f>VLOOKUP(B395,MasterData[],4,0)</f>
        <v>Lt</v>
      </c>
      <c r="I395" s="14">
        <f>VLOOKUP(B395,MasterData[],5,0)</f>
        <v>43</v>
      </c>
      <c r="J395" s="14">
        <f>VLOOKUP(B395,MasterData[],6,0)</f>
        <v>47.730000000000004</v>
      </c>
      <c r="K395" s="14">
        <f t="shared" si="32"/>
        <v>301</v>
      </c>
      <c r="L395" s="14">
        <f t="shared" si="33"/>
        <v>334.11</v>
      </c>
      <c r="M395" s="6">
        <f t="shared" si="34"/>
        <v>4</v>
      </c>
      <c r="N395" s="6" t="str">
        <f t="shared" si="30"/>
        <v>Jul</v>
      </c>
      <c r="O395" s="7" t="str">
        <f t="shared" si="31"/>
        <v>2022</v>
      </c>
    </row>
    <row r="396" spans="1:15" x14ac:dyDescent="0.3">
      <c r="A396" s="12">
        <v>44747</v>
      </c>
      <c r="B396" s="13" t="s">
        <v>58</v>
      </c>
      <c r="C396" s="6">
        <v>7</v>
      </c>
      <c r="D396" s="6" t="s">
        <v>105</v>
      </c>
      <c r="E396" s="6" t="s">
        <v>106</v>
      </c>
      <c r="F396" s="6" t="str">
        <f>VLOOKUP(B396,MasterData[],2,0)</f>
        <v>Product25</v>
      </c>
      <c r="G396" s="6" t="str">
        <f>VLOOKUP(B396,MasterData[],3,0)</f>
        <v>Category03</v>
      </c>
      <c r="H396" s="6" t="str">
        <f>VLOOKUP(B396,MasterData[],4,0)</f>
        <v>No.</v>
      </c>
      <c r="I396" s="14">
        <f>VLOOKUP(B396,MasterData[],5,0)</f>
        <v>7</v>
      </c>
      <c r="J396" s="14">
        <f>VLOOKUP(B396,MasterData[],6,0)</f>
        <v>8.33</v>
      </c>
      <c r="K396" s="14">
        <f t="shared" si="32"/>
        <v>49</v>
      </c>
      <c r="L396" s="14">
        <f t="shared" si="33"/>
        <v>58.31</v>
      </c>
      <c r="M396" s="6">
        <f t="shared" si="34"/>
        <v>5</v>
      </c>
      <c r="N396" s="6" t="str">
        <f t="shared" si="30"/>
        <v>Jul</v>
      </c>
      <c r="O396" s="7" t="str">
        <f t="shared" si="31"/>
        <v>2022</v>
      </c>
    </row>
    <row r="397" spans="1:15" x14ac:dyDescent="0.3">
      <c r="A397" s="12">
        <v>44747</v>
      </c>
      <c r="B397" s="13" t="s">
        <v>37</v>
      </c>
      <c r="C397" s="6">
        <v>8</v>
      </c>
      <c r="D397" s="6" t="s">
        <v>107</v>
      </c>
      <c r="E397" s="6" t="s">
        <v>105</v>
      </c>
      <c r="F397" s="6" t="str">
        <f>VLOOKUP(B397,MasterData[],2,0)</f>
        <v>Product15</v>
      </c>
      <c r="G397" s="6" t="str">
        <f>VLOOKUP(B397,MasterData[],3,0)</f>
        <v>Category02</v>
      </c>
      <c r="H397" s="6" t="str">
        <f>VLOOKUP(B397,MasterData[],4,0)</f>
        <v>No.</v>
      </c>
      <c r="I397" s="14">
        <f>VLOOKUP(B397,MasterData[],5,0)</f>
        <v>12</v>
      </c>
      <c r="J397" s="14">
        <f>VLOOKUP(B397,MasterData[],6,0)</f>
        <v>15.719999999999999</v>
      </c>
      <c r="K397" s="14">
        <f t="shared" si="32"/>
        <v>96</v>
      </c>
      <c r="L397" s="14">
        <f t="shared" si="33"/>
        <v>125.75999999999999</v>
      </c>
      <c r="M397" s="6">
        <f t="shared" si="34"/>
        <v>5</v>
      </c>
      <c r="N397" s="6" t="str">
        <f t="shared" si="30"/>
        <v>Jul</v>
      </c>
      <c r="O397" s="7" t="str">
        <f t="shared" si="31"/>
        <v>2022</v>
      </c>
    </row>
    <row r="398" spans="1:15" x14ac:dyDescent="0.3">
      <c r="A398" s="12">
        <v>44748</v>
      </c>
      <c r="B398" s="13" t="s">
        <v>92</v>
      </c>
      <c r="C398" s="6">
        <v>2</v>
      </c>
      <c r="D398" s="6" t="s">
        <v>107</v>
      </c>
      <c r="E398" s="6" t="s">
        <v>106</v>
      </c>
      <c r="F398" s="6" t="str">
        <f>VLOOKUP(B398,MasterData[],2,0)</f>
        <v>Product41</v>
      </c>
      <c r="G398" s="6" t="str">
        <f>VLOOKUP(B398,MasterData[],3,0)</f>
        <v>Category05</v>
      </c>
      <c r="H398" s="6" t="str">
        <f>VLOOKUP(B398,MasterData[],4,0)</f>
        <v>Ft</v>
      </c>
      <c r="I398" s="14">
        <f>VLOOKUP(B398,MasterData[],5,0)</f>
        <v>138</v>
      </c>
      <c r="J398" s="14">
        <f>VLOOKUP(B398,MasterData[],6,0)</f>
        <v>173.88</v>
      </c>
      <c r="K398" s="14">
        <f t="shared" si="32"/>
        <v>276</v>
      </c>
      <c r="L398" s="14">
        <f t="shared" si="33"/>
        <v>347.76</v>
      </c>
      <c r="M398" s="6">
        <f t="shared" si="34"/>
        <v>6</v>
      </c>
      <c r="N398" s="6" t="str">
        <f t="shared" si="30"/>
        <v>Jul</v>
      </c>
      <c r="O398" s="7" t="str">
        <f t="shared" si="31"/>
        <v>2022</v>
      </c>
    </row>
    <row r="399" spans="1:15" x14ac:dyDescent="0.3">
      <c r="A399" s="12">
        <v>44750</v>
      </c>
      <c r="B399" s="13" t="s">
        <v>43</v>
      </c>
      <c r="C399" s="6">
        <v>2</v>
      </c>
      <c r="D399" s="6" t="s">
        <v>107</v>
      </c>
      <c r="E399" s="6" t="s">
        <v>105</v>
      </c>
      <c r="F399" s="6" t="str">
        <f>VLOOKUP(B399,MasterData[],2,0)</f>
        <v>Product18</v>
      </c>
      <c r="G399" s="6" t="str">
        <f>VLOOKUP(B399,MasterData[],3,0)</f>
        <v>Category02</v>
      </c>
      <c r="H399" s="6" t="str">
        <f>VLOOKUP(B399,MasterData[],4,0)</f>
        <v>No.</v>
      </c>
      <c r="I399" s="14">
        <f>VLOOKUP(B399,MasterData[],5,0)</f>
        <v>37</v>
      </c>
      <c r="J399" s="14">
        <f>VLOOKUP(B399,MasterData[],6,0)</f>
        <v>49.21</v>
      </c>
      <c r="K399" s="14">
        <f t="shared" si="32"/>
        <v>74</v>
      </c>
      <c r="L399" s="14">
        <f t="shared" si="33"/>
        <v>98.42</v>
      </c>
      <c r="M399" s="6">
        <f t="shared" si="34"/>
        <v>8</v>
      </c>
      <c r="N399" s="6" t="str">
        <f t="shared" si="30"/>
        <v>Jul</v>
      </c>
      <c r="O399" s="7" t="str">
        <f t="shared" si="31"/>
        <v>2022</v>
      </c>
    </row>
    <row r="400" spans="1:15" x14ac:dyDescent="0.3">
      <c r="A400" s="12">
        <v>44752</v>
      </c>
      <c r="B400" s="13" t="s">
        <v>73</v>
      </c>
      <c r="C400" s="6">
        <v>12</v>
      </c>
      <c r="D400" s="6" t="s">
        <v>105</v>
      </c>
      <c r="E400" s="6" t="s">
        <v>106</v>
      </c>
      <c r="F400" s="6" t="str">
        <f>VLOOKUP(B400,MasterData[],2,0)</f>
        <v>Product32</v>
      </c>
      <c r="G400" s="6" t="str">
        <f>VLOOKUP(B400,MasterData[],3,0)</f>
        <v>Category04</v>
      </c>
      <c r="H400" s="6" t="str">
        <f>VLOOKUP(B400,MasterData[],4,0)</f>
        <v>Kg</v>
      </c>
      <c r="I400" s="14">
        <f>VLOOKUP(B400,MasterData[],5,0)</f>
        <v>89</v>
      </c>
      <c r="J400" s="14">
        <f>VLOOKUP(B400,MasterData[],6,0)</f>
        <v>117.48</v>
      </c>
      <c r="K400" s="14">
        <f t="shared" si="32"/>
        <v>1068</v>
      </c>
      <c r="L400" s="14">
        <f t="shared" si="33"/>
        <v>1409.76</v>
      </c>
      <c r="M400" s="6">
        <f t="shared" si="34"/>
        <v>10</v>
      </c>
      <c r="N400" s="6" t="str">
        <f t="shared" si="30"/>
        <v>Jul</v>
      </c>
      <c r="O400" s="7" t="str">
        <f t="shared" si="31"/>
        <v>2022</v>
      </c>
    </row>
    <row r="401" spans="1:15" x14ac:dyDescent="0.3">
      <c r="A401" s="12">
        <v>44754</v>
      </c>
      <c r="B401" s="13" t="s">
        <v>65</v>
      </c>
      <c r="C401" s="6">
        <v>12</v>
      </c>
      <c r="D401" s="6" t="s">
        <v>107</v>
      </c>
      <c r="E401" s="6" t="s">
        <v>106</v>
      </c>
      <c r="F401" s="6" t="str">
        <f>VLOOKUP(B401,MasterData[],2,0)</f>
        <v>Product28</v>
      </c>
      <c r="G401" s="6" t="str">
        <f>VLOOKUP(B401,MasterData[],3,0)</f>
        <v>Category04</v>
      </c>
      <c r="H401" s="6" t="str">
        <f>VLOOKUP(B401,MasterData[],4,0)</f>
        <v>No.</v>
      </c>
      <c r="I401" s="14">
        <f>VLOOKUP(B401,MasterData[],5,0)</f>
        <v>37</v>
      </c>
      <c r="J401" s="14">
        <f>VLOOKUP(B401,MasterData[],6,0)</f>
        <v>41.81</v>
      </c>
      <c r="K401" s="14">
        <f t="shared" si="32"/>
        <v>444</v>
      </c>
      <c r="L401" s="14">
        <f t="shared" si="33"/>
        <v>501.72</v>
      </c>
      <c r="M401" s="6">
        <f t="shared" si="34"/>
        <v>12</v>
      </c>
      <c r="N401" s="6" t="str">
        <f t="shared" si="30"/>
        <v>Jul</v>
      </c>
      <c r="O401" s="7" t="str">
        <f t="shared" si="31"/>
        <v>2022</v>
      </c>
    </row>
    <row r="402" spans="1:15" x14ac:dyDescent="0.3">
      <c r="A402" s="12">
        <v>44755</v>
      </c>
      <c r="B402" s="13" t="s">
        <v>58</v>
      </c>
      <c r="C402" s="6">
        <v>7</v>
      </c>
      <c r="D402" s="6" t="s">
        <v>107</v>
      </c>
      <c r="E402" s="6" t="s">
        <v>105</v>
      </c>
      <c r="F402" s="6" t="str">
        <f>VLOOKUP(B402,MasterData[],2,0)</f>
        <v>Product25</v>
      </c>
      <c r="G402" s="6" t="str">
        <f>VLOOKUP(B402,MasterData[],3,0)</f>
        <v>Category03</v>
      </c>
      <c r="H402" s="6" t="str">
        <f>VLOOKUP(B402,MasterData[],4,0)</f>
        <v>No.</v>
      </c>
      <c r="I402" s="14">
        <f>VLOOKUP(B402,MasterData[],5,0)</f>
        <v>7</v>
      </c>
      <c r="J402" s="14">
        <f>VLOOKUP(B402,MasterData[],6,0)</f>
        <v>8.33</v>
      </c>
      <c r="K402" s="14">
        <f t="shared" si="32"/>
        <v>49</v>
      </c>
      <c r="L402" s="14">
        <f t="shared" si="33"/>
        <v>58.31</v>
      </c>
      <c r="M402" s="6">
        <f t="shared" si="34"/>
        <v>13</v>
      </c>
      <c r="N402" s="6" t="str">
        <f t="shared" si="30"/>
        <v>Jul</v>
      </c>
      <c r="O402" s="7" t="str">
        <f t="shared" si="31"/>
        <v>2022</v>
      </c>
    </row>
    <row r="403" spans="1:15" x14ac:dyDescent="0.3">
      <c r="A403" s="12">
        <v>44756</v>
      </c>
      <c r="B403" s="13" t="s">
        <v>75</v>
      </c>
      <c r="C403" s="6">
        <v>9</v>
      </c>
      <c r="D403" s="6" t="s">
        <v>107</v>
      </c>
      <c r="E403" s="6" t="s">
        <v>105</v>
      </c>
      <c r="F403" s="6" t="str">
        <f>VLOOKUP(B403,MasterData[],2,0)</f>
        <v>Product33</v>
      </c>
      <c r="G403" s="6" t="str">
        <f>VLOOKUP(B403,MasterData[],3,0)</f>
        <v>Category04</v>
      </c>
      <c r="H403" s="6" t="str">
        <f>VLOOKUP(B403,MasterData[],4,0)</f>
        <v>Kg</v>
      </c>
      <c r="I403" s="14">
        <f>VLOOKUP(B403,MasterData[],5,0)</f>
        <v>95</v>
      </c>
      <c r="J403" s="14">
        <f>VLOOKUP(B403,MasterData[],6,0)</f>
        <v>119.7</v>
      </c>
      <c r="K403" s="14">
        <f t="shared" si="32"/>
        <v>855</v>
      </c>
      <c r="L403" s="14">
        <f t="shared" si="33"/>
        <v>1077.3</v>
      </c>
      <c r="M403" s="6">
        <f t="shared" si="34"/>
        <v>14</v>
      </c>
      <c r="N403" s="6" t="str">
        <f t="shared" si="30"/>
        <v>Jul</v>
      </c>
      <c r="O403" s="7" t="str">
        <f t="shared" si="31"/>
        <v>2022</v>
      </c>
    </row>
    <row r="404" spans="1:15" x14ac:dyDescent="0.3">
      <c r="A404" s="12">
        <v>44757</v>
      </c>
      <c r="B404" s="13" t="s">
        <v>14</v>
      </c>
      <c r="C404" s="6">
        <v>2</v>
      </c>
      <c r="D404" s="6" t="s">
        <v>105</v>
      </c>
      <c r="E404" s="6" t="s">
        <v>105</v>
      </c>
      <c r="F404" s="6" t="str">
        <f>VLOOKUP(B404,MasterData[],2,0)</f>
        <v>Product04</v>
      </c>
      <c r="G404" s="6" t="str">
        <f>VLOOKUP(B404,MasterData[],3,0)</f>
        <v>Category01</v>
      </c>
      <c r="H404" s="6" t="str">
        <f>VLOOKUP(B404,MasterData[],4,0)</f>
        <v>Lt</v>
      </c>
      <c r="I404" s="14">
        <f>VLOOKUP(B404,MasterData[],5,0)</f>
        <v>44</v>
      </c>
      <c r="J404" s="14">
        <f>VLOOKUP(B404,MasterData[],6,0)</f>
        <v>48.84</v>
      </c>
      <c r="K404" s="14">
        <f t="shared" si="32"/>
        <v>88</v>
      </c>
      <c r="L404" s="14">
        <f t="shared" si="33"/>
        <v>97.68</v>
      </c>
      <c r="M404" s="6">
        <f t="shared" si="34"/>
        <v>15</v>
      </c>
      <c r="N404" s="6" t="str">
        <f t="shared" si="30"/>
        <v>Jul</v>
      </c>
      <c r="O404" s="7" t="str">
        <f t="shared" si="31"/>
        <v>2022</v>
      </c>
    </row>
    <row r="405" spans="1:15" x14ac:dyDescent="0.3">
      <c r="A405" s="12">
        <v>44759</v>
      </c>
      <c r="B405" s="13" t="s">
        <v>92</v>
      </c>
      <c r="C405" s="6">
        <v>8</v>
      </c>
      <c r="D405" s="6" t="s">
        <v>105</v>
      </c>
      <c r="E405" s="6" t="s">
        <v>106</v>
      </c>
      <c r="F405" s="6" t="str">
        <f>VLOOKUP(B405,MasterData[],2,0)</f>
        <v>Product41</v>
      </c>
      <c r="G405" s="6" t="str">
        <f>VLOOKUP(B405,MasterData[],3,0)</f>
        <v>Category05</v>
      </c>
      <c r="H405" s="6" t="str">
        <f>VLOOKUP(B405,MasterData[],4,0)</f>
        <v>Ft</v>
      </c>
      <c r="I405" s="14">
        <f>VLOOKUP(B405,MasterData[],5,0)</f>
        <v>138</v>
      </c>
      <c r="J405" s="14">
        <f>VLOOKUP(B405,MasterData[],6,0)</f>
        <v>173.88</v>
      </c>
      <c r="K405" s="14">
        <f t="shared" si="32"/>
        <v>1104</v>
      </c>
      <c r="L405" s="14">
        <f t="shared" si="33"/>
        <v>1391.04</v>
      </c>
      <c r="M405" s="6">
        <f t="shared" si="34"/>
        <v>17</v>
      </c>
      <c r="N405" s="6" t="str">
        <f t="shared" si="30"/>
        <v>Jul</v>
      </c>
      <c r="O405" s="7" t="str">
        <f t="shared" si="31"/>
        <v>2022</v>
      </c>
    </row>
    <row r="406" spans="1:15" x14ac:dyDescent="0.3">
      <c r="A406" s="12">
        <v>44760</v>
      </c>
      <c r="B406" s="13" t="s">
        <v>26</v>
      </c>
      <c r="C406" s="6">
        <v>12</v>
      </c>
      <c r="D406" s="6" t="s">
        <v>107</v>
      </c>
      <c r="E406" s="6" t="s">
        <v>105</v>
      </c>
      <c r="F406" s="6" t="str">
        <f>VLOOKUP(B406,MasterData[],2,0)</f>
        <v>Product10</v>
      </c>
      <c r="G406" s="6" t="str">
        <f>VLOOKUP(B406,MasterData[],3,0)</f>
        <v>Category02</v>
      </c>
      <c r="H406" s="6" t="str">
        <f>VLOOKUP(B406,MasterData[],4,0)</f>
        <v>Ft</v>
      </c>
      <c r="I406" s="14">
        <f>VLOOKUP(B406,MasterData[],5,0)</f>
        <v>148</v>
      </c>
      <c r="J406" s="14">
        <f>VLOOKUP(B406,MasterData[],6,0)</f>
        <v>164.28</v>
      </c>
      <c r="K406" s="14">
        <f t="shared" si="32"/>
        <v>1776</v>
      </c>
      <c r="L406" s="14">
        <f t="shared" si="33"/>
        <v>1971.3600000000001</v>
      </c>
      <c r="M406" s="6">
        <f t="shared" si="34"/>
        <v>18</v>
      </c>
      <c r="N406" s="6" t="str">
        <f t="shared" si="30"/>
        <v>Jul</v>
      </c>
      <c r="O406" s="7" t="str">
        <f t="shared" si="31"/>
        <v>2022</v>
      </c>
    </row>
    <row r="407" spans="1:15" x14ac:dyDescent="0.3">
      <c r="A407" s="12">
        <v>44762</v>
      </c>
      <c r="B407" s="13" t="s">
        <v>94</v>
      </c>
      <c r="C407" s="6">
        <v>8</v>
      </c>
      <c r="D407" s="6" t="s">
        <v>104</v>
      </c>
      <c r="E407" s="6" t="s">
        <v>105</v>
      </c>
      <c r="F407" s="6" t="str">
        <f>VLOOKUP(B407,MasterData[],2,0)</f>
        <v>Product42</v>
      </c>
      <c r="G407" s="6" t="str">
        <f>VLOOKUP(B407,MasterData[],3,0)</f>
        <v>Category05</v>
      </c>
      <c r="H407" s="6" t="str">
        <f>VLOOKUP(B407,MasterData[],4,0)</f>
        <v>Ft</v>
      </c>
      <c r="I407" s="14">
        <f>VLOOKUP(B407,MasterData[],5,0)</f>
        <v>120</v>
      </c>
      <c r="J407" s="14">
        <f>VLOOKUP(B407,MasterData[],6,0)</f>
        <v>162</v>
      </c>
      <c r="K407" s="14">
        <f t="shared" si="32"/>
        <v>960</v>
      </c>
      <c r="L407" s="14">
        <f t="shared" si="33"/>
        <v>1296</v>
      </c>
      <c r="M407" s="6">
        <f t="shared" si="34"/>
        <v>20</v>
      </c>
      <c r="N407" s="6" t="str">
        <f t="shared" si="30"/>
        <v>Jul</v>
      </c>
      <c r="O407" s="7" t="str">
        <f t="shared" si="31"/>
        <v>2022</v>
      </c>
    </row>
    <row r="408" spans="1:15" x14ac:dyDescent="0.3">
      <c r="A408" s="12">
        <v>44764</v>
      </c>
      <c r="B408" s="13" t="s">
        <v>77</v>
      </c>
      <c r="C408" s="6">
        <v>6</v>
      </c>
      <c r="D408" s="6" t="s">
        <v>107</v>
      </c>
      <c r="E408" s="6" t="s">
        <v>106</v>
      </c>
      <c r="F408" s="6" t="str">
        <f>VLOOKUP(B408,MasterData[],2,0)</f>
        <v>Product34</v>
      </c>
      <c r="G408" s="6" t="str">
        <f>VLOOKUP(B408,MasterData[],3,0)</f>
        <v>Category04</v>
      </c>
      <c r="H408" s="6" t="str">
        <f>VLOOKUP(B408,MasterData[],4,0)</f>
        <v>Lt</v>
      </c>
      <c r="I408" s="14">
        <f>VLOOKUP(B408,MasterData[],5,0)</f>
        <v>55</v>
      </c>
      <c r="J408" s="14">
        <f>VLOOKUP(B408,MasterData[],6,0)</f>
        <v>58.3</v>
      </c>
      <c r="K408" s="14">
        <f t="shared" si="32"/>
        <v>330</v>
      </c>
      <c r="L408" s="14">
        <f t="shared" si="33"/>
        <v>349.79999999999995</v>
      </c>
      <c r="M408" s="6">
        <f t="shared" si="34"/>
        <v>22</v>
      </c>
      <c r="N408" s="6" t="str">
        <f t="shared" si="30"/>
        <v>Jul</v>
      </c>
      <c r="O408" s="7" t="str">
        <f t="shared" si="31"/>
        <v>2022</v>
      </c>
    </row>
    <row r="409" spans="1:15" x14ac:dyDescent="0.3">
      <c r="A409" s="12">
        <v>44765</v>
      </c>
      <c r="B409" s="13" t="s">
        <v>43</v>
      </c>
      <c r="C409" s="6">
        <v>2</v>
      </c>
      <c r="D409" s="6" t="s">
        <v>105</v>
      </c>
      <c r="E409" s="6" t="s">
        <v>105</v>
      </c>
      <c r="F409" s="6" t="str">
        <f>VLOOKUP(B409,MasterData[],2,0)</f>
        <v>Product18</v>
      </c>
      <c r="G409" s="6" t="str">
        <f>VLOOKUP(B409,MasterData[],3,0)</f>
        <v>Category02</v>
      </c>
      <c r="H409" s="6" t="str">
        <f>VLOOKUP(B409,MasterData[],4,0)</f>
        <v>No.</v>
      </c>
      <c r="I409" s="14">
        <f>VLOOKUP(B409,MasterData[],5,0)</f>
        <v>37</v>
      </c>
      <c r="J409" s="14">
        <f>VLOOKUP(B409,MasterData[],6,0)</f>
        <v>49.21</v>
      </c>
      <c r="K409" s="14">
        <f t="shared" si="32"/>
        <v>74</v>
      </c>
      <c r="L409" s="14">
        <f t="shared" si="33"/>
        <v>98.42</v>
      </c>
      <c r="M409" s="6">
        <f t="shared" si="34"/>
        <v>23</v>
      </c>
      <c r="N409" s="6" t="str">
        <f t="shared" si="30"/>
        <v>Jul</v>
      </c>
      <c r="O409" s="7" t="str">
        <f t="shared" si="31"/>
        <v>2022</v>
      </c>
    </row>
    <row r="410" spans="1:15" x14ac:dyDescent="0.3">
      <c r="A410" s="12">
        <v>44766</v>
      </c>
      <c r="B410" s="13" t="s">
        <v>18</v>
      </c>
      <c r="C410" s="6">
        <v>14</v>
      </c>
      <c r="D410" s="6" t="s">
        <v>107</v>
      </c>
      <c r="E410" s="6" t="s">
        <v>106</v>
      </c>
      <c r="F410" s="6" t="str">
        <f>VLOOKUP(B410,MasterData[],2,0)</f>
        <v>Product06</v>
      </c>
      <c r="G410" s="6" t="str">
        <f>VLOOKUP(B410,MasterData[],3,0)</f>
        <v>Category01</v>
      </c>
      <c r="H410" s="6" t="str">
        <f>VLOOKUP(B410,MasterData[],4,0)</f>
        <v>Kg</v>
      </c>
      <c r="I410" s="14">
        <f>VLOOKUP(B410,MasterData[],5,0)</f>
        <v>75</v>
      </c>
      <c r="J410" s="14">
        <f>VLOOKUP(B410,MasterData[],6,0)</f>
        <v>85.5</v>
      </c>
      <c r="K410" s="14">
        <f t="shared" si="32"/>
        <v>1050</v>
      </c>
      <c r="L410" s="14">
        <f t="shared" si="33"/>
        <v>1197</v>
      </c>
      <c r="M410" s="6">
        <f t="shared" si="34"/>
        <v>24</v>
      </c>
      <c r="N410" s="6" t="str">
        <f t="shared" si="30"/>
        <v>Jul</v>
      </c>
      <c r="O410" s="7" t="str">
        <f t="shared" si="31"/>
        <v>2022</v>
      </c>
    </row>
    <row r="411" spans="1:15" x14ac:dyDescent="0.3">
      <c r="A411" s="12">
        <v>44766</v>
      </c>
      <c r="B411" s="13" t="s">
        <v>63</v>
      </c>
      <c r="C411" s="6">
        <v>1</v>
      </c>
      <c r="D411" s="6" t="s">
        <v>105</v>
      </c>
      <c r="E411" s="6" t="s">
        <v>105</v>
      </c>
      <c r="F411" s="6" t="str">
        <f>VLOOKUP(B411,MasterData[],2,0)</f>
        <v>Product27</v>
      </c>
      <c r="G411" s="6" t="str">
        <f>VLOOKUP(B411,MasterData[],3,0)</f>
        <v>Category04</v>
      </c>
      <c r="H411" s="6" t="str">
        <f>VLOOKUP(B411,MasterData[],4,0)</f>
        <v>Lt</v>
      </c>
      <c r="I411" s="14">
        <f>VLOOKUP(B411,MasterData[],5,0)</f>
        <v>48</v>
      </c>
      <c r="J411" s="14">
        <f>VLOOKUP(B411,MasterData[],6,0)</f>
        <v>57.120000000000005</v>
      </c>
      <c r="K411" s="14">
        <f t="shared" si="32"/>
        <v>48</v>
      </c>
      <c r="L411" s="14">
        <f t="shared" si="33"/>
        <v>57.120000000000005</v>
      </c>
      <c r="M411" s="6">
        <f t="shared" si="34"/>
        <v>24</v>
      </c>
      <c r="N411" s="6" t="str">
        <f t="shared" si="30"/>
        <v>Jul</v>
      </c>
      <c r="O411" s="7" t="str">
        <f t="shared" si="31"/>
        <v>2022</v>
      </c>
    </row>
    <row r="412" spans="1:15" x14ac:dyDescent="0.3">
      <c r="A412" s="12">
        <v>44767</v>
      </c>
      <c r="B412" s="13" t="s">
        <v>98</v>
      </c>
      <c r="C412" s="6">
        <v>2</v>
      </c>
      <c r="D412" s="6" t="s">
        <v>107</v>
      </c>
      <c r="E412" s="6" t="s">
        <v>106</v>
      </c>
      <c r="F412" s="6" t="str">
        <f>VLOOKUP(B412,MasterData[],2,0)</f>
        <v>Product44</v>
      </c>
      <c r="G412" s="6" t="str">
        <f>VLOOKUP(B412,MasterData[],3,0)</f>
        <v>Category05</v>
      </c>
      <c r="H412" s="6" t="str">
        <f>VLOOKUP(B412,MasterData[],4,0)</f>
        <v>Kg</v>
      </c>
      <c r="I412" s="14">
        <f>VLOOKUP(B412,MasterData[],5,0)</f>
        <v>76</v>
      </c>
      <c r="J412" s="14">
        <f>VLOOKUP(B412,MasterData[],6,0)</f>
        <v>82.08</v>
      </c>
      <c r="K412" s="14">
        <f t="shared" si="32"/>
        <v>152</v>
      </c>
      <c r="L412" s="14">
        <f t="shared" si="33"/>
        <v>164.16</v>
      </c>
      <c r="M412" s="6">
        <f t="shared" si="34"/>
        <v>25</v>
      </c>
      <c r="N412" s="6" t="str">
        <f t="shared" si="30"/>
        <v>Jul</v>
      </c>
      <c r="O412" s="7" t="str">
        <f t="shared" si="31"/>
        <v>2022</v>
      </c>
    </row>
    <row r="413" spans="1:15" x14ac:dyDescent="0.3">
      <c r="A413" s="12">
        <v>44767</v>
      </c>
      <c r="B413" s="13" t="s">
        <v>41</v>
      </c>
      <c r="C413" s="6">
        <v>12</v>
      </c>
      <c r="D413" s="6" t="s">
        <v>107</v>
      </c>
      <c r="E413" s="6" t="s">
        <v>106</v>
      </c>
      <c r="F413" s="6" t="str">
        <f>VLOOKUP(B413,MasterData[],2,0)</f>
        <v>Product17</v>
      </c>
      <c r="G413" s="6" t="str">
        <f>VLOOKUP(B413,MasterData[],3,0)</f>
        <v>Category02</v>
      </c>
      <c r="H413" s="6" t="str">
        <f>VLOOKUP(B413,MasterData[],4,0)</f>
        <v>Ft</v>
      </c>
      <c r="I413" s="14">
        <f>VLOOKUP(B413,MasterData[],5,0)</f>
        <v>134</v>
      </c>
      <c r="J413" s="14">
        <f>VLOOKUP(B413,MasterData[],6,0)</f>
        <v>156.78</v>
      </c>
      <c r="K413" s="14">
        <f t="shared" si="32"/>
        <v>1608</v>
      </c>
      <c r="L413" s="14">
        <f t="shared" si="33"/>
        <v>1881.3600000000001</v>
      </c>
      <c r="M413" s="6">
        <f t="shared" si="34"/>
        <v>25</v>
      </c>
      <c r="N413" s="6" t="str">
        <f t="shared" si="30"/>
        <v>Jul</v>
      </c>
      <c r="O413" s="7" t="str">
        <f t="shared" si="31"/>
        <v>2022</v>
      </c>
    </row>
    <row r="414" spans="1:15" x14ac:dyDescent="0.3">
      <c r="A414" s="12">
        <v>44767</v>
      </c>
      <c r="B414" s="13" t="s">
        <v>12</v>
      </c>
      <c r="C414" s="6">
        <v>13</v>
      </c>
      <c r="D414" s="6" t="s">
        <v>105</v>
      </c>
      <c r="E414" s="6" t="s">
        <v>106</v>
      </c>
      <c r="F414" s="6" t="str">
        <f>VLOOKUP(B414,MasterData[],2,0)</f>
        <v>Product03</v>
      </c>
      <c r="G414" s="6" t="str">
        <f>VLOOKUP(B414,MasterData[],3,0)</f>
        <v>Category01</v>
      </c>
      <c r="H414" s="6" t="str">
        <f>VLOOKUP(B414,MasterData[],4,0)</f>
        <v>Kg</v>
      </c>
      <c r="I414" s="14">
        <f>VLOOKUP(B414,MasterData[],5,0)</f>
        <v>71</v>
      </c>
      <c r="J414" s="14">
        <f>VLOOKUP(B414,MasterData[],6,0)</f>
        <v>80.94</v>
      </c>
      <c r="K414" s="14">
        <f t="shared" si="32"/>
        <v>923</v>
      </c>
      <c r="L414" s="14">
        <f t="shared" si="33"/>
        <v>1052.22</v>
      </c>
      <c r="M414" s="6">
        <f t="shared" si="34"/>
        <v>25</v>
      </c>
      <c r="N414" s="6" t="str">
        <f t="shared" si="30"/>
        <v>Jul</v>
      </c>
      <c r="O414" s="7" t="str">
        <f t="shared" si="31"/>
        <v>2022</v>
      </c>
    </row>
    <row r="415" spans="1:15" x14ac:dyDescent="0.3">
      <c r="A415" s="12">
        <v>44768</v>
      </c>
      <c r="B415" s="13" t="s">
        <v>12</v>
      </c>
      <c r="C415" s="6">
        <v>10</v>
      </c>
      <c r="D415" s="6" t="s">
        <v>105</v>
      </c>
      <c r="E415" s="6" t="s">
        <v>105</v>
      </c>
      <c r="F415" s="6" t="str">
        <f>VLOOKUP(B415,MasterData[],2,0)</f>
        <v>Product03</v>
      </c>
      <c r="G415" s="6" t="str">
        <f>VLOOKUP(B415,MasterData[],3,0)</f>
        <v>Category01</v>
      </c>
      <c r="H415" s="6" t="str">
        <f>VLOOKUP(B415,MasterData[],4,0)</f>
        <v>Kg</v>
      </c>
      <c r="I415" s="14">
        <f>VLOOKUP(B415,MasterData[],5,0)</f>
        <v>71</v>
      </c>
      <c r="J415" s="14">
        <f>VLOOKUP(B415,MasterData[],6,0)</f>
        <v>80.94</v>
      </c>
      <c r="K415" s="14">
        <f t="shared" si="32"/>
        <v>710</v>
      </c>
      <c r="L415" s="14">
        <f t="shared" si="33"/>
        <v>809.4</v>
      </c>
      <c r="M415" s="6">
        <f t="shared" si="34"/>
        <v>26</v>
      </c>
      <c r="N415" s="6" t="str">
        <f t="shared" si="30"/>
        <v>Jul</v>
      </c>
      <c r="O415" s="7" t="str">
        <f t="shared" si="31"/>
        <v>2022</v>
      </c>
    </row>
    <row r="416" spans="1:15" x14ac:dyDescent="0.3">
      <c r="A416" s="12">
        <v>44768</v>
      </c>
      <c r="B416" s="13" t="s">
        <v>60</v>
      </c>
      <c r="C416" s="6">
        <v>1</v>
      </c>
      <c r="D416" s="6" t="s">
        <v>105</v>
      </c>
      <c r="E416" s="6" t="s">
        <v>106</v>
      </c>
      <c r="F416" s="6" t="str">
        <f>VLOOKUP(B416,MasterData[],2,0)</f>
        <v>Product26</v>
      </c>
      <c r="G416" s="6" t="str">
        <f>VLOOKUP(B416,MasterData[],3,0)</f>
        <v>Category04</v>
      </c>
      <c r="H416" s="6" t="str">
        <f>VLOOKUP(B416,MasterData[],4,0)</f>
        <v>No.</v>
      </c>
      <c r="I416" s="14">
        <f>VLOOKUP(B416,MasterData[],5,0)</f>
        <v>18</v>
      </c>
      <c r="J416" s="14">
        <f>VLOOKUP(B416,MasterData[],6,0)</f>
        <v>24.66</v>
      </c>
      <c r="K416" s="14">
        <f t="shared" si="32"/>
        <v>18</v>
      </c>
      <c r="L416" s="14">
        <f t="shared" si="33"/>
        <v>24.66</v>
      </c>
      <c r="M416" s="6">
        <f t="shared" si="34"/>
        <v>26</v>
      </c>
      <c r="N416" s="6" t="str">
        <f t="shared" si="30"/>
        <v>Jul</v>
      </c>
      <c r="O416" s="7" t="str">
        <f t="shared" si="31"/>
        <v>2022</v>
      </c>
    </row>
    <row r="417" spans="1:15" x14ac:dyDescent="0.3">
      <c r="A417" s="12">
        <v>44776</v>
      </c>
      <c r="B417" s="13" t="s">
        <v>31</v>
      </c>
      <c r="C417" s="6">
        <v>5</v>
      </c>
      <c r="D417" s="6" t="s">
        <v>107</v>
      </c>
      <c r="E417" s="6" t="s">
        <v>106</v>
      </c>
      <c r="F417" s="6" t="str">
        <f>VLOOKUP(B417,MasterData[],2,0)</f>
        <v>Product12</v>
      </c>
      <c r="G417" s="6" t="str">
        <f>VLOOKUP(B417,MasterData[],3,0)</f>
        <v>Category02</v>
      </c>
      <c r="H417" s="6" t="str">
        <f>VLOOKUP(B417,MasterData[],4,0)</f>
        <v>Kg</v>
      </c>
      <c r="I417" s="14">
        <f>VLOOKUP(B417,MasterData[],5,0)</f>
        <v>73</v>
      </c>
      <c r="J417" s="14">
        <f>VLOOKUP(B417,MasterData[],6,0)</f>
        <v>94.17</v>
      </c>
      <c r="K417" s="14">
        <f t="shared" si="32"/>
        <v>365</v>
      </c>
      <c r="L417" s="14">
        <f t="shared" si="33"/>
        <v>470.85</v>
      </c>
      <c r="M417" s="6">
        <f t="shared" si="34"/>
        <v>3</v>
      </c>
      <c r="N417" s="6" t="str">
        <f t="shared" si="30"/>
        <v>Aug</v>
      </c>
      <c r="O417" s="7" t="str">
        <f t="shared" si="31"/>
        <v>2022</v>
      </c>
    </row>
    <row r="418" spans="1:15" x14ac:dyDescent="0.3">
      <c r="A418" s="12">
        <v>44779</v>
      </c>
      <c r="B418" s="13" t="s">
        <v>39</v>
      </c>
      <c r="C418" s="6">
        <v>9</v>
      </c>
      <c r="D418" s="6" t="s">
        <v>105</v>
      </c>
      <c r="E418" s="6" t="s">
        <v>105</v>
      </c>
      <c r="F418" s="6" t="str">
        <f>VLOOKUP(B418,MasterData[],2,0)</f>
        <v>Product16</v>
      </c>
      <c r="G418" s="6" t="str">
        <f>VLOOKUP(B418,MasterData[],3,0)</f>
        <v>Category02</v>
      </c>
      <c r="H418" s="6" t="str">
        <f>VLOOKUP(B418,MasterData[],4,0)</f>
        <v>No.</v>
      </c>
      <c r="I418" s="14">
        <f>VLOOKUP(B418,MasterData[],5,0)</f>
        <v>13</v>
      </c>
      <c r="J418" s="14">
        <f>VLOOKUP(B418,MasterData[],6,0)</f>
        <v>16.64</v>
      </c>
      <c r="K418" s="14">
        <f t="shared" si="32"/>
        <v>117</v>
      </c>
      <c r="L418" s="14">
        <f t="shared" si="33"/>
        <v>149.76</v>
      </c>
      <c r="M418" s="6">
        <f t="shared" si="34"/>
        <v>6</v>
      </c>
      <c r="N418" s="6" t="str">
        <f t="shared" si="30"/>
        <v>Aug</v>
      </c>
      <c r="O418" s="7" t="str">
        <f t="shared" si="31"/>
        <v>2022</v>
      </c>
    </row>
    <row r="419" spans="1:15" x14ac:dyDescent="0.3">
      <c r="A419" s="12">
        <v>44781</v>
      </c>
      <c r="B419" s="13" t="s">
        <v>39</v>
      </c>
      <c r="C419" s="6">
        <v>2</v>
      </c>
      <c r="D419" s="6" t="s">
        <v>107</v>
      </c>
      <c r="E419" s="6" t="s">
        <v>105</v>
      </c>
      <c r="F419" s="6" t="str">
        <f>VLOOKUP(B419,MasterData[],2,0)</f>
        <v>Product16</v>
      </c>
      <c r="G419" s="6" t="str">
        <f>VLOOKUP(B419,MasterData[],3,0)</f>
        <v>Category02</v>
      </c>
      <c r="H419" s="6" t="str">
        <f>VLOOKUP(B419,MasterData[],4,0)</f>
        <v>No.</v>
      </c>
      <c r="I419" s="14">
        <f>VLOOKUP(B419,MasterData[],5,0)</f>
        <v>13</v>
      </c>
      <c r="J419" s="14">
        <f>VLOOKUP(B419,MasterData[],6,0)</f>
        <v>16.64</v>
      </c>
      <c r="K419" s="14">
        <f t="shared" si="32"/>
        <v>26</v>
      </c>
      <c r="L419" s="14">
        <f t="shared" si="33"/>
        <v>33.28</v>
      </c>
      <c r="M419" s="6">
        <f t="shared" si="34"/>
        <v>8</v>
      </c>
      <c r="N419" s="6" t="str">
        <f t="shared" si="30"/>
        <v>Aug</v>
      </c>
      <c r="O419" s="7" t="str">
        <f t="shared" si="31"/>
        <v>2022</v>
      </c>
    </row>
    <row r="420" spans="1:15" x14ac:dyDescent="0.3">
      <c r="A420" s="12">
        <v>44781</v>
      </c>
      <c r="B420" s="13" t="s">
        <v>73</v>
      </c>
      <c r="C420" s="6">
        <v>12</v>
      </c>
      <c r="D420" s="6" t="s">
        <v>107</v>
      </c>
      <c r="E420" s="6" t="s">
        <v>106</v>
      </c>
      <c r="F420" s="6" t="str">
        <f>VLOOKUP(B420,MasterData[],2,0)</f>
        <v>Product32</v>
      </c>
      <c r="G420" s="6" t="str">
        <f>VLOOKUP(B420,MasterData[],3,0)</f>
        <v>Category04</v>
      </c>
      <c r="H420" s="6" t="str">
        <f>VLOOKUP(B420,MasterData[],4,0)</f>
        <v>Kg</v>
      </c>
      <c r="I420" s="14">
        <f>VLOOKUP(B420,MasterData[],5,0)</f>
        <v>89</v>
      </c>
      <c r="J420" s="14">
        <f>VLOOKUP(B420,MasterData[],6,0)</f>
        <v>117.48</v>
      </c>
      <c r="K420" s="14">
        <f t="shared" si="32"/>
        <v>1068</v>
      </c>
      <c r="L420" s="14">
        <f t="shared" si="33"/>
        <v>1409.76</v>
      </c>
      <c r="M420" s="6">
        <f t="shared" si="34"/>
        <v>8</v>
      </c>
      <c r="N420" s="6" t="str">
        <f t="shared" si="30"/>
        <v>Aug</v>
      </c>
      <c r="O420" s="7" t="str">
        <f t="shared" si="31"/>
        <v>2022</v>
      </c>
    </row>
    <row r="421" spans="1:15" x14ac:dyDescent="0.3">
      <c r="A421" s="12">
        <v>44781</v>
      </c>
      <c r="B421" s="13" t="s">
        <v>50</v>
      </c>
      <c r="C421" s="6">
        <v>11</v>
      </c>
      <c r="D421" s="6" t="s">
        <v>107</v>
      </c>
      <c r="E421" s="6" t="s">
        <v>106</v>
      </c>
      <c r="F421" s="6" t="str">
        <f>VLOOKUP(B421,MasterData[],2,0)</f>
        <v>Product21</v>
      </c>
      <c r="G421" s="6" t="str">
        <f>VLOOKUP(B421,MasterData[],3,0)</f>
        <v>Category03</v>
      </c>
      <c r="H421" s="6" t="str">
        <f>VLOOKUP(B421,MasterData[],4,0)</f>
        <v>Ft</v>
      </c>
      <c r="I421" s="14">
        <f>VLOOKUP(B421,MasterData[],5,0)</f>
        <v>126</v>
      </c>
      <c r="J421" s="14">
        <f>VLOOKUP(B421,MasterData[],6,0)</f>
        <v>162.54</v>
      </c>
      <c r="K421" s="14">
        <f t="shared" si="32"/>
        <v>1386</v>
      </c>
      <c r="L421" s="14">
        <f t="shared" si="33"/>
        <v>1787.9399999999998</v>
      </c>
      <c r="M421" s="6">
        <f t="shared" si="34"/>
        <v>8</v>
      </c>
      <c r="N421" s="6" t="str">
        <f t="shared" si="30"/>
        <v>Aug</v>
      </c>
      <c r="O421" s="7" t="str">
        <f t="shared" si="31"/>
        <v>2022</v>
      </c>
    </row>
    <row r="422" spans="1:15" x14ac:dyDescent="0.3">
      <c r="A422" s="12">
        <v>44787</v>
      </c>
      <c r="B422" s="13" t="s">
        <v>69</v>
      </c>
      <c r="C422" s="6">
        <v>14</v>
      </c>
      <c r="D422" s="6" t="s">
        <v>107</v>
      </c>
      <c r="E422" s="6" t="s">
        <v>106</v>
      </c>
      <c r="F422" s="6" t="str">
        <f>VLOOKUP(B422,MasterData[],2,0)</f>
        <v>Product30</v>
      </c>
      <c r="G422" s="6" t="str">
        <f>VLOOKUP(B422,MasterData[],3,0)</f>
        <v>Category04</v>
      </c>
      <c r="H422" s="6" t="str">
        <f>VLOOKUP(B422,MasterData[],4,0)</f>
        <v>Ft</v>
      </c>
      <c r="I422" s="14">
        <f>VLOOKUP(B422,MasterData[],5,0)</f>
        <v>148</v>
      </c>
      <c r="J422" s="14">
        <f>VLOOKUP(B422,MasterData[],6,0)</f>
        <v>201.28</v>
      </c>
      <c r="K422" s="14">
        <f t="shared" si="32"/>
        <v>2072</v>
      </c>
      <c r="L422" s="14">
        <f t="shared" si="33"/>
        <v>2817.92</v>
      </c>
      <c r="M422" s="6">
        <f t="shared" si="34"/>
        <v>14</v>
      </c>
      <c r="N422" s="6" t="str">
        <f t="shared" si="30"/>
        <v>Aug</v>
      </c>
      <c r="O422" s="7" t="str">
        <f t="shared" si="31"/>
        <v>2022</v>
      </c>
    </row>
    <row r="423" spans="1:15" x14ac:dyDescent="0.3">
      <c r="A423" s="12">
        <v>44788</v>
      </c>
      <c r="B423" s="13" t="s">
        <v>29</v>
      </c>
      <c r="C423" s="6">
        <v>10</v>
      </c>
      <c r="D423" s="6" t="s">
        <v>104</v>
      </c>
      <c r="E423" s="6" t="s">
        <v>106</v>
      </c>
      <c r="F423" s="6" t="str">
        <f>VLOOKUP(B423,MasterData[],2,0)</f>
        <v>Product11</v>
      </c>
      <c r="G423" s="6" t="str">
        <f>VLOOKUP(B423,MasterData[],3,0)</f>
        <v>Category02</v>
      </c>
      <c r="H423" s="6" t="str">
        <f>VLOOKUP(B423,MasterData[],4,0)</f>
        <v>Lt</v>
      </c>
      <c r="I423" s="14">
        <f>VLOOKUP(B423,MasterData[],5,0)</f>
        <v>44</v>
      </c>
      <c r="J423" s="14">
        <f>VLOOKUP(B423,MasterData[],6,0)</f>
        <v>48.4</v>
      </c>
      <c r="K423" s="14">
        <f t="shared" si="32"/>
        <v>440</v>
      </c>
      <c r="L423" s="14">
        <f t="shared" si="33"/>
        <v>484</v>
      </c>
      <c r="M423" s="6">
        <f t="shared" si="34"/>
        <v>15</v>
      </c>
      <c r="N423" s="6" t="str">
        <f t="shared" si="30"/>
        <v>Aug</v>
      </c>
      <c r="O423" s="7" t="str">
        <f t="shared" si="31"/>
        <v>2022</v>
      </c>
    </row>
    <row r="424" spans="1:15" x14ac:dyDescent="0.3">
      <c r="A424" s="12">
        <v>44788</v>
      </c>
      <c r="B424" s="13" t="s">
        <v>37</v>
      </c>
      <c r="C424" s="6">
        <v>7</v>
      </c>
      <c r="D424" s="6" t="s">
        <v>107</v>
      </c>
      <c r="E424" s="6" t="s">
        <v>105</v>
      </c>
      <c r="F424" s="6" t="str">
        <f>VLOOKUP(B424,MasterData[],2,0)</f>
        <v>Product15</v>
      </c>
      <c r="G424" s="6" t="str">
        <f>VLOOKUP(B424,MasterData[],3,0)</f>
        <v>Category02</v>
      </c>
      <c r="H424" s="6" t="str">
        <f>VLOOKUP(B424,MasterData[],4,0)</f>
        <v>No.</v>
      </c>
      <c r="I424" s="14">
        <f>VLOOKUP(B424,MasterData[],5,0)</f>
        <v>12</v>
      </c>
      <c r="J424" s="14">
        <f>VLOOKUP(B424,MasterData[],6,0)</f>
        <v>15.719999999999999</v>
      </c>
      <c r="K424" s="14">
        <f t="shared" si="32"/>
        <v>84</v>
      </c>
      <c r="L424" s="14">
        <f t="shared" si="33"/>
        <v>110.03999999999999</v>
      </c>
      <c r="M424" s="6">
        <f t="shared" si="34"/>
        <v>15</v>
      </c>
      <c r="N424" s="6" t="str">
        <f t="shared" si="30"/>
        <v>Aug</v>
      </c>
      <c r="O424" s="7" t="str">
        <f t="shared" si="31"/>
        <v>2022</v>
      </c>
    </row>
    <row r="425" spans="1:15" x14ac:dyDescent="0.3">
      <c r="A425" s="12">
        <v>44791</v>
      </c>
      <c r="B425" s="13" t="s">
        <v>67</v>
      </c>
      <c r="C425" s="6">
        <v>8</v>
      </c>
      <c r="D425" s="6" t="s">
        <v>105</v>
      </c>
      <c r="E425" s="6" t="s">
        <v>105</v>
      </c>
      <c r="F425" s="6" t="str">
        <f>VLOOKUP(B425,MasterData[],2,0)</f>
        <v>Product29</v>
      </c>
      <c r="G425" s="6" t="str">
        <f>VLOOKUP(B425,MasterData[],3,0)</f>
        <v>Category04</v>
      </c>
      <c r="H425" s="6" t="str">
        <f>VLOOKUP(B425,MasterData[],4,0)</f>
        <v>Lt</v>
      </c>
      <c r="I425" s="14">
        <f>VLOOKUP(B425,MasterData[],5,0)</f>
        <v>47</v>
      </c>
      <c r="J425" s="14">
        <f>VLOOKUP(B425,MasterData[],6,0)</f>
        <v>53.11</v>
      </c>
      <c r="K425" s="14">
        <f t="shared" si="32"/>
        <v>376</v>
      </c>
      <c r="L425" s="14">
        <f t="shared" si="33"/>
        <v>424.88</v>
      </c>
      <c r="M425" s="6">
        <f t="shared" si="34"/>
        <v>18</v>
      </c>
      <c r="N425" s="6" t="str">
        <f t="shared" si="30"/>
        <v>Aug</v>
      </c>
      <c r="O425" s="7" t="str">
        <f t="shared" si="31"/>
        <v>2022</v>
      </c>
    </row>
    <row r="426" spans="1:15" x14ac:dyDescent="0.3">
      <c r="A426" s="12">
        <v>44791</v>
      </c>
      <c r="B426" s="13" t="s">
        <v>26</v>
      </c>
      <c r="C426" s="6">
        <v>2</v>
      </c>
      <c r="D426" s="6" t="s">
        <v>105</v>
      </c>
      <c r="E426" s="6" t="s">
        <v>106</v>
      </c>
      <c r="F426" s="6" t="str">
        <f>VLOOKUP(B426,MasterData[],2,0)</f>
        <v>Product10</v>
      </c>
      <c r="G426" s="6" t="str">
        <f>VLOOKUP(B426,MasterData[],3,0)</f>
        <v>Category02</v>
      </c>
      <c r="H426" s="6" t="str">
        <f>VLOOKUP(B426,MasterData[],4,0)</f>
        <v>Ft</v>
      </c>
      <c r="I426" s="14">
        <f>VLOOKUP(B426,MasterData[],5,0)</f>
        <v>148</v>
      </c>
      <c r="J426" s="14">
        <f>VLOOKUP(B426,MasterData[],6,0)</f>
        <v>164.28</v>
      </c>
      <c r="K426" s="14">
        <f t="shared" si="32"/>
        <v>296</v>
      </c>
      <c r="L426" s="14">
        <f t="shared" si="33"/>
        <v>328.56</v>
      </c>
      <c r="M426" s="6">
        <f t="shared" si="34"/>
        <v>18</v>
      </c>
      <c r="N426" s="6" t="str">
        <f t="shared" si="30"/>
        <v>Aug</v>
      </c>
      <c r="O426" s="7" t="str">
        <f t="shared" si="31"/>
        <v>2022</v>
      </c>
    </row>
    <row r="427" spans="1:15" x14ac:dyDescent="0.3">
      <c r="A427" s="12">
        <v>44792</v>
      </c>
      <c r="B427" s="13" t="s">
        <v>20</v>
      </c>
      <c r="C427" s="6">
        <v>3</v>
      </c>
      <c r="D427" s="6" t="s">
        <v>105</v>
      </c>
      <c r="E427" s="6" t="s">
        <v>105</v>
      </c>
      <c r="F427" s="6" t="str">
        <f>VLOOKUP(B427,MasterData[],2,0)</f>
        <v>Product07</v>
      </c>
      <c r="G427" s="6" t="str">
        <f>VLOOKUP(B427,MasterData[],3,0)</f>
        <v>Category01</v>
      </c>
      <c r="H427" s="6" t="str">
        <f>VLOOKUP(B427,MasterData[],4,0)</f>
        <v>Lt</v>
      </c>
      <c r="I427" s="14">
        <f>VLOOKUP(B427,MasterData[],5,0)</f>
        <v>43</v>
      </c>
      <c r="J427" s="14">
        <f>VLOOKUP(B427,MasterData[],6,0)</f>
        <v>47.730000000000004</v>
      </c>
      <c r="K427" s="14">
        <f t="shared" si="32"/>
        <v>129</v>
      </c>
      <c r="L427" s="14">
        <f t="shared" si="33"/>
        <v>143.19</v>
      </c>
      <c r="M427" s="6">
        <f t="shared" si="34"/>
        <v>19</v>
      </c>
      <c r="N427" s="6" t="str">
        <f t="shared" si="30"/>
        <v>Aug</v>
      </c>
      <c r="O427" s="7" t="str">
        <f t="shared" si="31"/>
        <v>2022</v>
      </c>
    </row>
    <row r="428" spans="1:15" x14ac:dyDescent="0.3">
      <c r="A428" s="12">
        <v>44793</v>
      </c>
      <c r="B428" s="13" t="s">
        <v>54</v>
      </c>
      <c r="C428" s="6">
        <v>13</v>
      </c>
      <c r="D428" s="6" t="s">
        <v>107</v>
      </c>
      <c r="E428" s="6" t="s">
        <v>105</v>
      </c>
      <c r="F428" s="6" t="str">
        <f>VLOOKUP(B428,MasterData[],2,0)</f>
        <v>Product23</v>
      </c>
      <c r="G428" s="6" t="str">
        <f>VLOOKUP(B428,MasterData[],3,0)</f>
        <v>Category03</v>
      </c>
      <c r="H428" s="6" t="str">
        <f>VLOOKUP(B428,MasterData[],4,0)</f>
        <v>Ft</v>
      </c>
      <c r="I428" s="14">
        <f>VLOOKUP(B428,MasterData[],5,0)</f>
        <v>141</v>
      </c>
      <c r="J428" s="14">
        <f>VLOOKUP(B428,MasterData[],6,0)</f>
        <v>149.46</v>
      </c>
      <c r="K428" s="14">
        <f t="shared" si="32"/>
        <v>1833</v>
      </c>
      <c r="L428" s="14">
        <f t="shared" si="33"/>
        <v>1942.98</v>
      </c>
      <c r="M428" s="6">
        <f t="shared" si="34"/>
        <v>20</v>
      </c>
      <c r="N428" s="6" t="str">
        <f t="shared" si="30"/>
        <v>Aug</v>
      </c>
      <c r="O428" s="7" t="str">
        <f t="shared" si="31"/>
        <v>2022</v>
      </c>
    </row>
    <row r="429" spans="1:15" x14ac:dyDescent="0.3">
      <c r="A429" s="12">
        <v>44793</v>
      </c>
      <c r="B429" s="13" t="s">
        <v>75</v>
      </c>
      <c r="C429" s="6">
        <v>14</v>
      </c>
      <c r="D429" s="6" t="s">
        <v>107</v>
      </c>
      <c r="E429" s="6" t="s">
        <v>105</v>
      </c>
      <c r="F429" s="6" t="str">
        <f>VLOOKUP(B429,MasterData[],2,0)</f>
        <v>Product33</v>
      </c>
      <c r="G429" s="6" t="str">
        <f>VLOOKUP(B429,MasterData[],3,0)</f>
        <v>Category04</v>
      </c>
      <c r="H429" s="6" t="str">
        <f>VLOOKUP(B429,MasterData[],4,0)</f>
        <v>Kg</v>
      </c>
      <c r="I429" s="14">
        <f>VLOOKUP(B429,MasterData[],5,0)</f>
        <v>95</v>
      </c>
      <c r="J429" s="14">
        <f>VLOOKUP(B429,MasterData[],6,0)</f>
        <v>119.7</v>
      </c>
      <c r="K429" s="14">
        <f t="shared" si="32"/>
        <v>1330</v>
      </c>
      <c r="L429" s="14">
        <f t="shared" si="33"/>
        <v>1675.8</v>
      </c>
      <c r="M429" s="6">
        <f t="shared" si="34"/>
        <v>20</v>
      </c>
      <c r="N429" s="6" t="str">
        <f t="shared" si="30"/>
        <v>Aug</v>
      </c>
      <c r="O429" s="7" t="str">
        <f t="shared" si="31"/>
        <v>2022</v>
      </c>
    </row>
    <row r="430" spans="1:15" x14ac:dyDescent="0.3">
      <c r="A430" s="12">
        <v>44794</v>
      </c>
      <c r="B430" s="13" t="s">
        <v>39</v>
      </c>
      <c r="C430" s="6">
        <v>4</v>
      </c>
      <c r="D430" s="6" t="s">
        <v>107</v>
      </c>
      <c r="E430" s="6" t="s">
        <v>105</v>
      </c>
      <c r="F430" s="6" t="str">
        <f>VLOOKUP(B430,MasterData[],2,0)</f>
        <v>Product16</v>
      </c>
      <c r="G430" s="6" t="str">
        <f>VLOOKUP(B430,MasterData[],3,0)</f>
        <v>Category02</v>
      </c>
      <c r="H430" s="6" t="str">
        <f>VLOOKUP(B430,MasterData[],4,0)</f>
        <v>No.</v>
      </c>
      <c r="I430" s="14">
        <f>VLOOKUP(B430,MasterData[],5,0)</f>
        <v>13</v>
      </c>
      <c r="J430" s="14">
        <f>VLOOKUP(B430,MasterData[],6,0)</f>
        <v>16.64</v>
      </c>
      <c r="K430" s="14">
        <f t="shared" si="32"/>
        <v>52</v>
      </c>
      <c r="L430" s="14">
        <f t="shared" si="33"/>
        <v>66.56</v>
      </c>
      <c r="M430" s="6">
        <f t="shared" si="34"/>
        <v>21</v>
      </c>
      <c r="N430" s="6" t="str">
        <f t="shared" si="30"/>
        <v>Aug</v>
      </c>
      <c r="O430" s="7" t="str">
        <f t="shared" si="31"/>
        <v>2022</v>
      </c>
    </row>
    <row r="431" spans="1:15" x14ac:dyDescent="0.3">
      <c r="A431" s="12">
        <v>44796</v>
      </c>
      <c r="B431" s="13" t="s">
        <v>98</v>
      </c>
      <c r="C431" s="6">
        <v>11</v>
      </c>
      <c r="D431" s="6" t="s">
        <v>105</v>
      </c>
      <c r="E431" s="6" t="s">
        <v>105</v>
      </c>
      <c r="F431" s="6" t="str">
        <f>VLOOKUP(B431,MasterData[],2,0)</f>
        <v>Product44</v>
      </c>
      <c r="G431" s="6" t="str">
        <f>VLOOKUP(B431,MasterData[],3,0)</f>
        <v>Category05</v>
      </c>
      <c r="H431" s="6" t="str">
        <f>VLOOKUP(B431,MasterData[],4,0)</f>
        <v>Kg</v>
      </c>
      <c r="I431" s="14">
        <f>VLOOKUP(B431,MasterData[],5,0)</f>
        <v>76</v>
      </c>
      <c r="J431" s="14">
        <f>VLOOKUP(B431,MasterData[],6,0)</f>
        <v>82.08</v>
      </c>
      <c r="K431" s="14">
        <f t="shared" si="32"/>
        <v>836</v>
      </c>
      <c r="L431" s="14">
        <f t="shared" si="33"/>
        <v>902.88</v>
      </c>
      <c r="M431" s="6">
        <f t="shared" si="34"/>
        <v>23</v>
      </c>
      <c r="N431" s="6" t="str">
        <f t="shared" si="30"/>
        <v>Aug</v>
      </c>
      <c r="O431" s="7" t="str">
        <f t="shared" si="31"/>
        <v>2022</v>
      </c>
    </row>
    <row r="432" spans="1:15" x14ac:dyDescent="0.3">
      <c r="A432" s="12">
        <v>44796</v>
      </c>
      <c r="B432" s="13" t="s">
        <v>67</v>
      </c>
      <c r="C432" s="6">
        <v>14</v>
      </c>
      <c r="D432" s="6" t="s">
        <v>107</v>
      </c>
      <c r="E432" s="6" t="s">
        <v>106</v>
      </c>
      <c r="F432" s="6" t="str">
        <f>VLOOKUP(B432,MasterData[],2,0)</f>
        <v>Product29</v>
      </c>
      <c r="G432" s="6" t="str">
        <f>VLOOKUP(B432,MasterData[],3,0)</f>
        <v>Category04</v>
      </c>
      <c r="H432" s="6" t="str">
        <f>VLOOKUP(B432,MasterData[],4,0)</f>
        <v>Lt</v>
      </c>
      <c r="I432" s="14">
        <f>VLOOKUP(B432,MasterData[],5,0)</f>
        <v>47</v>
      </c>
      <c r="J432" s="14">
        <f>VLOOKUP(B432,MasterData[],6,0)</f>
        <v>53.11</v>
      </c>
      <c r="K432" s="14">
        <f t="shared" si="32"/>
        <v>658</v>
      </c>
      <c r="L432" s="14">
        <f t="shared" si="33"/>
        <v>743.54</v>
      </c>
      <c r="M432" s="6">
        <f t="shared" si="34"/>
        <v>23</v>
      </c>
      <c r="N432" s="6" t="str">
        <f t="shared" si="30"/>
        <v>Aug</v>
      </c>
      <c r="O432" s="7" t="str">
        <f t="shared" si="31"/>
        <v>2022</v>
      </c>
    </row>
    <row r="433" spans="1:15" x14ac:dyDescent="0.3">
      <c r="A433" s="12">
        <v>44797</v>
      </c>
      <c r="B433" s="13" t="s">
        <v>16</v>
      </c>
      <c r="C433" s="6">
        <v>5</v>
      </c>
      <c r="D433" s="6" t="s">
        <v>107</v>
      </c>
      <c r="E433" s="6" t="s">
        <v>106</v>
      </c>
      <c r="F433" s="6" t="str">
        <f>VLOOKUP(B433,MasterData[],2,0)</f>
        <v>Product05</v>
      </c>
      <c r="G433" s="6" t="str">
        <f>VLOOKUP(B433,MasterData[],3,0)</f>
        <v>Category01</v>
      </c>
      <c r="H433" s="6" t="str">
        <f>VLOOKUP(B433,MasterData[],4,0)</f>
        <v>Ft</v>
      </c>
      <c r="I433" s="14">
        <f>VLOOKUP(B433,MasterData[],5,0)</f>
        <v>133</v>
      </c>
      <c r="J433" s="14">
        <f>VLOOKUP(B433,MasterData[],6,0)</f>
        <v>155.61000000000001</v>
      </c>
      <c r="K433" s="14">
        <f t="shared" si="32"/>
        <v>665</v>
      </c>
      <c r="L433" s="14">
        <f t="shared" si="33"/>
        <v>778.05000000000007</v>
      </c>
      <c r="M433" s="6">
        <f t="shared" si="34"/>
        <v>24</v>
      </c>
      <c r="N433" s="6" t="str">
        <f t="shared" si="30"/>
        <v>Aug</v>
      </c>
      <c r="O433" s="7" t="str">
        <f t="shared" si="31"/>
        <v>2022</v>
      </c>
    </row>
    <row r="434" spans="1:15" x14ac:dyDescent="0.3">
      <c r="A434" s="12">
        <v>44799</v>
      </c>
      <c r="B434" s="13" t="s">
        <v>45</v>
      </c>
      <c r="C434" s="6">
        <v>13</v>
      </c>
      <c r="D434" s="6" t="s">
        <v>104</v>
      </c>
      <c r="E434" s="6" t="s">
        <v>106</v>
      </c>
      <c r="F434" s="6" t="str">
        <f>VLOOKUP(B434,MasterData[],2,0)</f>
        <v>Product19</v>
      </c>
      <c r="G434" s="6" t="str">
        <f>VLOOKUP(B434,MasterData[],3,0)</f>
        <v>Category02</v>
      </c>
      <c r="H434" s="6" t="str">
        <f>VLOOKUP(B434,MasterData[],4,0)</f>
        <v>Ft</v>
      </c>
      <c r="I434" s="14">
        <f>VLOOKUP(B434,MasterData[],5,0)</f>
        <v>150</v>
      </c>
      <c r="J434" s="14">
        <f>VLOOKUP(B434,MasterData[],6,0)</f>
        <v>210</v>
      </c>
      <c r="K434" s="14">
        <f t="shared" si="32"/>
        <v>1950</v>
      </c>
      <c r="L434" s="14">
        <f t="shared" si="33"/>
        <v>2730</v>
      </c>
      <c r="M434" s="6">
        <f t="shared" si="34"/>
        <v>26</v>
      </c>
      <c r="N434" s="6" t="str">
        <f t="shared" si="30"/>
        <v>Aug</v>
      </c>
      <c r="O434" s="7" t="str">
        <f t="shared" si="31"/>
        <v>2022</v>
      </c>
    </row>
    <row r="435" spans="1:15" x14ac:dyDescent="0.3">
      <c r="A435" s="12">
        <v>44799</v>
      </c>
      <c r="B435" s="13" t="s">
        <v>83</v>
      </c>
      <c r="C435" s="6">
        <v>8</v>
      </c>
      <c r="D435" s="6" t="s">
        <v>105</v>
      </c>
      <c r="E435" s="6" t="s">
        <v>105</v>
      </c>
      <c r="F435" s="6" t="str">
        <f>VLOOKUP(B435,MasterData[],2,0)</f>
        <v>Product37</v>
      </c>
      <c r="G435" s="6" t="str">
        <f>VLOOKUP(B435,MasterData[],3,0)</f>
        <v>Category05</v>
      </c>
      <c r="H435" s="6" t="str">
        <f>VLOOKUP(B435,MasterData[],4,0)</f>
        <v>Kg</v>
      </c>
      <c r="I435" s="14">
        <f>VLOOKUP(B435,MasterData[],5,0)</f>
        <v>67</v>
      </c>
      <c r="J435" s="14">
        <f>VLOOKUP(B435,MasterData[],6,0)</f>
        <v>85.76</v>
      </c>
      <c r="K435" s="14">
        <f t="shared" si="32"/>
        <v>536</v>
      </c>
      <c r="L435" s="14">
        <f t="shared" si="33"/>
        <v>686.08</v>
      </c>
      <c r="M435" s="6">
        <f t="shared" si="34"/>
        <v>26</v>
      </c>
      <c r="N435" s="6" t="str">
        <f t="shared" si="30"/>
        <v>Aug</v>
      </c>
      <c r="O435" s="7" t="str">
        <f t="shared" si="31"/>
        <v>2022</v>
      </c>
    </row>
    <row r="436" spans="1:15" x14ac:dyDescent="0.3">
      <c r="A436" s="12">
        <v>44800</v>
      </c>
      <c r="B436" s="13" t="s">
        <v>88</v>
      </c>
      <c r="C436" s="6">
        <v>15</v>
      </c>
      <c r="D436" s="6" t="s">
        <v>104</v>
      </c>
      <c r="E436" s="6" t="s">
        <v>105</v>
      </c>
      <c r="F436" s="6" t="str">
        <f>VLOOKUP(B436,MasterData[],2,0)</f>
        <v>Product39</v>
      </c>
      <c r="G436" s="6" t="str">
        <f>VLOOKUP(B436,MasterData[],3,0)</f>
        <v>Category05</v>
      </c>
      <c r="H436" s="6" t="str">
        <f>VLOOKUP(B436,MasterData[],4,0)</f>
        <v>No.</v>
      </c>
      <c r="I436" s="14">
        <f>VLOOKUP(B436,MasterData[],5,0)</f>
        <v>37</v>
      </c>
      <c r="J436" s="14">
        <f>VLOOKUP(B436,MasterData[],6,0)</f>
        <v>42.55</v>
      </c>
      <c r="K436" s="14">
        <f t="shared" si="32"/>
        <v>555</v>
      </c>
      <c r="L436" s="14">
        <f t="shared" si="33"/>
        <v>638.25</v>
      </c>
      <c r="M436" s="6">
        <f t="shared" si="34"/>
        <v>27</v>
      </c>
      <c r="N436" s="6" t="str">
        <f t="shared" si="30"/>
        <v>Aug</v>
      </c>
      <c r="O436" s="7" t="str">
        <f t="shared" si="31"/>
        <v>2022</v>
      </c>
    </row>
    <row r="437" spans="1:15" x14ac:dyDescent="0.3">
      <c r="A437" s="12">
        <v>44801</v>
      </c>
      <c r="B437" s="13" t="s">
        <v>16</v>
      </c>
      <c r="C437" s="6">
        <v>9</v>
      </c>
      <c r="D437" s="6" t="s">
        <v>105</v>
      </c>
      <c r="E437" s="6" t="s">
        <v>105</v>
      </c>
      <c r="F437" s="6" t="str">
        <f>VLOOKUP(B437,MasterData[],2,0)</f>
        <v>Product05</v>
      </c>
      <c r="G437" s="6" t="str">
        <f>VLOOKUP(B437,MasterData[],3,0)</f>
        <v>Category01</v>
      </c>
      <c r="H437" s="6" t="str">
        <f>VLOOKUP(B437,MasterData[],4,0)</f>
        <v>Ft</v>
      </c>
      <c r="I437" s="14">
        <f>VLOOKUP(B437,MasterData[],5,0)</f>
        <v>133</v>
      </c>
      <c r="J437" s="14">
        <f>VLOOKUP(B437,MasterData[],6,0)</f>
        <v>155.61000000000001</v>
      </c>
      <c r="K437" s="14">
        <f t="shared" si="32"/>
        <v>1197</v>
      </c>
      <c r="L437" s="14">
        <f t="shared" si="33"/>
        <v>1400.4900000000002</v>
      </c>
      <c r="M437" s="6">
        <f t="shared" si="34"/>
        <v>28</v>
      </c>
      <c r="N437" s="6" t="str">
        <f t="shared" si="30"/>
        <v>Aug</v>
      </c>
      <c r="O437" s="7" t="str">
        <f t="shared" si="31"/>
        <v>2022</v>
      </c>
    </row>
    <row r="438" spans="1:15" x14ac:dyDescent="0.3">
      <c r="A438" s="12">
        <v>44801</v>
      </c>
      <c r="B438" s="13" t="s">
        <v>88</v>
      </c>
      <c r="C438" s="6">
        <v>5</v>
      </c>
      <c r="D438" s="6" t="s">
        <v>107</v>
      </c>
      <c r="E438" s="6" t="s">
        <v>105</v>
      </c>
      <c r="F438" s="6" t="str">
        <f>VLOOKUP(B438,MasterData[],2,0)</f>
        <v>Product39</v>
      </c>
      <c r="G438" s="6" t="str">
        <f>VLOOKUP(B438,MasterData[],3,0)</f>
        <v>Category05</v>
      </c>
      <c r="H438" s="6" t="str">
        <f>VLOOKUP(B438,MasterData[],4,0)</f>
        <v>No.</v>
      </c>
      <c r="I438" s="14">
        <f>VLOOKUP(B438,MasterData[],5,0)</f>
        <v>37</v>
      </c>
      <c r="J438" s="14">
        <f>VLOOKUP(B438,MasterData[],6,0)</f>
        <v>42.55</v>
      </c>
      <c r="K438" s="14">
        <f t="shared" si="32"/>
        <v>185</v>
      </c>
      <c r="L438" s="14">
        <f t="shared" si="33"/>
        <v>212.75</v>
      </c>
      <c r="M438" s="6">
        <f t="shared" si="34"/>
        <v>28</v>
      </c>
      <c r="N438" s="6" t="str">
        <f t="shared" si="30"/>
        <v>Aug</v>
      </c>
      <c r="O438" s="7" t="str">
        <f t="shared" si="31"/>
        <v>2022</v>
      </c>
    </row>
    <row r="439" spans="1:15" x14ac:dyDescent="0.3">
      <c r="A439" s="12">
        <v>44803</v>
      </c>
      <c r="B439" s="13" t="s">
        <v>18</v>
      </c>
      <c r="C439" s="6">
        <v>6</v>
      </c>
      <c r="D439" s="6" t="s">
        <v>105</v>
      </c>
      <c r="E439" s="6" t="s">
        <v>106</v>
      </c>
      <c r="F439" s="6" t="str">
        <f>VLOOKUP(B439,MasterData[],2,0)</f>
        <v>Product06</v>
      </c>
      <c r="G439" s="6" t="str">
        <f>VLOOKUP(B439,MasterData[],3,0)</f>
        <v>Category01</v>
      </c>
      <c r="H439" s="6" t="str">
        <f>VLOOKUP(B439,MasterData[],4,0)</f>
        <v>Kg</v>
      </c>
      <c r="I439" s="14">
        <f>VLOOKUP(B439,MasterData[],5,0)</f>
        <v>75</v>
      </c>
      <c r="J439" s="14">
        <f>VLOOKUP(B439,MasterData[],6,0)</f>
        <v>85.5</v>
      </c>
      <c r="K439" s="14">
        <f t="shared" si="32"/>
        <v>450</v>
      </c>
      <c r="L439" s="14">
        <f t="shared" si="33"/>
        <v>513</v>
      </c>
      <c r="M439" s="6">
        <f t="shared" si="34"/>
        <v>30</v>
      </c>
      <c r="N439" s="6" t="str">
        <f t="shared" si="30"/>
        <v>Aug</v>
      </c>
      <c r="O439" s="7" t="str">
        <f t="shared" si="31"/>
        <v>2022</v>
      </c>
    </row>
    <row r="440" spans="1:15" x14ac:dyDescent="0.3">
      <c r="A440" s="12">
        <v>44803</v>
      </c>
      <c r="B440" s="13" t="s">
        <v>96</v>
      </c>
      <c r="C440" s="6">
        <v>6</v>
      </c>
      <c r="D440" s="6" t="s">
        <v>107</v>
      </c>
      <c r="E440" s="6" t="s">
        <v>106</v>
      </c>
      <c r="F440" s="6" t="str">
        <f>VLOOKUP(B440,MasterData[],2,0)</f>
        <v>Product43</v>
      </c>
      <c r="G440" s="6" t="str">
        <f>VLOOKUP(B440,MasterData[],3,0)</f>
        <v>Category05</v>
      </c>
      <c r="H440" s="6" t="str">
        <f>VLOOKUP(B440,MasterData[],4,0)</f>
        <v>Kg</v>
      </c>
      <c r="I440" s="14">
        <f>VLOOKUP(B440,MasterData[],5,0)</f>
        <v>67</v>
      </c>
      <c r="J440" s="14">
        <f>VLOOKUP(B440,MasterData[],6,0)</f>
        <v>83.08</v>
      </c>
      <c r="K440" s="14">
        <f t="shared" si="32"/>
        <v>402</v>
      </c>
      <c r="L440" s="14">
        <f t="shared" si="33"/>
        <v>498.48</v>
      </c>
      <c r="M440" s="6">
        <f t="shared" si="34"/>
        <v>30</v>
      </c>
      <c r="N440" s="6" t="str">
        <f t="shared" si="30"/>
        <v>Aug</v>
      </c>
      <c r="O440" s="7" t="str">
        <f t="shared" si="31"/>
        <v>2022</v>
      </c>
    </row>
    <row r="441" spans="1:15" x14ac:dyDescent="0.3">
      <c r="A441" s="12">
        <v>44803</v>
      </c>
      <c r="B441" s="13" t="s">
        <v>58</v>
      </c>
      <c r="C441" s="6">
        <v>5</v>
      </c>
      <c r="D441" s="6" t="s">
        <v>107</v>
      </c>
      <c r="E441" s="6" t="s">
        <v>106</v>
      </c>
      <c r="F441" s="6" t="str">
        <f>VLOOKUP(B441,MasterData[],2,0)</f>
        <v>Product25</v>
      </c>
      <c r="G441" s="6" t="str">
        <f>VLOOKUP(B441,MasterData[],3,0)</f>
        <v>Category03</v>
      </c>
      <c r="H441" s="6" t="str">
        <f>VLOOKUP(B441,MasterData[],4,0)</f>
        <v>No.</v>
      </c>
      <c r="I441" s="14">
        <f>VLOOKUP(B441,MasterData[],5,0)</f>
        <v>7</v>
      </c>
      <c r="J441" s="14">
        <f>VLOOKUP(B441,MasterData[],6,0)</f>
        <v>8.33</v>
      </c>
      <c r="K441" s="14">
        <f t="shared" si="32"/>
        <v>35</v>
      </c>
      <c r="L441" s="14">
        <f t="shared" si="33"/>
        <v>41.65</v>
      </c>
      <c r="M441" s="6">
        <f t="shared" si="34"/>
        <v>30</v>
      </c>
      <c r="N441" s="6" t="str">
        <f t="shared" si="30"/>
        <v>Aug</v>
      </c>
      <c r="O441" s="7" t="str">
        <f t="shared" si="31"/>
        <v>2022</v>
      </c>
    </row>
    <row r="442" spans="1:15" x14ac:dyDescent="0.3">
      <c r="A442" s="12">
        <v>44804</v>
      </c>
      <c r="B442" s="13" t="s">
        <v>37</v>
      </c>
      <c r="C442" s="6">
        <v>13</v>
      </c>
      <c r="D442" s="6" t="s">
        <v>107</v>
      </c>
      <c r="E442" s="6" t="s">
        <v>106</v>
      </c>
      <c r="F442" s="6" t="str">
        <f>VLOOKUP(B442,MasterData[],2,0)</f>
        <v>Product15</v>
      </c>
      <c r="G442" s="6" t="str">
        <f>VLOOKUP(B442,MasterData[],3,0)</f>
        <v>Category02</v>
      </c>
      <c r="H442" s="6" t="str">
        <f>VLOOKUP(B442,MasterData[],4,0)</f>
        <v>No.</v>
      </c>
      <c r="I442" s="14">
        <f>VLOOKUP(B442,MasterData[],5,0)</f>
        <v>12</v>
      </c>
      <c r="J442" s="14">
        <f>VLOOKUP(B442,MasterData[],6,0)</f>
        <v>15.719999999999999</v>
      </c>
      <c r="K442" s="14">
        <f t="shared" si="32"/>
        <v>156</v>
      </c>
      <c r="L442" s="14">
        <f t="shared" si="33"/>
        <v>204.35999999999999</v>
      </c>
      <c r="M442" s="6">
        <f t="shared" si="34"/>
        <v>31</v>
      </c>
      <c r="N442" s="6" t="str">
        <f t="shared" si="30"/>
        <v>Aug</v>
      </c>
      <c r="O442" s="7" t="str">
        <f t="shared" si="31"/>
        <v>2022</v>
      </c>
    </row>
    <row r="443" spans="1:15" x14ac:dyDescent="0.3">
      <c r="A443" s="12">
        <v>44808</v>
      </c>
      <c r="B443" s="13" t="s">
        <v>10</v>
      </c>
      <c r="C443" s="6">
        <v>1</v>
      </c>
      <c r="D443" s="6" t="s">
        <v>107</v>
      </c>
      <c r="E443" s="6" t="s">
        <v>106</v>
      </c>
      <c r="F443" s="6" t="str">
        <f>VLOOKUP(B443,MasterData[],2,0)</f>
        <v>Product02</v>
      </c>
      <c r="G443" s="6" t="str">
        <f>VLOOKUP(B443,MasterData[],3,0)</f>
        <v>Category01</v>
      </c>
      <c r="H443" s="6" t="str">
        <f>VLOOKUP(B443,MasterData[],4,0)</f>
        <v>Kg</v>
      </c>
      <c r="I443" s="14">
        <f>VLOOKUP(B443,MasterData[],5,0)</f>
        <v>105</v>
      </c>
      <c r="J443" s="14">
        <f>VLOOKUP(B443,MasterData[],6,0)</f>
        <v>142.80000000000001</v>
      </c>
      <c r="K443" s="14">
        <f t="shared" si="32"/>
        <v>105</v>
      </c>
      <c r="L443" s="14">
        <f t="shared" si="33"/>
        <v>142.80000000000001</v>
      </c>
      <c r="M443" s="6">
        <f t="shared" si="34"/>
        <v>4</v>
      </c>
      <c r="N443" s="6" t="str">
        <f t="shared" si="30"/>
        <v>Sep</v>
      </c>
      <c r="O443" s="7" t="str">
        <f t="shared" si="31"/>
        <v>2022</v>
      </c>
    </row>
    <row r="444" spans="1:15" x14ac:dyDescent="0.3">
      <c r="A444" s="12">
        <v>44810</v>
      </c>
      <c r="B444" s="13" t="s">
        <v>16</v>
      </c>
      <c r="C444" s="6">
        <v>12</v>
      </c>
      <c r="D444" s="6" t="s">
        <v>104</v>
      </c>
      <c r="E444" s="6" t="s">
        <v>105</v>
      </c>
      <c r="F444" s="6" t="str">
        <f>VLOOKUP(B444,MasterData[],2,0)</f>
        <v>Product05</v>
      </c>
      <c r="G444" s="6" t="str">
        <f>VLOOKUP(B444,MasterData[],3,0)</f>
        <v>Category01</v>
      </c>
      <c r="H444" s="6" t="str">
        <f>VLOOKUP(B444,MasterData[],4,0)</f>
        <v>Ft</v>
      </c>
      <c r="I444" s="14">
        <f>VLOOKUP(B444,MasterData[],5,0)</f>
        <v>133</v>
      </c>
      <c r="J444" s="14">
        <f>VLOOKUP(B444,MasterData[],6,0)</f>
        <v>155.61000000000001</v>
      </c>
      <c r="K444" s="14">
        <f t="shared" si="32"/>
        <v>1596</v>
      </c>
      <c r="L444" s="14">
        <f t="shared" si="33"/>
        <v>1867.3200000000002</v>
      </c>
      <c r="M444" s="6">
        <f t="shared" si="34"/>
        <v>6</v>
      </c>
      <c r="N444" s="6" t="str">
        <f t="shared" si="30"/>
        <v>Sep</v>
      </c>
      <c r="O444" s="7" t="str">
        <f t="shared" si="31"/>
        <v>2022</v>
      </c>
    </row>
    <row r="445" spans="1:15" x14ac:dyDescent="0.3">
      <c r="A445" s="12">
        <v>44813</v>
      </c>
      <c r="B445" s="13" t="s">
        <v>92</v>
      </c>
      <c r="C445" s="6">
        <v>9</v>
      </c>
      <c r="D445" s="6" t="s">
        <v>107</v>
      </c>
      <c r="E445" s="6" t="s">
        <v>105</v>
      </c>
      <c r="F445" s="6" t="str">
        <f>VLOOKUP(B445,MasterData[],2,0)</f>
        <v>Product41</v>
      </c>
      <c r="G445" s="6" t="str">
        <f>VLOOKUP(B445,MasterData[],3,0)</f>
        <v>Category05</v>
      </c>
      <c r="H445" s="6" t="str">
        <f>VLOOKUP(B445,MasterData[],4,0)</f>
        <v>Ft</v>
      </c>
      <c r="I445" s="14">
        <f>VLOOKUP(B445,MasterData[],5,0)</f>
        <v>138</v>
      </c>
      <c r="J445" s="14">
        <f>VLOOKUP(B445,MasterData[],6,0)</f>
        <v>173.88</v>
      </c>
      <c r="K445" s="14">
        <f t="shared" si="32"/>
        <v>1242</v>
      </c>
      <c r="L445" s="14">
        <f t="shared" si="33"/>
        <v>1564.92</v>
      </c>
      <c r="M445" s="6">
        <f t="shared" si="34"/>
        <v>9</v>
      </c>
      <c r="N445" s="6" t="str">
        <f t="shared" si="30"/>
        <v>Sep</v>
      </c>
      <c r="O445" s="7" t="str">
        <f t="shared" si="31"/>
        <v>2022</v>
      </c>
    </row>
    <row r="446" spans="1:15" x14ac:dyDescent="0.3">
      <c r="A446" s="12">
        <v>44813</v>
      </c>
      <c r="B446" s="13" t="s">
        <v>12</v>
      </c>
      <c r="C446" s="6">
        <v>3</v>
      </c>
      <c r="D446" s="6" t="s">
        <v>107</v>
      </c>
      <c r="E446" s="6" t="s">
        <v>105</v>
      </c>
      <c r="F446" s="6" t="str">
        <f>VLOOKUP(B446,MasterData[],2,0)</f>
        <v>Product03</v>
      </c>
      <c r="G446" s="6" t="str">
        <f>VLOOKUP(B446,MasterData[],3,0)</f>
        <v>Category01</v>
      </c>
      <c r="H446" s="6" t="str">
        <f>VLOOKUP(B446,MasterData[],4,0)</f>
        <v>Kg</v>
      </c>
      <c r="I446" s="14">
        <f>VLOOKUP(B446,MasterData[],5,0)</f>
        <v>71</v>
      </c>
      <c r="J446" s="14">
        <f>VLOOKUP(B446,MasterData[],6,0)</f>
        <v>80.94</v>
      </c>
      <c r="K446" s="14">
        <f t="shared" si="32"/>
        <v>213</v>
      </c>
      <c r="L446" s="14">
        <f t="shared" si="33"/>
        <v>242.82</v>
      </c>
      <c r="M446" s="6">
        <f t="shared" si="34"/>
        <v>9</v>
      </c>
      <c r="N446" s="6" t="str">
        <f t="shared" si="30"/>
        <v>Sep</v>
      </c>
      <c r="O446" s="7" t="str">
        <f t="shared" si="31"/>
        <v>2022</v>
      </c>
    </row>
    <row r="447" spans="1:15" x14ac:dyDescent="0.3">
      <c r="A447" s="12">
        <v>44814</v>
      </c>
      <c r="B447" s="13" t="s">
        <v>79</v>
      </c>
      <c r="C447" s="6">
        <v>15</v>
      </c>
      <c r="D447" s="6" t="s">
        <v>105</v>
      </c>
      <c r="E447" s="6" t="s">
        <v>106</v>
      </c>
      <c r="F447" s="6" t="str">
        <f>VLOOKUP(B447,MasterData[],2,0)</f>
        <v>Product35</v>
      </c>
      <c r="G447" s="6" t="str">
        <f>VLOOKUP(B447,MasterData[],3,0)</f>
        <v>Category04</v>
      </c>
      <c r="H447" s="6" t="str">
        <f>VLOOKUP(B447,MasterData[],4,0)</f>
        <v>No.</v>
      </c>
      <c r="I447" s="14">
        <f>VLOOKUP(B447,MasterData[],5,0)</f>
        <v>5</v>
      </c>
      <c r="J447" s="14">
        <f>VLOOKUP(B447,MasterData[],6,0)</f>
        <v>6.7</v>
      </c>
      <c r="K447" s="14">
        <f t="shared" si="32"/>
        <v>75</v>
      </c>
      <c r="L447" s="14">
        <f t="shared" si="33"/>
        <v>100.5</v>
      </c>
      <c r="M447" s="6">
        <f t="shared" si="34"/>
        <v>10</v>
      </c>
      <c r="N447" s="6" t="str">
        <f t="shared" si="30"/>
        <v>Sep</v>
      </c>
      <c r="O447" s="7" t="str">
        <f t="shared" si="31"/>
        <v>2022</v>
      </c>
    </row>
    <row r="448" spans="1:15" x14ac:dyDescent="0.3">
      <c r="A448" s="12">
        <v>44814</v>
      </c>
      <c r="B448" s="13" t="s">
        <v>86</v>
      </c>
      <c r="C448" s="6">
        <v>4</v>
      </c>
      <c r="D448" s="6" t="s">
        <v>107</v>
      </c>
      <c r="E448" s="6" t="s">
        <v>106</v>
      </c>
      <c r="F448" s="6" t="str">
        <f>VLOOKUP(B448,MasterData[],2,0)</f>
        <v>Product38</v>
      </c>
      <c r="G448" s="6" t="str">
        <f>VLOOKUP(B448,MasterData[],3,0)</f>
        <v>Category05</v>
      </c>
      <c r="H448" s="6" t="str">
        <f>VLOOKUP(B448,MasterData[],4,0)</f>
        <v>Kg</v>
      </c>
      <c r="I448" s="14">
        <f>VLOOKUP(B448,MasterData[],5,0)</f>
        <v>72</v>
      </c>
      <c r="J448" s="14">
        <f>VLOOKUP(B448,MasterData[],6,0)</f>
        <v>79.92</v>
      </c>
      <c r="K448" s="14">
        <f t="shared" si="32"/>
        <v>288</v>
      </c>
      <c r="L448" s="14">
        <f t="shared" si="33"/>
        <v>319.68</v>
      </c>
      <c r="M448" s="6">
        <f t="shared" si="34"/>
        <v>10</v>
      </c>
      <c r="N448" s="6" t="str">
        <f t="shared" si="30"/>
        <v>Sep</v>
      </c>
      <c r="O448" s="7" t="str">
        <f t="shared" si="31"/>
        <v>2022</v>
      </c>
    </row>
    <row r="449" spans="1:15" x14ac:dyDescent="0.3">
      <c r="A449" s="12">
        <v>44818</v>
      </c>
      <c r="B449" s="13" t="s">
        <v>67</v>
      </c>
      <c r="C449" s="6">
        <v>3</v>
      </c>
      <c r="D449" s="6" t="s">
        <v>107</v>
      </c>
      <c r="E449" s="6" t="s">
        <v>106</v>
      </c>
      <c r="F449" s="6" t="str">
        <f>VLOOKUP(B449,MasterData[],2,0)</f>
        <v>Product29</v>
      </c>
      <c r="G449" s="6" t="str">
        <f>VLOOKUP(B449,MasterData[],3,0)</f>
        <v>Category04</v>
      </c>
      <c r="H449" s="6" t="str">
        <f>VLOOKUP(B449,MasterData[],4,0)</f>
        <v>Lt</v>
      </c>
      <c r="I449" s="14">
        <f>VLOOKUP(B449,MasterData[],5,0)</f>
        <v>47</v>
      </c>
      <c r="J449" s="14">
        <f>VLOOKUP(B449,MasterData[],6,0)</f>
        <v>53.11</v>
      </c>
      <c r="K449" s="14">
        <f t="shared" si="32"/>
        <v>141</v>
      </c>
      <c r="L449" s="14">
        <f t="shared" si="33"/>
        <v>159.32999999999998</v>
      </c>
      <c r="M449" s="6">
        <f t="shared" si="34"/>
        <v>14</v>
      </c>
      <c r="N449" s="6" t="str">
        <f t="shared" si="30"/>
        <v>Sep</v>
      </c>
      <c r="O449" s="7" t="str">
        <f t="shared" si="31"/>
        <v>2022</v>
      </c>
    </row>
    <row r="450" spans="1:15" x14ac:dyDescent="0.3">
      <c r="A450" s="12">
        <v>44819</v>
      </c>
      <c r="B450" s="13" t="s">
        <v>83</v>
      </c>
      <c r="C450" s="6">
        <v>15</v>
      </c>
      <c r="D450" s="6" t="s">
        <v>105</v>
      </c>
      <c r="E450" s="6" t="s">
        <v>105</v>
      </c>
      <c r="F450" s="6" t="str">
        <f>VLOOKUP(B450,MasterData[],2,0)</f>
        <v>Product37</v>
      </c>
      <c r="G450" s="6" t="str">
        <f>VLOOKUP(B450,MasterData[],3,0)</f>
        <v>Category05</v>
      </c>
      <c r="H450" s="6" t="str">
        <f>VLOOKUP(B450,MasterData[],4,0)</f>
        <v>Kg</v>
      </c>
      <c r="I450" s="14">
        <f>VLOOKUP(B450,MasterData[],5,0)</f>
        <v>67</v>
      </c>
      <c r="J450" s="14">
        <f>VLOOKUP(B450,MasterData[],6,0)</f>
        <v>85.76</v>
      </c>
      <c r="K450" s="14">
        <f t="shared" si="32"/>
        <v>1005</v>
      </c>
      <c r="L450" s="14">
        <f t="shared" si="33"/>
        <v>1286.4000000000001</v>
      </c>
      <c r="M450" s="6">
        <f t="shared" si="34"/>
        <v>15</v>
      </c>
      <c r="N450" s="6" t="str">
        <f t="shared" ref="N450:N513" si="35">TEXT(A450,"mmm")</f>
        <v>Sep</v>
      </c>
      <c r="O450" s="7" t="str">
        <f t="shared" ref="O450:O513" si="36">TEXT(A450,"yyyy")</f>
        <v>2022</v>
      </c>
    </row>
    <row r="451" spans="1:15" x14ac:dyDescent="0.3">
      <c r="A451" s="12">
        <v>44822</v>
      </c>
      <c r="B451" s="13" t="s">
        <v>60</v>
      </c>
      <c r="C451" s="6">
        <v>14</v>
      </c>
      <c r="D451" s="6" t="s">
        <v>105</v>
      </c>
      <c r="E451" s="6" t="s">
        <v>106</v>
      </c>
      <c r="F451" s="6" t="str">
        <f>VLOOKUP(B451,MasterData[],2,0)</f>
        <v>Product26</v>
      </c>
      <c r="G451" s="6" t="str">
        <f>VLOOKUP(B451,MasterData[],3,0)</f>
        <v>Category04</v>
      </c>
      <c r="H451" s="6" t="str">
        <f>VLOOKUP(B451,MasterData[],4,0)</f>
        <v>No.</v>
      </c>
      <c r="I451" s="14">
        <f>VLOOKUP(B451,MasterData[],5,0)</f>
        <v>18</v>
      </c>
      <c r="J451" s="14">
        <f>VLOOKUP(B451,MasterData[],6,0)</f>
        <v>24.66</v>
      </c>
      <c r="K451" s="14">
        <f t="shared" ref="K451:K514" si="37">C451*I451</f>
        <v>252</v>
      </c>
      <c r="L451" s="14">
        <f t="shared" ref="L451:L514" si="38">C451*J451</f>
        <v>345.24</v>
      </c>
      <c r="M451" s="6">
        <f t="shared" ref="M451:M514" si="39">DAY(A451)</f>
        <v>18</v>
      </c>
      <c r="N451" s="6" t="str">
        <f t="shared" si="35"/>
        <v>Sep</v>
      </c>
      <c r="O451" s="7" t="str">
        <f t="shared" si="36"/>
        <v>2022</v>
      </c>
    </row>
    <row r="452" spans="1:15" x14ac:dyDescent="0.3">
      <c r="A452" s="12">
        <v>44823</v>
      </c>
      <c r="B452" s="13" t="s">
        <v>75</v>
      </c>
      <c r="C452" s="6">
        <v>8</v>
      </c>
      <c r="D452" s="6" t="s">
        <v>104</v>
      </c>
      <c r="E452" s="6" t="s">
        <v>106</v>
      </c>
      <c r="F452" s="6" t="str">
        <f>VLOOKUP(B452,MasterData[],2,0)</f>
        <v>Product33</v>
      </c>
      <c r="G452" s="6" t="str">
        <f>VLOOKUP(B452,MasterData[],3,0)</f>
        <v>Category04</v>
      </c>
      <c r="H452" s="6" t="str">
        <f>VLOOKUP(B452,MasterData[],4,0)</f>
        <v>Kg</v>
      </c>
      <c r="I452" s="14">
        <f>VLOOKUP(B452,MasterData[],5,0)</f>
        <v>95</v>
      </c>
      <c r="J452" s="14">
        <f>VLOOKUP(B452,MasterData[],6,0)</f>
        <v>119.7</v>
      </c>
      <c r="K452" s="14">
        <f t="shared" si="37"/>
        <v>760</v>
      </c>
      <c r="L452" s="14">
        <f t="shared" si="38"/>
        <v>957.6</v>
      </c>
      <c r="M452" s="6">
        <f t="shared" si="39"/>
        <v>19</v>
      </c>
      <c r="N452" s="6" t="str">
        <f t="shared" si="35"/>
        <v>Sep</v>
      </c>
      <c r="O452" s="7" t="str">
        <f t="shared" si="36"/>
        <v>2022</v>
      </c>
    </row>
    <row r="453" spans="1:15" x14ac:dyDescent="0.3">
      <c r="A453" s="12">
        <v>44824</v>
      </c>
      <c r="B453" s="13" t="s">
        <v>75</v>
      </c>
      <c r="C453" s="6">
        <v>6</v>
      </c>
      <c r="D453" s="6" t="s">
        <v>107</v>
      </c>
      <c r="E453" s="6" t="s">
        <v>105</v>
      </c>
      <c r="F453" s="6" t="str">
        <f>VLOOKUP(B453,MasterData[],2,0)</f>
        <v>Product33</v>
      </c>
      <c r="G453" s="6" t="str">
        <f>VLOOKUP(B453,MasterData[],3,0)</f>
        <v>Category04</v>
      </c>
      <c r="H453" s="6" t="str">
        <f>VLOOKUP(B453,MasterData[],4,0)</f>
        <v>Kg</v>
      </c>
      <c r="I453" s="14">
        <f>VLOOKUP(B453,MasterData[],5,0)</f>
        <v>95</v>
      </c>
      <c r="J453" s="14">
        <f>VLOOKUP(B453,MasterData[],6,0)</f>
        <v>119.7</v>
      </c>
      <c r="K453" s="14">
        <f t="shared" si="37"/>
        <v>570</v>
      </c>
      <c r="L453" s="14">
        <f t="shared" si="38"/>
        <v>718.2</v>
      </c>
      <c r="M453" s="6">
        <f t="shared" si="39"/>
        <v>20</v>
      </c>
      <c r="N453" s="6" t="str">
        <f t="shared" si="35"/>
        <v>Sep</v>
      </c>
      <c r="O453" s="7" t="str">
        <f t="shared" si="36"/>
        <v>2022</v>
      </c>
    </row>
    <row r="454" spans="1:15" x14ac:dyDescent="0.3">
      <c r="A454" s="12">
        <v>44824</v>
      </c>
      <c r="B454" s="13" t="s">
        <v>6</v>
      </c>
      <c r="C454" s="6">
        <v>10</v>
      </c>
      <c r="D454" s="6" t="s">
        <v>107</v>
      </c>
      <c r="E454" s="6" t="s">
        <v>105</v>
      </c>
      <c r="F454" s="6" t="str">
        <f>VLOOKUP(B454,MasterData[],2,0)</f>
        <v>Product01</v>
      </c>
      <c r="G454" s="6" t="str">
        <f>VLOOKUP(B454,MasterData[],3,0)</f>
        <v>Category01</v>
      </c>
      <c r="H454" s="6" t="str">
        <f>VLOOKUP(B454,MasterData[],4,0)</f>
        <v>Kg</v>
      </c>
      <c r="I454" s="14">
        <f>VLOOKUP(B454,MasterData[],5,0)</f>
        <v>98</v>
      </c>
      <c r="J454" s="14">
        <f>VLOOKUP(B454,MasterData[],6,0)</f>
        <v>103.88</v>
      </c>
      <c r="K454" s="14">
        <f t="shared" si="37"/>
        <v>980</v>
      </c>
      <c r="L454" s="14">
        <f t="shared" si="38"/>
        <v>1038.8</v>
      </c>
      <c r="M454" s="6">
        <f t="shared" si="39"/>
        <v>20</v>
      </c>
      <c r="N454" s="6" t="str">
        <f t="shared" si="35"/>
        <v>Sep</v>
      </c>
      <c r="O454" s="7" t="str">
        <f t="shared" si="36"/>
        <v>2022</v>
      </c>
    </row>
    <row r="455" spans="1:15" x14ac:dyDescent="0.3">
      <c r="A455" s="12">
        <v>44825</v>
      </c>
      <c r="B455" s="13" t="s">
        <v>43</v>
      </c>
      <c r="C455" s="6">
        <v>14</v>
      </c>
      <c r="D455" s="6" t="s">
        <v>105</v>
      </c>
      <c r="E455" s="6" t="s">
        <v>105</v>
      </c>
      <c r="F455" s="6" t="str">
        <f>VLOOKUP(B455,MasterData[],2,0)</f>
        <v>Product18</v>
      </c>
      <c r="G455" s="6" t="str">
        <f>VLOOKUP(B455,MasterData[],3,0)</f>
        <v>Category02</v>
      </c>
      <c r="H455" s="6" t="str">
        <f>VLOOKUP(B455,MasterData[],4,0)</f>
        <v>No.</v>
      </c>
      <c r="I455" s="14">
        <f>VLOOKUP(B455,MasterData[],5,0)</f>
        <v>37</v>
      </c>
      <c r="J455" s="14">
        <f>VLOOKUP(B455,MasterData[],6,0)</f>
        <v>49.21</v>
      </c>
      <c r="K455" s="14">
        <f t="shared" si="37"/>
        <v>518</v>
      </c>
      <c r="L455" s="14">
        <f t="shared" si="38"/>
        <v>688.94</v>
      </c>
      <c r="M455" s="6">
        <f t="shared" si="39"/>
        <v>21</v>
      </c>
      <c r="N455" s="6" t="str">
        <f t="shared" si="35"/>
        <v>Sep</v>
      </c>
      <c r="O455" s="7" t="str">
        <f t="shared" si="36"/>
        <v>2022</v>
      </c>
    </row>
    <row r="456" spans="1:15" x14ac:dyDescent="0.3">
      <c r="A456" s="12">
        <v>44825</v>
      </c>
      <c r="B456" s="13" t="s">
        <v>60</v>
      </c>
      <c r="C456" s="6">
        <v>5</v>
      </c>
      <c r="D456" s="6" t="s">
        <v>107</v>
      </c>
      <c r="E456" s="6" t="s">
        <v>106</v>
      </c>
      <c r="F456" s="6" t="str">
        <f>VLOOKUP(B456,MasterData[],2,0)</f>
        <v>Product26</v>
      </c>
      <c r="G456" s="6" t="str">
        <f>VLOOKUP(B456,MasterData[],3,0)</f>
        <v>Category04</v>
      </c>
      <c r="H456" s="6" t="str">
        <f>VLOOKUP(B456,MasterData[],4,0)</f>
        <v>No.</v>
      </c>
      <c r="I456" s="14">
        <f>VLOOKUP(B456,MasterData[],5,0)</f>
        <v>18</v>
      </c>
      <c r="J456" s="14">
        <f>VLOOKUP(B456,MasterData[],6,0)</f>
        <v>24.66</v>
      </c>
      <c r="K456" s="14">
        <f t="shared" si="37"/>
        <v>90</v>
      </c>
      <c r="L456" s="14">
        <f t="shared" si="38"/>
        <v>123.3</v>
      </c>
      <c r="M456" s="6">
        <f t="shared" si="39"/>
        <v>21</v>
      </c>
      <c r="N456" s="6" t="str">
        <f t="shared" si="35"/>
        <v>Sep</v>
      </c>
      <c r="O456" s="7" t="str">
        <f t="shared" si="36"/>
        <v>2022</v>
      </c>
    </row>
    <row r="457" spans="1:15" x14ac:dyDescent="0.3">
      <c r="A457" s="12">
        <v>44826</v>
      </c>
      <c r="B457" s="13" t="s">
        <v>96</v>
      </c>
      <c r="C457" s="6">
        <v>12</v>
      </c>
      <c r="D457" s="6" t="s">
        <v>105</v>
      </c>
      <c r="E457" s="6" t="s">
        <v>105</v>
      </c>
      <c r="F457" s="6" t="str">
        <f>VLOOKUP(B457,MasterData[],2,0)</f>
        <v>Product43</v>
      </c>
      <c r="G457" s="6" t="str">
        <f>VLOOKUP(B457,MasterData[],3,0)</f>
        <v>Category05</v>
      </c>
      <c r="H457" s="6" t="str">
        <f>VLOOKUP(B457,MasterData[],4,0)</f>
        <v>Kg</v>
      </c>
      <c r="I457" s="14">
        <f>VLOOKUP(B457,MasterData[],5,0)</f>
        <v>67</v>
      </c>
      <c r="J457" s="14">
        <f>VLOOKUP(B457,MasterData[],6,0)</f>
        <v>83.08</v>
      </c>
      <c r="K457" s="14">
        <f t="shared" si="37"/>
        <v>804</v>
      </c>
      <c r="L457" s="14">
        <f t="shared" si="38"/>
        <v>996.96</v>
      </c>
      <c r="M457" s="6">
        <f t="shared" si="39"/>
        <v>22</v>
      </c>
      <c r="N457" s="6" t="str">
        <f t="shared" si="35"/>
        <v>Sep</v>
      </c>
      <c r="O457" s="7" t="str">
        <f t="shared" si="36"/>
        <v>2022</v>
      </c>
    </row>
    <row r="458" spans="1:15" x14ac:dyDescent="0.3">
      <c r="A458" s="12">
        <v>44827</v>
      </c>
      <c r="B458" s="13" t="s">
        <v>31</v>
      </c>
      <c r="C458" s="6">
        <v>12</v>
      </c>
      <c r="D458" s="6" t="s">
        <v>107</v>
      </c>
      <c r="E458" s="6" t="s">
        <v>105</v>
      </c>
      <c r="F458" s="6" t="str">
        <f>VLOOKUP(B458,MasterData[],2,0)</f>
        <v>Product12</v>
      </c>
      <c r="G458" s="6" t="str">
        <f>VLOOKUP(B458,MasterData[],3,0)</f>
        <v>Category02</v>
      </c>
      <c r="H458" s="6" t="str">
        <f>VLOOKUP(B458,MasterData[],4,0)</f>
        <v>Kg</v>
      </c>
      <c r="I458" s="14">
        <f>VLOOKUP(B458,MasterData[],5,0)</f>
        <v>73</v>
      </c>
      <c r="J458" s="14">
        <f>VLOOKUP(B458,MasterData[],6,0)</f>
        <v>94.17</v>
      </c>
      <c r="K458" s="14">
        <f t="shared" si="37"/>
        <v>876</v>
      </c>
      <c r="L458" s="14">
        <f t="shared" si="38"/>
        <v>1130.04</v>
      </c>
      <c r="M458" s="6">
        <f t="shared" si="39"/>
        <v>23</v>
      </c>
      <c r="N458" s="6" t="str">
        <f t="shared" si="35"/>
        <v>Sep</v>
      </c>
      <c r="O458" s="7" t="str">
        <f t="shared" si="36"/>
        <v>2022</v>
      </c>
    </row>
    <row r="459" spans="1:15" x14ac:dyDescent="0.3">
      <c r="A459" s="12">
        <v>44828</v>
      </c>
      <c r="B459" s="13" t="s">
        <v>73</v>
      </c>
      <c r="C459" s="6">
        <v>14</v>
      </c>
      <c r="D459" s="6" t="s">
        <v>107</v>
      </c>
      <c r="E459" s="6" t="s">
        <v>105</v>
      </c>
      <c r="F459" s="6" t="str">
        <f>VLOOKUP(B459,MasterData[],2,0)</f>
        <v>Product32</v>
      </c>
      <c r="G459" s="6" t="str">
        <f>VLOOKUP(B459,MasterData[],3,0)</f>
        <v>Category04</v>
      </c>
      <c r="H459" s="6" t="str">
        <f>VLOOKUP(B459,MasterData[],4,0)</f>
        <v>Kg</v>
      </c>
      <c r="I459" s="14">
        <f>VLOOKUP(B459,MasterData[],5,0)</f>
        <v>89</v>
      </c>
      <c r="J459" s="14">
        <f>VLOOKUP(B459,MasterData[],6,0)</f>
        <v>117.48</v>
      </c>
      <c r="K459" s="14">
        <f t="shared" si="37"/>
        <v>1246</v>
      </c>
      <c r="L459" s="14">
        <f t="shared" si="38"/>
        <v>1644.72</v>
      </c>
      <c r="M459" s="6">
        <f t="shared" si="39"/>
        <v>24</v>
      </c>
      <c r="N459" s="6" t="str">
        <f t="shared" si="35"/>
        <v>Sep</v>
      </c>
      <c r="O459" s="7" t="str">
        <f t="shared" si="36"/>
        <v>2022</v>
      </c>
    </row>
    <row r="460" spans="1:15" x14ac:dyDescent="0.3">
      <c r="A460" s="12">
        <v>44828</v>
      </c>
      <c r="B460" s="13" t="s">
        <v>73</v>
      </c>
      <c r="C460" s="6">
        <v>8</v>
      </c>
      <c r="D460" s="6" t="s">
        <v>107</v>
      </c>
      <c r="E460" s="6" t="s">
        <v>106</v>
      </c>
      <c r="F460" s="6" t="str">
        <f>VLOOKUP(B460,MasterData[],2,0)</f>
        <v>Product32</v>
      </c>
      <c r="G460" s="6" t="str">
        <f>VLOOKUP(B460,MasterData[],3,0)</f>
        <v>Category04</v>
      </c>
      <c r="H460" s="6" t="str">
        <f>VLOOKUP(B460,MasterData[],4,0)</f>
        <v>Kg</v>
      </c>
      <c r="I460" s="14">
        <f>VLOOKUP(B460,MasterData[],5,0)</f>
        <v>89</v>
      </c>
      <c r="J460" s="14">
        <f>VLOOKUP(B460,MasterData[],6,0)</f>
        <v>117.48</v>
      </c>
      <c r="K460" s="14">
        <f t="shared" si="37"/>
        <v>712</v>
      </c>
      <c r="L460" s="14">
        <f t="shared" si="38"/>
        <v>939.84</v>
      </c>
      <c r="M460" s="6">
        <f t="shared" si="39"/>
        <v>24</v>
      </c>
      <c r="N460" s="6" t="str">
        <f t="shared" si="35"/>
        <v>Sep</v>
      </c>
      <c r="O460" s="7" t="str">
        <f t="shared" si="36"/>
        <v>2022</v>
      </c>
    </row>
    <row r="461" spans="1:15" x14ac:dyDescent="0.3">
      <c r="A461" s="12">
        <v>44831</v>
      </c>
      <c r="B461" s="13" t="s">
        <v>81</v>
      </c>
      <c r="C461" s="6">
        <v>4</v>
      </c>
      <c r="D461" s="6" t="s">
        <v>107</v>
      </c>
      <c r="E461" s="6" t="s">
        <v>106</v>
      </c>
      <c r="F461" s="6" t="str">
        <f>VLOOKUP(B461,MasterData[],2,0)</f>
        <v>Product36</v>
      </c>
      <c r="G461" s="6" t="str">
        <f>VLOOKUP(B461,MasterData[],3,0)</f>
        <v>Category04</v>
      </c>
      <c r="H461" s="6" t="str">
        <f>VLOOKUP(B461,MasterData[],4,0)</f>
        <v>Kg</v>
      </c>
      <c r="I461" s="14">
        <f>VLOOKUP(B461,MasterData[],5,0)</f>
        <v>90</v>
      </c>
      <c r="J461" s="14">
        <f>VLOOKUP(B461,MasterData[],6,0)</f>
        <v>96.3</v>
      </c>
      <c r="K461" s="14">
        <f t="shared" si="37"/>
        <v>360</v>
      </c>
      <c r="L461" s="14">
        <f t="shared" si="38"/>
        <v>385.2</v>
      </c>
      <c r="M461" s="6">
        <f t="shared" si="39"/>
        <v>27</v>
      </c>
      <c r="N461" s="6" t="str">
        <f t="shared" si="35"/>
        <v>Sep</v>
      </c>
      <c r="O461" s="7" t="str">
        <f t="shared" si="36"/>
        <v>2022</v>
      </c>
    </row>
    <row r="462" spans="1:15" x14ac:dyDescent="0.3">
      <c r="A462" s="12">
        <v>44831</v>
      </c>
      <c r="B462" s="13" t="s">
        <v>98</v>
      </c>
      <c r="C462" s="6">
        <v>9</v>
      </c>
      <c r="D462" s="6" t="s">
        <v>107</v>
      </c>
      <c r="E462" s="6" t="s">
        <v>106</v>
      </c>
      <c r="F462" s="6" t="str">
        <f>VLOOKUP(B462,MasterData[],2,0)</f>
        <v>Product44</v>
      </c>
      <c r="G462" s="6" t="str">
        <f>VLOOKUP(B462,MasterData[],3,0)</f>
        <v>Category05</v>
      </c>
      <c r="H462" s="6" t="str">
        <f>VLOOKUP(B462,MasterData[],4,0)</f>
        <v>Kg</v>
      </c>
      <c r="I462" s="14">
        <f>VLOOKUP(B462,MasterData[],5,0)</f>
        <v>76</v>
      </c>
      <c r="J462" s="14">
        <f>VLOOKUP(B462,MasterData[],6,0)</f>
        <v>82.08</v>
      </c>
      <c r="K462" s="14">
        <f t="shared" si="37"/>
        <v>684</v>
      </c>
      <c r="L462" s="14">
        <f t="shared" si="38"/>
        <v>738.72</v>
      </c>
      <c r="M462" s="6">
        <f t="shared" si="39"/>
        <v>27</v>
      </c>
      <c r="N462" s="6" t="str">
        <f t="shared" si="35"/>
        <v>Sep</v>
      </c>
      <c r="O462" s="7" t="str">
        <f t="shared" si="36"/>
        <v>2022</v>
      </c>
    </row>
    <row r="463" spans="1:15" x14ac:dyDescent="0.3">
      <c r="A463" s="12">
        <v>44831</v>
      </c>
      <c r="B463" s="13" t="s">
        <v>86</v>
      </c>
      <c r="C463" s="6">
        <v>3</v>
      </c>
      <c r="D463" s="6" t="s">
        <v>104</v>
      </c>
      <c r="E463" s="6" t="s">
        <v>106</v>
      </c>
      <c r="F463" s="6" t="str">
        <f>VLOOKUP(B463,MasterData[],2,0)</f>
        <v>Product38</v>
      </c>
      <c r="G463" s="6" t="str">
        <f>VLOOKUP(B463,MasterData[],3,0)</f>
        <v>Category05</v>
      </c>
      <c r="H463" s="6" t="str">
        <f>VLOOKUP(B463,MasterData[],4,0)</f>
        <v>Kg</v>
      </c>
      <c r="I463" s="14">
        <f>VLOOKUP(B463,MasterData[],5,0)</f>
        <v>72</v>
      </c>
      <c r="J463" s="14">
        <f>VLOOKUP(B463,MasterData[],6,0)</f>
        <v>79.92</v>
      </c>
      <c r="K463" s="14">
        <f t="shared" si="37"/>
        <v>216</v>
      </c>
      <c r="L463" s="14">
        <f t="shared" si="38"/>
        <v>239.76</v>
      </c>
      <c r="M463" s="6">
        <f t="shared" si="39"/>
        <v>27</v>
      </c>
      <c r="N463" s="6" t="str">
        <f t="shared" si="35"/>
        <v>Sep</v>
      </c>
      <c r="O463" s="7" t="str">
        <f t="shared" si="36"/>
        <v>2022</v>
      </c>
    </row>
    <row r="464" spans="1:15" x14ac:dyDescent="0.3">
      <c r="A464" s="12">
        <v>44833</v>
      </c>
      <c r="B464" s="13" t="s">
        <v>77</v>
      </c>
      <c r="C464" s="6">
        <v>13</v>
      </c>
      <c r="D464" s="6" t="s">
        <v>107</v>
      </c>
      <c r="E464" s="6" t="s">
        <v>105</v>
      </c>
      <c r="F464" s="6" t="str">
        <f>VLOOKUP(B464,MasterData[],2,0)</f>
        <v>Product34</v>
      </c>
      <c r="G464" s="6" t="str">
        <f>VLOOKUP(B464,MasterData[],3,0)</f>
        <v>Category04</v>
      </c>
      <c r="H464" s="6" t="str">
        <f>VLOOKUP(B464,MasterData[],4,0)</f>
        <v>Lt</v>
      </c>
      <c r="I464" s="14">
        <f>VLOOKUP(B464,MasterData[],5,0)</f>
        <v>55</v>
      </c>
      <c r="J464" s="14">
        <f>VLOOKUP(B464,MasterData[],6,0)</f>
        <v>58.3</v>
      </c>
      <c r="K464" s="14">
        <f t="shared" si="37"/>
        <v>715</v>
      </c>
      <c r="L464" s="14">
        <f t="shared" si="38"/>
        <v>757.9</v>
      </c>
      <c r="M464" s="6">
        <f t="shared" si="39"/>
        <v>29</v>
      </c>
      <c r="N464" s="6" t="str">
        <f t="shared" si="35"/>
        <v>Sep</v>
      </c>
      <c r="O464" s="7" t="str">
        <f t="shared" si="36"/>
        <v>2022</v>
      </c>
    </row>
    <row r="465" spans="1:15" x14ac:dyDescent="0.3">
      <c r="A465" s="12">
        <v>44837</v>
      </c>
      <c r="B465" s="13" t="s">
        <v>29</v>
      </c>
      <c r="C465" s="6">
        <v>5</v>
      </c>
      <c r="D465" s="6" t="s">
        <v>107</v>
      </c>
      <c r="E465" s="6" t="s">
        <v>106</v>
      </c>
      <c r="F465" s="6" t="str">
        <f>VLOOKUP(B465,MasterData[],2,0)</f>
        <v>Product11</v>
      </c>
      <c r="G465" s="6" t="str">
        <f>VLOOKUP(B465,MasterData[],3,0)</f>
        <v>Category02</v>
      </c>
      <c r="H465" s="6" t="str">
        <f>VLOOKUP(B465,MasterData[],4,0)</f>
        <v>Lt</v>
      </c>
      <c r="I465" s="14">
        <f>VLOOKUP(B465,MasterData[],5,0)</f>
        <v>44</v>
      </c>
      <c r="J465" s="14">
        <f>VLOOKUP(B465,MasterData[],6,0)</f>
        <v>48.4</v>
      </c>
      <c r="K465" s="14">
        <f t="shared" si="37"/>
        <v>220</v>
      </c>
      <c r="L465" s="14">
        <f t="shared" si="38"/>
        <v>242</v>
      </c>
      <c r="M465" s="6">
        <f t="shared" si="39"/>
        <v>3</v>
      </c>
      <c r="N465" s="6" t="str">
        <f t="shared" si="35"/>
        <v>Oct</v>
      </c>
      <c r="O465" s="7" t="str">
        <f t="shared" si="36"/>
        <v>2022</v>
      </c>
    </row>
    <row r="466" spans="1:15" x14ac:dyDescent="0.3">
      <c r="A466" s="12">
        <v>44838</v>
      </c>
      <c r="B466" s="13" t="s">
        <v>20</v>
      </c>
      <c r="C466" s="6">
        <v>15</v>
      </c>
      <c r="D466" s="6" t="s">
        <v>107</v>
      </c>
      <c r="E466" s="6" t="s">
        <v>105</v>
      </c>
      <c r="F466" s="6" t="str">
        <f>VLOOKUP(B466,MasterData[],2,0)</f>
        <v>Product07</v>
      </c>
      <c r="G466" s="6" t="str">
        <f>VLOOKUP(B466,MasterData[],3,0)</f>
        <v>Category01</v>
      </c>
      <c r="H466" s="6" t="str">
        <f>VLOOKUP(B466,MasterData[],4,0)</f>
        <v>Lt</v>
      </c>
      <c r="I466" s="14">
        <f>VLOOKUP(B466,MasterData[],5,0)</f>
        <v>43</v>
      </c>
      <c r="J466" s="14">
        <f>VLOOKUP(B466,MasterData[],6,0)</f>
        <v>47.730000000000004</v>
      </c>
      <c r="K466" s="14">
        <f t="shared" si="37"/>
        <v>645</v>
      </c>
      <c r="L466" s="14">
        <f t="shared" si="38"/>
        <v>715.95</v>
      </c>
      <c r="M466" s="6">
        <f t="shared" si="39"/>
        <v>4</v>
      </c>
      <c r="N466" s="6" t="str">
        <f t="shared" si="35"/>
        <v>Oct</v>
      </c>
      <c r="O466" s="7" t="str">
        <f t="shared" si="36"/>
        <v>2022</v>
      </c>
    </row>
    <row r="467" spans="1:15" x14ac:dyDescent="0.3">
      <c r="A467" s="12">
        <v>44840</v>
      </c>
      <c r="B467" s="13" t="s">
        <v>79</v>
      </c>
      <c r="C467" s="6">
        <v>1</v>
      </c>
      <c r="D467" s="6" t="s">
        <v>107</v>
      </c>
      <c r="E467" s="6" t="s">
        <v>105</v>
      </c>
      <c r="F467" s="6" t="str">
        <f>VLOOKUP(B467,MasterData[],2,0)</f>
        <v>Product35</v>
      </c>
      <c r="G467" s="6" t="str">
        <f>VLOOKUP(B467,MasterData[],3,0)</f>
        <v>Category04</v>
      </c>
      <c r="H467" s="6" t="str">
        <f>VLOOKUP(B467,MasterData[],4,0)</f>
        <v>No.</v>
      </c>
      <c r="I467" s="14">
        <f>VLOOKUP(B467,MasterData[],5,0)</f>
        <v>5</v>
      </c>
      <c r="J467" s="14">
        <f>VLOOKUP(B467,MasterData[],6,0)</f>
        <v>6.7</v>
      </c>
      <c r="K467" s="14">
        <f t="shared" si="37"/>
        <v>5</v>
      </c>
      <c r="L467" s="14">
        <f t="shared" si="38"/>
        <v>6.7</v>
      </c>
      <c r="M467" s="6">
        <f t="shared" si="39"/>
        <v>6</v>
      </c>
      <c r="N467" s="6" t="str">
        <f t="shared" si="35"/>
        <v>Oct</v>
      </c>
      <c r="O467" s="7" t="str">
        <f t="shared" si="36"/>
        <v>2022</v>
      </c>
    </row>
    <row r="468" spans="1:15" x14ac:dyDescent="0.3">
      <c r="A468" s="12">
        <v>44843</v>
      </c>
      <c r="B468" s="13" t="s">
        <v>86</v>
      </c>
      <c r="C468" s="6">
        <v>14</v>
      </c>
      <c r="D468" s="6" t="s">
        <v>105</v>
      </c>
      <c r="E468" s="6" t="s">
        <v>105</v>
      </c>
      <c r="F468" s="6" t="str">
        <f>VLOOKUP(B468,MasterData[],2,0)</f>
        <v>Product38</v>
      </c>
      <c r="G468" s="6" t="str">
        <f>VLOOKUP(B468,MasterData[],3,0)</f>
        <v>Category05</v>
      </c>
      <c r="H468" s="6" t="str">
        <f>VLOOKUP(B468,MasterData[],4,0)</f>
        <v>Kg</v>
      </c>
      <c r="I468" s="14">
        <f>VLOOKUP(B468,MasterData[],5,0)</f>
        <v>72</v>
      </c>
      <c r="J468" s="14">
        <f>VLOOKUP(B468,MasterData[],6,0)</f>
        <v>79.92</v>
      </c>
      <c r="K468" s="14">
        <f t="shared" si="37"/>
        <v>1008</v>
      </c>
      <c r="L468" s="14">
        <f t="shared" si="38"/>
        <v>1118.8800000000001</v>
      </c>
      <c r="M468" s="6">
        <f t="shared" si="39"/>
        <v>9</v>
      </c>
      <c r="N468" s="6" t="str">
        <f t="shared" si="35"/>
        <v>Oct</v>
      </c>
      <c r="O468" s="7" t="str">
        <f t="shared" si="36"/>
        <v>2022</v>
      </c>
    </row>
    <row r="469" spans="1:15" x14ac:dyDescent="0.3">
      <c r="A469" s="12">
        <v>44844</v>
      </c>
      <c r="B469" s="13" t="s">
        <v>45</v>
      </c>
      <c r="C469" s="6">
        <v>9</v>
      </c>
      <c r="D469" s="6" t="s">
        <v>107</v>
      </c>
      <c r="E469" s="6" t="s">
        <v>105</v>
      </c>
      <c r="F469" s="6" t="str">
        <f>VLOOKUP(B469,MasterData[],2,0)</f>
        <v>Product19</v>
      </c>
      <c r="G469" s="6" t="str">
        <f>VLOOKUP(B469,MasterData[],3,0)</f>
        <v>Category02</v>
      </c>
      <c r="H469" s="6" t="str">
        <f>VLOOKUP(B469,MasterData[],4,0)</f>
        <v>Ft</v>
      </c>
      <c r="I469" s="14">
        <f>VLOOKUP(B469,MasterData[],5,0)</f>
        <v>150</v>
      </c>
      <c r="J469" s="14">
        <f>VLOOKUP(B469,MasterData[],6,0)</f>
        <v>210</v>
      </c>
      <c r="K469" s="14">
        <f t="shared" si="37"/>
        <v>1350</v>
      </c>
      <c r="L469" s="14">
        <f t="shared" si="38"/>
        <v>1890</v>
      </c>
      <c r="M469" s="6">
        <f t="shared" si="39"/>
        <v>10</v>
      </c>
      <c r="N469" s="6" t="str">
        <f t="shared" si="35"/>
        <v>Oct</v>
      </c>
      <c r="O469" s="7" t="str">
        <f t="shared" si="36"/>
        <v>2022</v>
      </c>
    </row>
    <row r="470" spans="1:15" x14ac:dyDescent="0.3">
      <c r="A470" s="12">
        <v>44844</v>
      </c>
      <c r="B470" s="13" t="s">
        <v>98</v>
      </c>
      <c r="C470" s="6">
        <v>12</v>
      </c>
      <c r="D470" s="6" t="s">
        <v>105</v>
      </c>
      <c r="E470" s="6" t="s">
        <v>105</v>
      </c>
      <c r="F470" s="6" t="str">
        <f>VLOOKUP(B470,MasterData[],2,0)</f>
        <v>Product44</v>
      </c>
      <c r="G470" s="6" t="str">
        <f>VLOOKUP(B470,MasterData[],3,0)</f>
        <v>Category05</v>
      </c>
      <c r="H470" s="6" t="str">
        <f>VLOOKUP(B470,MasterData[],4,0)</f>
        <v>Kg</v>
      </c>
      <c r="I470" s="14">
        <f>VLOOKUP(B470,MasterData[],5,0)</f>
        <v>76</v>
      </c>
      <c r="J470" s="14">
        <f>VLOOKUP(B470,MasterData[],6,0)</f>
        <v>82.08</v>
      </c>
      <c r="K470" s="14">
        <f t="shared" si="37"/>
        <v>912</v>
      </c>
      <c r="L470" s="14">
        <f t="shared" si="38"/>
        <v>984.96</v>
      </c>
      <c r="M470" s="6">
        <f t="shared" si="39"/>
        <v>10</v>
      </c>
      <c r="N470" s="6" t="str">
        <f t="shared" si="35"/>
        <v>Oct</v>
      </c>
      <c r="O470" s="7" t="str">
        <f t="shared" si="36"/>
        <v>2022</v>
      </c>
    </row>
    <row r="471" spans="1:15" x14ac:dyDescent="0.3">
      <c r="A471" s="12">
        <v>44845</v>
      </c>
      <c r="B471" s="13" t="s">
        <v>22</v>
      </c>
      <c r="C471" s="6">
        <v>10</v>
      </c>
      <c r="D471" s="6" t="s">
        <v>107</v>
      </c>
      <c r="E471" s="6" t="s">
        <v>105</v>
      </c>
      <c r="F471" s="6" t="str">
        <f>VLOOKUP(B471,MasterData[],2,0)</f>
        <v>Product08</v>
      </c>
      <c r="G471" s="6" t="str">
        <f>VLOOKUP(B471,MasterData[],3,0)</f>
        <v>Category01</v>
      </c>
      <c r="H471" s="6" t="str">
        <f>VLOOKUP(B471,MasterData[],4,0)</f>
        <v>Kg</v>
      </c>
      <c r="I471" s="14">
        <f>VLOOKUP(B471,MasterData[],5,0)</f>
        <v>83</v>
      </c>
      <c r="J471" s="14">
        <f>VLOOKUP(B471,MasterData[],6,0)</f>
        <v>94.62</v>
      </c>
      <c r="K471" s="14">
        <f t="shared" si="37"/>
        <v>830</v>
      </c>
      <c r="L471" s="14">
        <f t="shared" si="38"/>
        <v>946.2</v>
      </c>
      <c r="M471" s="6">
        <f t="shared" si="39"/>
        <v>11</v>
      </c>
      <c r="N471" s="6" t="str">
        <f t="shared" si="35"/>
        <v>Oct</v>
      </c>
      <c r="O471" s="7" t="str">
        <f t="shared" si="36"/>
        <v>2022</v>
      </c>
    </row>
    <row r="472" spans="1:15" x14ac:dyDescent="0.3">
      <c r="A472" s="12">
        <v>44847</v>
      </c>
      <c r="B472" s="13" t="s">
        <v>10</v>
      </c>
      <c r="C472" s="6">
        <v>15</v>
      </c>
      <c r="D472" s="6" t="s">
        <v>105</v>
      </c>
      <c r="E472" s="6" t="s">
        <v>105</v>
      </c>
      <c r="F472" s="6" t="str">
        <f>VLOOKUP(B472,MasterData[],2,0)</f>
        <v>Product02</v>
      </c>
      <c r="G472" s="6" t="str">
        <f>VLOOKUP(B472,MasterData[],3,0)</f>
        <v>Category01</v>
      </c>
      <c r="H472" s="6" t="str">
        <f>VLOOKUP(B472,MasterData[],4,0)</f>
        <v>Kg</v>
      </c>
      <c r="I472" s="14">
        <f>VLOOKUP(B472,MasterData[],5,0)</f>
        <v>105</v>
      </c>
      <c r="J472" s="14">
        <f>VLOOKUP(B472,MasterData[],6,0)</f>
        <v>142.80000000000001</v>
      </c>
      <c r="K472" s="14">
        <f t="shared" si="37"/>
        <v>1575</v>
      </c>
      <c r="L472" s="14">
        <f t="shared" si="38"/>
        <v>2142</v>
      </c>
      <c r="M472" s="6">
        <f t="shared" si="39"/>
        <v>13</v>
      </c>
      <c r="N472" s="6" t="str">
        <f t="shared" si="35"/>
        <v>Oct</v>
      </c>
      <c r="O472" s="7" t="str">
        <f t="shared" si="36"/>
        <v>2022</v>
      </c>
    </row>
    <row r="473" spans="1:15" x14ac:dyDescent="0.3">
      <c r="A473" s="12">
        <v>44848</v>
      </c>
      <c r="B473" s="13" t="s">
        <v>98</v>
      </c>
      <c r="C473" s="6">
        <v>15</v>
      </c>
      <c r="D473" s="6" t="s">
        <v>104</v>
      </c>
      <c r="E473" s="6" t="s">
        <v>105</v>
      </c>
      <c r="F473" s="6" t="str">
        <f>VLOOKUP(B473,MasterData[],2,0)</f>
        <v>Product44</v>
      </c>
      <c r="G473" s="6" t="str">
        <f>VLOOKUP(B473,MasterData[],3,0)</f>
        <v>Category05</v>
      </c>
      <c r="H473" s="6" t="str">
        <f>VLOOKUP(B473,MasterData[],4,0)</f>
        <v>Kg</v>
      </c>
      <c r="I473" s="14">
        <f>VLOOKUP(B473,MasterData[],5,0)</f>
        <v>76</v>
      </c>
      <c r="J473" s="14">
        <f>VLOOKUP(B473,MasterData[],6,0)</f>
        <v>82.08</v>
      </c>
      <c r="K473" s="14">
        <f t="shared" si="37"/>
        <v>1140</v>
      </c>
      <c r="L473" s="14">
        <f t="shared" si="38"/>
        <v>1231.2</v>
      </c>
      <c r="M473" s="6">
        <f t="shared" si="39"/>
        <v>14</v>
      </c>
      <c r="N473" s="6" t="str">
        <f t="shared" si="35"/>
        <v>Oct</v>
      </c>
      <c r="O473" s="7" t="str">
        <f t="shared" si="36"/>
        <v>2022</v>
      </c>
    </row>
    <row r="474" spans="1:15" x14ac:dyDescent="0.3">
      <c r="A474" s="12">
        <v>44849</v>
      </c>
      <c r="B474" s="13" t="s">
        <v>37</v>
      </c>
      <c r="C474" s="6">
        <v>10</v>
      </c>
      <c r="D474" s="6" t="s">
        <v>107</v>
      </c>
      <c r="E474" s="6" t="s">
        <v>106</v>
      </c>
      <c r="F474" s="6" t="str">
        <f>VLOOKUP(B474,MasterData[],2,0)</f>
        <v>Product15</v>
      </c>
      <c r="G474" s="6" t="str">
        <f>VLOOKUP(B474,MasterData[],3,0)</f>
        <v>Category02</v>
      </c>
      <c r="H474" s="6" t="str">
        <f>VLOOKUP(B474,MasterData[],4,0)</f>
        <v>No.</v>
      </c>
      <c r="I474" s="14">
        <f>VLOOKUP(B474,MasterData[],5,0)</f>
        <v>12</v>
      </c>
      <c r="J474" s="14">
        <f>VLOOKUP(B474,MasterData[],6,0)</f>
        <v>15.719999999999999</v>
      </c>
      <c r="K474" s="14">
        <f t="shared" si="37"/>
        <v>120</v>
      </c>
      <c r="L474" s="14">
        <f t="shared" si="38"/>
        <v>157.19999999999999</v>
      </c>
      <c r="M474" s="6">
        <f t="shared" si="39"/>
        <v>15</v>
      </c>
      <c r="N474" s="6" t="str">
        <f t="shared" si="35"/>
        <v>Oct</v>
      </c>
      <c r="O474" s="7" t="str">
        <f t="shared" si="36"/>
        <v>2022</v>
      </c>
    </row>
    <row r="475" spans="1:15" x14ac:dyDescent="0.3">
      <c r="A475" s="12">
        <v>44850</v>
      </c>
      <c r="B475" s="13" t="s">
        <v>81</v>
      </c>
      <c r="C475" s="6">
        <v>3</v>
      </c>
      <c r="D475" s="6" t="s">
        <v>105</v>
      </c>
      <c r="E475" s="6" t="s">
        <v>105</v>
      </c>
      <c r="F475" s="6" t="str">
        <f>VLOOKUP(B475,MasterData[],2,0)</f>
        <v>Product36</v>
      </c>
      <c r="G475" s="6" t="str">
        <f>VLOOKUP(B475,MasterData[],3,0)</f>
        <v>Category04</v>
      </c>
      <c r="H475" s="6" t="str">
        <f>VLOOKUP(B475,MasterData[],4,0)</f>
        <v>Kg</v>
      </c>
      <c r="I475" s="14">
        <f>VLOOKUP(B475,MasterData[],5,0)</f>
        <v>90</v>
      </c>
      <c r="J475" s="14">
        <f>VLOOKUP(B475,MasterData[],6,0)</f>
        <v>96.3</v>
      </c>
      <c r="K475" s="14">
        <f t="shared" si="37"/>
        <v>270</v>
      </c>
      <c r="L475" s="14">
        <f t="shared" si="38"/>
        <v>288.89999999999998</v>
      </c>
      <c r="M475" s="6">
        <f t="shared" si="39"/>
        <v>16</v>
      </c>
      <c r="N475" s="6" t="str">
        <f t="shared" si="35"/>
        <v>Oct</v>
      </c>
      <c r="O475" s="7" t="str">
        <f t="shared" si="36"/>
        <v>2022</v>
      </c>
    </row>
    <row r="476" spans="1:15" x14ac:dyDescent="0.3">
      <c r="A476" s="12">
        <v>44857</v>
      </c>
      <c r="B476" s="13" t="s">
        <v>56</v>
      </c>
      <c r="C476" s="6">
        <v>14</v>
      </c>
      <c r="D476" s="6" t="s">
        <v>105</v>
      </c>
      <c r="E476" s="6" t="s">
        <v>106</v>
      </c>
      <c r="F476" s="6" t="str">
        <f>VLOOKUP(B476,MasterData[],2,0)</f>
        <v>Product24</v>
      </c>
      <c r="G476" s="6" t="str">
        <f>VLOOKUP(B476,MasterData[],3,0)</f>
        <v>Category03</v>
      </c>
      <c r="H476" s="6" t="str">
        <f>VLOOKUP(B476,MasterData[],4,0)</f>
        <v>Ft</v>
      </c>
      <c r="I476" s="14">
        <f>VLOOKUP(B476,MasterData[],5,0)</f>
        <v>144</v>
      </c>
      <c r="J476" s="14">
        <f>VLOOKUP(B476,MasterData[],6,0)</f>
        <v>156.96</v>
      </c>
      <c r="K476" s="14">
        <f t="shared" si="37"/>
        <v>2016</v>
      </c>
      <c r="L476" s="14">
        <f t="shared" si="38"/>
        <v>2197.44</v>
      </c>
      <c r="M476" s="6">
        <f t="shared" si="39"/>
        <v>23</v>
      </c>
      <c r="N476" s="6" t="str">
        <f t="shared" si="35"/>
        <v>Oct</v>
      </c>
      <c r="O476" s="7" t="str">
        <f t="shared" si="36"/>
        <v>2022</v>
      </c>
    </row>
    <row r="477" spans="1:15" x14ac:dyDescent="0.3">
      <c r="A477" s="12">
        <v>44864</v>
      </c>
      <c r="B477" s="13" t="s">
        <v>94</v>
      </c>
      <c r="C477" s="6">
        <v>3</v>
      </c>
      <c r="D477" s="6" t="s">
        <v>107</v>
      </c>
      <c r="E477" s="6" t="s">
        <v>106</v>
      </c>
      <c r="F477" s="6" t="str">
        <f>VLOOKUP(B477,MasterData[],2,0)</f>
        <v>Product42</v>
      </c>
      <c r="G477" s="6" t="str">
        <f>VLOOKUP(B477,MasterData[],3,0)</f>
        <v>Category05</v>
      </c>
      <c r="H477" s="6" t="str">
        <f>VLOOKUP(B477,MasterData[],4,0)</f>
        <v>Ft</v>
      </c>
      <c r="I477" s="14">
        <f>VLOOKUP(B477,MasterData[],5,0)</f>
        <v>120</v>
      </c>
      <c r="J477" s="14">
        <f>VLOOKUP(B477,MasterData[],6,0)</f>
        <v>162</v>
      </c>
      <c r="K477" s="14">
        <f t="shared" si="37"/>
        <v>360</v>
      </c>
      <c r="L477" s="14">
        <f t="shared" si="38"/>
        <v>486</v>
      </c>
      <c r="M477" s="6">
        <f t="shared" si="39"/>
        <v>30</v>
      </c>
      <c r="N477" s="6" t="str">
        <f t="shared" si="35"/>
        <v>Oct</v>
      </c>
      <c r="O477" s="7" t="str">
        <f t="shared" si="36"/>
        <v>2022</v>
      </c>
    </row>
    <row r="478" spans="1:15" x14ac:dyDescent="0.3">
      <c r="A478" s="12">
        <v>44865</v>
      </c>
      <c r="B478" s="13" t="s">
        <v>86</v>
      </c>
      <c r="C478" s="6">
        <v>8</v>
      </c>
      <c r="D478" s="6" t="s">
        <v>107</v>
      </c>
      <c r="E478" s="6" t="s">
        <v>105</v>
      </c>
      <c r="F478" s="6" t="str">
        <f>VLOOKUP(B478,MasterData[],2,0)</f>
        <v>Product38</v>
      </c>
      <c r="G478" s="6" t="str">
        <f>VLOOKUP(B478,MasterData[],3,0)</f>
        <v>Category05</v>
      </c>
      <c r="H478" s="6" t="str">
        <f>VLOOKUP(B478,MasterData[],4,0)</f>
        <v>Kg</v>
      </c>
      <c r="I478" s="14">
        <f>VLOOKUP(B478,MasterData[],5,0)</f>
        <v>72</v>
      </c>
      <c r="J478" s="14">
        <f>VLOOKUP(B478,MasterData[],6,0)</f>
        <v>79.92</v>
      </c>
      <c r="K478" s="14">
        <f t="shared" si="37"/>
        <v>576</v>
      </c>
      <c r="L478" s="14">
        <f t="shared" si="38"/>
        <v>639.36</v>
      </c>
      <c r="M478" s="6">
        <f t="shared" si="39"/>
        <v>31</v>
      </c>
      <c r="N478" s="6" t="str">
        <f t="shared" si="35"/>
        <v>Oct</v>
      </c>
      <c r="O478" s="7" t="str">
        <f t="shared" si="36"/>
        <v>2022</v>
      </c>
    </row>
    <row r="479" spans="1:15" x14ac:dyDescent="0.3">
      <c r="A479" s="12">
        <v>44866</v>
      </c>
      <c r="B479" s="13" t="s">
        <v>31</v>
      </c>
      <c r="C479" s="6">
        <v>15</v>
      </c>
      <c r="D479" s="6" t="s">
        <v>104</v>
      </c>
      <c r="E479" s="6" t="s">
        <v>105</v>
      </c>
      <c r="F479" s="6" t="str">
        <f>VLOOKUP(B479,MasterData[],2,0)</f>
        <v>Product12</v>
      </c>
      <c r="G479" s="6" t="str">
        <f>VLOOKUP(B479,MasterData[],3,0)</f>
        <v>Category02</v>
      </c>
      <c r="H479" s="6" t="str">
        <f>VLOOKUP(B479,MasterData[],4,0)</f>
        <v>Kg</v>
      </c>
      <c r="I479" s="14">
        <f>VLOOKUP(B479,MasterData[],5,0)</f>
        <v>73</v>
      </c>
      <c r="J479" s="14">
        <f>VLOOKUP(B479,MasterData[],6,0)</f>
        <v>94.17</v>
      </c>
      <c r="K479" s="14">
        <f t="shared" si="37"/>
        <v>1095</v>
      </c>
      <c r="L479" s="14">
        <f t="shared" si="38"/>
        <v>1412.55</v>
      </c>
      <c r="M479" s="6">
        <f t="shared" si="39"/>
        <v>1</v>
      </c>
      <c r="N479" s="6" t="str">
        <f t="shared" si="35"/>
        <v>Nov</v>
      </c>
      <c r="O479" s="7" t="str">
        <f t="shared" si="36"/>
        <v>2022</v>
      </c>
    </row>
    <row r="480" spans="1:15" x14ac:dyDescent="0.3">
      <c r="A480" s="12">
        <v>44867</v>
      </c>
      <c r="B480" s="13" t="s">
        <v>37</v>
      </c>
      <c r="C480" s="6">
        <v>15</v>
      </c>
      <c r="D480" s="6" t="s">
        <v>104</v>
      </c>
      <c r="E480" s="6" t="s">
        <v>106</v>
      </c>
      <c r="F480" s="6" t="str">
        <f>VLOOKUP(B480,MasterData[],2,0)</f>
        <v>Product15</v>
      </c>
      <c r="G480" s="6" t="str">
        <f>VLOOKUP(B480,MasterData[],3,0)</f>
        <v>Category02</v>
      </c>
      <c r="H480" s="6" t="str">
        <f>VLOOKUP(B480,MasterData[],4,0)</f>
        <v>No.</v>
      </c>
      <c r="I480" s="14">
        <f>VLOOKUP(B480,MasterData[],5,0)</f>
        <v>12</v>
      </c>
      <c r="J480" s="14">
        <f>VLOOKUP(B480,MasterData[],6,0)</f>
        <v>15.719999999999999</v>
      </c>
      <c r="K480" s="14">
        <f t="shared" si="37"/>
        <v>180</v>
      </c>
      <c r="L480" s="14">
        <f t="shared" si="38"/>
        <v>235.79999999999998</v>
      </c>
      <c r="M480" s="6">
        <f t="shared" si="39"/>
        <v>2</v>
      </c>
      <c r="N480" s="6" t="str">
        <f t="shared" si="35"/>
        <v>Nov</v>
      </c>
      <c r="O480" s="7" t="str">
        <f t="shared" si="36"/>
        <v>2022</v>
      </c>
    </row>
    <row r="481" spans="1:15" x14ac:dyDescent="0.3">
      <c r="A481" s="12">
        <v>44867</v>
      </c>
      <c r="B481" s="13" t="s">
        <v>69</v>
      </c>
      <c r="C481" s="6">
        <v>15</v>
      </c>
      <c r="D481" s="6" t="s">
        <v>107</v>
      </c>
      <c r="E481" s="6" t="s">
        <v>106</v>
      </c>
      <c r="F481" s="6" t="str">
        <f>VLOOKUP(B481,MasterData[],2,0)</f>
        <v>Product30</v>
      </c>
      <c r="G481" s="6" t="str">
        <f>VLOOKUP(B481,MasterData[],3,0)</f>
        <v>Category04</v>
      </c>
      <c r="H481" s="6" t="str">
        <f>VLOOKUP(B481,MasterData[],4,0)</f>
        <v>Ft</v>
      </c>
      <c r="I481" s="14">
        <f>VLOOKUP(B481,MasterData[],5,0)</f>
        <v>148</v>
      </c>
      <c r="J481" s="14">
        <f>VLOOKUP(B481,MasterData[],6,0)</f>
        <v>201.28</v>
      </c>
      <c r="K481" s="14">
        <f t="shared" si="37"/>
        <v>2220</v>
      </c>
      <c r="L481" s="14">
        <f t="shared" si="38"/>
        <v>3019.2</v>
      </c>
      <c r="M481" s="6">
        <f t="shared" si="39"/>
        <v>2</v>
      </c>
      <c r="N481" s="6" t="str">
        <f t="shared" si="35"/>
        <v>Nov</v>
      </c>
      <c r="O481" s="7" t="str">
        <f t="shared" si="36"/>
        <v>2022</v>
      </c>
    </row>
    <row r="482" spans="1:15" x14ac:dyDescent="0.3">
      <c r="A482" s="12">
        <v>44867</v>
      </c>
      <c r="B482" s="13" t="s">
        <v>79</v>
      </c>
      <c r="C482" s="6">
        <v>5</v>
      </c>
      <c r="D482" s="6" t="s">
        <v>107</v>
      </c>
      <c r="E482" s="6" t="s">
        <v>106</v>
      </c>
      <c r="F482" s="6" t="str">
        <f>VLOOKUP(B482,MasterData[],2,0)</f>
        <v>Product35</v>
      </c>
      <c r="G482" s="6" t="str">
        <f>VLOOKUP(B482,MasterData[],3,0)</f>
        <v>Category04</v>
      </c>
      <c r="H482" s="6" t="str">
        <f>VLOOKUP(B482,MasterData[],4,0)</f>
        <v>No.</v>
      </c>
      <c r="I482" s="14">
        <f>VLOOKUP(B482,MasterData[],5,0)</f>
        <v>5</v>
      </c>
      <c r="J482" s="14">
        <f>VLOOKUP(B482,MasterData[],6,0)</f>
        <v>6.7</v>
      </c>
      <c r="K482" s="14">
        <f t="shared" si="37"/>
        <v>25</v>
      </c>
      <c r="L482" s="14">
        <f t="shared" si="38"/>
        <v>33.5</v>
      </c>
      <c r="M482" s="6">
        <f t="shared" si="39"/>
        <v>2</v>
      </c>
      <c r="N482" s="6" t="str">
        <f t="shared" si="35"/>
        <v>Nov</v>
      </c>
      <c r="O482" s="7" t="str">
        <f t="shared" si="36"/>
        <v>2022</v>
      </c>
    </row>
    <row r="483" spans="1:15" x14ac:dyDescent="0.3">
      <c r="A483" s="12">
        <v>44868</v>
      </c>
      <c r="B483" s="13" t="s">
        <v>47</v>
      </c>
      <c r="C483" s="6">
        <v>11</v>
      </c>
      <c r="D483" s="6" t="s">
        <v>105</v>
      </c>
      <c r="E483" s="6" t="s">
        <v>105</v>
      </c>
      <c r="F483" s="6" t="str">
        <f>VLOOKUP(B483,MasterData[],2,0)</f>
        <v>Product20</v>
      </c>
      <c r="G483" s="6" t="str">
        <f>VLOOKUP(B483,MasterData[],3,0)</f>
        <v>Category03</v>
      </c>
      <c r="H483" s="6" t="str">
        <f>VLOOKUP(B483,MasterData[],4,0)</f>
        <v>Lt</v>
      </c>
      <c r="I483" s="14">
        <f>VLOOKUP(B483,MasterData[],5,0)</f>
        <v>61</v>
      </c>
      <c r="J483" s="14">
        <f>VLOOKUP(B483,MasterData[],6,0)</f>
        <v>76.25</v>
      </c>
      <c r="K483" s="14">
        <f t="shared" si="37"/>
        <v>671</v>
      </c>
      <c r="L483" s="14">
        <f t="shared" si="38"/>
        <v>838.75</v>
      </c>
      <c r="M483" s="6">
        <f t="shared" si="39"/>
        <v>3</v>
      </c>
      <c r="N483" s="6" t="str">
        <f t="shared" si="35"/>
        <v>Nov</v>
      </c>
      <c r="O483" s="7" t="str">
        <f t="shared" si="36"/>
        <v>2022</v>
      </c>
    </row>
    <row r="484" spans="1:15" x14ac:dyDescent="0.3">
      <c r="A484" s="12">
        <v>44869</v>
      </c>
      <c r="B484" s="13" t="s">
        <v>22</v>
      </c>
      <c r="C484" s="6">
        <v>10</v>
      </c>
      <c r="D484" s="6" t="s">
        <v>107</v>
      </c>
      <c r="E484" s="6" t="s">
        <v>105</v>
      </c>
      <c r="F484" s="6" t="str">
        <f>VLOOKUP(B484,MasterData[],2,0)</f>
        <v>Product08</v>
      </c>
      <c r="G484" s="6" t="str">
        <f>VLOOKUP(B484,MasterData[],3,0)</f>
        <v>Category01</v>
      </c>
      <c r="H484" s="6" t="str">
        <f>VLOOKUP(B484,MasterData[],4,0)</f>
        <v>Kg</v>
      </c>
      <c r="I484" s="14">
        <f>VLOOKUP(B484,MasterData[],5,0)</f>
        <v>83</v>
      </c>
      <c r="J484" s="14">
        <f>VLOOKUP(B484,MasterData[],6,0)</f>
        <v>94.62</v>
      </c>
      <c r="K484" s="14">
        <f t="shared" si="37"/>
        <v>830</v>
      </c>
      <c r="L484" s="14">
        <f t="shared" si="38"/>
        <v>946.2</v>
      </c>
      <c r="M484" s="6">
        <f t="shared" si="39"/>
        <v>4</v>
      </c>
      <c r="N484" s="6" t="str">
        <f t="shared" si="35"/>
        <v>Nov</v>
      </c>
      <c r="O484" s="7" t="str">
        <f t="shared" si="36"/>
        <v>2022</v>
      </c>
    </row>
    <row r="485" spans="1:15" x14ac:dyDescent="0.3">
      <c r="A485" s="12">
        <v>44870</v>
      </c>
      <c r="B485" s="13" t="s">
        <v>45</v>
      </c>
      <c r="C485" s="6">
        <v>15</v>
      </c>
      <c r="D485" s="6" t="s">
        <v>107</v>
      </c>
      <c r="E485" s="6" t="s">
        <v>106</v>
      </c>
      <c r="F485" s="6" t="str">
        <f>VLOOKUP(B485,MasterData[],2,0)</f>
        <v>Product19</v>
      </c>
      <c r="G485" s="6" t="str">
        <f>VLOOKUP(B485,MasterData[],3,0)</f>
        <v>Category02</v>
      </c>
      <c r="H485" s="6" t="str">
        <f>VLOOKUP(B485,MasterData[],4,0)</f>
        <v>Ft</v>
      </c>
      <c r="I485" s="14">
        <f>VLOOKUP(B485,MasterData[],5,0)</f>
        <v>150</v>
      </c>
      <c r="J485" s="14">
        <f>VLOOKUP(B485,MasterData[],6,0)</f>
        <v>210</v>
      </c>
      <c r="K485" s="14">
        <f t="shared" si="37"/>
        <v>2250</v>
      </c>
      <c r="L485" s="14">
        <f t="shared" si="38"/>
        <v>3150</v>
      </c>
      <c r="M485" s="6">
        <f t="shared" si="39"/>
        <v>5</v>
      </c>
      <c r="N485" s="6" t="str">
        <f t="shared" si="35"/>
        <v>Nov</v>
      </c>
      <c r="O485" s="7" t="str">
        <f t="shared" si="36"/>
        <v>2022</v>
      </c>
    </row>
    <row r="486" spans="1:15" x14ac:dyDescent="0.3">
      <c r="A486" s="12">
        <v>44871</v>
      </c>
      <c r="B486" s="13" t="s">
        <v>96</v>
      </c>
      <c r="C486" s="6">
        <v>13</v>
      </c>
      <c r="D486" s="6" t="s">
        <v>107</v>
      </c>
      <c r="E486" s="6" t="s">
        <v>106</v>
      </c>
      <c r="F486" s="6" t="str">
        <f>VLOOKUP(B486,MasterData[],2,0)</f>
        <v>Product43</v>
      </c>
      <c r="G486" s="6" t="str">
        <f>VLOOKUP(B486,MasterData[],3,0)</f>
        <v>Category05</v>
      </c>
      <c r="H486" s="6" t="str">
        <f>VLOOKUP(B486,MasterData[],4,0)</f>
        <v>Kg</v>
      </c>
      <c r="I486" s="14">
        <f>VLOOKUP(B486,MasterData[],5,0)</f>
        <v>67</v>
      </c>
      <c r="J486" s="14">
        <f>VLOOKUP(B486,MasterData[],6,0)</f>
        <v>83.08</v>
      </c>
      <c r="K486" s="14">
        <f t="shared" si="37"/>
        <v>871</v>
      </c>
      <c r="L486" s="14">
        <f t="shared" si="38"/>
        <v>1080.04</v>
      </c>
      <c r="M486" s="6">
        <f t="shared" si="39"/>
        <v>6</v>
      </c>
      <c r="N486" s="6" t="str">
        <f t="shared" si="35"/>
        <v>Nov</v>
      </c>
      <c r="O486" s="7" t="str">
        <f t="shared" si="36"/>
        <v>2022</v>
      </c>
    </row>
    <row r="487" spans="1:15" x14ac:dyDescent="0.3">
      <c r="A487" s="12">
        <v>44871</v>
      </c>
      <c r="B487" s="13" t="s">
        <v>37</v>
      </c>
      <c r="C487" s="6">
        <v>13</v>
      </c>
      <c r="D487" s="6" t="s">
        <v>105</v>
      </c>
      <c r="E487" s="6" t="s">
        <v>105</v>
      </c>
      <c r="F487" s="6" t="str">
        <f>VLOOKUP(B487,MasterData[],2,0)</f>
        <v>Product15</v>
      </c>
      <c r="G487" s="6" t="str">
        <f>VLOOKUP(B487,MasterData[],3,0)</f>
        <v>Category02</v>
      </c>
      <c r="H487" s="6" t="str">
        <f>VLOOKUP(B487,MasterData[],4,0)</f>
        <v>No.</v>
      </c>
      <c r="I487" s="14">
        <f>VLOOKUP(B487,MasterData[],5,0)</f>
        <v>12</v>
      </c>
      <c r="J487" s="14">
        <f>VLOOKUP(B487,MasterData[],6,0)</f>
        <v>15.719999999999999</v>
      </c>
      <c r="K487" s="14">
        <f t="shared" si="37"/>
        <v>156</v>
      </c>
      <c r="L487" s="14">
        <f t="shared" si="38"/>
        <v>204.35999999999999</v>
      </c>
      <c r="M487" s="6">
        <f t="shared" si="39"/>
        <v>6</v>
      </c>
      <c r="N487" s="6" t="str">
        <f t="shared" si="35"/>
        <v>Nov</v>
      </c>
      <c r="O487" s="7" t="str">
        <f t="shared" si="36"/>
        <v>2022</v>
      </c>
    </row>
    <row r="488" spans="1:15" x14ac:dyDescent="0.3">
      <c r="A488" s="12">
        <v>44871</v>
      </c>
      <c r="B488" s="13" t="s">
        <v>94</v>
      </c>
      <c r="C488" s="6">
        <v>13</v>
      </c>
      <c r="D488" s="6" t="s">
        <v>107</v>
      </c>
      <c r="E488" s="6" t="s">
        <v>106</v>
      </c>
      <c r="F488" s="6" t="str">
        <f>VLOOKUP(B488,MasterData[],2,0)</f>
        <v>Product42</v>
      </c>
      <c r="G488" s="6" t="str">
        <f>VLOOKUP(B488,MasterData[],3,0)</f>
        <v>Category05</v>
      </c>
      <c r="H488" s="6" t="str">
        <f>VLOOKUP(B488,MasterData[],4,0)</f>
        <v>Ft</v>
      </c>
      <c r="I488" s="14">
        <f>VLOOKUP(B488,MasterData[],5,0)</f>
        <v>120</v>
      </c>
      <c r="J488" s="14">
        <f>VLOOKUP(B488,MasterData[],6,0)</f>
        <v>162</v>
      </c>
      <c r="K488" s="14">
        <f t="shared" si="37"/>
        <v>1560</v>
      </c>
      <c r="L488" s="14">
        <f t="shared" si="38"/>
        <v>2106</v>
      </c>
      <c r="M488" s="6">
        <f t="shared" si="39"/>
        <v>6</v>
      </c>
      <c r="N488" s="6" t="str">
        <f t="shared" si="35"/>
        <v>Nov</v>
      </c>
      <c r="O488" s="7" t="str">
        <f t="shared" si="36"/>
        <v>2022</v>
      </c>
    </row>
    <row r="489" spans="1:15" x14ac:dyDescent="0.3">
      <c r="A489" s="12">
        <v>44872</v>
      </c>
      <c r="B489" s="13" t="s">
        <v>90</v>
      </c>
      <c r="C489" s="6">
        <v>13</v>
      </c>
      <c r="D489" s="6" t="s">
        <v>105</v>
      </c>
      <c r="E489" s="6" t="s">
        <v>106</v>
      </c>
      <c r="F489" s="6" t="str">
        <f>VLOOKUP(B489,MasterData[],2,0)</f>
        <v>Product40</v>
      </c>
      <c r="G489" s="6" t="str">
        <f>VLOOKUP(B489,MasterData[],3,0)</f>
        <v>Category05</v>
      </c>
      <c r="H489" s="6" t="str">
        <f>VLOOKUP(B489,MasterData[],4,0)</f>
        <v>Kg</v>
      </c>
      <c r="I489" s="14">
        <f>VLOOKUP(B489,MasterData[],5,0)</f>
        <v>90</v>
      </c>
      <c r="J489" s="14">
        <f>VLOOKUP(B489,MasterData[],6,0)</f>
        <v>115.2</v>
      </c>
      <c r="K489" s="14">
        <f t="shared" si="37"/>
        <v>1170</v>
      </c>
      <c r="L489" s="14">
        <f t="shared" si="38"/>
        <v>1497.6000000000001</v>
      </c>
      <c r="M489" s="6">
        <f t="shared" si="39"/>
        <v>7</v>
      </c>
      <c r="N489" s="6" t="str">
        <f t="shared" si="35"/>
        <v>Nov</v>
      </c>
      <c r="O489" s="7" t="str">
        <f t="shared" si="36"/>
        <v>2022</v>
      </c>
    </row>
    <row r="490" spans="1:15" x14ac:dyDescent="0.3">
      <c r="A490" s="12">
        <v>44873</v>
      </c>
      <c r="B490" s="13" t="s">
        <v>81</v>
      </c>
      <c r="C490" s="6">
        <v>11</v>
      </c>
      <c r="D490" s="6" t="s">
        <v>104</v>
      </c>
      <c r="E490" s="6" t="s">
        <v>106</v>
      </c>
      <c r="F490" s="6" t="str">
        <f>VLOOKUP(B490,MasterData[],2,0)</f>
        <v>Product36</v>
      </c>
      <c r="G490" s="6" t="str">
        <f>VLOOKUP(B490,MasterData[],3,0)</f>
        <v>Category04</v>
      </c>
      <c r="H490" s="6" t="str">
        <f>VLOOKUP(B490,MasterData[],4,0)</f>
        <v>Kg</v>
      </c>
      <c r="I490" s="14">
        <f>VLOOKUP(B490,MasterData[],5,0)</f>
        <v>90</v>
      </c>
      <c r="J490" s="14">
        <f>VLOOKUP(B490,MasterData[],6,0)</f>
        <v>96.3</v>
      </c>
      <c r="K490" s="14">
        <f t="shared" si="37"/>
        <v>990</v>
      </c>
      <c r="L490" s="14">
        <f t="shared" si="38"/>
        <v>1059.3</v>
      </c>
      <c r="M490" s="6">
        <f t="shared" si="39"/>
        <v>8</v>
      </c>
      <c r="N490" s="6" t="str">
        <f t="shared" si="35"/>
        <v>Nov</v>
      </c>
      <c r="O490" s="7" t="str">
        <f t="shared" si="36"/>
        <v>2022</v>
      </c>
    </row>
    <row r="491" spans="1:15" x14ac:dyDescent="0.3">
      <c r="A491" s="12">
        <v>44873</v>
      </c>
      <c r="B491" s="13" t="s">
        <v>45</v>
      </c>
      <c r="C491" s="6">
        <v>10</v>
      </c>
      <c r="D491" s="6" t="s">
        <v>104</v>
      </c>
      <c r="E491" s="6" t="s">
        <v>105</v>
      </c>
      <c r="F491" s="6" t="str">
        <f>VLOOKUP(B491,MasterData[],2,0)</f>
        <v>Product19</v>
      </c>
      <c r="G491" s="6" t="str">
        <f>VLOOKUP(B491,MasterData[],3,0)</f>
        <v>Category02</v>
      </c>
      <c r="H491" s="6" t="str">
        <f>VLOOKUP(B491,MasterData[],4,0)</f>
        <v>Ft</v>
      </c>
      <c r="I491" s="14">
        <f>VLOOKUP(B491,MasterData[],5,0)</f>
        <v>150</v>
      </c>
      <c r="J491" s="14">
        <f>VLOOKUP(B491,MasterData[],6,0)</f>
        <v>210</v>
      </c>
      <c r="K491" s="14">
        <f t="shared" si="37"/>
        <v>1500</v>
      </c>
      <c r="L491" s="14">
        <f t="shared" si="38"/>
        <v>2100</v>
      </c>
      <c r="M491" s="6">
        <f t="shared" si="39"/>
        <v>8</v>
      </c>
      <c r="N491" s="6" t="str">
        <f t="shared" si="35"/>
        <v>Nov</v>
      </c>
      <c r="O491" s="7" t="str">
        <f t="shared" si="36"/>
        <v>2022</v>
      </c>
    </row>
    <row r="492" spans="1:15" x14ac:dyDescent="0.3">
      <c r="A492" s="12">
        <v>44874</v>
      </c>
      <c r="B492" s="13" t="s">
        <v>63</v>
      </c>
      <c r="C492" s="6">
        <v>8</v>
      </c>
      <c r="D492" s="6" t="s">
        <v>105</v>
      </c>
      <c r="E492" s="6" t="s">
        <v>106</v>
      </c>
      <c r="F492" s="6" t="str">
        <f>VLOOKUP(B492,MasterData[],2,0)</f>
        <v>Product27</v>
      </c>
      <c r="G492" s="6" t="str">
        <f>VLOOKUP(B492,MasterData[],3,0)</f>
        <v>Category04</v>
      </c>
      <c r="H492" s="6" t="str">
        <f>VLOOKUP(B492,MasterData[],4,0)</f>
        <v>Lt</v>
      </c>
      <c r="I492" s="14">
        <f>VLOOKUP(B492,MasterData[],5,0)</f>
        <v>48</v>
      </c>
      <c r="J492" s="14">
        <f>VLOOKUP(B492,MasterData[],6,0)</f>
        <v>57.120000000000005</v>
      </c>
      <c r="K492" s="14">
        <f t="shared" si="37"/>
        <v>384</v>
      </c>
      <c r="L492" s="14">
        <f t="shared" si="38"/>
        <v>456.96000000000004</v>
      </c>
      <c r="M492" s="6">
        <f t="shared" si="39"/>
        <v>9</v>
      </c>
      <c r="N492" s="6" t="str">
        <f t="shared" si="35"/>
        <v>Nov</v>
      </c>
      <c r="O492" s="7" t="str">
        <f t="shared" si="36"/>
        <v>2022</v>
      </c>
    </row>
    <row r="493" spans="1:15" x14ac:dyDescent="0.3">
      <c r="A493" s="12">
        <v>44875</v>
      </c>
      <c r="B493" s="13" t="s">
        <v>43</v>
      </c>
      <c r="C493" s="6">
        <v>7</v>
      </c>
      <c r="D493" s="6" t="s">
        <v>107</v>
      </c>
      <c r="E493" s="6" t="s">
        <v>105</v>
      </c>
      <c r="F493" s="6" t="str">
        <f>VLOOKUP(B493,MasterData[],2,0)</f>
        <v>Product18</v>
      </c>
      <c r="G493" s="6" t="str">
        <f>VLOOKUP(B493,MasterData[],3,0)</f>
        <v>Category02</v>
      </c>
      <c r="H493" s="6" t="str">
        <f>VLOOKUP(B493,MasterData[],4,0)</f>
        <v>No.</v>
      </c>
      <c r="I493" s="14">
        <f>VLOOKUP(B493,MasterData[],5,0)</f>
        <v>37</v>
      </c>
      <c r="J493" s="14">
        <f>VLOOKUP(B493,MasterData[],6,0)</f>
        <v>49.21</v>
      </c>
      <c r="K493" s="14">
        <f t="shared" si="37"/>
        <v>259</v>
      </c>
      <c r="L493" s="14">
        <f t="shared" si="38"/>
        <v>344.47</v>
      </c>
      <c r="M493" s="6">
        <f t="shared" si="39"/>
        <v>10</v>
      </c>
      <c r="N493" s="6" t="str">
        <f t="shared" si="35"/>
        <v>Nov</v>
      </c>
      <c r="O493" s="7" t="str">
        <f t="shared" si="36"/>
        <v>2022</v>
      </c>
    </row>
    <row r="494" spans="1:15" x14ac:dyDescent="0.3">
      <c r="A494" s="12">
        <v>44878</v>
      </c>
      <c r="B494" s="13" t="s">
        <v>63</v>
      </c>
      <c r="C494" s="6">
        <v>10</v>
      </c>
      <c r="D494" s="6" t="s">
        <v>104</v>
      </c>
      <c r="E494" s="6" t="s">
        <v>106</v>
      </c>
      <c r="F494" s="6" t="str">
        <f>VLOOKUP(B494,MasterData[],2,0)</f>
        <v>Product27</v>
      </c>
      <c r="G494" s="6" t="str">
        <f>VLOOKUP(B494,MasterData[],3,0)</f>
        <v>Category04</v>
      </c>
      <c r="H494" s="6" t="str">
        <f>VLOOKUP(B494,MasterData[],4,0)</f>
        <v>Lt</v>
      </c>
      <c r="I494" s="14">
        <f>VLOOKUP(B494,MasterData[],5,0)</f>
        <v>48</v>
      </c>
      <c r="J494" s="14">
        <f>VLOOKUP(B494,MasterData[],6,0)</f>
        <v>57.120000000000005</v>
      </c>
      <c r="K494" s="14">
        <f t="shared" si="37"/>
        <v>480</v>
      </c>
      <c r="L494" s="14">
        <f t="shared" si="38"/>
        <v>571.20000000000005</v>
      </c>
      <c r="M494" s="6">
        <f t="shared" si="39"/>
        <v>13</v>
      </c>
      <c r="N494" s="6" t="str">
        <f t="shared" si="35"/>
        <v>Nov</v>
      </c>
      <c r="O494" s="7" t="str">
        <f t="shared" si="36"/>
        <v>2022</v>
      </c>
    </row>
    <row r="495" spans="1:15" x14ac:dyDescent="0.3">
      <c r="A495" s="12">
        <v>44879</v>
      </c>
      <c r="B495" s="13" t="s">
        <v>10</v>
      </c>
      <c r="C495" s="6">
        <v>1</v>
      </c>
      <c r="D495" s="6" t="s">
        <v>107</v>
      </c>
      <c r="E495" s="6" t="s">
        <v>106</v>
      </c>
      <c r="F495" s="6" t="str">
        <f>VLOOKUP(B495,MasterData[],2,0)</f>
        <v>Product02</v>
      </c>
      <c r="G495" s="6" t="str">
        <f>VLOOKUP(B495,MasterData[],3,0)</f>
        <v>Category01</v>
      </c>
      <c r="H495" s="6" t="str">
        <f>VLOOKUP(B495,MasterData[],4,0)</f>
        <v>Kg</v>
      </c>
      <c r="I495" s="14">
        <f>VLOOKUP(B495,MasterData[],5,0)</f>
        <v>105</v>
      </c>
      <c r="J495" s="14">
        <f>VLOOKUP(B495,MasterData[],6,0)</f>
        <v>142.80000000000001</v>
      </c>
      <c r="K495" s="14">
        <f t="shared" si="37"/>
        <v>105</v>
      </c>
      <c r="L495" s="14">
        <f t="shared" si="38"/>
        <v>142.80000000000001</v>
      </c>
      <c r="M495" s="6">
        <f t="shared" si="39"/>
        <v>14</v>
      </c>
      <c r="N495" s="6" t="str">
        <f t="shared" si="35"/>
        <v>Nov</v>
      </c>
      <c r="O495" s="7" t="str">
        <f t="shared" si="36"/>
        <v>2022</v>
      </c>
    </row>
    <row r="496" spans="1:15" x14ac:dyDescent="0.3">
      <c r="A496" s="12">
        <v>44880</v>
      </c>
      <c r="B496" s="13" t="s">
        <v>31</v>
      </c>
      <c r="C496" s="6">
        <v>14</v>
      </c>
      <c r="D496" s="6" t="s">
        <v>107</v>
      </c>
      <c r="E496" s="6" t="s">
        <v>106</v>
      </c>
      <c r="F496" s="6" t="str">
        <f>VLOOKUP(B496,MasterData[],2,0)</f>
        <v>Product12</v>
      </c>
      <c r="G496" s="6" t="str">
        <f>VLOOKUP(B496,MasterData[],3,0)</f>
        <v>Category02</v>
      </c>
      <c r="H496" s="6" t="str">
        <f>VLOOKUP(B496,MasterData[],4,0)</f>
        <v>Kg</v>
      </c>
      <c r="I496" s="14">
        <f>VLOOKUP(B496,MasterData[],5,0)</f>
        <v>73</v>
      </c>
      <c r="J496" s="14">
        <f>VLOOKUP(B496,MasterData[],6,0)</f>
        <v>94.17</v>
      </c>
      <c r="K496" s="14">
        <f t="shared" si="37"/>
        <v>1022</v>
      </c>
      <c r="L496" s="14">
        <f t="shared" si="38"/>
        <v>1318.38</v>
      </c>
      <c r="M496" s="6">
        <f t="shared" si="39"/>
        <v>15</v>
      </c>
      <c r="N496" s="6" t="str">
        <f t="shared" si="35"/>
        <v>Nov</v>
      </c>
      <c r="O496" s="7" t="str">
        <f t="shared" si="36"/>
        <v>2022</v>
      </c>
    </row>
    <row r="497" spans="1:15" x14ac:dyDescent="0.3">
      <c r="A497" s="12">
        <v>44881</v>
      </c>
      <c r="B497" s="13" t="s">
        <v>41</v>
      </c>
      <c r="C497" s="6">
        <v>8</v>
      </c>
      <c r="D497" s="6" t="s">
        <v>105</v>
      </c>
      <c r="E497" s="6" t="s">
        <v>105</v>
      </c>
      <c r="F497" s="6" t="str">
        <f>VLOOKUP(B497,MasterData[],2,0)</f>
        <v>Product17</v>
      </c>
      <c r="G497" s="6" t="str">
        <f>VLOOKUP(B497,MasterData[],3,0)</f>
        <v>Category02</v>
      </c>
      <c r="H497" s="6" t="str">
        <f>VLOOKUP(B497,MasterData[],4,0)</f>
        <v>Ft</v>
      </c>
      <c r="I497" s="14">
        <f>VLOOKUP(B497,MasterData[],5,0)</f>
        <v>134</v>
      </c>
      <c r="J497" s="14">
        <f>VLOOKUP(B497,MasterData[],6,0)</f>
        <v>156.78</v>
      </c>
      <c r="K497" s="14">
        <f t="shared" si="37"/>
        <v>1072</v>
      </c>
      <c r="L497" s="14">
        <f t="shared" si="38"/>
        <v>1254.24</v>
      </c>
      <c r="M497" s="6">
        <f t="shared" si="39"/>
        <v>16</v>
      </c>
      <c r="N497" s="6" t="str">
        <f t="shared" si="35"/>
        <v>Nov</v>
      </c>
      <c r="O497" s="7" t="str">
        <f t="shared" si="36"/>
        <v>2022</v>
      </c>
    </row>
    <row r="498" spans="1:15" x14ac:dyDescent="0.3">
      <c r="A498" s="12">
        <v>44883</v>
      </c>
      <c r="B498" s="13" t="s">
        <v>77</v>
      </c>
      <c r="C498" s="6">
        <v>8</v>
      </c>
      <c r="D498" s="6" t="s">
        <v>107</v>
      </c>
      <c r="E498" s="6" t="s">
        <v>106</v>
      </c>
      <c r="F498" s="6" t="str">
        <f>VLOOKUP(B498,MasterData[],2,0)</f>
        <v>Product34</v>
      </c>
      <c r="G498" s="6" t="str">
        <f>VLOOKUP(B498,MasterData[],3,0)</f>
        <v>Category04</v>
      </c>
      <c r="H498" s="6" t="str">
        <f>VLOOKUP(B498,MasterData[],4,0)</f>
        <v>Lt</v>
      </c>
      <c r="I498" s="14">
        <f>VLOOKUP(B498,MasterData[],5,0)</f>
        <v>55</v>
      </c>
      <c r="J498" s="14">
        <f>VLOOKUP(B498,MasterData[],6,0)</f>
        <v>58.3</v>
      </c>
      <c r="K498" s="14">
        <f t="shared" si="37"/>
        <v>440</v>
      </c>
      <c r="L498" s="14">
        <f t="shared" si="38"/>
        <v>466.4</v>
      </c>
      <c r="M498" s="6">
        <f t="shared" si="39"/>
        <v>18</v>
      </c>
      <c r="N498" s="6" t="str">
        <f t="shared" si="35"/>
        <v>Nov</v>
      </c>
      <c r="O498" s="7" t="str">
        <f t="shared" si="36"/>
        <v>2022</v>
      </c>
    </row>
    <row r="499" spans="1:15" x14ac:dyDescent="0.3">
      <c r="A499" s="12">
        <v>44886</v>
      </c>
      <c r="B499" s="13" t="s">
        <v>47</v>
      </c>
      <c r="C499" s="6">
        <v>6</v>
      </c>
      <c r="D499" s="6" t="s">
        <v>107</v>
      </c>
      <c r="E499" s="6" t="s">
        <v>106</v>
      </c>
      <c r="F499" s="6" t="str">
        <f>VLOOKUP(B499,MasterData[],2,0)</f>
        <v>Product20</v>
      </c>
      <c r="G499" s="6" t="str">
        <f>VLOOKUP(B499,MasterData[],3,0)</f>
        <v>Category03</v>
      </c>
      <c r="H499" s="6" t="str">
        <f>VLOOKUP(B499,MasterData[],4,0)</f>
        <v>Lt</v>
      </c>
      <c r="I499" s="14">
        <f>VLOOKUP(B499,MasterData[],5,0)</f>
        <v>61</v>
      </c>
      <c r="J499" s="14">
        <f>VLOOKUP(B499,MasterData[],6,0)</f>
        <v>76.25</v>
      </c>
      <c r="K499" s="14">
        <f t="shared" si="37"/>
        <v>366</v>
      </c>
      <c r="L499" s="14">
        <f t="shared" si="38"/>
        <v>457.5</v>
      </c>
      <c r="M499" s="6">
        <f t="shared" si="39"/>
        <v>21</v>
      </c>
      <c r="N499" s="6" t="str">
        <f t="shared" si="35"/>
        <v>Nov</v>
      </c>
      <c r="O499" s="7" t="str">
        <f t="shared" si="36"/>
        <v>2022</v>
      </c>
    </row>
    <row r="500" spans="1:15" x14ac:dyDescent="0.3">
      <c r="A500" s="12">
        <v>44888</v>
      </c>
      <c r="B500" s="13" t="s">
        <v>81</v>
      </c>
      <c r="C500" s="6">
        <v>12</v>
      </c>
      <c r="D500" s="6" t="s">
        <v>105</v>
      </c>
      <c r="E500" s="6" t="s">
        <v>105</v>
      </c>
      <c r="F500" s="6" t="str">
        <f>VLOOKUP(B500,MasterData[],2,0)</f>
        <v>Product36</v>
      </c>
      <c r="G500" s="6" t="str">
        <f>VLOOKUP(B500,MasterData[],3,0)</f>
        <v>Category04</v>
      </c>
      <c r="H500" s="6" t="str">
        <f>VLOOKUP(B500,MasterData[],4,0)</f>
        <v>Kg</v>
      </c>
      <c r="I500" s="14">
        <f>VLOOKUP(B500,MasterData[],5,0)</f>
        <v>90</v>
      </c>
      <c r="J500" s="14">
        <f>VLOOKUP(B500,MasterData[],6,0)</f>
        <v>96.3</v>
      </c>
      <c r="K500" s="14">
        <f t="shared" si="37"/>
        <v>1080</v>
      </c>
      <c r="L500" s="14">
        <f t="shared" si="38"/>
        <v>1155.5999999999999</v>
      </c>
      <c r="M500" s="6">
        <f t="shared" si="39"/>
        <v>23</v>
      </c>
      <c r="N500" s="6" t="str">
        <f t="shared" si="35"/>
        <v>Nov</v>
      </c>
      <c r="O500" s="7" t="str">
        <f t="shared" si="36"/>
        <v>2022</v>
      </c>
    </row>
    <row r="501" spans="1:15" x14ac:dyDescent="0.3">
      <c r="A501" s="12">
        <v>44890</v>
      </c>
      <c r="B501" s="13" t="s">
        <v>14</v>
      </c>
      <c r="C501" s="6">
        <v>5</v>
      </c>
      <c r="D501" s="6" t="s">
        <v>107</v>
      </c>
      <c r="E501" s="6" t="s">
        <v>106</v>
      </c>
      <c r="F501" s="6" t="str">
        <f>VLOOKUP(B501,MasterData[],2,0)</f>
        <v>Product04</v>
      </c>
      <c r="G501" s="6" t="str">
        <f>VLOOKUP(B501,MasterData[],3,0)</f>
        <v>Category01</v>
      </c>
      <c r="H501" s="6" t="str">
        <f>VLOOKUP(B501,MasterData[],4,0)</f>
        <v>Lt</v>
      </c>
      <c r="I501" s="14">
        <f>VLOOKUP(B501,MasterData[],5,0)</f>
        <v>44</v>
      </c>
      <c r="J501" s="14">
        <f>VLOOKUP(B501,MasterData[],6,0)</f>
        <v>48.84</v>
      </c>
      <c r="K501" s="14">
        <f t="shared" si="37"/>
        <v>220</v>
      </c>
      <c r="L501" s="14">
        <f t="shared" si="38"/>
        <v>244.20000000000002</v>
      </c>
      <c r="M501" s="6">
        <f t="shared" si="39"/>
        <v>25</v>
      </c>
      <c r="N501" s="6" t="str">
        <f t="shared" si="35"/>
        <v>Nov</v>
      </c>
      <c r="O501" s="7" t="str">
        <f t="shared" si="36"/>
        <v>2022</v>
      </c>
    </row>
    <row r="502" spans="1:15" x14ac:dyDescent="0.3">
      <c r="A502" s="12">
        <v>44891</v>
      </c>
      <c r="B502" s="13" t="s">
        <v>73</v>
      </c>
      <c r="C502" s="6">
        <v>5</v>
      </c>
      <c r="D502" s="6" t="s">
        <v>107</v>
      </c>
      <c r="E502" s="6" t="s">
        <v>105</v>
      </c>
      <c r="F502" s="6" t="str">
        <f>VLOOKUP(B502,MasterData[],2,0)</f>
        <v>Product32</v>
      </c>
      <c r="G502" s="6" t="str">
        <f>VLOOKUP(B502,MasterData[],3,0)</f>
        <v>Category04</v>
      </c>
      <c r="H502" s="6" t="str">
        <f>VLOOKUP(B502,MasterData[],4,0)</f>
        <v>Kg</v>
      </c>
      <c r="I502" s="14">
        <f>VLOOKUP(B502,MasterData[],5,0)</f>
        <v>89</v>
      </c>
      <c r="J502" s="14">
        <f>VLOOKUP(B502,MasterData[],6,0)</f>
        <v>117.48</v>
      </c>
      <c r="K502" s="14">
        <f t="shared" si="37"/>
        <v>445</v>
      </c>
      <c r="L502" s="14">
        <f t="shared" si="38"/>
        <v>587.4</v>
      </c>
      <c r="M502" s="6">
        <f t="shared" si="39"/>
        <v>26</v>
      </c>
      <c r="N502" s="6" t="str">
        <f t="shared" si="35"/>
        <v>Nov</v>
      </c>
      <c r="O502" s="7" t="str">
        <f t="shared" si="36"/>
        <v>2022</v>
      </c>
    </row>
    <row r="503" spans="1:15" x14ac:dyDescent="0.3">
      <c r="A503" s="12">
        <v>44892</v>
      </c>
      <c r="B503" s="13" t="s">
        <v>77</v>
      </c>
      <c r="C503" s="6">
        <v>15</v>
      </c>
      <c r="D503" s="6" t="s">
        <v>107</v>
      </c>
      <c r="E503" s="6" t="s">
        <v>105</v>
      </c>
      <c r="F503" s="6" t="str">
        <f>VLOOKUP(B503,MasterData[],2,0)</f>
        <v>Product34</v>
      </c>
      <c r="G503" s="6" t="str">
        <f>VLOOKUP(B503,MasterData[],3,0)</f>
        <v>Category04</v>
      </c>
      <c r="H503" s="6" t="str">
        <f>VLOOKUP(B503,MasterData[],4,0)</f>
        <v>Lt</v>
      </c>
      <c r="I503" s="14">
        <f>VLOOKUP(B503,MasterData[],5,0)</f>
        <v>55</v>
      </c>
      <c r="J503" s="14">
        <f>VLOOKUP(B503,MasterData[],6,0)</f>
        <v>58.3</v>
      </c>
      <c r="K503" s="14">
        <f t="shared" si="37"/>
        <v>825</v>
      </c>
      <c r="L503" s="14">
        <f t="shared" si="38"/>
        <v>874.5</v>
      </c>
      <c r="M503" s="6">
        <f t="shared" si="39"/>
        <v>27</v>
      </c>
      <c r="N503" s="6" t="str">
        <f t="shared" si="35"/>
        <v>Nov</v>
      </c>
      <c r="O503" s="7" t="str">
        <f t="shared" si="36"/>
        <v>2022</v>
      </c>
    </row>
    <row r="504" spans="1:15" x14ac:dyDescent="0.3">
      <c r="A504" s="12">
        <v>44893</v>
      </c>
      <c r="B504" s="13" t="s">
        <v>71</v>
      </c>
      <c r="C504" s="6">
        <v>8</v>
      </c>
      <c r="D504" s="6" t="s">
        <v>107</v>
      </c>
      <c r="E504" s="6" t="s">
        <v>106</v>
      </c>
      <c r="F504" s="6" t="str">
        <f>VLOOKUP(B504,MasterData[],2,0)</f>
        <v>Product31</v>
      </c>
      <c r="G504" s="6" t="str">
        <f>VLOOKUP(B504,MasterData[],3,0)</f>
        <v>Category04</v>
      </c>
      <c r="H504" s="6" t="str">
        <f>VLOOKUP(B504,MasterData[],4,0)</f>
        <v>Kg</v>
      </c>
      <c r="I504" s="14">
        <f>VLOOKUP(B504,MasterData[],5,0)</f>
        <v>93</v>
      </c>
      <c r="J504" s="14">
        <f>VLOOKUP(B504,MasterData[],6,0)</f>
        <v>104.16</v>
      </c>
      <c r="K504" s="14">
        <f t="shared" si="37"/>
        <v>744</v>
      </c>
      <c r="L504" s="14">
        <f t="shared" si="38"/>
        <v>833.28</v>
      </c>
      <c r="M504" s="6">
        <f t="shared" si="39"/>
        <v>28</v>
      </c>
      <c r="N504" s="6" t="str">
        <f t="shared" si="35"/>
        <v>Nov</v>
      </c>
      <c r="O504" s="7" t="str">
        <f t="shared" si="36"/>
        <v>2022</v>
      </c>
    </row>
    <row r="505" spans="1:15" x14ac:dyDescent="0.3">
      <c r="A505" s="12">
        <v>44895</v>
      </c>
      <c r="B505" s="13" t="s">
        <v>37</v>
      </c>
      <c r="C505" s="6">
        <v>2</v>
      </c>
      <c r="D505" s="6" t="s">
        <v>107</v>
      </c>
      <c r="E505" s="6" t="s">
        <v>105</v>
      </c>
      <c r="F505" s="6" t="str">
        <f>VLOOKUP(B505,MasterData[],2,0)</f>
        <v>Product15</v>
      </c>
      <c r="G505" s="6" t="str">
        <f>VLOOKUP(B505,MasterData[],3,0)</f>
        <v>Category02</v>
      </c>
      <c r="H505" s="6" t="str">
        <f>VLOOKUP(B505,MasterData[],4,0)</f>
        <v>No.</v>
      </c>
      <c r="I505" s="14">
        <f>VLOOKUP(B505,MasterData[],5,0)</f>
        <v>12</v>
      </c>
      <c r="J505" s="14">
        <f>VLOOKUP(B505,MasterData[],6,0)</f>
        <v>15.719999999999999</v>
      </c>
      <c r="K505" s="14">
        <f t="shared" si="37"/>
        <v>24</v>
      </c>
      <c r="L505" s="14">
        <f t="shared" si="38"/>
        <v>31.439999999999998</v>
      </c>
      <c r="M505" s="6">
        <f t="shared" si="39"/>
        <v>30</v>
      </c>
      <c r="N505" s="6" t="str">
        <f t="shared" si="35"/>
        <v>Nov</v>
      </c>
      <c r="O505" s="7" t="str">
        <f t="shared" si="36"/>
        <v>2022</v>
      </c>
    </row>
    <row r="506" spans="1:15" x14ac:dyDescent="0.3">
      <c r="A506" s="12">
        <v>44898</v>
      </c>
      <c r="B506" s="13" t="s">
        <v>65</v>
      </c>
      <c r="C506" s="6">
        <v>5</v>
      </c>
      <c r="D506" s="6" t="s">
        <v>104</v>
      </c>
      <c r="E506" s="6" t="s">
        <v>106</v>
      </c>
      <c r="F506" s="6" t="str">
        <f>VLOOKUP(B506,MasterData[],2,0)</f>
        <v>Product28</v>
      </c>
      <c r="G506" s="6" t="str">
        <f>VLOOKUP(B506,MasterData[],3,0)</f>
        <v>Category04</v>
      </c>
      <c r="H506" s="6" t="str">
        <f>VLOOKUP(B506,MasterData[],4,0)</f>
        <v>No.</v>
      </c>
      <c r="I506" s="14">
        <f>VLOOKUP(B506,MasterData[],5,0)</f>
        <v>37</v>
      </c>
      <c r="J506" s="14">
        <f>VLOOKUP(B506,MasterData[],6,0)</f>
        <v>41.81</v>
      </c>
      <c r="K506" s="14">
        <f t="shared" si="37"/>
        <v>185</v>
      </c>
      <c r="L506" s="14">
        <f t="shared" si="38"/>
        <v>209.05</v>
      </c>
      <c r="M506" s="6">
        <f t="shared" si="39"/>
        <v>3</v>
      </c>
      <c r="N506" s="6" t="str">
        <f t="shared" si="35"/>
        <v>Dec</v>
      </c>
      <c r="O506" s="7" t="str">
        <f t="shared" si="36"/>
        <v>2022</v>
      </c>
    </row>
    <row r="507" spans="1:15" x14ac:dyDescent="0.3">
      <c r="A507" s="12">
        <v>44899</v>
      </c>
      <c r="B507" s="13" t="s">
        <v>60</v>
      </c>
      <c r="C507" s="6">
        <v>10</v>
      </c>
      <c r="D507" s="6" t="s">
        <v>107</v>
      </c>
      <c r="E507" s="6" t="s">
        <v>106</v>
      </c>
      <c r="F507" s="6" t="str">
        <f>VLOOKUP(B507,MasterData[],2,0)</f>
        <v>Product26</v>
      </c>
      <c r="G507" s="6" t="str">
        <f>VLOOKUP(B507,MasterData[],3,0)</f>
        <v>Category04</v>
      </c>
      <c r="H507" s="6" t="str">
        <f>VLOOKUP(B507,MasterData[],4,0)</f>
        <v>No.</v>
      </c>
      <c r="I507" s="14">
        <f>VLOOKUP(B507,MasterData[],5,0)</f>
        <v>18</v>
      </c>
      <c r="J507" s="14">
        <f>VLOOKUP(B507,MasterData[],6,0)</f>
        <v>24.66</v>
      </c>
      <c r="K507" s="14">
        <f t="shared" si="37"/>
        <v>180</v>
      </c>
      <c r="L507" s="14">
        <f t="shared" si="38"/>
        <v>246.6</v>
      </c>
      <c r="M507" s="6">
        <f t="shared" si="39"/>
        <v>4</v>
      </c>
      <c r="N507" s="6" t="str">
        <f t="shared" si="35"/>
        <v>Dec</v>
      </c>
      <c r="O507" s="7" t="str">
        <f t="shared" si="36"/>
        <v>2022</v>
      </c>
    </row>
    <row r="508" spans="1:15" x14ac:dyDescent="0.3">
      <c r="A508" s="12">
        <v>44899</v>
      </c>
      <c r="B508" s="13" t="s">
        <v>98</v>
      </c>
      <c r="C508" s="6">
        <v>15</v>
      </c>
      <c r="D508" s="6" t="s">
        <v>107</v>
      </c>
      <c r="E508" s="6" t="s">
        <v>106</v>
      </c>
      <c r="F508" s="6" t="str">
        <f>VLOOKUP(B508,MasterData[],2,0)</f>
        <v>Product44</v>
      </c>
      <c r="G508" s="6" t="str">
        <f>VLOOKUP(B508,MasterData[],3,0)</f>
        <v>Category05</v>
      </c>
      <c r="H508" s="6" t="str">
        <f>VLOOKUP(B508,MasterData[],4,0)</f>
        <v>Kg</v>
      </c>
      <c r="I508" s="14">
        <f>VLOOKUP(B508,MasterData[],5,0)</f>
        <v>76</v>
      </c>
      <c r="J508" s="14">
        <f>VLOOKUP(B508,MasterData[],6,0)</f>
        <v>82.08</v>
      </c>
      <c r="K508" s="14">
        <f t="shared" si="37"/>
        <v>1140</v>
      </c>
      <c r="L508" s="14">
        <f t="shared" si="38"/>
        <v>1231.2</v>
      </c>
      <c r="M508" s="6">
        <f t="shared" si="39"/>
        <v>4</v>
      </c>
      <c r="N508" s="6" t="str">
        <f t="shared" si="35"/>
        <v>Dec</v>
      </c>
      <c r="O508" s="7" t="str">
        <f t="shared" si="36"/>
        <v>2022</v>
      </c>
    </row>
    <row r="509" spans="1:15" x14ac:dyDescent="0.3">
      <c r="A509" s="12">
        <v>44902</v>
      </c>
      <c r="B509" s="13" t="s">
        <v>86</v>
      </c>
      <c r="C509" s="6">
        <v>12</v>
      </c>
      <c r="D509" s="6" t="s">
        <v>107</v>
      </c>
      <c r="E509" s="6" t="s">
        <v>106</v>
      </c>
      <c r="F509" s="6" t="str">
        <f>VLOOKUP(B509,MasterData[],2,0)</f>
        <v>Product38</v>
      </c>
      <c r="G509" s="6" t="str">
        <f>VLOOKUP(B509,MasterData[],3,0)</f>
        <v>Category05</v>
      </c>
      <c r="H509" s="6" t="str">
        <f>VLOOKUP(B509,MasterData[],4,0)</f>
        <v>Kg</v>
      </c>
      <c r="I509" s="14">
        <f>VLOOKUP(B509,MasterData[],5,0)</f>
        <v>72</v>
      </c>
      <c r="J509" s="14">
        <f>VLOOKUP(B509,MasterData[],6,0)</f>
        <v>79.92</v>
      </c>
      <c r="K509" s="14">
        <f t="shared" si="37"/>
        <v>864</v>
      </c>
      <c r="L509" s="14">
        <f t="shared" si="38"/>
        <v>959.04</v>
      </c>
      <c r="M509" s="6">
        <f t="shared" si="39"/>
        <v>7</v>
      </c>
      <c r="N509" s="6" t="str">
        <f t="shared" si="35"/>
        <v>Dec</v>
      </c>
      <c r="O509" s="7" t="str">
        <f t="shared" si="36"/>
        <v>2022</v>
      </c>
    </row>
    <row r="510" spans="1:15" x14ac:dyDescent="0.3">
      <c r="A510" s="12">
        <v>44902</v>
      </c>
      <c r="B510" s="13" t="s">
        <v>39</v>
      </c>
      <c r="C510" s="6">
        <v>13</v>
      </c>
      <c r="D510" s="6" t="s">
        <v>107</v>
      </c>
      <c r="E510" s="6" t="s">
        <v>105</v>
      </c>
      <c r="F510" s="6" t="str">
        <f>VLOOKUP(B510,MasterData[],2,0)</f>
        <v>Product16</v>
      </c>
      <c r="G510" s="6" t="str">
        <f>VLOOKUP(B510,MasterData[],3,0)</f>
        <v>Category02</v>
      </c>
      <c r="H510" s="6" t="str">
        <f>VLOOKUP(B510,MasterData[],4,0)</f>
        <v>No.</v>
      </c>
      <c r="I510" s="14">
        <f>VLOOKUP(B510,MasterData[],5,0)</f>
        <v>13</v>
      </c>
      <c r="J510" s="14">
        <f>VLOOKUP(B510,MasterData[],6,0)</f>
        <v>16.64</v>
      </c>
      <c r="K510" s="14">
        <f t="shared" si="37"/>
        <v>169</v>
      </c>
      <c r="L510" s="14">
        <f t="shared" si="38"/>
        <v>216.32</v>
      </c>
      <c r="M510" s="6">
        <f t="shared" si="39"/>
        <v>7</v>
      </c>
      <c r="N510" s="6" t="str">
        <f t="shared" si="35"/>
        <v>Dec</v>
      </c>
      <c r="O510" s="7" t="str">
        <f t="shared" si="36"/>
        <v>2022</v>
      </c>
    </row>
    <row r="511" spans="1:15" x14ac:dyDescent="0.3">
      <c r="A511" s="12">
        <v>44902</v>
      </c>
      <c r="B511" s="13" t="s">
        <v>86</v>
      </c>
      <c r="C511" s="6">
        <v>5</v>
      </c>
      <c r="D511" s="6" t="s">
        <v>107</v>
      </c>
      <c r="E511" s="6" t="s">
        <v>106</v>
      </c>
      <c r="F511" s="6" t="str">
        <f>VLOOKUP(B511,MasterData[],2,0)</f>
        <v>Product38</v>
      </c>
      <c r="G511" s="6" t="str">
        <f>VLOOKUP(B511,MasterData[],3,0)</f>
        <v>Category05</v>
      </c>
      <c r="H511" s="6" t="str">
        <f>VLOOKUP(B511,MasterData[],4,0)</f>
        <v>Kg</v>
      </c>
      <c r="I511" s="14">
        <f>VLOOKUP(B511,MasterData[],5,0)</f>
        <v>72</v>
      </c>
      <c r="J511" s="14">
        <f>VLOOKUP(B511,MasterData[],6,0)</f>
        <v>79.92</v>
      </c>
      <c r="K511" s="14">
        <f t="shared" si="37"/>
        <v>360</v>
      </c>
      <c r="L511" s="14">
        <f t="shared" si="38"/>
        <v>399.6</v>
      </c>
      <c r="M511" s="6">
        <f t="shared" si="39"/>
        <v>7</v>
      </c>
      <c r="N511" s="6" t="str">
        <f t="shared" si="35"/>
        <v>Dec</v>
      </c>
      <c r="O511" s="7" t="str">
        <f t="shared" si="36"/>
        <v>2022</v>
      </c>
    </row>
    <row r="512" spans="1:15" x14ac:dyDescent="0.3">
      <c r="A512" s="12">
        <v>44906</v>
      </c>
      <c r="B512" s="13" t="s">
        <v>63</v>
      </c>
      <c r="C512" s="6">
        <v>5</v>
      </c>
      <c r="D512" s="6" t="s">
        <v>107</v>
      </c>
      <c r="E512" s="6" t="s">
        <v>105</v>
      </c>
      <c r="F512" s="6" t="str">
        <f>VLOOKUP(B512,MasterData[],2,0)</f>
        <v>Product27</v>
      </c>
      <c r="G512" s="6" t="str">
        <f>VLOOKUP(B512,MasterData[],3,0)</f>
        <v>Category04</v>
      </c>
      <c r="H512" s="6" t="str">
        <f>VLOOKUP(B512,MasterData[],4,0)</f>
        <v>Lt</v>
      </c>
      <c r="I512" s="14">
        <f>VLOOKUP(B512,MasterData[],5,0)</f>
        <v>48</v>
      </c>
      <c r="J512" s="14">
        <f>VLOOKUP(B512,MasterData[],6,0)</f>
        <v>57.120000000000005</v>
      </c>
      <c r="K512" s="14">
        <f t="shared" si="37"/>
        <v>240</v>
      </c>
      <c r="L512" s="14">
        <f t="shared" si="38"/>
        <v>285.60000000000002</v>
      </c>
      <c r="M512" s="6">
        <f t="shared" si="39"/>
        <v>11</v>
      </c>
      <c r="N512" s="6" t="str">
        <f t="shared" si="35"/>
        <v>Dec</v>
      </c>
      <c r="O512" s="7" t="str">
        <f t="shared" si="36"/>
        <v>2022</v>
      </c>
    </row>
    <row r="513" spans="1:15" x14ac:dyDescent="0.3">
      <c r="A513" s="12">
        <v>44906</v>
      </c>
      <c r="B513" s="13" t="s">
        <v>33</v>
      </c>
      <c r="C513" s="6">
        <v>9</v>
      </c>
      <c r="D513" s="6" t="s">
        <v>104</v>
      </c>
      <c r="E513" s="6" t="s">
        <v>105</v>
      </c>
      <c r="F513" s="6" t="str">
        <f>VLOOKUP(B513,MasterData[],2,0)</f>
        <v>Product13</v>
      </c>
      <c r="G513" s="6" t="str">
        <f>VLOOKUP(B513,MasterData[],3,0)</f>
        <v>Category02</v>
      </c>
      <c r="H513" s="6" t="str">
        <f>VLOOKUP(B513,MasterData[],4,0)</f>
        <v>Kg</v>
      </c>
      <c r="I513" s="14">
        <f>VLOOKUP(B513,MasterData[],5,0)</f>
        <v>112</v>
      </c>
      <c r="J513" s="14">
        <f>VLOOKUP(B513,MasterData[],6,0)</f>
        <v>122.08</v>
      </c>
      <c r="K513" s="14">
        <f t="shared" si="37"/>
        <v>1008</v>
      </c>
      <c r="L513" s="14">
        <f t="shared" si="38"/>
        <v>1098.72</v>
      </c>
      <c r="M513" s="6">
        <f t="shared" si="39"/>
        <v>11</v>
      </c>
      <c r="N513" s="6" t="str">
        <f t="shared" si="35"/>
        <v>Dec</v>
      </c>
      <c r="O513" s="7" t="str">
        <f t="shared" si="36"/>
        <v>2022</v>
      </c>
    </row>
    <row r="514" spans="1:15" x14ac:dyDescent="0.3">
      <c r="A514" s="12">
        <v>44906</v>
      </c>
      <c r="B514" s="13" t="s">
        <v>35</v>
      </c>
      <c r="C514" s="6">
        <v>10</v>
      </c>
      <c r="D514" s="6" t="s">
        <v>105</v>
      </c>
      <c r="E514" s="6" t="s">
        <v>106</v>
      </c>
      <c r="F514" s="6" t="str">
        <f>VLOOKUP(B514,MasterData[],2,0)</f>
        <v>Product14</v>
      </c>
      <c r="G514" s="6" t="str">
        <f>VLOOKUP(B514,MasterData[],3,0)</f>
        <v>Category02</v>
      </c>
      <c r="H514" s="6" t="str">
        <f>VLOOKUP(B514,MasterData[],4,0)</f>
        <v>Kg</v>
      </c>
      <c r="I514" s="14">
        <f>VLOOKUP(B514,MasterData[],5,0)</f>
        <v>112</v>
      </c>
      <c r="J514" s="14">
        <f>VLOOKUP(B514,MasterData[],6,0)</f>
        <v>146.72</v>
      </c>
      <c r="K514" s="14">
        <f t="shared" si="37"/>
        <v>1120</v>
      </c>
      <c r="L514" s="14">
        <f t="shared" si="38"/>
        <v>1467.2</v>
      </c>
      <c r="M514" s="6">
        <f t="shared" si="39"/>
        <v>11</v>
      </c>
      <c r="N514" s="6" t="str">
        <f t="shared" ref="N514:N528" si="40">TEXT(A514,"mmm")</f>
        <v>Dec</v>
      </c>
      <c r="O514" s="7" t="str">
        <f t="shared" ref="O514:O528" si="41">TEXT(A514,"yyyy")</f>
        <v>2022</v>
      </c>
    </row>
    <row r="515" spans="1:15" x14ac:dyDescent="0.3">
      <c r="A515" s="12">
        <v>44907</v>
      </c>
      <c r="B515" s="13" t="s">
        <v>69</v>
      </c>
      <c r="C515" s="6">
        <v>9</v>
      </c>
      <c r="D515" s="6" t="s">
        <v>104</v>
      </c>
      <c r="E515" s="6" t="s">
        <v>106</v>
      </c>
      <c r="F515" s="6" t="str">
        <f>VLOOKUP(B515,MasterData[],2,0)</f>
        <v>Product30</v>
      </c>
      <c r="G515" s="6" t="str">
        <f>VLOOKUP(B515,MasterData[],3,0)</f>
        <v>Category04</v>
      </c>
      <c r="H515" s="6" t="str">
        <f>VLOOKUP(B515,MasterData[],4,0)</f>
        <v>Ft</v>
      </c>
      <c r="I515" s="14">
        <f>VLOOKUP(B515,MasterData[],5,0)</f>
        <v>148</v>
      </c>
      <c r="J515" s="14">
        <f>VLOOKUP(B515,MasterData[],6,0)</f>
        <v>201.28</v>
      </c>
      <c r="K515" s="14">
        <f t="shared" ref="K515:K528" si="42">C515*I515</f>
        <v>1332</v>
      </c>
      <c r="L515" s="14">
        <f t="shared" ref="L515:L528" si="43">C515*J515</f>
        <v>1811.52</v>
      </c>
      <c r="M515" s="6">
        <f t="shared" ref="M515:M528" si="44">DAY(A515)</f>
        <v>12</v>
      </c>
      <c r="N515" s="6" t="str">
        <f t="shared" si="40"/>
        <v>Dec</v>
      </c>
      <c r="O515" s="7" t="str">
        <f t="shared" si="41"/>
        <v>2022</v>
      </c>
    </row>
    <row r="516" spans="1:15" x14ac:dyDescent="0.3">
      <c r="A516" s="12">
        <v>44907</v>
      </c>
      <c r="B516" s="13" t="s">
        <v>92</v>
      </c>
      <c r="C516" s="6">
        <v>10</v>
      </c>
      <c r="D516" s="6" t="s">
        <v>104</v>
      </c>
      <c r="E516" s="6" t="s">
        <v>105</v>
      </c>
      <c r="F516" s="6" t="str">
        <f>VLOOKUP(B516,MasterData[],2,0)</f>
        <v>Product41</v>
      </c>
      <c r="G516" s="6" t="str">
        <f>VLOOKUP(B516,MasterData[],3,0)</f>
        <v>Category05</v>
      </c>
      <c r="H516" s="6" t="str">
        <f>VLOOKUP(B516,MasterData[],4,0)</f>
        <v>Ft</v>
      </c>
      <c r="I516" s="14">
        <f>VLOOKUP(B516,MasterData[],5,0)</f>
        <v>138</v>
      </c>
      <c r="J516" s="14">
        <f>VLOOKUP(B516,MasterData[],6,0)</f>
        <v>173.88</v>
      </c>
      <c r="K516" s="14">
        <f t="shared" si="42"/>
        <v>1380</v>
      </c>
      <c r="L516" s="14">
        <f t="shared" si="43"/>
        <v>1738.8</v>
      </c>
      <c r="M516" s="6">
        <f t="shared" si="44"/>
        <v>12</v>
      </c>
      <c r="N516" s="6" t="str">
        <f t="shared" si="40"/>
        <v>Dec</v>
      </c>
      <c r="O516" s="7" t="str">
        <f t="shared" si="41"/>
        <v>2022</v>
      </c>
    </row>
    <row r="517" spans="1:15" x14ac:dyDescent="0.3">
      <c r="A517" s="12">
        <v>44909</v>
      </c>
      <c r="B517" s="13" t="s">
        <v>16</v>
      </c>
      <c r="C517" s="6">
        <v>4</v>
      </c>
      <c r="D517" s="6" t="s">
        <v>107</v>
      </c>
      <c r="E517" s="6" t="s">
        <v>106</v>
      </c>
      <c r="F517" s="6" t="str">
        <f>VLOOKUP(B517,MasterData[],2,0)</f>
        <v>Product05</v>
      </c>
      <c r="G517" s="6" t="str">
        <f>VLOOKUP(B517,MasterData[],3,0)</f>
        <v>Category01</v>
      </c>
      <c r="H517" s="6" t="str">
        <f>VLOOKUP(B517,MasterData[],4,0)</f>
        <v>Ft</v>
      </c>
      <c r="I517" s="14">
        <f>VLOOKUP(B517,MasterData[],5,0)</f>
        <v>133</v>
      </c>
      <c r="J517" s="14">
        <f>VLOOKUP(B517,MasterData[],6,0)</f>
        <v>155.61000000000001</v>
      </c>
      <c r="K517" s="14">
        <f t="shared" si="42"/>
        <v>532</v>
      </c>
      <c r="L517" s="14">
        <f t="shared" si="43"/>
        <v>622.44000000000005</v>
      </c>
      <c r="M517" s="6">
        <f t="shared" si="44"/>
        <v>14</v>
      </c>
      <c r="N517" s="6" t="str">
        <f t="shared" si="40"/>
        <v>Dec</v>
      </c>
      <c r="O517" s="7" t="str">
        <f t="shared" si="41"/>
        <v>2022</v>
      </c>
    </row>
    <row r="518" spans="1:15" x14ac:dyDescent="0.3">
      <c r="A518" s="12">
        <v>44910</v>
      </c>
      <c r="B518" s="13" t="s">
        <v>24</v>
      </c>
      <c r="C518" s="6">
        <v>13</v>
      </c>
      <c r="D518" s="6" t="s">
        <v>107</v>
      </c>
      <c r="E518" s="6" t="s">
        <v>105</v>
      </c>
      <c r="F518" s="6" t="str">
        <f>VLOOKUP(B518,MasterData[],2,0)</f>
        <v>Product09</v>
      </c>
      <c r="G518" s="6" t="str">
        <f>VLOOKUP(B518,MasterData[],3,0)</f>
        <v>Category01</v>
      </c>
      <c r="H518" s="6" t="str">
        <f>VLOOKUP(B518,MasterData[],4,0)</f>
        <v>No.</v>
      </c>
      <c r="I518" s="14">
        <f>VLOOKUP(B518,MasterData[],5,0)</f>
        <v>6</v>
      </c>
      <c r="J518" s="14">
        <f>VLOOKUP(B518,MasterData[],6,0)</f>
        <v>7.8599999999999994</v>
      </c>
      <c r="K518" s="14">
        <f t="shared" si="42"/>
        <v>78</v>
      </c>
      <c r="L518" s="14">
        <f t="shared" si="43"/>
        <v>102.17999999999999</v>
      </c>
      <c r="M518" s="6">
        <f t="shared" si="44"/>
        <v>15</v>
      </c>
      <c r="N518" s="6" t="str">
        <f t="shared" si="40"/>
        <v>Dec</v>
      </c>
      <c r="O518" s="7" t="str">
        <f t="shared" si="41"/>
        <v>2022</v>
      </c>
    </row>
    <row r="519" spans="1:15" x14ac:dyDescent="0.3">
      <c r="A519" s="12">
        <v>44914</v>
      </c>
      <c r="B519" s="13" t="s">
        <v>98</v>
      </c>
      <c r="C519" s="6">
        <v>7</v>
      </c>
      <c r="D519" s="6" t="s">
        <v>107</v>
      </c>
      <c r="E519" s="6" t="s">
        <v>105</v>
      </c>
      <c r="F519" s="6" t="str">
        <f>VLOOKUP(B519,MasterData[],2,0)</f>
        <v>Product44</v>
      </c>
      <c r="G519" s="6" t="str">
        <f>VLOOKUP(B519,MasterData[],3,0)</f>
        <v>Category05</v>
      </c>
      <c r="H519" s="6" t="str">
        <f>VLOOKUP(B519,MasterData[],4,0)</f>
        <v>Kg</v>
      </c>
      <c r="I519" s="14">
        <f>VLOOKUP(B519,MasterData[],5,0)</f>
        <v>76</v>
      </c>
      <c r="J519" s="14">
        <f>VLOOKUP(B519,MasterData[],6,0)</f>
        <v>82.08</v>
      </c>
      <c r="K519" s="14">
        <f t="shared" si="42"/>
        <v>532</v>
      </c>
      <c r="L519" s="14">
        <f t="shared" si="43"/>
        <v>574.55999999999995</v>
      </c>
      <c r="M519" s="6">
        <f t="shared" si="44"/>
        <v>19</v>
      </c>
      <c r="N519" s="6" t="str">
        <f t="shared" si="40"/>
        <v>Dec</v>
      </c>
      <c r="O519" s="7" t="str">
        <f t="shared" si="41"/>
        <v>2022</v>
      </c>
    </row>
    <row r="520" spans="1:15" x14ac:dyDescent="0.3">
      <c r="A520" s="12">
        <v>44914</v>
      </c>
      <c r="B520" s="13" t="s">
        <v>29</v>
      </c>
      <c r="C520" s="6">
        <v>14</v>
      </c>
      <c r="D520" s="6" t="s">
        <v>107</v>
      </c>
      <c r="E520" s="6" t="s">
        <v>106</v>
      </c>
      <c r="F520" s="6" t="str">
        <f>VLOOKUP(B520,MasterData[],2,0)</f>
        <v>Product11</v>
      </c>
      <c r="G520" s="6" t="str">
        <f>VLOOKUP(B520,MasterData[],3,0)</f>
        <v>Category02</v>
      </c>
      <c r="H520" s="6" t="str">
        <f>VLOOKUP(B520,MasterData[],4,0)</f>
        <v>Lt</v>
      </c>
      <c r="I520" s="14">
        <f>VLOOKUP(B520,MasterData[],5,0)</f>
        <v>44</v>
      </c>
      <c r="J520" s="14">
        <f>VLOOKUP(B520,MasterData[],6,0)</f>
        <v>48.4</v>
      </c>
      <c r="K520" s="14">
        <f t="shared" si="42"/>
        <v>616</v>
      </c>
      <c r="L520" s="14">
        <f t="shared" si="43"/>
        <v>677.6</v>
      </c>
      <c r="M520" s="6">
        <f t="shared" si="44"/>
        <v>19</v>
      </c>
      <c r="N520" s="6" t="str">
        <f t="shared" si="40"/>
        <v>Dec</v>
      </c>
      <c r="O520" s="7" t="str">
        <f t="shared" si="41"/>
        <v>2022</v>
      </c>
    </row>
    <row r="521" spans="1:15" x14ac:dyDescent="0.3">
      <c r="A521" s="12">
        <v>44914</v>
      </c>
      <c r="B521" s="13" t="s">
        <v>24</v>
      </c>
      <c r="C521" s="6">
        <v>11</v>
      </c>
      <c r="D521" s="6" t="s">
        <v>105</v>
      </c>
      <c r="E521" s="6" t="s">
        <v>105</v>
      </c>
      <c r="F521" s="6" t="str">
        <f>VLOOKUP(B521,MasterData[],2,0)</f>
        <v>Product09</v>
      </c>
      <c r="G521" s="6" t="str">
        <f>VLOOKUP(B521,MasterData[],3,0)</f>
        <v>Category01</v>
      </c>
      <c r="H521" s="6" t="str">
        <f>VLOOKUP(B521,MasterData[],4,0)</f>
        <v>No.</v>
      </c>
      <c r="I521" s="14">
        <f>VLOOKUP(B521,MasterData[],5,0)</f>
        <v>6</v>
      </c>
      <c r="J521" s="14">
        <f>VLOOKUP(B521,MasterData[],6,0)</f>
        <v>7.8599999999999994</v>
      </c>
      <c r="K521" s="14">
        <f t="shared" si="42"/>
        <v>66</v>
      </c>
      <c r="L521" s="14">
        <f t="shared" si="43"/>
        <v>86.46</v>
      </c>
      <c r="M521" s="6">
        <f t="shared" si="44"/>
        <v>19</v>
      </c>
      <c r="N521" s="6" t="str">
        <f t="shared" si="40"/>
        <v>Dec</v>
      </c>
      <c r="O521" s="7" t="str">
        <f t="shared" si="41"/>
        <v>2022</v>
      </c>
    </row>
    <row r="522" spans="1:15" x14ac:dyDescent="0.3">
      <c r="A522" s="12">
        <v>44916</v>
      </c>
      <c r="B522" s="13" t="s">
        <v>18</v>
      </c>
      <c r="C522" s="6">
        <v>10</v>
      </c>
      <c r="D522" s="6" t="s">
        <v>107</v>
      </c>
      <c r="E522" s="6" t="s">
        <v>105</v>
      </c>
      <c r="F522" s="6" t="str">
        <f>VLOOKUP(B522,MasterData[],2,0)</f>
        <v>Product06</v>
      </c>
      <c r="G522" s="6" t="str">
        <f>VLOOKUP(B522,MasterData[],3,0)</f>
        <v>Category01</v>
      </c>
      <c r="H522" s="6" t="str">
        <f>VLOOKUP(B522,MasterData[],4,0)</f>
        <v>Kg</v>
      </c>
      <c r="I522" s="14">
        <f>VLOOKUP(B522,MasterData[],5,0)</f>
        <v>75</v>
      </c>
      <c r="J522" s="14">
        <f>VLOOKUP(B522,MasterData[],6,0)</f>
        <v>85.5</v>
      </c>
      <c r="K522" s="14">
        <f t="shared" si="42"/>
        <v>750</v>
      </c>
      <c r="L522" s="14">
        <f t="shared" si="43"/>
        <v>855</v>
      </c>
      <c r="M522" s="6">
        <f t="shared" si="44"/>
        <v>21</v>
      </c>
      <c r="N522" s="6" t="str">
        <f t="shared" si="40"/>
        <v>Dec</v>
      </c>
      <c r="O522" s="7" t="str">
        <f t="shared" si="41"/>
        <v>2022</v>
      </c>
    </row>
    <row r="523" spans="1:15" x14ac:dyDescent="0.3">
      <c r="A523" s="12">
        <v>44924</v>
      </c>
      <c r="B523" s="13" t="s">
        <v>22</v>
      </c>
      <c r="C523" s="6">
        <v>15</v>
      </c>
      <c r="D523" s="6" t="s">
        <v>107</v>
      </c>
      <c r="E523" s="6" t="s">
        <v>105</v>
      </c>
      <c r="F523" s="6" t="str">
        <f>VLOOKUP(B523,MasterData[],2,0)</f>
        <v>Product08</v>
      </c>
      <c r="G523" s="6" t="str">
        <f>VLOOKUP(B523,MasterData[],3,0)</f>
        <v>Category01</v>
      </c>
      <c r="H523" s="6" t="str">
        <f>VLOOKUP(B523,MasterData[],4,0)</f>
        <v>Kg</v>
      </c>
      <c r="I523" s="14">
        <f>VLOOKUP(B523,MasterData[],5,0)</f>
        <v>83</v>
      </c>
      <c r="J523" s="14">
        <f>VLOOKUP(B523,MasterData[],6,0)</f>
        <v>94.62</v>
      </c>
      <c r="K523" s="14">
        <f t="shared" si="42"/>
        <v>1245</v>
      </c>
      <c r="L523" s="14">
        <f t="shared" si="43"/>
        <v>1419.3000000000002</v>
      </c>
      <c r="M523" s="6">
        <f t="shared" si="44"/>
        <v>29</v>
      </c>
      <c r="N523" s="6" t="str">
        <f t="shared" si="40"/>
        <v>Dec</v>
      </c>
      <c r="O523" s="7" t="str">
        <f t="shared" si="41"/>
        <v>2022</v>
      </c>
    </row>
    <row r="524" spans="1:15" x14ac:dyDescent="0.3">
      <c r="A524" s="12">
        <v>44924</v>
      </c>
      <c r="B524" s="13" t="s">
        <v>94</v>
      </c>
      <c r="C524" s="6">
        <v>1</v>
      </c>
      <c r="D524" s="6" t="s">
        <v>104</v>
      </c>
      <c r="E524" s="6" t="s">
        <v>106</v>
      </c>
      <c r="F524" s="6" t="str">
        <f>VLOOKUP(B524,MasterData[],2,0)</f>
        <v>Product42</v>
      </c>
      <c r="G524" s="6" t="str">
        <f>VLOOKUP(B524,MasterData[],3,0)</f>
        <v>Category05</v>
      </c>
      <c r="H524" s="6" t="str">
        <f>VLOOKUP(B524,MasterData[],4,0)</f>
        <v>Ft</v>
      </c>
      <c r="I524" s="14">
        <f>VLOOKUP(B524,MasterData[],5,0)</f>
        <v>120</v>
      </c>
      <c r="J524" s="14">
        <f>VLOOKUP(B524,MasterData[],6,0)</f>
        <v>162</v>
      </c>
      <c r="K524" s="14">
        <f t="shared" si="42"/>
        <v>120</v>
      </c>
      <c r="L524" s="14">
        <f t="shared" si="43"/>
        <v>162</v>
      </c>
      <c r="M524" s="6">
        <f t="shared" si="44"/>
        <v>29</v>
      </c>
      <c r="N524" s="6" t="str">
        <f t="shared" si="40"/>
        <v>Dec</v>
      </c>
      <c r="O524" s="7" t="str">
        <f t="shared" si="41"/>
        <v>2022</v>
      </c>
    </row>
    <row r="525" spans="1:15" x14ac:dyDescent="0.3">
      <c r="A525" s="12">
        <v>44925</v>
      </c>
      <c r="B525" s="13" t="s">
        <v>92</v>
      </c>
      <c r="C525" s="6">
        <v>14</v>
      </c>
      <c r="D525" s="6" t="s">
        <v>107</v>
      </c>
      <c r="E525" s="6" t="s">
        <v>105</v>
      </c>
      <c r="F525" s="6" t="str">
        <f>VLOOKUP(B525,MasterData[],2,0)</f>
        <v>Product41</v>
      </c>
      <c r="G525" s="6" t="str">
        <f>VLOOKUP(B525,MasterData[],3,0)</f>
        <v>Category05</v>
      </c>
      <c r="H525" s="6" t="str">
        <f>VLOOKUP(B525,MasterData[],4,0)</f>
        <v>Ft</v>
      </c>
      <c r="I525" s="14">
        <f>VLOOKUP(B525,MasterData[],5,0)</f>
        <v>138</v>
      </c>
      <c r="J525" s="14">
        <f>VLOOKUP(B525,MasterData[],6,0)</f>
        <v>173.88</v>
      </c>
      <c r="K525" s="14">
        <f t="shared" si="42"/>
        <v>1932</v>
      </c>
      <c r="L525" s="14">
        <f t="shared" si="43"/>
        <v>2434.3199999999997</v>
      </c>
      <c r="M525" s="6">
        <f t="shared" si="44"/>
        <v>30</v>
      </c>
      <c r="N525" s="6" t="str">
        <f t="shared" si="40"/>
        <v>Dec</v>
      </c>
      <c r="O525" s="7" t="str">
        <f t="shared" si="41"/>
        <v>2022</v>
      </c>
    </row>
    <row r="526" spans="1:15" x14ac:dyDescent="0.3">
      <c r="A526" s="12">
        <v>44926</v>
      </c>
      <c r="B526" s="13" t="s">
        <v>75</v>
      </c>
      <c r="C526" s="6">
        <v>12</v>
      </c>
      <c r="D526" s="6" t="s">
        <v>105</v>
      </c>
      <c r="E526" s="6" t="s">
        <v>105</v>
      </c>
      <c r="F526" s="6" t="str">
        <f>VLOOKUP(B526,MasterData[],2,0)</f>
        <v>Product33</v>
      </c>
      <c r="G526" s="6" t="str">
        <f>VLOOKUP(B526,MasterData[],3,0)</f>
        <v>Category04</v>
      </c>
      <c r="H526" s="6" t="str">
        <f>VLOOKUP(B526,MasterData[],4,0)</f>
        <v>Kg</v>
      </c>
      <c r="I526" s="14">
        <f>VLOOKUP(B526,MasterData[],5,0)</f>
        <v>95</v>
      </c>
      <c r="J526" s="14">
        <f>VLOOKUP(B526,MasterData[],6,0)</f>
        <v>119.7</v>
      </c>
      <c r="K526" s="14">
        <f t="shared" si="42"/>
        <v>1140</v>
      </c>
      <c r="L526" s="14">
        <f t="shared" si="43"/>
        <v>1436.4</v>
      </c>
      <c r="M526" s="6">
        <f t="shared" si="44"/>
        <v>31</v>
      </c>
      <c r="N526" s="6" t="str">
        <f t="shared" si="40"/>
        <v>Dec</v>
      </c>
      <c r="O526" s="7" t="str">
        <f t="shared" si="41"/>
        <v>2022</v>
      </c>
    </row>
    <row r="527" spans="1:15" x14ac:dyDescent="0.3">
      <c r="A527" s="12">
        <v>44926</v>
      </c>
      <c r="B527" s="13" t="s">
        <v>29</v>
      </c>
      <c r="C527" s="6">
        <v>6</v>
      </c>
      <c r="D527" s="6" t="s">
        <v>105</v>
      </c>
      <c r="E527" s="6" t="s">
        <v>105</v>
      </c>
      <c r="F527" s="6" t="str">
        <f>VLOOKUP(B527,MasterData[],2,0)</f>
        <v>Product11</v>
      </c>
      <c r="G527" s="6" t="str">
        <f>VLOOKUP(B527,MasterData[],3,0)</f>
        <v>Category02</v>
      </c>
      <c r="H527" s="6" t="str">
        <f>VLOOKUP(B527,MasterData[],4,0)</f>
        <v>Lt</v>
      </c>
      <c r="I527" s="14">
        <f>VLOOKUP(B527,MasterData[],5,0)</f>
        <v>44</v>
      </c>
      <c r="J527" s="14">
        <f>VLOOKUP(B527,MasterData[],6,0)</f>
        <v>48.4</v>
      </c>
      <c r="K527" s="14">
        <f t="shared" si="42"/>
        <v>264</v>
      </c>
      <c r="L527" s="14">
        <f t="shared" si="43"/>
        <v>290.39999999999998</v>
      </c>
      <c r="M527" s="6">
        <f t="shared" si="44"/>
        <v>31</v>
      </c>
      <c r="N527" s="6" t="str">
        <f t="shared" si="40"/>
        <v>Dec</v>
      </c>
      <c r="O527" s="7" t="str">
        <f t="shared" si="41"/>
        <v>2022</v>
      </c>
    </row>
    <row r="528" spans="1:15" x14ac:dyDescent="0.3">
      <c r="A528" s="12">
        <v>44926</v>
      </c>
      <c r="B528" s="13" t="s">
        <v>29</v>
      </c>
      <c r="C528" s="6">
        <v>3</v>
      </c>
      <c r="D528" s="6" t="s">
        <v>104</v>
      </c>
      <c r="E528" s="6" t="s">
        <v>105</v>
      </c>
      <c r="F528" s="6" t="str">
        <f>VLOOKUP(B528,MasterData[],2,0)</f>
        <v>Product11</v>
      </c>
      <c r="G528" s="6" t="str">
        <f>VLOOKUP(B528,MasterData[],3,0)</f>
        <v>Category02</v>
      </c>
      <c r="H528" s="6" t="str">
        <f>VLOOKUP(B528,MasterData[],4,0)</f>
        <v>Lt</v>
      </c>
      <c r="I528" s="14">
        <f>VLOOKUP(B528,MasterData[],5,0)</f>
        <v>44</v>
      </c>
      <c r="J528" s="14">
        <f>VLOOKUP(B528,MasterData[],6,0)</f>
        <v>48.4</v>
      </c>
      <c r="K528" s="14">
        <f t="shared" si="42"/>
        <v>132</v>
      </c>
      <c r="L528" s="14">
        <f t="shared" si="43"/>
        <v>145.19999999999999</v>
      </c>
      <c r="M528" s="6">
        <f t="shared" si="44"/>
        <v>31</v>
      </c>
      <c r="N528" s="6" t="str">
        <f t="shared" si="40"/>
        <v>Dec</v>
      </c>
      <c r="O528" s="7" t="str">
        <f t="shared" si="41"/>
        <v>2022</v>
      </c>
    </row>
  </sheetData>
  <dataValidations count="4">
    <dataValidation type="list" allowBlank="1" showInputMessage="1" showErrorMessage="1" error="enter the correct dat" sqref="E2" xr:uid="{7360CB6F-C5B0-4208-9E4B-5A7BF512D3F6}">
      <formula1>"Online,Cash"</formula1>
    </dataValidation>
    <dataValidation type="list" allowBlank="1" showInputMessage="1" showErrorMessage="1" sqref="D2:D528" xr:uid="{A26F0749-F542-418B-AE75-A60D38A916FA}">
      <formula1>"Online,Wholesaler,Direct Sales"</formula1>
    </dataValidation>
    <dataValidation type="whole" allowBlank="1" showInputMessage="1" showErrorMessage="1" sqref="C2:C528" xr:uid="{C42D2762-3559-4017-8B87-3C6A66765B86}">
      <formula1>1</formula1>
      <formula2>1000</formula2>
    </dataValidation>
    <dataValidation type="list" allowBlank="1" showInputMessage="1" showErrorMessage="1" sqref="E3:E528" xr:uid="{33E89788-3DDC-4075-9704-06956E3DB589}">
      <formula1>"Online,Cash"</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28305-DED9-48F8-B9B3-8A49772841AD}">
  <dimension ref="A1:AL91"/>
  <sheetViews>
    <sheetView topLeftCell="P1" workbookViewId="0">
      <selection activeCell="Y8" sqref="Y8"/>
    </sheetView>
  </sheetViews>
  <sheetFormatPr defaultRowHeight="14" x14ac:dyDescent="0.3"/>
  <cols>
    <col min="1" max="1" width="6" bestFit="1" customWidth="1"/>
    <col min="2" max="2" width="8.75" bestFit="1" customWidth="1"/>
    <col min="3" max="5" width="8.75" customWidth="1"/>
    <col min="6" max="6" width="8.6640625" bestFit="1" customWidth="1"/>
    <col min="7" max="7" width="21.58203125" bestFit="1" customWidth="1"/>
    <col min="8" max="8" width="15.08203125" bestFit="1" customWidth="1"/>
    <col min="9" max="11" width="15.08203125" customWidth="1"/>
    <col min="12" max="12" width="21.58203125" bestFit="1" customWidth="1"/>
    <col min="13" max="16" width="21.58203125" customWidth="1"/>
    <col min="17" max="17" width="21.58203125" bestFit="1" customWidth="1"/>
    <col min="18" max="19" width="21.83203125" bestFit="1" customWidth="1"/>
    <col min="20" max="20" width="7.1640625" bestFit="1" customWidth="1"/>
    <col min="21" max="22" width="9.58203125" bestFit="1" customWidth="1"/>
    <col min="23" max="23" width="7.25" bestFit="1" customWidth="1"/>
    <col min="24" max="24" width="11.1640625" bestFit="1" customWidth="1"/>
    <col min="25" max="25" width="21.58203125" bestFit="1" customWidth="1"/>
    <col min="26" max="28" width="21.58203125" customWidth="1"/>
    <col min="29" max="29" width="9.9140625" bestFit="1" customWidth="1"/>
    <col min="30" max="30" width="21.58203125" bestFit="1" customWidth="1"/>
    <col min="31" max="31" width="22.5" customWidth="1"/>
    <col min="32" max="32" width="22.75" customWidth="1"/>
    <col min="33" max="33" width="21.58203125" bestFit="1" customWidth="1"/>
    <col min="34" max="34" width="9.6640625" bestFit="1" customWidth="1"/>
    <col min="35" max="35" width="21.58203125" bestFit="1" customWidth="1"/>
    <col min="36" max="37" width="5.75" customWidth="1"/>
    <col min="38" max="38" width="21.58203125" bestFit="1" customWidth="1"/>
    <col min="39" max="41" width="5.75" customWidth="1"/>
    <col min="42" max="42" width="6.6640625" customWidth="1"/>
    <col min="43" max="43" width="10.6640625" customWidth="1"/>
  </cols>
  <sheetData>
    <row r="1" spans="1:38" x14ac:dyDescent="0.3">
      <c r="K1" t="str">
        <f ca="1">VLOOKUP(1,$J:$M,2,0)</f>
        <v>Product30</v>
      </c>
      <c r="L1">
        <f ca="1">VLOOKUP(1,$J:$M,3,0)</f>
        <v>13888.32</v>
      </c>
      <c r="M1">
        <f ca="1">VLOOKUP(1,$J:$M,4,0)</f>
        <v>69</v>
      </c>
      <c r="AA1" t="str">
        <f ca="1">VLOOKUP(1,Z:AB,2,0)</f>
        <v>Direct Sales</v>
      </c>
      <c r="AB1">
        <f ca="1">VLOOKUP(1,Z:AB,3,0)</f>
        <v>113260.91000000002</v>
      </c>
      <c r="AF1" t="str">
        <f ca="1">VLOOKUP(1,AE:AG,2,0)</f>
        <v>Category04</v>
      </c>
      <c r="AG1">
        <f ca="1">VLOOKUP(1,AE:AG,3,0)</f>
        <v>55745.409999999989</v>
      </c>
      <c r="AK1" t="str">
        <f ca="1">VLOOKUP(1,AJ:AL,2,0)</f>
        <v>Cash</v>
      </c>
      <c r="AL1">
        <f ca="1">VLOOKUP(1,AJ:AL,3,0)</f>
        <v>110356.40000000004</v>
      </c>
    </row>
    <row r="2" spans="1:38" x14ac:dyDescent="0.3">
      <c r="N2">
        <v>4</v>
      </c>
      <c r="O2">
        <f>COUNT(H:H)-9</f>
        <v>35</v>
      </c>
      <c r="P2">
        <f>MIN(N2:O2)</f>
        <v>4</v>
      </c>
      <c r="U2" t="b">
        <v>1</v>
      </c>
      <c r="V2" t="b">
        <v>1</v>
      </c>
      <c r="W2" t="b">
        <v>1</v>
      </c>
      <c r="Z2" s="3" t="s">
        <v>144</v>
      </c>
      <c r="AA2" s="3" t="s">
        <v>135</v>
      </c>
      <c r="AB2" s="3" t="s">
        <v>118</v>
      </c>
      <c r="AC2" s="4" t="s">
        <v>139</v>
      </c>
      <c r="AD2" t="s">
        <v>118</v>
      </c>
      <c r="AE2" s="3" t="s">
        <v>144</v>
      </c>
      <c r="AF2" s="3" t="s">
        <v>139</v>
      </c>
      <c r="AG2" s="3" t="s">
        <v>118</v>
      </c>
      <c r="AH2" s="4" t="s">
        <v>136</v>
      </c>
      <c r="AI2" t="s">
        <v>118</v>
      </c>
      <c r="AK2" s="3" t="s">
        <v>136</v>
      </c>
      <c r="AL2" s="3" t="s">
        <v>118</v>
      </c>
    </row>
    <row r="3" spans="1:38" x14ac:dyDescent="0.3">
      <c r="A3" s="4" t="s">
        <v>115</v>
      </c>
      <c r="B3" t="s">
        <v>142</v>
      </c>
      <c r="F3" s="4" t="s">
        <v>134</v>
      </c>
      <c r="G3" t="s">
        <v>118</v>
      </c>
      <c r="H3" t="s">
        <v>143</v>
      </c>
      <c r="J3" s="16" t="s">
        <v>144</v>
      </c>
      <c r="K3" s="3" t="s">
        <v>134</v>
      </c>
      <c r="L3" s="3" t="s">
        <v>118</v>
      </c>
      <c r="M3" s="3" t="s">
        <v>143</v>
      </c>
      <c r="Q3" s="4" t="s">
        <v>133</v>
      </c>
      <c r="R3" t="s">
        <v>118</v>
      </c>
      <c r="S3" t="s">
        <v>119</v>
      </c>
      <c r="T3" s="3" t="s">
        <v>133</v>
      </c>
      <c r="U3" s="3" t="s">
        <v>141</v>
      </c>
      <c r="V3" s="3" t="s">
        <v>138</v>
      </c>
      <c r="W3" s="3" t="s">
        <v>137</v>
      </c>
      <c r="X3" s="4" t="s">
        <v>135</v>
      </c>
      <c r="Y3" t="s">
        <v>118</v>
      </c>
      <c r="Z3" cm="1">
        <f t="array" aca="1" ref="Z3:Z5" ca="1">RANK(_xlfn.ANCHORARRAY(AB3),_xlfn.ANCHORARRAY(AB3))</f>
        <v>1</v>
      </c>
      <c r="AA3" s="5" t="str" cm="1">
        <f t="array" aca="1" ref="AA3:AA5" ca="1">OFFSET($X$3,1,0,COUNT($Y:$Y))</f>
        <v>Direct Sales</v>
      </c>
      <c r="AB3" s="17" cm="1">
        <f t="array" aca="1" ref="AB3:AB5" ca="1">OFFSET($X$3,1,1,COUNT($Y:$Y))</f>
        <v>113260.91000000002</v>
      </c>
      <c r="AC3" s="5" t="s">
        <v>8</v>
      </c>
      <c r="AD3" s="20">
        <v>41021.259999999995</v>
      </c>
      <c r="AE3" cm="1">
        <f t="array" aca="1" ref="AE3:AE7" ca="1">RANK(_xlfn.ANCHORARRAY(AG3),_xlfn.ANCHORARRAY(AG3))</f>
        <v>4</v>
      </c>
      <c r="AF3" s="5" t="str" cm="1">
        <f t="array" aca="1" ref="AF3:AF7" ca="1">Category</f>
        <v>Category01</v>
      </c>
      <c r="AG3" s="17" cm="1">
        <f t="array" aca="1" ref="AG3:AG7" ca="1">OFFSET($AC$2,1,1,COUNT($AD:$AD))</f>
        <v>41021.259999999995</v>
      </c>
      <c r="AH3" s="5" t="s">
        <v>106</v>
      </c>
      <c r="AI3" s="20">
        <v>110356.40000000004</v>
      </c>
      <c r="AJ3" cm="1">
        <f t="array" aca="1" ref="AJ3:AJ4" ca="1">RANK(_xlfn.ANCHORARRAY(AL3),_xlfn.ANCHORARRAY(AL3))</f>
        <v>1</v>
      </c>
      <c r="AK3" t="str" cm="1">
        <f t="array" aca="1" ref="AK3:AK4" ca="1">OFFSET($AH$2,1,0,COUNT($AI:$AI))</f>
        <v>Cash</v>
      </c>
      <c r="AL3" cm="1">
        <f t="array" aca="1" ref="AL3:AL4" ca="1">OFFSET($AH$2,1,1,COUNT($AI:$AI))</f>
        <v>110356.40000000004</v>
      </c>
    </row>
    <row r="4" spans="1:38" x14ac:dyDescent="0.3">
      <c r="A4" s="5">
        <v>1</v>
      </c>
      <c r="B4" s="20">
        <v>13167.810000000001</v>
      </c>
      <c r="F4" s="5" t="s">
        <v>7</v>
      </c>
      <c r="G4" s="20">
        <v>3635.8</v>
      </c>
      <c r="H4" s="20">
        <v>35</v>
      </c>
      <c r="I4" s="20"/>
      <c r="J4" cm="1">
        <f t="array" aca="1" ref="J4:J47" ca="1">RANK(_xlfn.ANCHORARRAY(L4),_xlfn.ANCHORARRAY(L4))</f>
        <v>19</v>
      </c>
      <c r="K4" s="5" t="str" cm="1">
        <f t="array" aca="1" ref="K4:K47" ca="1">OFFSET($F$3,1,0,COUNT($G:$G))</f>
        <v>Product01</v>
      </c>
      <c r="L4" s="17" cm="1">
        <f t="array" aca="1" ref="L4:L47" ca="1">OFFSET($G$3,1,0,COUNT($G:$G))</f>
        <v>3635.8</v>
      </c>
      <c r="M4" s="18" cm="1">
        <f t="array" aca="1" ref="M4:M47" ca="1">OFFSET($H$3,1,0,COUNT($G:$G))</f>
        <v>35</v>
      </c>
      <c r="N4" s="5" t="str" cm="1">
        <f t="array" aca="1" ref="N4:N13" ca="1">OFFSET($F$3,$P$2,0,10)</f>
        <v>Product04</v>
      </c>
      <c r="O4" s="19" cm="1">
        <f t="array" aca="1" ref="O4:O13" ca="1">OFFSET($F$3,$P$2,1,10)</f>
        <v>2539.6800000000003</v>
      </c>
      <c r="Q4" s="5" t="s">
        <v>121</v>
      </c>
      <c r="R4" s="20">
        <v>23581.619999999995</v>
      </c>
      <c r="S4" s="20">
        <v>19027</v>
      </c>
      <c r="T4" s="5" t="s">
        <v>121</v>
      </c>
      <c r="U4" s="2">
        <f>IF($U$2=TRUE,VLOOKUP(T4,Q4:S15,2,0),NA())</f>
        <v>23581.619999999995</v>
      </c>
      <c r="V4" s="15">
        <f>IF($V$2=TRUE,VLOOKUP(T4,Q4:S15,2,0)-VLOOKUP(T4,Q4:S15,3,0),"")</f>
        <v>4554.6199999999953</v>
      </c>
      <c r="W4" s="8">
        <f>IF($W$2=TRUE,V4/VLOOKUP(T4,Q4:S15,3,0),"")</f>
        <v>0.23937667525095893</v>
      </c>
      <c r="X4" s="5" t="s">
        <v>107</v>
      </c>
      <c r="Y4" s="20">
        <v>113260.91000000002</v>
      </c>
      <c r="Z4">
        <f ca="1"/>
        <v>2</v>
      </c>
      <c r="AA4" t="str">
        <f ca="1"/>
        <v>Online</v>
      </c>
      <c r="AB4" s="17">
        <f ca="1"/>
        <v>66218.149999999994</v>
      </c>
      <c r="AC4" s="5" t="s">
        <v>28</v>
      </c>
      <c r="AD4" s="20">
        <v>55185.15</v>
      </c>
      <c r="AE4">
        <f ca="1"/>
        <v>2</v>
      </c>
      <c r="AF4" t="str">
        <f ca="1"/>
        <v>Category02</v>
      </c>
      <c r="AG4" s="17">
        <f ca="1"/>
        <v>55185.15</v>
      </c>
      <c r="AH4" s="5" t="s">
        <v>105</v>
      </c>
      <c r="AI4" s="20">
        <v>103771.2</v>
      </c>
      <c r="AJ4">
        <f ca="1"/>
        <v>2</v>
      </c>
      <c r="AK4" t="str">
        <f ca="1"/>
        <v>Online</v>
      </c>
      <c r="AL4">
        <f ca="1"/>
        <v>103771.2</v>
      </c>
    </row>
    <row r="5" spans="1:38" x14ac:dyDescent="0.3">
      <c r="A5" s="5">
        <v>2</v>
      </c>
      <c r="B5" s="20">
        <v>13210.220000000001</v>
      </c>
      <c r="F5" s="5" t="s">
        <v>11</v>
      </c>
      <c r="G5" s="20">
        <v>9996</v>
      </c>
      <c r="H5" s="20">
        <v>70</v>
      </c>
      <c r="I5" s="20"/>
      <c r="J5">
        <f ca="1"/>
        <v>7</v>
      </c>
      <c r="K5" s="5" t="str">
        <f ca="1"/>
        <v>Product02</v>
      </c>
      <c r="L5" s="2">
        <f ca="1"/>
        <v>9996</v>
      </c>
      <c r="M5">
        <f ca="1"/>
        <v>70</v>
      </c>
      <c r="N5" t="str">
        <f ca="1"/>
        <v>Product05</v>
      </c>
      <c r="O5" s="19">
        <f ca="1"/>
        <v>10737.089999999998</v>
      </c>
      <c r="Q5" s="5" t="s">
        <v>122</v>
      </c>
      <c r="R5" s="20">
        <v>18258.73</v>
      </c>
      <c r="S5" s="20">
        <v>14955</v>
      </c>
      <c r="T5" s="5" t="s">
        <v>122</v>
      </c>
      <c r="U5" s="2">
        <f t="shared" ref="U5:U15" si="0">IF($U$2=TRUE,VLOOKUP(T5,Q5:S16,2,0),NA())</f>
        <v>18258.73</v>
      </c>
      <c r="V5" s="15">
        <f t="shared" ref="V5:V15" si="1">IF($V$2=TRUE,VLOOKUP(T5,Q5:S16,2,0)-VLOOKUP(T5,Q5:S16,3,0),"")</f>
        <v>3303.7299999999996</v>
      </c>
      <c r="W5" s="8">
        <f t="shared" ref="W5:W15" si="2">IF($W$2=TRUE,V5/VLOOKUP(T5,Q5:S16,3,0),"")</f>
        <v>0.22091140086927447</v>
      </c>
      <c r="X5" s="5" t="s">
        <v>105</v>
      </c>
      <c r="Y5" s="20">
        <v>66218.149999999994</v>
      </c>
      <c r="Z5">
        <f ca="1"/>
        <v>3</v>
      </c>
      <c r="AA5" t="str">
        <f ca="1"/>
        <v>Wholesaler</v>
      </c>
      <c r="AB5" s="17">
        <f ca="1"/>
        <v>34648.539999999994</v>
      </c>
      <c r="AC5" s="5" t="s">
        <v>49</v>
      </c>
      <c r="AD5" s="20">
        <v>14339.470000000001</v>
      </c>
      <c r="AE5">
        <f ca="1"/>
        <v>5</v>
      </c>
      <c r="AF5" t="str">
        <f ca="1"/>
        <v>Category03</v>
      </c>
      <c r="AG5" s="17">
        <f ca="1"/>
        <v>14339.470000000001</v>
      </c>
    </row>
    <row r="6" spans="1:38" x14ac:dyDescent="0.3">
      <c r="A6" s="5">
        <v>3</v>
      </c>
      <c r="B6" s="20">
        <v>20202.099999999995</v>
      </c>
      <c r="F6" s="5" t="s">
        <v>13</v>
      </c>
      <c r="G6" s="20">
        <v>2832.9</v>
      </c>
      <c r="H6" s="20">
        <v>35</v>
      </c>
      <c r="I6" s="20"/>
      <c r="J6">
        <f ca="1"/>
        <v>27</v>
      </c>
      <c r="K6" s="5" t="str">
        <f ca="1"/>
        <v>Product03</v>
      </c>
      <c r="L6" s="2">
        <f ca="1"/>
        <v>2832.9</v>
      </c>
      <c r="M6">
        <f ca="1"/>
        <v>35</v>
      </c>
      <c r="N6" t="str">
        <f ca="1"/>
        <v>Product06</v>
      </c>
      <c r="O6" s="19">
        <f ca="1"/>
        <v>2565</v>
      </c>
      <c r="Q6" s="5" t="s">
        <v>123</v>
      </c>
      <c r="R6" s="20">
        <v>12196.86</v>
      </c>
      <c r="S6" s="20">
        <v>9752</v>
      </c>
      <c r="T6" s="5" t="s">
        <v>123</v>
      </c>
      <c r="U6" s="2">
        <f t="shared" si="0"/>
        <v>12196.86</v>
      </c>
      <c r="V6" s="15">
        <f t="shared" si="1"/>
        <v>2444.8600000000006</v>
      </c>
      <c r="W6" s="8">
        <f t="shared" si="2"/>
        <v>0.25070344544708784</v>
      </c>
      <c r="X6" s="5" t="s">
        <v>104</v>
      </c>
      <c r="Y6" s="20">
        <v>34648.539999999994</v>
      </c>
      <c r="AC6" s="5" t="s">
        <v>62</v>
      </c>
      <c r="AD6" s="20">
        <v>55745.409999999989</v>
      </c>
      <c r="AE6">
        <f ca="1"/>
        <v>1</v>
      </c>
      <c r="AF6" t="str">
        <f ca="1"/>
        <v>Category04</v>
      </c>
      <c r="AG6" s="17">
        <f ca="1"/>
        <v>55745.409999999989</v>
      </c>
    </row>
    <row r="7" spans="1:38" x14ac:dyDescent="0.3">
      <c r="A7" s="5">
        <v>4</v>
      </c>
      <c r="B7" s="20">
        <v>11312.2</v>
      </c>
      <c r="F7" s="5" t="s">
        <v>15</v>
      </c>
      <c r="G7" s="20">
        <v>2539.6800000000003</v>
      </c>
      <c r="H7" s="20">
        <v>52</v>
      </c>
      <c r="I7" s="20"/>
      <c r="J7">
        <f ca="1"/>
        <v>30</v>
      </c>
      <c r="K7" s="5" t="str">
        <f ca="1"/>
        <v>Product04</v>
      </c>
      <c r="L7" s="2">
        <f ca="1"/>
        <v>2539.6800000000003</v>
      </c>
      <c r="M7">
        <f ca="1"/>
        <v>52</v>
      </c>
      <c r="N7" t="str">
        <f ca="1"/>
        <v>Product07</v>
      </c>
      <c r="O7" s="19">
        <f ca="1"/>
        <v>1193.25</v>
      </c>
      <c r="Q7" s="5" t="s">
        <v>124</v>
      </c>
      <c r="R7" s="20">
        <v>11326.68</v>
      </c>
      <c r="S7" s="20">
        <v>9099</v>
      </c>
      <c r="T7" s="5" t="s">
        <v>124</v>
      </c>
      <c r="U7" s="2">
        <f t="shared" si="0"/>
        <v>11326.68</v>
      </c>
      <c r="V7" s="15">
        <f t="shared" si="1"/>
        <v>2227.6800000000003</v>
      </c>
      <c r="W7" s="8">
        <f t="shared" si="2"/>
        <v>0.24482690405539073</v>
      </c>
      <c r="AC7" s="5" t="s">
        <v>85</v>
      </c>
      <c r="AD7" s="20">
        <v>47836.310000000005</v>
      </c>
      <c r="AE7">
        <f ca="1"/>
        <v>3</v>
      </c>
      <c r="AF7" t="str">
        <f ca="1"/>
        <v>Category05</v>
      </c>
      <c r="AG7" s="17">
        <f ca="1"/>
        <v>47836.310000000005</v>
      </c>
    </row>
    <row r="8" spans="1:38" x14ac:dyDescent="0.3">
      <c r="A8" s="5">
        <v>5</v>
      </c>
      <c r="B8" s="20">
        <v>11711.449999999999</v>
      </c>
      <c r="F8" s="5" t="s">
        <v>17</v>
      </c>
      <c r="G8" s="20">
        <v>10737.089999999998</v>
      </c>
      <c r="H8" s="20">
        <v>69</v>
      </c>
      <c r="I8" s="20"/>
      <c r="J8">
        <f ca="1"/>
        <v>5</v>
      </c>
      <c r="K8" s="5" t="str">
        <f ca="1"/>
        <v>Product05</v>
      </c>
      <c r="L8" s="2">
        <f ca="1"/>
        <v>10737.089999999998</v>
      </c>
      <c r="M8">
        <f ca="1"/>
        <v>69</v>
      </c>
      <c r="N8" t="str">
        <f ca="1"/>
        <v>Product08</v>
      </c>
      <c r="O8" s="19">
        <f ca="1"/>
        <v>7285.7400000000007</v>
      </c>
      <c r="Q8" s="5" t="s">
        <v>125</v>
      </c>
      <c r="R8" s="20">
        <v>22952.99</v>
      </c>
      <c r="S8" s="20">
        <v>19719</v>
      </c>
      <c r="T8" s="5" t="s">
        <v>125</v>
      </c>
      <c r="U8" s="2">
        <f t="shared" si="0"/>
        <v>22952.99</v>
      </c>
      <c r="V8" s="15">
        <f t="shared" si="1"/>
        <v>3233.9900000000016</v>
      </c>
      <c r="W8" s="8">
        <f t="shared" si="2"/>
        <v>0.16400375272579754</v>
      </c>
    </row>
    <row r="9" spans="1:38" x14ac:dyDescent="0.3">
      <c r="A9" s="5">
        <v>6</v>
      </c>
      <c r="B9" s="20">
        <v>14365.540000000005</v>
      </c>
      <c r="F9" s="5" t="s">
        <v>19</v>
      </c>
      <c r="G9" s="20">
        <v>2565</v>
      </c>
      <c r="H9" s="20">
        <v>30</v>
      </c>
      <c r="I9" s="20"/>
      <c r="J9">
        <f ca="1"/>
        <v>28</v>
      </c>
      <c r="K9" s="5" t="str">
        <f ca="1"/>
        <v>Product06</v>
      </c>
      <c r="L9" s="2">
        <f ca="1"/>
        <v>2565</v>
      </c>
      <c r="M9">
        <f ca="1"/>
        <v>30</v>
      </c>
      <c r="N9" t="str">
        <f ca="1"/>
        <v>Product09</v>
      </c>
      <c r="O9" s="19">
        <f ca="1"/>
        <v>235.79999999999998</v>
      </c>
      <c r="Q9" s="5" t="s">
        <v>126</v>
      </c>
      <c r="R9" s="20">
        <v>14091.539999999997</v>
      </c>
      <c r="S9" s="20">
        <v>11462</v>
      </c>
      <c r="T9" s="5" t="s">
        <v>126</v>
      </c>
      <c r="U9" s="2">
        <f t="shared" si="0"/>
        <v>14091.539999999997</v>
      </c>
      <c r="V9" s="15">
        <f t="shared" si="1"/>
        <v>2629.5399999999972</v>
      </c>
      <c r="W9" s="8">
        <f t="shared" si="2"/>
        <v>0.22941371488396417</v>
      </c>
    </row>
    <row r="10" spans="1:38" x14ac:dyDescent="0.3">
      <c r="A10" s="5">
        <v>7</v>
      </c>
      <c r="B10" s="20">
        <v>7132.79</v>
      </c>
      <c r="F10" s="5" t="s">
        <v>21</v>
      </c>
      <c r="G10" s="20">
        <v>1193.25</v>
      </c>
      <c r="H10" s="20">
        <v>25</v>
      </c>
      <c r="I10" s="20"/>
      <c r="J10">
        <f ca="1"/>
        <v>41</v>
      </c>
      <c r="K10" s="5" t="str">
        <f ca="1"/>
        <v>Product07</v>
      </c>
      <c r="L10" s="2">
        <f ca="1"/>
        <v>1193.25</v>
      </c>
      <c r="M10">
        <f ca="1"/>
        <v>25</v>
      </c>
      <c r="N10" t="str">
        <f ca="1"/>
        <v>Product10</v>
      </c>
      <c r="O10" s="19">
        <f ca="1"/>
        <v>9199.68</v>
      </c>
      <c r="Q10" s="5" t="s">
        <v>127</v>
      </c>
      <c r="R10" s="20">
        <v>16197.17</v>
      </c>
      <c r="S10" s="20">
        <v>13478</v>
      </c>
      <c r="T10" s="5" t="s">
        <v>127</v>
      </c>
      <c r="U10" s="2">
        <f t="shared" si="0"/>
        <v>16197.17</v>
      </c>
      <c r="V10" s="15">
        <f t="shared" si="1"/>
        <v>2719.17</v>
      </c>
      <c r="W10" s="8">
        <f t="shared" si="2"/>
        <v>0.2017487757827571</v>
      </c>
    </row>
    <row r="11" spans="1:38" x14ac:dyDescent="0.3">
      <c r="A11" s="5">
        <v>8</v>
      </c>
      <c r="B11" s="20">
        <v>14262.46</v>
      </c>
      <c r="F11" s="5" t="s">
        <v>23</v>
      </c>
      <c r="G11" s="20">
        <v>7285.7400000000007</v>
      </c>
      <c r="H11" s="20">
        <v>77</v>
      </c>
      <c r="I11" s="20"/>
      <c r="J11">
        <f ca="1"/>
        <v>14</v>
      </c>
      <c r="K11" s="5" t="str">
        <f ca="1"/>
        <v>Product08</v>
      </c>
      <c r="L11" s="2">
        <f ca="1"/>
        <v>7285.7400000000007</v>
      </c>
      <c r="M11">
        <f ca="1"/>
        <v>77</v>
      </c>
      <c r="N11" t="str">
        <f ca="1"/>
        <v>Product11</v>
      </c>
      <c r="O11" s="19">
        <f ca="1"/>
        <v>2855.6</v>
      </c>
      <c r="Q11" s="5" t="s">
        <v>128</v>
      </c>
      <c r="R11" s="20">
        <v>21195.049999999992</v>
      </c>
      <c r="S11" s="20">
        <v>17199</v>
      </c>
      <c r="T11" s="5" t="s">
        <v>128</v>
      </c>
      <c r="U11" s="2">
        <f t="shared" si="0"/>
        <v>21195.049999999992</v>
      </c>
      <c r="V11" s="15">
        <f t="shared" si="1"/>
        <v>3996.049999999992</v>
      </c>
      <c r="W11" s="8">
        <f t="shared" si="2"/>
        <v>0.23234199662771043</v>
      </c>
    </row>
    <row r="12" spans="1:38" x14ac:dyDescent="0.3">
      <c r="A12" s="5">
        <v>9</v>
      </c>
      <c r="B12" s="20">
        <v>16824.670000000002</v>
      </c>
      <c r="F12" s="5" t="s">
        <v>25</v>
      </c>
      <c r="G12" s="20">
        <v>235.79999999999998</v>
      </c>
      <c r="H12" s="20">
        <v>30</v>
      </c>
      <c r="I12" s="20"/>
      <c r="J12">
        <f ca="1"/>
        <v>42</v>
      </c>
      <c r="K12" s="5" t="str">
        <f ca="1"/>
        <v>Product09</v>
      </c>
      <c r="L12" s="2">
        <f ca="1"/>
        <v>235.79999999999998</v>
      </c>
      <c r="M12">
        <f ca="1"/>
        <v>30</v>
      </c>
      <c r="N12" t="str">
        <f ca="1"/>
        <v>Product12</v>
      </c>
      <c r="O12" s="19">
        <f ca="1"/>
        <v>7816.1100000000015</v>
      </c>
      <c r="Q12" s="5" t="s">
        <v>129</v>
      </c>
      <c r="R12" s="20">
        <v>16388.990000000002</v>
      </c>
      <c r="S12" s="20">
        <v>13448</v>
      </c>
      <c r="T12" s="5" t="s">
        <v>129</v>
      </c>
      <c r="U12" s="2">
        <f t="shared" si="0"/>
        <v>16388.990000000002</v>
      </c>
      <c r="V12" s="15">
        <f t="shared" si="1"/>
        <v>2940.9900000000016</v>
      </c>
      <c r="W12" s="8">
        <f t="shared" si="2"/>
        <v>0.21869348602022617</v>
      </c>
    </row>
    <row r="13" spans="1:38" x14ac:dyDescent="0.3">
      <c r="A13" s="5">
        <v>10</v>
      </c>
      <c r="B13" s="20">
        <v>15229.35</v>
      </c>
      <c r="F13" s="5" t="s">
        <v>27</v>
      </c>
      <c r="G13" s="20">
        <v>9199.68</v>
      </c>
      <c r="H13" s="20">
        <v>56</v>
      </c>
      <c r="I13" s="20"/>
      <c r="J13">
        <f ca="1"/>
        <v>10</v>
      </c>
      <c r="K13" s="5" t="str">
        <f ca="1"/>
        <v>Product10</v>
      </c>
      <c r="L13" s="2">
        <f ca="1"/>
        <v>9199.68</v>
      </c>
      <c r="M13">
        <f ca="1"/>
        <v>56</v>
      </c>
      <c r="N13" t="str">
        <f ca="1"/>
        <v>Product13</v>
      </c>
      <c r="O13" s="19">
        <f ca="1"/>
        <v>2319.52</v>
      </c>
      <c r="Q13" s="5" t="s">
        <v>130</v>
      </c>
      <c r="R13" s="20">
        <v>13046.79</v>
      </c>
      <c r="S13" s="20">
        <v>11027</v>
      </c>
      <c r="T13" s="5" t="s">
        <v>130</v>
      </c>
      <c r="U13" s="2">
        <f t="shared" si="0"/>
        <v>13046.79</v>
      </c>
      <c r="V13" s="15">
        <f t="shared" si="1"/>
        <v>2019.7900000000009</v>
      </c>
      <c r="W13" s="8">
        <f t="shared" si="2"/>
        <v>0.18316767933254746</v>
      </c>
    </row>
    <row r="14" spans="1:38" x14ac:dyDescent="0.3">
      <c r="A14" s="5">
        <v>11</v>
      </c>
      <c r="B14" s="20">
        <v>11915.58</v>
      </c>
      <c r="F14" s="5" t="s">
        <v>30</v>
      </c>
      <c r="G14" s="20">
        <v>2855.6</v>
      </c>
      <c r="H14" s="20">
        <v>59</v>
      </c>
      <c r="I14" s="20"/>
      <c r="J14">
        <f ca="1"/>
        <v>25</v>
      </c>
      <c r="K14" s="5" t="str">
        <f ca="1"/>
        <v>Product11</v>
      </c>
      <c r="L14" s="2">
        <f ca="1"/>
        <v>2855.6</v>
      </c>
      <c r="M14">
        <f ca="1"/>
        <v>59</v>
      </c>
      <c r="Q14" s="5" t="s">
        <v>131</v>
      </c>
      <c r="R14" s="20">
        <v>26421.67</v>
      </c>
      <c r="S14" s="20">
        <v>20984</v>
      </c>
      <c r="T14" s="5" t="s">
        <v>131</v>
      </c>
      <c r="U14" s="2">
        <f t="shared" si="0"/>
        <v>26421.67</v>
      </c>
      <c r="V14" s="15">
        <f t="shared" si="1"/>
        <v>5437.6699999999983</v>
      </c>
      <c r="W14" s="8">
        <f t="shared" si="2"/>
        <v>0.25913410217308419</v>
      </c>
    </row>
    <row r="15" spans="1:38" x14ac:dyDescent="0.3">
      <c r="A15" s="5">
        <v>12</v>
      </c>
      <c r="B15" s="20">
        <v>14837.359999999999</v>
      </c>
      <c r="F15" s="5" t="s">
        <v>32</v>
      </c>
      <c r="G15" s="20">
        <v>7816.1100000000015</v>
      </c>
      <c r="H15" s="20">
        <v>83</v>
      </c>
      <c r="I15" s="20"/>
      <c r="J15">
        <f ca="1"/>
        <v>11</v>
      </c>
      <c r="K15" s="5" t="str">
        <f ca="1"/>
        <v>Product12</v>
      </c>
      <c r="L15" s="2">
        <f ca="1"/>
        <v>7816.1100000000015</v>
      </c>
      <c r="M15">
        <f ca="1"/>
        <v>83</v>
      </c>
      <c r="Q15" s="5" t="s">
        <v>132</v>
      </c>
      <c r="R15" s="20">
        <v>18469.509999999998</v>
      </c>
      <c r="S15" s="20">
        <v>15385</v>
      </c>
      <c r="T15" s="5" t="s">
        <v>132</v>
      </c>
      <c r="U15" s="2">
        <f t="shared" si="0"/>
        <v>18469.509999999998</v>
      </c>
      <c r="V15" s="15">
        <f t="shared" si="1"/>
        <v>3084.5099999999984</v>
      </c>
      <c r="W15" s="8">
        <f t="shared" si="2"/>
        <v>0.20048813779655497</v>
      </c>
      <c r="AF15" s="3" t="s">
        <v>120</v>
      </c>
      <c r="AG15" s="15">
        <f>GETPIVOTDATA("Sum of Total Buying Value",$Q$16)</f>
        <v>175535</v>
      </c>
    </row>
    <row r="16" spans="1:38" x14ac:dyDescent="0.3">
      <c r="A16" s="5">
        <v>13</v>
      </c>
      <c r="B16" s="20">
        <v>8084.26</v>
      </c>
      <c r="F16" s="5" t="s">
        <v>34</v>
      </c>
      <c r="G16" s="20">
        <v>2319.52</v>
      </c>
      <c r="H16" s="20">
        <v>19</v>
      </c>
      <c r="I16" s="20"/>
      <c r="J16">
        <f ca="1"/>
        <v>31</v>
      </c>
      <c r="K16" s="5" t="str">
        <f ca="1"/>
        <v>Product13</v>
      </c>
      <c r="L16" s="2">
        <f ca="1"/>
        <v>2319.52</v>
      </c>
      <c r="M16">
        <f ca="1"/>
        <v>19</v>
      </c>
      <c r="Q16" t="s">
        <v>118</v>
      </c>
      <c r="R16" t="s">
        <v>119</v>
      </c>
      <c r="V16" s="3" t="s">
        <v>138</v>
      </c>
      <c r="W16" s="3" t="s">
        <v>137</v>
      </c>
      <c r="Z16" s="16"/>
      <c r="AA16" s="16"/>
      <c r="AB16" s="16"/>
      <c r="AF16" s="3" t="s">
        <v>140</v>
      </c>
      <c r="AG16" s="15">
        <f>GETPIVOTDATA("Sum of Total Selling Value",$Q$16)-GETPIVOTDATA("Sum of Total Buying Value",$Q$16)</f>
        <v>38592.599999999977</v>
      </c>
    </row>
    <row r="17" spans="1:33" x14ac:dyDescent="0.3">
      <c r="A17" s="5">
        <v>14</v>
      </c>
      <c r="B17" s="20">
        <v>9461.1400000000012</v>
      </c>
      <c r="F17" s="5" t="s">
        <v>36</v>
      </c>
      <c r="G17" s="20">
        <v>7336</v>
      </c>
      <c r="H17" s="20">
        <v>50</v>
      </c>
      <c r="I17" s="20"/>
      <c r="J17">
        <f ca="1"/>
        <v>13</v>
      </c>
      <c r="K17" s="5" t="str">
        <f ca="1"/>
        <v>Product14</v>
      </c>
      <c r="L17" s="2">
        <f ca="1"/>
        <v>7336</v>
      </c>
      <c r="M17">
        <f ca="1"/>
        <v>50</v>
      </c>
      <c r="Q17" s="20">
        <v>214127.59999999998</v>
      </c>
      <c r="R17" s="20">
        <v>175535</v>
      </c>
      <c r="V17">
        <f>GETPIVOTDATA("Sum of Total Selling Value",$Q$16)-GETPIVOTDATA("Sum of Total Buying Value",$Q$16)</f>
        <v>38592.599999999977</v>
      </c>
      <c r="W17">
        <f>ROUND(V17/GETPIVOTDATA("Sum of Total Buying Value",$Q$16)*100,0)</f>
        <v>22</v>
      </c>
      <c r="AF17" s="3" t="s">
        <v>137</v>
      </c>
      <c r="AG17" s="8">
        <f>AG16/AG15</f>
        <v>0.21985700857378856</v>
      </c>
    </row>
    <row r="18" spans="1:33" x14ac:dyDescent="0.3">
      <c r="A18" s="5">
        <v>15</v>
      </c>
      <c r="B18" s="20">
        <v>12189.7</v>
      </c>
      <c r="F18" s="5" t="s">
        <v>38</v>
      </c>
      <c r="G18" s="20">
        <v>1351.92</v>
      </c>
      <c r="H18" s="20">
        <v>86</v>
      </c>
      <c r="I18" s="20"/>
      <c r="J18">
        <f ca="1"/>
        <v>39</v>
      </c>
      <c r="K18" s="5" t="str">
        <f ca="1"/>
        <v>Product15</v>
      </c>
      <c r="L18" s="2">
        <f ca="1"/>
        <v>1351.92</v>
      </c>
      <c r="M18">
        <f ca="1"/>
        <v>86</v>
      </c>
    </row>
    <row r="19" spans="1:33" x14ac:dyDescent="0.3">
      <c r="A19" s="5">
        <v>16</v>
      </c>
      <c r="B19" s="20">
        <v>12762.63</v>
      </c>
      <c r="F19" s="5" t="s">
        <v>40</v>
      </c>
      <c r="G19" s="20">
        <v>1381.12</v>
      </c>
      <c r="H19" s="20">
        <v>83</v>
      </c>
      <c r="I19" s="20"/>
      <c r="J19">
        <f ca="1"/>
        <v>38</v>
      </c>
      <c r="K19" s="5" t="str">
        <f ca="1"/>
        <v>Product16</v>
      </c>
      <c r="L19" s="2">
        <f ca="1"/>
        <v>1381.12</v>
      </c>
      <c r="M19">
        <f ca="1"/>
        <v>83</v>
      </c>
    </row>
    <row r="20" spans="1:33" x14ac:dyDescent="0.3">
      <c r="A20" s="5">
        <v>17</v>
      </c>
      <c r="B20" s="20">
        <v>3659.24</v>
      </c>
      <c r="F20" s="5" t="s">
        <v>42</v>
      </c>
      <c r="G20" s="20">
        <v>9406.8000000000011</v>
      </c>
      <c r="H20" s="20">
        <v>60</v>
      </c>
      <c r="I20" s="20"/>
      <c r="J20">
        <f ca="1"/>
        <v>9</v>
      </c>
      <c r="K20" s="5" t="str">
        <f ca="1"/>
        <v>Product17</v>
      </c>
      <c r="L20" s="2">
        <f ca="1"/>
        <v>9406.8000000000011</v>
      </c>
      <c r="M20">
        <f ca="1"/>
        <v>60</v>
      </c>
    </row>
    <row r="21" spans="1:33" x14ac:dyDescent="0.3">
      <c r="A21" s="5">
        <v>18</v>
      </c>
      <c r="B21" s="20">
        <v>18582.390000000003</v>
      </c>
      <c r="F21" s="5" t="s">
        <v>44</v>
      </c>
      <c r="G21" s="20">
        <v>1968.4000000000003</v>
      </c>
      <c r="H21" s="20">
        <v>40</v>
      </c>
      <c r="I21" s="20"/>
      <c r="J21">
        <f ca="1"/>
        <v>36</v>
      </c>
      <c r="K21" s="5" t="str">
        <f ca="1"/>
        <v>Product18</v>
      </c>
      <c r="L21" s="2">
        <f ca="1"/>
        <v>1968.4000000000003</v>
      </c>
      <c r="M21">
        <f ca="1"/>
        <v>40</v>
      </c>
    </row>
    <row r="22" spans="1:33" x14ac:dyDescent="0.3">
      <c r="A22" s="5">
        <v>19</v>
      </c>
      <c r="B22" s="20">
        <v>10204.229999999998</v>
      </c>
      <c r="F22" s="5" t="s">
        <v>46</v>
      </c>
      <c r="G22" s="20">
        <v>11550</v>
      </c>
      <c r="H22" s="20">
        <v>55</v>
      </c>
      <c r="I22" s="20"/>
      <c r="J22">
        <f ca="1"/>
        <v>4</v>
      </c>
      <c r="K22" s="5" t="str">
        <f ca="1"/>
        <v>Product19</v>
      </c>
      <c r="L22" s="2">
        <f ca="1"/>
        <v>11550</v>
      </c>
      <c r="M22">
        <f ca="1"/>
        <v>55</v>
      </c>
    </row>
    <row r="23" spans="1:33" x14ac:dyDescent="0.3">
      <c r="A23" s="5">
        <v>20</v>
      </c>
      <c r="B23" s="20">
        <v>20482.78</v>
      </c>
      <c r="F23" s="5" t="s">
        <v>48</v>
      </c>
      <c r="G23" s="20">
        <v>3507.5</v>
      </c>
      <c r="H23" s="20">
        <v>46</v>
      </c>
      <c r="I23" s="20"/>
      <c r="J23">
        <f ca="1"/>
        <v>20</v>
      </c>
      <c r="K23" s="5" t="str">
        <f ca="1"/>
        <v>Product20</v>
      </c>
      <c r="L23" s="2">
        <f ca="1"/>
        <v>3507.5</v>
      </c>
      <c r="M23">
        <f ca="1"/>
        <v>46</v>
      </c>
    </row>
    <row r="24" spans="1:33" x14ac:dyDescent="0.3">
      <c r="A24" s="5">
        <v>21</v>
      </c>
      <c r="B24" s="20">
        <v>10665.4</v>
      </c>
      <c r="F24" s="5" t="s">
        <v>51</v>
      </c>
      <c r="G24" s="20">
        <v>3088.2599999999998</v>
      </c>
      <c r="H24" s="20">
        <v>19</v>
      </c>
      <c r="I24" s="20"/>
      <c r="J24">
        <f ca="1"/>
        <v>24</v>
      </c>
      <c r="K24" s="5" t="str">
        <f ca="1"/>
        <v>Product21</v>
      </c>
      <c r="L24" s="2">
        <f ca="1"/>
        <v>3088.2599999999998</v>
      </c>
      <c r="M24">
        <f ca="1"/>
        <v>19</v>
      </c>
    </row>
    <row r="25" spans="1:33" x14ac:dyDescent="0.3">
      <c r="A25" s="5">
        <v>22</v>
      </c>
      <c r="B25" s="20">
        <v>11315.839999999997</v>
      </c>
      <c r="F25" s="5" t="s">
        <v>53</v>
      </c>
      <c r="G25" s="20">
        <v>2548.2599999999998</v>
      </c>
      <c r="H25" s="20">
        <v>18</v>
      </c>
      <c r="I25" s="20"/>
      <c r="J25">
        <f ca="1"/>
        <v>29</v>
      </c>
      <c r="K25" s="5" t="str">
        <f ca="1"/>
        <v>Product22</v>
      </c>
      <c r="L25" s="2">
        <f ca="1"/>
        <v>2548.2599999999998</v>
      </c>
      <c r="M25">
        <f ca="1"/>
        <v>18</v>
      </c>
    </row>
    <row r="26" spans="1:33" x14ac:dyDescent="0.3">
      <c r="A26" s="5">
        <v>23</v>
      </c>
      <c r="B26" s="20">
        <v>18818.189999999999</v>
      </c>
      <c r="F26" s="5" t="s">
        <v>55</v>
      </c>
      <c r="G26" s="20">
        <v>2839.74</v>
      </c>
      <c r="H26" s="20">
        <v>19</v>
      </c>
      <c r="I26" s="20"/>
      <c r="J26">
        <f ca="1"/>
        <v>26</v>
      </c>
      <c r="K26" s="5" t="str">
        <f ca="1"/>
        <v>Product23</v>
      </c>
      <c r="L26" s="2">
        <f ca="1"/>
        <v>2839.74</v>
      </c>
      <c r="M26">
        <f ca="1"/>
        <v>19</v>
      </c>
    </row>
    <row r="27" spans="1:33" x14ac:dyDescent="0.3">
      <c r="A27" s="5">
        <v>24</v>
      </c>
      <c r="B27" s="20">
        <v>11488.4</v>
      </c>
      <c r="F27" s="5" t="s">
        <v>57</v>
      </c>
      <c r="G27" s="20">
        <v>2197.44</v>
      </c>
      <c r="H27" s="20">
        <v>14</v>
      </c>
      <c r="I27" s="20"/>
      <c r="J27">
        <f ca="1"/>
        <v>33</v>
      </c>
      <c r="K27" s="5" t="str">
        <f ca="1"/>
        <v>Product24</v>
      </c>
      <c r="L27" s="2">
        <f ca="1"/>
        <v>2197.44</v>
      </c>
      <c r="M27">
        <f ca="1"/>
        <v>14</v>
      </c>
    </row>
    <row r="28" spans="1:33" x14ac:dyDescent="0.3">
      <c r="A28" s="5">
        <v>25</v>
      </c>
      <c r="B28" s="20">
        <v>18688.430000000004</v>
      </c>
      <c r="F28" s="5" t="s">
        <v>59</v>
      </c>
      <c r="G28" s="20">
        <v>158.27000000000001</v>
      </c>
      <c r="H28" s="20">
        <v>19</v>
      </c>
      <c r="I28" s="20"/>
      <c r="J28">
        <f ca="1"/>
        <v>43</v>
      </c>
      <c r="K28" s="5" t="str">
        <f ca="1"/>
        <v>Product25</v>
      </c>
      <c r="L28" s="2">
        <f ca="1"/>
        <v>158.27000000000001</v>
      </c>
      <c r="M28">
        <f ca="1"/>
        <v>19</v>
      </c>
    </row>
    <row r="29" spans="1:33" x14ac:dyDescent="0.3">
      <c r="A29" s="5">
        <v>26</v>
      </c>
      <c r="B29" s="20">
        <v>13710.079999999998</v>
      </c>
      <c r="F29" s="5" t="s">
        <v>61</v>
      </c>
      <c r="G29" s="20">
        <v>2244.06</v>
      </c>
      <c r="H29" s="20">
        <v>91</v>
      </c>
      <c r="I29" s="20"/>
      <c r="J29">
        <f ca="1"/>
        <v>32</v>
      </c>
      <c r="K29" s="5" t="str">
        <f ca="1"/>
        <v>Product26</v>
      </c>
      <c r="L29" s="2">
        <f ca="1"/>
        <v>2244.06</v>
      </c>
      <c r="M29">
        <f ca="1"/>
        <v>91</v>
      </c>
    </row>
    <row r="30" spans="1:33" x14ac:dyDescent="0.3">
      <c r="A30" s="5">
        <v>27</v>
      </c>
      <c r="B30" s="20">
        <v>11440.67</v>
      </c>
      <c r="F30" s="5" t="s">
        <v>64</v>
      </c>
      <c r="G30" s="20">
        <v>3370.08</v>
      </c>
      <c r="H30" s="20">
        <v>59</v>
      </c>
      <c r="I30" s="20"/>
      <c r="J30">
        <f ca="1"/>
        <v>21</v>
      </c>
      <c r="K30" s="5" t="str">
        <f ca="1"/>
        <v>Product27</v>
      </c>
      <c r="L30" s="2">
        <f ca="1"/>
        <v>3370.08</v>
      </c>
      <c r="M30">
        <f ca="1"/>
        <v>59</v>
      </c>
    </row>
    <row r="31" spans="1:33" x14ac:dyDescent="0.3">
      <c r="A31" s="5">
        <v>28</v>
      </c>
      <c r="B31" s="20">
        <v>13306.16</v>
      </c>
      <c r="F31" s="5" t="s">
        <v>66</v>
      </c>
      <c r="G31" s="20">
        <v>1254.3</v>
      </c>
      <c r="H31" s="20">
        <v>30</v>
      </c>
      <c r="I31" s="20"/>
      <c r="J31">
        <f ca="1"/>
        <v>40</v>
      </c>
      <c r="K31" s="5" t="str">
        <f ca="1"/>
        <v>Product28</v>
      </c>
      <c r="L31" s="2">
        <f ca="1"/>
        <v>1254.3</v>
      </c>
      <c r="M31">
        <f ca="1"/>
        <v>30</v>
      </c>
    </row>
    <row r="32" spans="1:33" x14ac:dyDescent="0.3">
      <c r="A32" s="5">
        <v>29</v>
      </c>
      <c r="B32" s="20">
        <v>8794.48</v>
      </c>
      <c r="F32" s="5" t="s">
        <v>68</v>
      </c>
      <c r="G32" s="20">
        <v>2177.5100000000002</v>
      </c>
      <c r="H32" s="20">
        <v>41</v>
      </c>
      <c r="I32" s="20"/>
      <c r="J32">
        <f ca="1"/>
        <v>35</v>
      </c>
      <c r="K32" s="5" t="str">
        <f ca="1"/>
        <v>Product29</v>
      </c>
      <c r="L32" s="2">
        <f ca="1"/>
        <v>2177.5100000000002</v>
      </c>
      <c r="M32">
        <f ca="1"/>
        <v>41</v>
      </c>
    </row>
    <row r="33" spans="1:13" x14ac:dyDescent="0.3">
      <c r="A33" s="5">
        <v>30</v>
      </c>
      <c r="B33" s="20">
        <v>16666.269999999997</v>
      </c>
      <c r="F33" s="5" t="s">
        <v>70</v>
      </c>
      <c r="G33" s="20">
        <v>13888.32</v>
      </c>
      <c r="H33" s="20">
        <v>69</v>
      </c>
      <c r="I33" s="20"/>
      <c r="J33">
        <f ca="1"/>
        <v>1</v>
      </c>
      <c r="K33" s="5" t="str">
        <f ca="1"/>
        <v>Product30</v>
      </c>
      <c r="L33" s="2">
        <f ca="1"/>
        <v>13888.32</v>
      </c>
      <c r="M33">
        <f ca="1"/>
        <v>69</v>
      </c>
    </row>
    <row r="34" spans="1:13" x14ac:dyDescent="0.3">
      <c r="A34" s="5">
        <v>31</v>
      </c>
      <c r="B34" s="20">
        <v>6920.0999999999995</v>
      </c>
      <c r="F34" s="5" t="s">
        <v>72</v>
      </c>
      <c r="G34" s="20">
        <v>2187.3599999999997</v>
      </c>
      <c r="H34" s="20">
        <v>21</v>
      </c>
      <c r="I34" s="20"/>
      <c r="J34">
        <f ca="1"/>
        <v>34</v>
      </c>
      <c r="K34" s="5" t="str">
        <f ca="1"/>
        <v>Product31</v>
      </c>
      <c r="L34" s="2">
        <f ca="1"/>
        <v>2187.3599999999997</v>
      </c>
      <c r="M34">
        <f ca="1"/>
        <v>21</v>
      </c>
    </row>
    <row r="35" spans="1:13" x14ac:dyDescent="0.3">
      <c r="F35" s="5" t="s">
        <v>74</v>
      </c>
      <c r="G35" s="20">
        <v>11865.48</v>
      </c>
      <c r="H35" s="20">
        <v>101</v>
      </c>
      <c r="I35" s="20"/>
      <c r="J35">
        <f ca="1"/>
        <v>3</v>
      </c>
      <c r="K35" s="5" t="str">
        <f ca="1"/>
        <v>Product32</v>
      </c>
      <c r="L35" s="2">
        <f ca="1"/>
        <v>11865.48</v>
      </c>
      <c r="M35">
        <f ca="1"/>
        <v>101</v>
      </c>
    </row>
    <row r="36" spans="1:13" x14ac:dyDescent="0.3">
      <c r="F36" s="5" t="s">
        <v>76</v>
      </c>
      <c r="G36" s="20">
        <v>10294.200000000001</v>
      </c>
      <c r="H36" s="20">
        <v>86</v>
      </c>
      <c r="I36" s="20"/>
      <c r="J36">
        <f ca="1"/>
        <v>6</v>
      </c>
      <c r="K36" s="5" t="str">
        <f ca="1"/>
        <v>Product33</v>
      </c>
      <c r="L36" s="2">
        <f ca="1"/>
        <v>10294.200000000001</v>
      </c>
      <c r="M36">
        <f ca="1"/>
        <v>86</v>
      </c>
    </row>
    <row r="37" spans="1:13" x14ac:dyDescent="0.3">
      <c r="F37" s="5" t="s">
        <v>78</v>
      </c>
      <c r="G37" s="20">
        <v>4664</v>
      </c>
      <c r="H37" s="20">
        <v>80</v>
      </c>
      <c r="I37" s="20"/>
      <c r="J37">
        <f ca="1"/>
        <v>15</v>
      </c>
      <c r="K37" s="5" t="str">
        <f ca="1"/>
        <v>Product34</v>
      </c>
      <c r="L37" s="2">
        <f ca="1"/>
        <v>4664</v>
      </c>
      <c r="M37">
        <f ca="1"/>
        <v>80</v>
      </c>
    </row>
    <row r="38" spans="1:13" x14ac:dyDescent="0.3">
      <c r="F38" s="5" t="s">
        <v>80</v>
      </c>
      <c r="G38" s="20">
        <v>140.69999999999999</v>
      </c>
      <c r="H38" s="20">
        <v>21</v>
      </c>
      <c r="I38" s="20"/>
      <c r="J38">
        <f ca="1"/>
        <v>44</v>
      </c>
      <c r="K38" s="5" t="str">
        <f ca="1"/>
        <v>Product35</v>
      </c>
      <c r="L38" s="2">
        <f ca="1"/>
        <v>140.69999999999999</v>
      </c>
      <c r="M38">
        <f ca="1"/>
        <v>21</v>
      </c>
    </row>
    <row r="39" spans="1:13" x14ac:dyDescent="0.3">
      <c r="F39" s="5" t="s">
        <v>82</v>
      </c>
      <c r="G39" s="20">
        <v>3659.3999999999996</v>
      </c>
      <c r="H39" s="20">
        <v>38</v>
      </c>
      <c r="I39" s="20"/>
      <c r="J39">
        <f ca="1"/>
        <v>18</v>
      </c>
      <c r="K39" s="5" t="str">
        <f ca="1"/>
        <v>Product36</v>
      </c>
      <c r="L39" s="2">
        <f ca="1"/>
        <v>3659.3999999999996</v>
      </c>
      <c r="M39">
        <f ca="1"/>
        <v>38</v>
      </c>
    </row>
    <row r="40" spans="1:13" x14ac:dyDescent="0.3">
      <c r="F40" s="5" t="s">
        <v>84</v>
      </c>
      <c r="G40" s="20">
        <v>3258.88</v>
      </c>
      <c r="H40" s="20">
        <v>38</v>
      </c>
      <c r="I40" s="20"/>
      <c r="J40">
        <f ca="1"/>
        <v>23</v>
      </c>
      <c r="K40" s="5" t="str">
        <f ca="1"/>
        <v>Product37</v>
      </c>
      <c r="L40" s="2">
        <f ca="1"/>
        <v>3258.88</v>
      </c>
      <c r="M40">
        <f ca="1"/>
        <v>38</v>
      </c>
    </row>
    <row r="41" spans="1:13" x14ac:dyDescent="0.3">
      <c r="F41" s="5" t="s">
        <v>87</v>
      </c>
      <c r="G41" s="20">
        <v>4315.68</v>
      </c>
      <c r="H41" s="20">
        <v>54</v>
      </c>
      <c r="I41" s="20"/>
      <c r="J41">
        <f ca="1"/>
        <v>17</v>
      </c>
      <c r="K41" s="5" t="str">
        <f ca="1"/>
        <v>Product38</v>
      </c>
      <c r="L41" s="2">
        <f ca="1"/>
        <v>4315.68</v>
      </c>
      <c r="M41">
        <f ca="1"/>
        <v>54</v>
      </c>
    </row>
    <row r="42" spans="1:13" x14ac:dyDescent="0.3">
      <c r="F42" s="5" t="s">
        <v>89</v>
      </c>
      <c r="G42" s="20">
        <v>1914.75</v>
      </c>
      <c r="H42" s="20">
        <v>45</v>
      </c>
      <c r="I42" s="20"/>
      <c r="J42">
        <f ca="1"/>
        <v>37</v>
      </c>
      <c r="K42" s="5" t="str">
        <f ca="1"/>
        <v>Product39</v>
      </c>
      <c r="L42" s="2">
        <f ca="1"/>
        <v>1914.75</v>
      </c>
      <c r="M42">
        <f ca="1"/>
        <v>45</v>
      </c>
    </row>
    <row r="43" spans="1:13" x14ac:dyDescent="0.3">
      <c r="F43" s="5" t="s">
        <v>91</v>
      </c>
      <c r="G43" s="20">
        <v>3340.8000000000006</v>
      </c>
      <c r="H43" s="20">
        <v>29</v>
      </c>
      <c r="I43" s="20"/>
      <c r="J43">
        <f ca="1"/>
        <v>22</v>
      </c>
      <c r="K43" s="5" t="str">
        <f ca="1"/>
        <v>Product40</v>
      </c>
      <c r="L43" s="2">
        <f ca="1"/>
        <v>3340.8000000000006</v>
      </c>
      <c r="M43">
        <f ca="1"/>
        <v>29</v>
      </c>
    </row>
    <row r="44" spans="1:13" x14ac:dyDescent="0.3">
      <c r="F44" s="5" t="s">
        <v>93</v>
      </c>
      <c r="G44" s="20">
        <v>13388.76</v>
      </c>
      <c r="H44" s="20">
        <v>77</v>
      </c>
      <c r="I44" s="20"/>
      <c r="J44">
        <f ca="1"/>
        <v>2</v>
      </c>
      <c r="K44" s="5" t="str">
        <f ca="1"/>
        <v>Product41</v>
      </c>
      <c r="L44" s="2">
        <f ca="1"/>
        <v>13388.76</v>
      </c>
      <c r="M44">
        <f ca="1"/>
        <v>77</v>
      </c>
    </row>
    <row r="45" spans="1:13" x14ac:dyDescent="0.3">
      <c r="F45" s="5" t="s">
        <v>95</v>
      </c>
      <c r="G45" s="20">
        <v>7776</v>
      </c>
      <c r="H45" s="20">
        <v>48</v>
      </c>
      <c r="I45" s="20"/>
      <c r="J45">
        <f ca="1"/>
        <v>12</v>
      </c>
      <c r="K45" s="5" t="str">
        <f ca="1"/>
        <v>Product42</v>
      </c>
      <c r="L45" s="2">
        <f ca="1"/>
        <v>7776</v>
      </c>
      <c r="M45">
        <f ca="1"/>
        <v>48</v>
      </c>
    </row>
    <row r="46" spans="1:13" x14ac:dyDescent="0.3">
      <c r="F46" s="5" t="s">
        <v>97</v>
      </c>
      <c r="G46" s="20">
        <v>4320.16</v>
      </c>
      <c r="H46" s="20">
        <v>52</v>
      </c>
      <c r="I46" s="20"/>
      <c r="J46">
        <f ca="1"/>
        <v>16</v>
      </c>
      <c r="K46" s="5" t="str">
        <f ca="1"/>
        <v>Product43</v>
      </c>
      <c r="L46" s="2">
        <f ca="1"/>
        <v>4320.16</v>
      </c>
      <c r="M46">
        <f ca="1"/>
        <v>52</v>
      </c>
    </row>
    <row r="47" spans="1:13" x14ac:dyDescent="0.3">
      <c r="F47" s="5" t="s">
        <v>99</v>
      </c>
      <c r="G47" s="20">
        <v>9521.2800000000007</v>
      </c>
      <c r="H47" s="20">
        <v>116</v>
      </c>
      <c r="I47" s="20"/>
      <c r="J47">
        <f ca="1"/>
        <v>8</v>
      </c>
      <c r="K47" s="5" t="str">
        <f ca="1"/>
        <v>Product44</v>
      </c>
      <c r="L47" s="2">
        <f ca="1"/>
        <v>9521.2800000000007</v>
      </c>
      <c r="M47">
        <f ca="1"/>
        <v>116</v>
      </c>
    </row>
    <row r="48" spans="1:13" x14ac:dyDescent="0.3">
      <c r="I48" s="20"/>
    </row>
    <row r="49" spans="9:9" x14ac:dyDescent="0.3">
      <c r="I49" s="20"/>
    </row>
    <row r="50" spans="9:9" x14ac:dyDescent="0.3">
      <c r="I50" s="20"/>
    </row>
    <row r="51" spans="9:9" x14ac:dyDescent="0.3">
      <c r="I51" s="20"/>
    </row>
    <row r="52" spans="9:9" x14ac:dyDescent="0.3">
      <c r="I52" s="20"/>
    </row>
    <row r="53" spans="9:9" x14ac:dyDescent="0.3">
      <c r="I53" s="20"/>
    </row>
    <row r="54" spans="9:9" x14ac:dyDescent="0.3">
      <c r="I54" s="20"/>
    </row>
    <row r="55" spans="9:9" x14ac:dyDescent="0.3">
      <c r="I55" s="20"/>
    </row>
    <row r="56" spans="9:9" x14ac:dyDescent="0.3">
      <c r="I56" s="20"/>
    </row>
    <row r="57" spans="9:9" x14ac:dyDescent="0.3">
      <c r="I57" s="20"/>
    </row>
    <row r="58" spans="9:9" x14ac:dyDescent="0.3">
      <c r="I58" s="20"/>
    </row>
    <row r="59" spans="9:9" x14ac:dyDescent="0.3">
      <c r="I59" s="20"/>
    </row>
    <row r="60" spans="9:9" x14ac:dyDescent="0.3">
      <c r="I60" s="20"/>
    </row>
    <row r="61" spans="9:9" x14ac:dyDescent="0.3">
      <c r="I61" s="20"/>
    </row>
    <row r="62" spans="9:9" x14ac:dyDescent="0.3">
      <c r="I62" s="20"/>
    </row>
    <row r="63" spans="9:9" x14ac:dyDescent="0.3">
      <c r="I63" s="20"/>
    </row>
    <row r="64" spans="9:9" x14ac:dyDescent="0.3">
      <c r="I64" s="20"/>
    </row>
    <row r="65" spans="9:9" x14ac:dyDescent="0.3">
      <c r="I65" s="20"/>
    </row>
    <row r="66" spans="9:9" x14ac:dyDescent="0.3">
      <c r="I66" s="20"/>
    </row>
    <row r="67" spans="9:9" x14ac:dyDescent="0.3">
      <c r="I67" s="20"/>
    </row>
    <row r="68" spans="9:9" x14ac:dyDescent="0.3">
      <c r="I68" s="20"/>
    </row>
    <row r="69" spans="9:9" x14ac:dyDescent="0.3">
      <c r="I69" s="20"/>
    </row>
    <row r="70" spans="9:9" x14ac:dyDescent="0.3">
      <c r="I70" s="20"/>
    </row>
    <row r="71" spans="9:9" x14ac:dyDescent="0.3">
      <c r="I71" s="20"/>
    </row>
    <row r="72" spans="9:9" x14ac:dyDescent="0.3">
      <c r="I72" s="20"/>
    </row>
    <row r="73" spans="9:9" x14ac:dyDescent="0.3">
      <c r="I73" s="20"/>
    </row>
    <row r="74" spans="9:9" x14ac:dyDescent="0.3">
      <c r="I74" s="20"/>
    </row>
    <row r="75" spans="9:9" x14ac:dyDescent="0.3">
      <c r="I75" s="20"/>
    </row>
    <row r="76" spans="9:9" x14ac:dyDescent="0.3">
      <c r="I76" s="20"/>
    </row>
    <row r="77" spans="9:9" x14ac:dyDescent="0.3">
      <c r="I77" s="20"/>
    </row>
    <row r="78" spans="9:9" x14ac:dyDescent="0.3">
      <c r="I78" s="20"/>
    </row>
    <row r="79" spans="9:9" x14ac:dyDescent="0.3">
      <c r="I79" s="20"/>
    </row>
    <row r="80" spans="9:9" x14ac:dyDescent="0.3">
      <c r="I80" s="20"/>
    </row>
    <row r="81" spans="9:9" x14ac:dyDescent="0.3">
      <c r="I81" s="20"/>
    </row>
    <row r="82" spans="9:9" x14ac:dyDescent="0.3">
      <c r="I82" s="20"/>
    </row>
    <row r="83" spans="9:9" x14ac:dyDescent="0.3">
      <c r="I83" s="20"/>
    </row>
    <row r="84" spans="9:9" x14ac:dyDescent="0.3">
      <c r="I84" s="20"/>
    </row>
    <row r="85" spans="9:9" x14ac:dyDescent="0.3">
      <c r="I85" s="20"/>
    </row>
    <row r="86" spans="9:9" x14ac:dyDescent="0.3">
      <c r="I86" s="20"/>
    </row>
    <row r="87" spans="9:9" x14ac:dyDescent="0.3">
      <c r="I87" s="20"/>
    </row>
    <row r="88" spans="9:9" x14ac:dyDescent="0.3">
      <c r="I88" s="20"/>
    </row>
    <row r="89" spans="9:9" x14ac:dyDescent="0.3">
      <c r="I89" s="20"/>
    </row>
    <row r="90" spans="9:9" x14ac:dyDescent="0.3">
      <c r="I90" s="20"/>
    </row>
    <row r="91" spans="9:9" x14ac:dyDescent="0.3">
      <c r="I91" s="20"/>
    </row>
  </sheetData>
  <pageMargins left="0.7" right="0.7" top="0.75" bottom="0.75" header="0.3" footer="0.3"/>
  <drawing r:id="rId8"/>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7BEE9-ECBD-49B2-BC97-50CD125088B4}">
  <dimension ref="A1"/>
  <sheetViews>
    <sheetView showGridLines="0" tabSelected="1" topLeftCell="A2" zoomScale="75" zoomScaleNormal="75" workbookViewId="0">
      <selection activeCell="T24" sqref="T24"/>
    </sheetView>
  </sheetViews>
  <sheetFormatPr defaultRowHeight="14" x14ac:dyDescent="0.3"/>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1">
              <controlPr defaultSize="0" autoFill="0" autoLine="0" autoPict="0">
                <anchor moveWithCells="1">
                  <from>
                    <xdr:col>3</xdr:col>
                    <xdr:colOff>393700</xdr:colOff>
                    <xdr:row>14</xdr:row>
                    <xdr:rowOff>50800</xdr:rowOff>
                  </from>
                  <to>
                    <xdr:col>4</xdr:col>
                    <xdr:colOff>88900</xdr:colOff>
                    <xdr:row>15</xdr:row>
                    <xdr:rowOff>165100</xdr:rowOff>
                  </to>
                </anchor>
              </controlPr>
            </control>
          </mc:Choice>
        </mc:AlternateContent>
        <mc:AlternateContent xmlns:mc="http://schemas.openxmlformats.org/markup-compatibility/2006">
          <mc:Choice Requires="x14">
            <control shapeId="2050" r:id="rId4" name="Check Box 2">
              <controlPr defaultSize="0" autoFill="0" autoLine="0" autoPict="0">
                <anchor moveWithCells="1">
                  <from>
                    <xdr:col>5</xdr:col>
                    <xdr:colOff>127000</xdr:colOff>
                    <xdr:row>14</xdr:row>
                    <xdr:rowOff>50800</xdr:rowOff>
                  </from>
                  <to>
                    <xdr:col>5</xdr:col>
                    <xdr:colOff>482600</xdr:colOff>
                    <xdr:row>15</xdr:row>
                    <xdr:rowOff>165100</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4</xdr:col>
                    <xdr:colOff>260350</xdr:colOff>
                    <xdr:row>14</xdr:row>
                    <xdr:rowOff>50800</xdr:rowOff>
                  </from>
                  <to>
                    <xdr:col>4</xdr:col>
                    <xdr:colOff>615950</xdr:colOff>
                    <xdr:row>15</xdr:row>
                    <xdr:rowOff>165100</xdr:rowOff>
                  </to>
                </anchor>
              </controlPr>
            </control>
          </mc:Choice>
        </mc:AlternateContent>
        <mc:AlternateContent xmlns:mc="http://schemas.openxmlformats.org/markup-compatibility/2006">
          <mc:Choice Requires="x14">
            <control shapeId="2052" r:id="rId6" name="Scroll Bar 4">
              <controlPr defaultSize="0" autoPict="0">
                <anchor moveWithCells="1">
                  <from>
                    <xdr:col>6</xdr:col>
                    <xdr:colOff>412750</xdr:colOff>
                    <xdr:row>14</xdr:row>
                    <xdr:rowOff>69850</xdr:rowOff>
                  </from>
                  <to>
                    <xdr:col>6</xdr:col>
                    <xdr:colOff>539750</xdr:colOff>
                    <xdr:row>25</xdr:row>
                    <xdr:rowOff>171450</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7"/>
  <sheetViews>
    <sheetView workbookViewId="0">
      <selection activeCell="C16" sqref="C16"/>
    </sheetView>
  </sheetViews>
  <sheetFormatPr defaultRowHeight="14" x14ac:dyDescent="0.3"/>
  <cols>
    <col min="1" max="1" width="15.83203125" customWidth="1"/>
    <col min="2" max="2" width="13.58203125" customWidth="1"/>
    <col min="3" max="3" width="14.4140625" customWidth="1"/>
    <col min="4" max="4" width="9.83203125" customWidth="1"/>
    <col min="5" max="5" width="17.1640625" customWidth="1"/>
    <col min="6" max="6" width="17.75" customWidth="1"/>
  </cols>
  <sheetData>
    <row r="1" spans="1:6" ht="14.5" thickBot="1" x14ac:dyDescent="0.35">
      <c r="A1" s="1" t="s">
        <v>0</v>
      </c>
      <c r="B1" s="1" t="s">
        <v>1</v>
      </c>
      <c r="C1" s="1" t="s">
        <v>2</v>
      </c>
      <c r="D1" s="1" t="s">
        <v>3</v>
      </c>
      <c r="E1" s="1" t="s">
        <v>4</v>
      </c>
      <c r="F1" s="1" t="s">
        <v>5</v>
      </c>
    </row>
    <row r="2" spans="1:6" x14ac:dyDescent="0.3">
      <c r="A2" t="s">
        <v>6</v>
      </c>
      <c r="B2" t="s">
        <v>7</v>
      </c>
      <c r="C2" t="s">
        <v>8</v>
      </c>
      <c r="D2" t="s">
        <v>9</v>
      </c>
      <c r="E2">
        <v>98</v>
      </c>
      <c r="F2">
        <v>103.88</v>
      </c>
    </row>
    <row r="3" spans="1:6" x14ac:dyDescent="0.3">
      <c r="A3" t="s">
        <v>10</v>
      </c>
      <c r="B3" t="s">
        <v>11</v>
      </c>
      <c r="C3" t="s">
        <v>8</v>
      </c>
      <c r="D3" t="s">
        <v>9</v>
      </c>
      <c r="E3">
        <v>105</v>
      </c>
      <c r="F3">
        <v>142.80000000000001</v>
      </c>
    </row>
    <row r="4" spans="1:6" x14ac:dyDescent="0.3">
      <c r="A4" t="s">
        <v>12</v>
      </c>
      <c r="B4" t="s">
        <v>13</v>
      </c>
      <c r="C4" t="s">
        <v>8</v>
      </c>
      <c r="D4" t="s">
        <v>9</v>
      </c>
      <c r="E4">
        <v>71</v>
      </c>
      <c r="F4">
        <v>80.94</v>
      </c>
    </row>
    <row r="5" spans="1:6" x14ac:dyDescent="0.3">
      <c r="A5" t="s">
        <v>14</v>
      </c>
      <c r="B5" t="s">
        <v>15</v>
      </c>
      <c r="C5" t="s">
        <v>8</v>
      </c>
      <c r="D5" t="s">
        <v>108</v>
      </c>
      <c r="E5">
        <v>44</v>
      </c>
      <c r="F5">
        <v>48.84</v>
      </c>
    </row>
    <row r="6" spans="1:6" x14ac:dyDescent="0.3">
      <c r="A6" t="s">
        <v>16</v>
      </c>
      <c r="B6" t="s">
        <v>17</v>
      </c>
      <c r="C6" t="s">
        <v>8</v>
      </c>
      <c r="D6" t="s">
        <v>109</v>
      </c>
      <c r="E6">
        <v>133</v>
      </c>
      <c r="F6">
        <v>155.61000000000001</v>
      </c>
    </row>
    <row r="7" spans="1:6" x14ac:dyDescent="0.3">
      <c r="A7" t="s">
        <v>18</v>
      </c>
      <c r="B7" t="s">
        <v>19</v>
      </c>
      <c r="C7" t="s">
        <v>8</v>
      </c>
      <c r="D7" t="s">
        <v>9</v>
      </c>
      <c r="E7">
        <v>75</v>
      </c>
      <c r="F7">
        <v>85.5</v>
      </c>
    </row>
    <row r="8" spans="1:6" x14ac:dyDescent="0.3">
      <c r="A8" t="s">
        <v>20</v>
      </c>
      <c r="B8" t="s">
        <v>21</v>
      </c>
      <c r="C8" t="s">
        <v>8</v>
      </c>
      <c r="D8" t="s">
        <v>108</v>
      </c>
      <c r="E8">
        <v>43</v>
      </c>
      <c r="F8">
        <v>47.730000000000004</v>
      </c>
    </row>
    <row r="9" spans="1:6" x14ac:dyDescent="0.3">
      <c r="A9" t="s">
        <v>22</v>
      </c>
      <c r="B9" t="s">
        <v>23</v>
      </c>
      <c r="C9" t="s">
        <v>8</v>
      </c>
      <c r="D9" t="s">
        <v>9</v>
      </c>
      <c r="E9">
        <v>83</v>
      </c>
      <c r="F9">
        <v>94.62</v>
      </c>
    </row>
    <row r="10" spans="1:6" x14ac:dyDescent="0.3">
      <c r="A10" t="s">
        <v>24</v>
      </c>
      <c r="B10" t="s">
        <v>25</v>
      </c>
      <c r="C10" t="s">
        <v>8</v>
      </c>
      <c r="D10" t="s">
        <v>110</v>
      </c>
      <c r="E10">
        <v>6</v>
      </c>
      <c r="F10">
        <v>7.8599999999999994</v>
      </c>
    </row>
    <row r="11" spans="1:6" x14ac:dyDescent="0.3">
      <c r="A11" t="s">
        <v>26</v>
      </c>
      <c r="B11" t="s">
        <v>27</v>
      </c>
      <c r="C11" t="s">
        <v>28</v>
      </c>
      <c r="D11" t="s">
        <v>109</v>
      </c>
      <c r="E11">
        <v>148</v>
      </c>
      <c r="F11">
        <v>164.28</v>
      </c>
    </row>
    <row r="12" spans="1:6" x14ac:dyDescent="0.3">
      <c r="A12" t="s">
        <v>29</v>
      </c>
      <c r="B12" t="s">
        <v>30</v>
      </c>
      <c r="C12" t="s">
        <v>28</v>
      </c>
      <c r="D12" t="s">
        <v>108</v>
      </c>
      <c r="E12">
        <v>44</v>
      </c>
      <c r="F12">
        <v>48.4</v>
      </c>
    </row>
    <row r="13" spans="1:6" x14ac:dyDescent="0.3">
      <c r="A13" t="s">
        <v>31</v>
      </c>
      <c r="B13" t="s">
        <v>32</v>
      </c>
      <c r="C13" t="s">
        <v>28</v>
      </c>
      <c r="D13" t="s">
        <v>9</v>
      </c>
      <c r="E13">
        <v>73</v>
      </c>
      <c r="F13">
        <v>94.17</v>
      </c>
    </row>
    <row r="14" spans="1:6" x14ac:dyDescent="0.3">
      <c r="A14" t="s">
        <v>33</v>
      </c>
      <c r="B14" t="s">
        <v>34</v>
      </c>
      <c r="C14" t="s">
        <v>28</v>
      </c>
      <c r="D14" t="s">
        <v>9</v>
      </c>
      <c r="E14">
        <v>112</v>
      </c>
      <c r="F14">
        <v>122.08</v>
      </c>
    </row>
    <row r="15" spans="1:6" x14ac:dyDescent="0.3">
      <c r="A15" t="s">
        <v>35</v>
      </c>
      <c r="B15" t="s">
        <v>36</v>
      </c>
      <c r="C15" t="s">
        <v>28</v>
      </c>
      <c r="D15" t="s">
        <v>9</v>
      </c>
      <c r="E15">
        <v>112</v>
      </c>
      <c r="F15">
        <v>146.72</v>
      </c>
    </row>
    <row r="16" spans="1:6" x14ac:dyDescent="0.3">
      <c r="A16" t="s">
        <v>37</v>
      </c>
      <c r="B16" t="s">
        <v>38</v>
      </c>
      <c r="C16" t="s">
        <v>28</v>
      </c>
      <c r="D16" t="s">
        <v>110</v>
      </c>
      <c r="E16">
        <v>12</v>
      </c>
      <c r="F16">
        <v>15.719999999999999</v>
      </c>
    </row>
    <row r="17" spans="1:6" x14ac:dyDescent="0.3">
      <c r="A17" t="s">
        <v>39</v>
      </c>
      <c r="B17" t="s">
        <v>40</v>
      </c>
      <c r="C17" t="s">
        <v>28</v>
      </c>
      <c r="D17" t="s">
        <v>110</v>
      </c>
      <c r="E17">
        <v>13</v>
      </c>
      <c r="F17">
        <v>16.64</v>
      </c>
    </row>
    <row r="18" spans="1:6" x14ac:dyDescent="0.3">
      <c r="A18" t="s">
        <v>41</v>
      </c>
      <c r="B18" t="s">
        <v>42</v>
      </c>
      <c r="C18" t="s">
        <v>28</v>
      </c>
      <c r="D18" t="s">
        <v>109</v>
      </c>
      <c r="E18">
        <v>134</v>
      </c>
      <c r="F18">
        <v>156.78</v>
      </c>
    </row>
    <row r="19" spans="1:6" x14ac:dyDescent="0.3">
      <c r="A19" t="s">
        <v>43</v>
      </c>
      <c r="B19" t="s">
        <v>44</v>
      </c>
      <c r="C19" t="s">
        <v>28</v>
      </c>
      <c r="D19" t="s">
        <v>110</v>
      </c>
      <c r="E19">
        <v>37</v>
      </c>
      <c r="F19">
        <v>49.21</v>
      </c>
    </row>
    <row r="20" spans="1:6" x14ac:dyDescent="0.3">
      <c r="A20" t="s">
        <v>45</v>
      </c>
      <c r="B20" t="s">
        <v>46</v>
      </c>
      <c r="C20" t="s">
        <v>28</v>
      </c>
      <c r="D20" t="s">
        <v>109</v>
      </c>
      <c r="E20">
        <v>150</v>
      </c>
      <c r="F20">
        <v>210</v>
      </c>
    </row>
    <row r="21" spans="1:6" x14ac:dyDescent="0.3">
      <c r="A21" t="s">
        <v>47</v>
      </c>
      <c r="B21" t="s">
        <v>48</v>
      </c>
      <c r="C21" t="s">
        <v>49</v>
      </c>
      <c r="D21" t="s">
        <v>108</v>
      </c>
      <c r="E21">
        <v>61</v>
      </c>
      <c r="F21">
        <v>76.25</v>
      </c>
    </row>
    <row r="22" spans="1:6" x14ac:dyDescent="0.3">
      <c r="A22" t="s">
        <v>50</v>
      </c>
      <c r="B22" t="s">
        <v>51</v>
      </c>
      <c r="C22" t="s">
        <v>49</v>
      </c>
      <c r="D22" t="s">
        <v>109</v>
      </c>
      <c r="E22">
        <v>126</v>
      </c>
      <c r="F22">
        <v>162.54</v>
      </c>
    </row>
    <row r="23" spans="1:6" x14ac:dyDescent="0.3">
      <c r="A23" t="s">
        <v>52</v>
      </c>
      <c r="B23" t="s">
        <v>53</v>
      </c>
      <c r="C23" t="s">
        <v>49</v>
      </c>
      <c r="D23" t="s">
        <v>109</v>
      </c>
      <c r="E23">
        <v>121</v>
      </c>
      <c r="F23">
        <v>141.57</v>
      </c>
    </row>
    <row r="24" spans="1:6" x14ac:dyDescent="0.3">
      <c r="A24" t="s">
        <v>54</v>
      </c>
      <c r="B24" t="s">
        <v>55</v>
      </c>
      <c r="C24" t="s">
        <v>49</v>
      </c>
      <c r="D24" t="s">
        <v>109</v>
      </c>
      <c r="E24">
        <v>141</v>
      </c>
      <c r="F24">
        <v>149.46</v>
      </c>
    </row>
    <row r="25" spans="1:6" x14ac:dyDescent="0.3">
      <c r="A25" t="s">
        <v>56</v>
      </c>
      <c r="B25" t="s">
        <v>57</v>
      </c>
      <c r="C25" t="s">
        <v>49</v>
      </c>
      <c r="D25" t="s">
        <v>109</v>
      </c>
      <c r="E25">
        <v>144</v>
      </c>
      <c r="F25">
        <v>156.96</v>
      </c>
    </row>
    <row r="26" spans="1:6" x14ac:dyDescent="0.3">
      <c r="A26" t="s">
        <v>58</v>
      </c>
      <c r="B26" t="s">
        <v>59</v>
      </c>
      <c r="C26" t="s">
        <v>49</v>
      </c>
      <c r="D26" t="s">
        <v>110</v>
      </c>
      <c r="E26">
        <v>7</v>
      </c>
      <c r="F26">
        <v>8.33</v>
      </c>
    </row>
    <row r="27" spans="1:6" x14ac:dyDescent="0.3">
      <c r="A27" t="s">
        <v>60</v>
      </c>
      <c r="B27" t="s">
        <v>61</v>
      </c>
      <c r="C27" t="s">
        <v>62</v>
      </c>
      <c r="D27" t="s">
        <v>110</v>
      </c>
      <c r="E27">
        <v>18</v>
      </c>
      <c r="F27">
        <v>24.66</v>
      </c>
    </row>
    <row r="28" spans="1:6" x14ac:dyDescent="0.3">
      <c r="A28" t="s">
        <v>63</v>
      </c>
      <c r="B28" t="s">
        <v>64</v>
      </c>
      <c r="C28" t="s">
        <v>62</v>
      </c>
      <c r="D28" t="s">
        <v>108</v>
      </c>
      <c r="E28">
        <v>48</v>
      </c>
      <c r="F28">
        <v>57.120000000000005</v>
      </c>
    </row>
    <row r="29" spans="1:6" x14ac:dyDescent="0.3">
      <c r="A29" t="s">
        <v>65</v>
      </c>
      <c r="B29" t="s">
        <v>66</v>
      </c>
      <c r="C29" t="s">
        <v>62</v>
      </c>
      <c r="D29" t="s">
        <v>110</v>
      </c>
      <c r="E29">
        <v>37</v>
      </c>
      <c r="F29">
        <v>41.81</v>
      </c>
    </row>
    <row r="30" spans="1:6" x14ac:dyDescent="0.3">
      <c r="A30" t="s">
        <v>67</v>
      </c>
      <c r="B30" t="s">
        <v>68</v>
      </c>
      <c r="C30" t="s">
        <v>62</v>
      </c>
      <c r="D30" t="s">
        <v>108</v>
      </c>
      <c r="E30">
        <v>47</v>
      </c>
      <c r="F30">
        <v>53.11</v>
      </c>
    </row>
    <row r="31" spans="1:6" x14ac:dyDescent="0.3">
      <c r="A31" t="s">
        <v>69</v>
      </c>
      <c r="B31" t="s">
        <v>70</v>
      </c>
      <c r="C31" t="s">
        <v>62</v>
      </c>
      <c r="D31" t="s">
        <v>109</v>
      </c>
      <c r="E31">
        <v>148</v>
      </c>
      <c r="F31">
        <v>201.28</v>
      </c>
    </row>
    <row r="32" spans="1:6" x14ac:dyDescent="0.3">
      <c r="A32" t="s">
        <v>71</v>
      </c>
      <c r="B32" t="s">
        <v>72</v>
      </c>
      <c r="C32" t="s">
        <v>62</v>
      </c>
      <c r="D32" t="s">
        <v>9</v>
      </c>
      <c r="E32">
        <v>93</v>
      </c>
      <c r="F32">
        <v>104.16</v>
      </c>
    </row>
    <row r="33" spans="1:6" x14ac:dyDescent="0.3">
      <c r="A33" t="s">
        <v>73</v>
      </c>
      <c r="B33" t="s">
        <v>74</v>
      </c>
      <c r="C33" t="s">
        <v>62</v>
      </c>
      <c r="D33" t="s">
        <v>9</v>
      </c>
      <c r="E33">
        <v>89</v>
      </c>
      <c r="F33">
        <v>117.48</v>
      </c>
    </row>
    <row r="34" spans="1:6" x14ac:dyDescent="0.3">
      <c r="A34" t="s">
        <v>75</v>
      </c>
      <c r="B34" t="s">
        <v>76</v>
      </c>
      <c r="C34" t="s">
        <v>62</v>
      </c>
      <c r="D34" t="s">
        <v>9</v>
      </c>
      <c r="E34">
        <v>95</v>
      </c>
      <c r="F34">
        <v>119.7</v>
      </c>
    </row>
    <row r="35" spans="1:6" x14ac:dyDescent="0.3">
      <c r="A35" t="s">
        <v>77</v>
      </c>
      <c r="B35" t="s">
        <v>78</v>
      </c>
      <c r="C35" t="s">
        <v>62</v>
      </c>
      <c r="D35" t="s">
        <v>108</v>
      </c>
      <c r="E35">
        <v>55</v>
      </c>
      <c r="F35">
        <v>58.3</v>
      </c>
    </row>
    <row r="36" spans="1:6" x14ac:dyDescent="0.3">
      <c r="A36" t="s">
        <v>79</v>
      </c>
      <c r="B36" t="s">
        <v>80</v>
      </c>
      <c r="C36" t="s">
        <v>62</v>
      </c>
      <c r="D36" t="s">
        <v>110</v>
      </c>
      <c r="E36">
        <v>5</v>
      </c>
      <c r="F36">
        <v>6.7</v>
      </c>
    </row>
    <row r="37" spans="1:6" x14ac:dyDescent="0.3">
      <c r="A37" t="s">
        <v>81</v>
      </c>
      <c r="B37" t="s">
        <v>82</v>
      </c>
      <c r="C37" t="s">
        <v>62</v>
      </c>
      <c r="D37" t="s">
        <v>9</v>
      </c>
      <c r="E37">
        <v>90</v>
      </c>
      <c r="F37">
        <v>96.3</v>
      </c>
    </row>
    <row r="38" spans="1:6" x14ac:dyDescent="0.3">
      <c r="A38" t="s">
        <v>83</v>
      </c>
      <c r="B38" t="s">
        <v>84</v>
      </c>
      <c r="C38" t="s">
        <v>85</v>
      </c>
      <c r="D38" t="s">
        <v>9</v>
      </c>
      <c r="E38">
        <v>67</v>
      </c>
      <c r="F38">
        <v>85.76</v>
      </c>
    </row>
    <row r="39" spans="1:6" x14ac:dyDescent="0.3">
      <c r="A39" t="s">
        <v>86</v>
      </c>
      <c r="B39" t="s">
        <v>87</v>
      </c>
      <c r="C39" t="s">
        <v>85</v>
      </c>
      <c r="D39" t="s">
        <v>9</v>
      </c>
      <c r="E39">
        <v>72</v>
      </c>
      <c r="F39">
        <v>79.92</v>
      </c>
    </row>
    <row r="40" spans="1:6" x14ac:dyDescent="0.3">
      <c r="A40" t="s">
        <v>88</v>
      </c>
      <c r="B40" t="s">
        <v>89</v>
      </c>
      <c r="C40" t="s">
        <v>85</v>
      </c>
      <c r="D40" t="s">
        <v>110</v>
      </c>
      <c r="E40">
        <v>37</v>
      </c>
      <c r="F40">
        <v>42.55</v>
      </c>
    </row>
    <row r="41" spans="1:6" x14ac:dyDescent="0.3">
      <c r="A41" t="s">
        <v>90</v>
      </c>
      <c r="B41" t="s">
        <v>91</v>
      </c>
      <c r="C41" t="s">
        <v>85</v>
      </c>
      <c r="D41" t="s">
        <v>9</v>
      </c>
      <c r="E41">
        <v>90</v>
      </c>
      <c r="F41">
        <v>115.2</v>
      </c>
    </row>
    <row r="42" spans="1:6" x14ac:dyDescent="0.3">
      <c r="A42" t="s">
        <v>92</v>
      </c>
      <c r="B42" t="s">
        <v>93</v>
      </c>
      <c r="C42" t="s">
        <v>85</v>
      </c>
      <c r="D42" t="s">
        <v>109</v>
      </c>
      <c r="E42">
        <v>138</v>
      </c>
      <c r="F42">
        <v>173.88</v>
      </c>
    </row>
    <row r="43" spans="1:6" x14ac:dyDescent="0.3">
      <c r="A43" t="s">
        <v>94</v>
      </c>
      <c r="B43" t="s">
        <v>95</v>
      </c>
      <c r="C43" t="s">
        <v>85</v>
      </c>
      <c r="D43" t="s">
        <v>109</v>
      </c>
      <c r="E43">
        <v>120</v>
      </c>
      <c r="F43">
        <v>162</v>
      </c>
    </row>
    <row r="44" spans="1:6" x14ac:dyDescent="0.3">
      <c r="A44" t="s">
        <v>96</v>
      </c>
      <c r="B44" t="s">
        <v>97</v>
      </c>
      <c r="C44" t="s">
        <v>85</v>
      </c>
      <c r="D44" t="s">
        <v>9</v>
      </c>
      <c r="E44">
        <v>67</v>
      </c>
      <c r="F44">
        <v>83.08</v>
      </c>
    </row>
    <row r="45" spans="1:6" x14ac:dyDescent="0.3">
      <c r="A45" t="s">
        <v>98</v>
      </c>
      <c r="B45" t="s">
        <v>99</v>
      </c>
      <c r="C45" t="s">
        <v>85</v>
      </c>
      <c r="D45" t="s">
        <v>9</v>
      </c>
      <c r="E45">
        <v>76</v>
      </c>
      <c r="F45">
        <v>82.08</v>
      </c>
    </row>
    <row r="46" spans="1:6" x14ac:dyDescent="0.3">
      <c r="A46" t="s">
        <v>111</v>
      </c>
      <c r="B46" t="s">
        <v>112</v>
      </c>
      <c r="C46" t="s">
        <v>85</v>
      </c>
      <c r="D46" t="s">
        <v>9</v>
      </c>
      <c r="E46">
        <v>50</v>
      </c>
      <c r="F46">
        <v>62</v>
      </c>
    </row>
    <row r="47" spans="1:6" x14ac:dyDescent="0.3">
      <c r="F47">
        <f>SUM(F2:F46)</f>
        <v>4253.9800000000005</v>
      </c>
    </row>
  </sheetData>
  <dataValidations count="2">
    <dataValidation type="list" allowBlank="1" showInputMessage="1" showErrorMessage="1" sqref="C2:C47" xr:uid="{DD3653ED-5F3C-43AF-A846-04E57B65CB7D}">
      <formula1>"Category01,Category02,Category03,Category04,Category05"</formula1>
    </dataValidation>
    <dataValidation type="list" allowBlank="1" showInputMessage="1" showErrorMessage="1" sqref="D2:D47" xr:uid="{BAF831DE-FD7E-4C5A-AB30-A7CBB0FB6518}">
      <formula1>"Kg,Lt,Ft,Dozon,No."</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Input Data</vt:lpstr>
      <vt:lpstr>Analysis</vt:lpstr>
      <vt:lpstr>Dashboard</vt:lpstr>
      <vt:lpstr>Master Data</vt:lpstr>
      <vt:lpstr>InputData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Usman</cp:lastModifiedBy>
  <dcterms:created xsi:type="dcterms:W3CDTF">2021-11-03T11:40:02Z</dcterms:created>
  <dcterms:modified xsi:type="dcterms:W3CDTF">2024-05-13T02:50:49Z</dcterms:modified>
</cp:coreProperties>
</file>