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naik\Biegler\PARETO\pyomo_models\project-pareto\pareto\case_studies\"/>
    </mc:Choice>
  </mc:AlternateContent>
  <xr:revisionPtr revIDLastSave="0" documentId="13_ncr:1_{4756B6E6-A44A-46AD-B77E-171770CF4335}" xr6:coauthVersionLast="47" xr6:coauthVersionMax="47" xr10:uidLastSave="{00000000-0000-0000-0000-000000000000}"/>
  <bookViews>
    <workbookView xWindow="-108" yWindow="-108" windowWidth="23256" windowHeight="12456" tabRatio="834" firstSheet="80" activeTab="85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FNA" sheetId="118" r:id="rId28"/>
    <sheet name="RCA" sheetId="83" r:id="rId29"/>
    <sheet name="RSA" sheetId="105" r:id="rId30"/>
    <sheet name="SCA" sheetId="108" r:id="rId31"/>
    <sheet name="RNA" sheetId="62" r:id="rId32"/>
    <sheet name="PCT" sheetId="42" r:id="rId33"/>
    <sheet name="FCT" sheetId="70" r:id="rId34"/>
    <sheet name="PKT" sheetId="43" r:id="rId35"/>
    <sheet name="CKT" sheetId="44" r:id="rId36"/>
    <sheet name="CCT" sheetId="74" r:id="rId37"/>
    <sheet name="CST" sheetId="64" r:id="rId38"/>
    <sheet name="CompletionsDemand" sheetId="8" r:id="rId39"/>
    <sheet name="PadRates" sheetId="65" r:id="rId40"/>
    <sheet name="FlowbackRates" sheetId="75" r:id="rId41"/>
    <sheet name="InitialStorageLevel" sheetId="122" r:id="rId42"/>
    <sheet name="InitialPipelineCapacity" sheetId="109" r:id="rId43"/>
    <sheet name="InitialDisposalCapacity" sheetId="46" r:id="rId44"/>
    <sheet name="InitialStorageCapacity" sheetId="80" r:id="rId45"/>
    <sheet name="InitialTreatmentCapacity" sheetId="67" r:id="rId46"/>
    <sheet name="FreshwaterSourcingAvailability" sheetId="47" r:id="rId47"/>
    <sheet name="CompletionsPadStorage" sheetId="72" r:id="rId48"/>
    <sheet name="PadOffloadingCapacity" sheetId="48" r:id="rId49"/>
    <sheet name="NodeCapacities" sheetId="102" r:id="rId50"/>
    <sheet name="DisposalOperatingCapacity" sheetId="112" r:id="rId51"/>
    <sheet name="DisposalOperationalCost" sheetId="49" r:id="rId52"/>
    <sheet name="TreatmentOperationalCost" sheetId="68" r:id="rId53"/>
    <sheet name="ReuseOperationalCost" sheetId="50" r:id="rId54"/>
    <sheet name="PipelineOperationalCost" sheetId="69" r:id="rId55"/>
    <sheet name="StorageCost" sheetId="119" r:id="rId56"/>
    <sheet name="StorageWithdrawalRevenue" sheetId="120" r:id="rId57"/>
    <sheet name="FreshSourcingCost" sheetId="52" r:id="rId58"/>
    <sheet name="TruckingHourlyCost" sheetId="71" r:id="rId59"/>
    <sheet name="TruckingTime" sheetId="7" r:id="rId60"/>
    <sheet name="DisposalExpansionCost" sheetId="90" r:id="rId61"/>
    <sheet name="DisposalCapacityIncrements" sheetId="79" r:id="rId62"/>
    <sheet name="StorageExpansionCost" sheetId="91" r:id="rId63"/>
    <sheet name="StorageCapacityIncrements" sheetId="81" r:id="rId64"/>
    <sheet name="TreatmentExpansionCost" sheetId="92" r:id="rId65"/>
    <sheet name="TreatmentCapacityIncrements" sheetId="87" r:id="rId66"/>
    <sheet name="PipelineCapexDistanceBased" sheetId="89" r:id="rId67"/>
    <sheet name="PipelineExpansionDistance" sheetId="94" r:id="rId68"/>
    <sheet name="PipelineCapexCapacityBased" sheetId="98" r:id="rId69"/>
    <sheet name="PipelineCapacityIncrements" sheetId="97" r:id="rId70"/>
    <sheet name="PipelineDiameterValues" sheetId="78" r:id="rId71"/>
    <sheet name="TreatmentEfficiency" sheetId="107" r:id="rId72"/>
    <sheet name="RemovalEfficiency" sheetId="114" r:id="rId73"/>
    <sheet name="DesalinationTechnologies" sheetId="111" r:id="rId74"/>
    <sheet name="DesalinationSites" sheetId="113" r:id="rId75"/>
    <sheet name="CompletionsPadOutsideSystem" sheetId="110" r:id="rId76"/>
    <sheet name="Hydraulics" sheetId="93" r:id="rId77"/>
    <sheet name="Economics" sheetId="95" r:id="rId78"/>
    <sheet name="PadWaterQuality" sheetId="99" r:id="rId79"/>
    <sheet name="StorageInitialWaterQuality" sheetId="100" r:id="rId80"/>
    <sheet name="PadStorageInitialWaterQuality" sheetId="101" r:id="rId81"/>
    <sheet name="MinResidualQuality" sheetId="115" r:id="rId82"/>
    <sheet name="ComponentPrice" sheetId="116" r:id="rId83"/>
    <sheet name="ComponentTreatment" sheetId="117" r:id="rId84"/>
    <sheet name="TimeDiscretization" sheetId="121" r:id="rId85"/>
    <sheet name="TreatmentReward" sheetId="123" r:id="rId86"/>
  </sheets>
  <definedNames>
    <definedName name="_xlnm._FilterDatabase" localSheetId="67" hidden="1">#REF!</definedName>
    <definedName name="_xlnm.Extract" localSheetId="6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9" l="1"/>
  <c r="B4" i="49"/>
  <c r="A1" i="123"/>
  <c r="B4" i="68"/>
  <c r="B3" i="68"/>
  <c r="A1" i="122"/>
  <c r="A1" i="101" l="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102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<sst xmlns="http://schemas.openxmlformats.org/spreadsheetml/2006/main" count="1193" uniqueCount="274">
  <si>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</si>
  <si>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</si>
  <si>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</si>
  <si>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</si>
  <si>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</si>
  <si>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</si>
  <si>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</si>
  <si>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</si>
  <si>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</si>
  <si>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</si>
  <si>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</si>
  <si>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</si>
  <si>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</si>
  <si>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</si>
  <si>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</si>
  <si>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</si>
  <si>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</si>
  <si>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</si>
  <si>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</si>
  <si>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</si>
  <si>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</si>
  <si>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</si>
  <si>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</si>
  <si>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</si>
  <si>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</si>
  <si>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</si>
  <si>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</si>
  <si>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</si>
  <si>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</si>
  <si>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</si>
  <si>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</si>
  <si>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</si>
  <si>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</si>
  <si>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</si>
  <si>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</si>
  <si>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</si>
  <si>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</si>
  <si>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</si>
  <si>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</si>
  <si>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</si>
  <si>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</si>
  <si>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</si>
  <si>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</si>
  <si>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</si>
  <si>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</si>
  <si>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</si>
  <si>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</si>
  <si>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</si>
  <si>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</si>
  <si>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</si>
  <si>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</si>
  <si>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</si>
  <si>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</si>
  <si>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</si>
  <si>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</si>
  <si>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</si>
  <si>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</si>
  <si>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</si>
  <si>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</si>
  <si>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</si>
  <si>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</si>
  <si>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</si>
  <si>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</si>
  <si>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</si>
  <si>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</si>
  <si>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</si>
  <si>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</si>
  <si>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</si>
  <si>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</si>
  <si>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</si>
  <si>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</si>
  <si>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</si>
  <si>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</si>
  <si>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</si>
  <si>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</si>
  <si>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</si>
  <si>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</si>
  <si>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</si>
  <si>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</si>
  <si>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</si>
  <si>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</si>
  <si>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</si>
  <si>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</si>
  <si>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</si>
  <si>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</si>
  <si>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</si>
  <si>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</si>
  <si>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</si>
  <si>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</si>
  <si>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</si>
  <si>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</si>
  <si>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</si>
  <si>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</si>
  <si>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</si>
  <si>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</si>
  <si>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</si>
  <si>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</si>
  <si>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</si>
  <si>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</si>
  <si>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</si>
  <si>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</si>
  <si>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</si>
  <si>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</si>
  <si>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</si>
  <si>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</si>
  <si>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</si>
  <si>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</si>
  <si>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</si>
  <si>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</si>
  <si>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</si>
  <si>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</si>
  <si>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</si>
  <si>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</si>
  <si>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</si>
  <si>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</si>
  <si>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</si>
  <si>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</si>
  <si>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</si>
  <si>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</si>
  <si>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</si>
  <si>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</si>
  <si>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</si>
  <si>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</si>
  <si>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</si>
  <si>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</si>
  <si>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</si>
  <si>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</si>
  <si>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</si>
  <si>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</si>
  <si>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</si>
  <si>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</si>
  <si>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</si>
  <si>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</si>
  <si>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</si>
  <si>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</si>
  <si>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</si>
  <si>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</si>
  <si>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</si>
  <si>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</si>
  <si>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</si>
  <si>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</si>
  <si>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</si>
  <si>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</si>
  <si>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</si>
  <si>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</si>
  <si>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</si>
  <si>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</si>
  <si>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</si>
  <si>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</si>
  <si>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</si>
  <si>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</si>
  <si>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</si>
  <si>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</si>
  <si>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</si>
  <si>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</si>
  <si>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</si>
  <si>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</si>
  <si>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</si>
  <si>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</si>
  <si>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</si>
  <si>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</si>
  <si>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</si>
  <si>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</si>
  <si>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</si>
  <si>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</si>
  <si>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</si>
  <si>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</si>
  <si>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</si>
  <si>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</si>
  <si>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</si>
  <si>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</si>
  <si>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</si>
  <si>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</si>
  <si>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</si>
  <si>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</si>
  <si>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</si>
  <si>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</si>
  <si>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</si>
  <si>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</si>
  <si>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</si>
  <si>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</si>
  <si>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</si>
  <si>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</si>
  <si>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</si>
  <si>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</si>
  <si>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</si>
  <si>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</si>
  <si>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</si>
  <si>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</si>
  <si>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</si>
  <si>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</si>
  <si>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</si>
  <si>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</si>
  <si>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</si>
  <si>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</si>
  <si>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</si>
  <si>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</si>
  <si>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</si>
  <si>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</si>
  <si>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</si>
  <si>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</si>
  <si>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</si>
  <si>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</si>
  <si>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</si>
  <si>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</si>
  <si>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</si>
  <si>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</si>
  <si>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</si>
  <si>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</si>
  <si>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</si>
  <si>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</si>
  <si>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</si>
  <si>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</si>
  <si>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</si>
  <si>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</si>
  <si>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</si>
  <si>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</si>
  <si>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</si>
  <si>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</si>
  <si>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</si>
  <si>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</si>
  <si>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</si>
  <si>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</si>
  <si>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</si>
  <si>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</si>
  <si>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</si>
  <si>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</si>
  <si>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</si>
  <si>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</si>
  <si>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</si>
  <si>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</si>
  <si>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</si>
  <si>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</si>
  <si>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</si>
  <si>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</si>
  <si>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</si>
  <si>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</si>
  <si>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</si>
  <si>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</si>
  <si>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</si>
  <si>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</si>
  <si>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</si>
  <si>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</si>
  <si>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</si>
  <si>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</si>
  <si>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</si>
  <si>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</si>
  <si>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</si>
  <si>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</si>
  <si>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</si>
  <si>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</si>
  <si>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</si>
  <si>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</si>
  <si>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</si>
  <si>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</si>
  <si>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</si>
  <si>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</si>
  <si>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</si>
  <si>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</si>
  <si>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</si>
  <si>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</si>
  <si>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</si>
  <si>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</si>
  <si>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</si>
  <si>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</si>
  <si>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Price earned based on each residuual treatment node [USD/mg]</t>
  </si>
  <si>
    <t>Freshwater Sources to Network Nodes Piping Arcs [-]</t>
  </si>
  <si>
    <t>Time discretization for inventory</t>
  </si>
  <si>
    <t>Cost to store produced water [kUSD/bbl]</t>
  </si>
  <si>
    <t>Cost to release produced water [kUSD/bbl]</t>
  </si>
  <si>
    <t>R01_TW</t>
  </si>
  <si>
    <t>R02_TW</t>
  </si>
  <si>
    <t>Table of Water Quality of Produced Water and Flowback Water [g/liter]</t>
  </si>
  <si>
    <t>Table of Initial Storage Capacity [liters]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</si>
</sst>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3" fontId="3" fillId="3" borderId="22" xfId="0" applyNumberFormat="1" applyFont="1" applyFill="1" applyBorder="1" applyAlignment="1">
      <alignment horizontal="center"/>
    </xf>
    <xf numFmtId="3" fontId="3" fillId="3" borderId="38" xfId="0" applyNumberFormat="1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1" fontId="1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F23" sqref="F23"/>
    </sheetView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121</v>
      </c>
    </row>
    <row r="3" spans="1:16" x14ac:dyDescent="0.3">
      <c r="A3" s="2" t="s">
        <v>122</v>
      </c>
      <c r="N3" s="11"/>
      <c r="O3" s="11"/>
      <c r="P3" s="11"/>
    </row>
    <row r="4" spans="1:16" x14ac:dyDescent="0.3">
      <c r="A4" s="2" t="s">
        <v>258</v>
      </c>
    </row>
    <row r="5" spans="1:16" x14ac:dyDescent="0.3">
      <c r="A5" s="2" t="s">
        <v>259</v>
      </c>
    </row>
    <row r="6" spans="1:16" x14ac:dyDescent="0.3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123</v>
      </c>
    </row>
    <row r="2" spans="1:16" x14ac:dyDescent="0.3">
      <c r="A2" s="2"/>
    </row>
    <row r="3" spans="1:16" x14ac:dyDescent="0.3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124</v>
      </c>
    </row>
    <row r="2" spans="1:16" x14ac:dyDescent="0.3">
      <c r="A2" s="2" t="s">
        <v>125</v>
      </c>
    </row>
    <row r="3" spans="1:16" x14ac:dyDescent="0.3">
      <c r="A3" s="2" t="s">
        <v>126</v>
      </c>
      <c r="N3" s="11"/>
      <c r="O3" s="11"/>
      <c r="P3" s="11"/>
    </row>
    <row r="4" spans="1:16" x14ac:dyDescent="0.3">
      <c r="A4" s="2" t="s">
        <v>127</v>
      </c>
    </row>
    <row r="5" spans="1:16" x14ac:dyDescent="0.3">
      <c r="A5" s="2" t="s">
        <v>128</v>
      </c>
    </row>
    <row r="6" spans="1:16" x14ac:dyDescent="0.3">
      <c r="A6" s="2" t="s">
        <v>129</v>
      </c>
    </row>
    <row r="7" spans="1:16" x14ac:dyDescent="0.3">
      <c r="A7" s="2" t="s">
        <v>130</v>
      </c>
    </row>
    <row r="8" spans="1:16" x14ac:dyDescent="0.3">
      <c r="A8" s="2" t="s">
        <v>131</v>
      </c>
    </row>
    <row r="9" spans="1:16" x14ac:dyDescent="0.3">
      <c r="A9" s="2" t="s">
        <v>132</v>
      </c>
    </row>
    <row r="10" spans="1:16" x14ac:dyDescent="0.3">
      <c r="A10" s="2" t="s">
        <v>133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134</v>
      </c>
    </row>
    <row r="2" spans="1:1" x14ac:dyDescent="0.3">
      <c r="A2" s="2" t="s">
        <v>135</v>
      </c>
    </row>
    <row r="3" spans="1:1" x14ac:dyDescent="0.3">
      <c r="A3" s="2" t="s">
        <v>136</v>
      </c>
    </row>
    <row r="4" spans="1:1" x14ac:dyDescent="0.3">
      <c r="A4" s="2" t="s">
        <v>137</v>
      </c>
    </row>
    <row r="5" spans="1:1" x14ac:dyDescent="0.3">
      <c r="A5" s="2" t="s">
        <v>138</v>
      </c>
    </row>
    <row r="6" spans="1:1" x14ac:dyDescent="0.3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140</v>
      </c>
    </row>
    <row r="2" spans="1:16" x14ac:dyDescent="0.3">
      <c r="A2" s="2" t="s">
        <v>141</v>
      </c>
    </row>
    <row r="3" spans="1:16" x14ac:dyDescent="0.3">
      <c r="A3" s="2" t="s">
        <v>142</v>
      </c>
      <c r="N3" s="11"/>
      <c r="O3" s="11"/>
      <c r="P3" s="11"/>
    </row>
    <row r="4" spans="1:16" x14ac:dyDescent="0.3">
      <c r="A4" s="2" t="s">
        <v>143</v>
      </c>
    </row>
    <row r="5" spans="1:16" x14ac:dyDescent="0.3">
      <c r="A5" s="2" t="s">
        <v>144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145</v>
      </c>
    </row>
    <row r="2" spans="1:16" x14ac:dyDescent="0.3">
      <c r="A2" s="2" t="s">
        <v>146</v>
      </c>
    </row>
    <row r="3" spans="1:16" x14ac:dyDescent="0.3">
      <c r="A3" s="2" t="s">
        <v>147</v>
      </c>
      <c r="N3" s="11"/>
      <c r="O3" s="11"/>
      <c r="P3" s="11"/>
    </row>
    <row r="4" spans="1:16" x14ac:dyDescent="0.3">
      <c r="A4" s="2" t="s">
        <v>148</v>
      </c>
    </row>
    <row r="5" spans="1:16" x14ac:dyDescent="0.3">
      <c r="A5" s="2" t="s">
        <v>149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150</v>
      </c>
    </row>
    <row r="2" spans="1:16" x14ac:dyDescent="0.3">
      <c r="A2" s="2" t="s">
        <v>151</v>
      </c>
    </row>
    <row r="3" spans="1:16" x14ac:dyDescent="0.3">
      <c r="A3" s="2" t="s">
        <v>152</v>
      </c>
      <c r="N3" s="11"/>
      <c r="O3" s="11"/>
      <c r="P3" s="11"/>
    </row>
    <row r="4" spans="1:16" x14ac:dyDescent="0.3">
      <c r="A4" s="2" t="s">
        <v>153</v>
      </c>
    </row>
    <row r="5" spans="1:16" x14ac:dyDescent="0.3">
      <c r="A5" s="2" t="s">
        <v>154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17" sqref="A17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11" ht="16.2" thickBot="1" x14ac:dyDescent="0.35">
      <c r="A1" s="1" t="s">
        <v>155</v>
      </c>
    </row>
    <row r="2" spans="1:11" s="6" customFormat="1" x14ac:dyDescent="0.3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09375" defaultRowHeight="15.6" x14ac:dyDescent="0.3"/>
  <cols>
    <col min="1" max="1" width="16.777343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5" zoomScaleNormal="85" workbookViewId="0"/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I24" sqref="I24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160</v>
      </c>
    </row>
    <row r="2" spans="1:11" s="6" customFormat="1" x14ac:dyDescent="0.3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126</v>
      </c>
      <c r="B4" s="7"/>
      <c r="C4" s="7"/>
      <c r="D4" s="7">
        <v>1</v>
      </c>
      <c r="E4" s="7"/>
      <c r="F4" s="7"/>
      <c r="G4" s="7"/>
      <c r="H4" s="7"/>
      <c r="I4" s="7"/>
      <c r="J4" s="29"/>
    </row>
    <row r="5" spans="1:11" s="6" customFormat="1" x14ac:dyDescent="0.3">
      <c r="A5" s="26" t="s">
        <v>127</v>
      </c>
      <c r="B5" s="7"/>
      <c r="C5" s="7"/>
      <c r="D5" s="7"/>
      <c r="E5" s="7"/>
      <c r="F5" s="7"/>
      <c r="G5" s="7"/>
      <c r="H5" s="7"/>
      <c r="I5" s="7"/>
      <c r="J5" s="29"/>
    </row>
    <row r="6" spans="1:11" s="6" customFormat="1" x14ac:dyDescent="0.3">
      <c r="A6" s="26" t="s">
        <v>128</v>
      </c>
      <c r="B6" s="7"/>
      <c r="C6" s="7"/>
      <c r="D6" s="7">
        <v>1</v>
      </c>
      <c r="E6" s="7"/>
      <c r="F6" s="7"/>
      <c r="G6" s="7"/>
      <c r="H6" s="7"/>
      <c r="I6" s="7"/>
      <c r="J6" s="29"/>
    </row>
    <row r="7" spans="1:11" s="6" customFormat="1" x14ac:dyDescent="0.3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130</v>
      </c>
      <c r="B8" s="7"/>
      <c r="C8" s="7"/>
      <c r="D8" s="7"/>
      <c r="E8" s="7">
        <v>1</v>
      </c>
      <c r="F8" s="7"/>
      <c r="G8" s="7"/>
      <c r="H8" s="7"/>
      <c r="I8" s="7"/>
      <c r="J8" s="29"/>
      <c r="K8" s="6"/>
    </row>
    <row r="9" spans="1:11" ht="15" customHeight="1" x14ac:dyDescent="0.3">
      <c r="A9" s="26" t="s">
        <v>131</v>
      </c>
      <c r="B9" s="7"/>
      <c r="C9" s="7"/>
      <c r="D9" s="7"/>
      <c r="E9" s="7"/>
      <c r="F9" s="7"/>
      <c r="G9" s="7">
        <v>1</v>
      </c>
      <c r="H9" s="7"/>
      <c r="I9" s="7"/>
      <c r="J9" s="29"/>
      <c r="K9" s="6"/>
    </row>
    <row r="10" spans="1:11" x14ac:dyDescent="0.3">
      <c r="A10" s="26" t="s">
        <v>132</v>
      </c>
      <c r="B10" s="7"/>
      <c r="C10" s="7"/>
      <c r="D10" s="7"/>
      <c r="E10" s="7"/>
      <c r="F10" s="7"/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E10" sqref="E10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162</v>
      </c>
    </row>
    <row r="2" spans="1:2" s="6" customFormat="1" x14ac:dyDescent="0.3">
      <c r="A2" s="4" t="s">
        <v>161</v>
      </c>
      <c r="B2" s="25" t="s">
        <v>109</v>
      </c>
    </row>
    <row r="3" spans="1:2" x14ac:dyDescent="0.3">
      <c r="A3" s="26" t="s">
        <v>125</v>
      </c>
      <c r="B3" s="29">
        <v>1</v>
      </c>
    </row>
    <row r="4" spans="1:2" x14ac:dyDescent="0.3">
      <c r="A4" s="26" t="s">
        <v>126</v>
      </c>
      <c r="B4" s="29"/>
    </row>
    <row r="5" spans="1:2" x14ac:dyDescent="0.3">
      <c r="A5" s="26" t="s">
        <v>127</v>
      </c>
      <c r="B5" s="29"/>
    </row>
    <row r="6" spans="1:2" x14ac:dyDescent="0.3">
      <c r="A6" s="26" t="s">
        <v>128</v>
      </c>
      <c r="B6" s="29"/>
    </row>
    <row r="7" spans="1:2" x14ac:dyDescent="0.3">
      <c r="A7" s="26" t="s">
        <v>129</v>
      </c>
      <c r="B7" s="29">
        <v>1</v>
      </c>
    </row>
    <row r="8" spans="1:2" x14ac:dyDescent="0.3">
      <c r="A8" s="26" t="s">
        <v>130</v>
      </c>
      <c r="B8" s="29"/>
    </row>
    <row r="9" spans="1:2" x14ac:dyDescent="0.3">
      <c r="A9" s="26" t="s">
        <v>131</v>
      </c>
      <c r="B9" s="29"/>
    </row>
    <row r="10" spans="1:2" x14ac:dyDescent="0.3">
      <c r="A10" s="26" t="s">
        <v>132</v>
      </c>
      <c r="B10" s="29"/>
    </row>
    <row r="11" spans="1:2" ht="16.2" thickBot="1" x14ac:dyDescent="0.35">
      <c r="A11" s="27" t="s">
        <v>133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M15" sqref="M1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163</v>
      </c>
    </row>
    <row r="2" spans="1:3" s="6" customFormat="1" x14ac:dyDescent="0.3">
      <c r="A2" s="4" t="s">
        <v>161</v>
      </c>
      <c r="B2" s="5" t="s">
        <v>111</v>
      </c>
      <c r="C2" s="25" t="s">
        <v>112</v>
      </c>
    </row>
    <row r="3" spans="1:3" x14ac:dyDescent="0.3">
      <c r="A3" s="26" t="s">
        <v>125</v>
      </c>
      <c r="B3" s="7">
        <v>1</v>
      </c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/>
      <c r="C5" s="29"/>
    </row>
    <row r="6" spans="1:3" x14ac:dyDescent="0.3">
      <c r="A6" s="26" t="s">
        <v>128</v>
      </c>
      <c r="B6" s="7"/>
      <c r="C6" s="29">
        <v>1</v>
      </c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164</v>
      </c>
    </row>
    <row r="2" spans="1:3" s="6" customFormat="1" x14ac:dyDescent="0.3">
      <c r="A2" s="4" t="s">
        <v>161</v>
      </c>
      <c r="B2" s="5" t="s">
        <v>119</v>
      </c>
      <c r="C2" s="25" t="s">
        <v>120</v>
      </c>
    </row>
    <row r="3" spans="1:3" x14ac:dyDescent="0.3">
      <c r="A3" s="26" t="s">
        <v>125</v>
      </c>
      <c r="B3" s="7"/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>
        <v>1</v>
      </c>
      <c r="C5" s="29"/>
    </row>
    <row r="6" spans="1:3" x14ac:dyDescent="0.3">
      <c r="A6" s="26" t="s">
        <v>128</v>
      </c>
      <c r="B6" s="7"/>
      <c r="C6" s="29"/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s="6" customFormat="1" x14ac:dyDescent="0.3">
      <c r="A2" s="4" t="s">
        <v>161</v>
      </c>
      <c r="B2" s="46" t="s">
        <v>117</v>
      </c>
    </row>
    <row r="3" spans="1:2" x14ac:dyDescent="0.3">
      <c r="A3" s="26" t="s">
        <v>125</v>
      </c>
      <c r="B3" s="86"/>
    </row>
    <row r="4" spans="1:2" x14ac:dyDescent="0.3">
      <c r="A4" s="26" t="s">
        <v>126</v>
      </c>
      <c r="B4" s="86"/>
    </row>
    <row r="5" spans="1:2" x14ac:dyDescent="0.3">
      <c r="A5" s="26" t="s">
        <v>127</v>
      </c>
      <c r="B5" s="86"/>
    </row>
    <row r="6" spans="1:2" x14ac:dyDescent="0.3">
      <c r="A6" s="26" t="s">
        <v>128</v>
      </c>
      <c r="B6" s="86"/>
    </row>
    <row r="7" spans="1:2" x14ac:dyDescent="0.3">
      <c r="A7" s="26" t="s">
        <v>129</v>
      </c>
      <c r="B7" s="86"/>
    </row>
    <row r="8" spans="1:2" x14ac:dyDescent="0.3">
      <c r="A8" s="26" t="s">
        <v>130</v>
      </c>
      <c r="B8" s="86"/>
    </row>
    <row r="9" spans="1:2" x14ac:dyDescent="0.3">
      <c r="A9" s="26" t="s">
        <v>131</v>
      </c>
      <c r="B9" s="86"/>
    </row>
    <row r="10" spans="1:2" x14ac:dyDescent="0.3">
      <c r="A10" s="26" t="s">
        <v>132</v>
      </c>
      <c r="B10" s="86"/>
    </row>
    <row r="11" spans="1:2" ht="16.2" thickBot="1" x14ac:dyDescent="0.35">
      <c r="A11" s="27" t="s">
        <v>133</v>
      </c>
      <c r="B11" s="8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activeCell="K23" sqref="K23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166</v>
      </c>
    </row>
    <row r="2" spans="1:10" s="6" customFormat="1" x14ac:dyDescent="0.3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2" thickBot="1" x14ac:dyDescent="0.35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J17" sqref="J17"/>
    </sheetView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H14" sqref="H14"/>
    </sheetView>
  </sheetViews>
  <sheetFormatPr defaultColWidth="11.5546875" defaultRowHeight="14.4" x14ac:dyDescent="0.3"/>
  <sheetData>
    <row r="1" spans="1:10" ht="16.2" thickBot="1" x14ac:dyDescent="0.35">
      <c r="A1" s="1" t="s">
        <v>266</v>
      </c>
      <c r="B1" s="1"/>
      <c r="C1" s="1"/>
      <c r="D1" s="1"/>
      <c r="E1" s="1"/>
      <c r="F1" s="1"/>
      <c r="G1" s="1"/>
      <c r="H1" s="1"/>
      <c r="I1" s="1"/>
      <c r="J1" s="1"/>
    </row>
    <row r="2" spans="1:10" ht="15.6" x14ac:dyDescent="0.3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2" thickBot="1" x14ac:dyDescent="0.35">
      <c r="A3" s="27" t="s">
        <v>114</v>
      </c>
      <c r="B3" s="31"/>
      <c r="C3" s="31"/>
      <c r="D3" s="31"/>
      <c r="E3" s="31"/>
      <c r="F3" s="31"/>
      <c r="G3" s="31"/>
      <c r="H3" s="31"/>
      <c r="I3" s="31"/>
      <c r="J3" s="33"/>
    </row>
    <row r="4" spans="1:10" ht="16.2" thickBot="1" x14ac:dyDescent="0.35">
      <c r="A4" s="27" t="s">
        <v>115</v>
      </c>
      <c r="B4" s="31"/>
      <c r="C4" s="31"/>
      <c r="D4" s="31"/>
      <c r="E4" s="31"/>
      <c r="F4" s="31"/>
      <c r="G4" s="31"/>
      <c r="H4" s="31"/>
      <c r="I4" s="31"/>
      <c r="J4" s="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N17" activeCellId="1" sqref="R35 N17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169</v>
      </c>
    </row>
    <row r="2" spans="1:2" s="6" customFormat="1" x14ac:dyDescent="0.3">
      <c r="A2" s="4" t="s">
        <v>170</v>
      </c>
      <c r="B2" s="25" t="s">
        <v>109</v>
      </c>
    </row>
    <row r="3" spans="1:2" x14ac:dyDescent="0.3">
      <c r="A3" s="26" t="s">
        <v>119</v>
      </c>
      <c r="B3" s="29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C14" sqref="C14"/>
    </sheetView>
  </sheetViews>
  <sheetFormatPr defaultColWidth="9.109375" defaultRowHeight="15.6" x14ac:dyDescent="0.3"/>
  <cols>
    <col min="1" max="1" width="16.77734375" style="1" customWidth="1"/>
    <col min="2" max="2" width="13.109375" style="1" customWidth="1"/>
    <col min="3" max="3" width="9.109375" style="1"/>
    <col min="4" max="4" width="92.44140625" style="1" bestFit="1" customWidth="1"/>
    <col min="5" max="5" width="8.44140625" style="1" bestFit="1" customWidth="1"/>
    <col min="6" max="6" width="2.10937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109375" style="1" bestFit="1" customWidth="1"/>
    <col min="11" max="11" width="12.44140625" style="1" bestFit="1" customWidth="1"/>
    <col min="12" max="48" width="9.109375" style="1"/>
    <col min="49" max="49" width="13.77734375" style="1" bestFit="1" customWidth="1"/>
    <col min="50" max="50" width="9.109375" style="1" bestFit="1" customWidth="1"/>
    <col min="51" max="51" width="6.109375" style="1" bestFit="1" customWidth="1"/>
    <col min="52" max="52" width="15.44140625" style="1" bestFit="1" customWidth="1"/>
    <col min="53" max="16384" width="9.109375" style="1"/>
  </cols>
  <sheetData>
    <row r="1" spans="1:52" ht="16.2" thickBot="1" x14ac:dyDescent="0.35">
      <c r="A1" s="1" t="s">
        <v>44</v>
      </c>
    </row>
    <row r="2" spans="1:52" s="6" customFormat="1" x14ac:dyDescent="0.3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2" x14ac:dyDescent="0.3">
      <c r="A3" s="26" t="s">
        <v>49</v>
      </c>
      <c r="B3" s="42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2" x14ac:dyDescent="0.3">
      <c r="A4" s="26" t="s">
        <v>56</v>
      </c>
      <c r="B4" s="42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2" x14ac:dyDescent="0.3">
      <c r="A5" s="26" t="s">
        <v>61</v>
      </c>
      <c r="B5" s="42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2" x14ac:dyDescent="0.3">
      <c r="A6" s="26" t="s">
        <v>64</v>
      </c>
      <c r="B6" s="42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2" x14ac:dyDescent="0.3">
      <c r="A7" s="26" t="s">
        <v>68</v>
      </c>
      <c r="B7" s="42" t="s">
        <v>71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2" x14ac:dyDescent="0.3">
      <c r="A8" s="26" t="s">
        <v>73</v>
      </c>
      <c r="B8" s="42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2" thickBot="1" x14ac:dyDescent="0.35">
      <c r="A9" s="27" t="s">
        <v>77</v>
      </c>
      <c r="B9" s="37" t="s">
        <v>78</v>
      </c>
      <c r="D9" s="60" t="s">
        <v>79</v>
      </c>
      <c r="E9" s="64" t="s">
        <v>80</v>
      </c>
      <c r="F9" s="65" t="s">
        <v>52</v>
      </c>
      <c r="G9" s="66" t="s">
        <v>81</v>
      </c>
      <c r="H9" s="60"/>
      <c r="I9" s="67" t="s">
        <v>82</v>
      </c>
      <c r="J9" s="65" t="s">
        <v>52</v>
      </c>
      <c r="K9" s="66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7734375" defaultRowHeight="14.4" x14ac:dyDescent="0.3"/>
  <cols>
    <col min="1" max="1" width="16.44140625" customWidth="1"/>
  </cols>
  <sheetData>
    <row r="1" spans="1:2" ht="16.2" thickBot="1" x14ac:dyDescent="0.35">
      <c r="A1" s="1" t="s">
        <v>171</v>
      </c>
      <c r="B1" s="1"/>
    </row>
    <row r="2" spans="1:2" ht="15.6" x14ac:dyDescent="0.3">
      <c r="A2" s="4" t="s">
        <v>170</v>
      </c>
      <c r="B2" s="25" t="s">
        <v>117</v>
      </c>
    </row>
    <row r="3" spans="1:2" ht="15.6" x14ac:dyDescent="0.3">
      <c r="A3" s="26" t="s">
        <v>119</v>
      </c>
      <c r="B3" s="29"/>
    </row>
    <row r="4" spans="1:2" ht="16.2" thickBot="1" x14ac:dyDescent="0.3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7734375" defaultRowHeight="14.4" x14ac:dyDescent="0.3"/>
  <cols>
    <col min="1" max="1" width="14.6640625" customWidth="1"/>
  </cols>
  <sheetData>
    <row r="1" spans="1:2" ht="16.2" thickBot="1" x14ac:dyDescent="0.35">
      <c r="A1" s="1" t="s">
        <v>172</v>
      </c>
    </row>
    <row r="2" spans="1:2" ht="15.6" x14ac:dyDescent="0.3">
      <c r="A2" s="4" t="s">
        <v>173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174</v>
      </c>
    </row>
    <row r="2" spans="1:10" s="6" customFormat="1" x14ac:dyDescent="0.3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B4" sqref="B4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175</v>
      </c>
    </row>
    <row r="2" spans="1:2" s="6" customFormat="1" x14ac:dyDescent="0.3">
      <c r="A2" s="4" t="s">
        <v>156</v>
      </c>
      <c r="B2" s="25" t="s">
        <v>109</v>
      </c>
    </row>
    <row r="3" spans="1:2" s="6" customFormat="1" x14ac:dyDescent="0.3">
      <c r="A3" s="26" t="s">
        <v>89</v>
      </c>
      <c r="B3" s="29"/>
    </row>
    <row r="4" spans="1:2" x14ac:dyDescent="0.3">
      <c r="A4" s="26" t="s">
        <v>90</v>
      </c>
      <c r="B4" s="29"/>
    </row>
    <row r="5" spans="1:2" x14ac:dyDescent="0.3">
      <c r="A5" s="26" t="s">
        <v>91</v>
      </c>
      <c r="B5" s="29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B3" sqref="B3:B4"/>
    </sheetView>
  </sheetViews>
  <sheetFormatPr defaultColWidth="9.109375" defaultRowHeight="15.6" x14ac:dyDescent="0.3"/>
  <cols>
    <col min="1" max="1" width="19.77734375" style="1" customWidth="1"/>
    <col min="2" max="16384" width="9.109375" style="1"/>
  </cols>
  <sheetData>
    <row r="1" spans="1:2" ht="16.2" thickBot="1" x14ac:dyDescent="0.35">
      <c r="A1" s="1" t="s">
        <v>176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topLeftCell="A2" workbookViewId="0">
      <selection activeCell="B3" sqref="B3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177</v>
      </c>
    </row>
    <row r="2" spans="1:3" s="6" customFormat="1" x14ac:dyDescent="0.3">
      <c r="A2" s="4" t="s">
        <v>156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9"/>
    </row>
    <row r="4" spans="1:3" s="6" customFormat="1" x14ac:dyDescent="0.3">
      <c r="A4" s="26" t="s">
        <v>90</v>
      </c>
      <c r="B4" s="7">
        <v>1</v>
      </c>
      <c r="C4" s="29"/>
    </row>
    <row r="5" spans="1:3" s="6" customFormat="1" x14ac:dyDescent="0.3">
      <c r="A5" s="26" t="s">
        <v>91</v>
      </c>
      <c r="B5" s="7"/>
      <c r="C5" s="29">
        <v>1</v>
      </c>
    </row>
    <row r="6" spans="1:3" ht="16.2" thickBot="1" x14ac:dyDescent="0.35">
      <c r="A6" s="27" t="s">
        <v>92</v>
      </c>
      <c r="B6" s="8"/>
      <c r="C6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B3" sqref="B3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178</v>
      </c>
    </row>
    <row r="2" spans="1:3" s="6" customFormat="1" x14ac:dyDescent="0.3">
      <c r="A2" s="4" t="s">
        <v>158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179</v>
      </c>
    </row>
    <row r="2" spans="1:2" s="6" customFormat="1" x14ac:dyDescent="0.3">
      <c r="A2" s="4" t="s">
        <v>158</v>
      </c>
      <c r="B2" s="25" t="s">
        <v>109</v>
      </c>
    </row>
    <row r="3" spans="1:2" s="6" customFormat="1" ht="16.2" thickBot="1" x14ac:dyDescent="0.35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180</v>
      </c>
    </row>
    <row r="2" spans="1:2" s="6" customFormat="1" x14ac:dyDescent="0.3">
      <c r="A2" s="4" t="s">
        <v>158</v>
      </c>
      <c r="B2" s="25" t="s">
        <v>117</v>
      </c>
    </row>
    <row r="3" spans="1:2" s="6" customFormat="1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B3" sqref="B3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4"/>
      <c r="BC3" s="74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P17" sqref="P17"/>
    </sheetView>
  </sheetViews>
  <sheetFormatPr defaultColWidth="9.109375" defaultRowHeight="15.6" x14ac:dyDescent="0.3"/>
  <cols>
    <col min="1" max="1" width="15.6640625" style="6" customWidth="1"/>
    <col min="2" max="2" width="16.4414062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Z1" workbookViewId="0">
      <selection activeCell="D22" sqref="D22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2" thickBot="1" x14ac:dyDescent="0.3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6">
        <f>8*4000</f>
        <v>32000</v>
      </c>
      <c r="O3" s="36">
        <f>$N3*(VALUE(RIGHT(C$2,2)))^(-0.35)</f>
        <v>25106.691132696025</v>
      </c>
      <c r="P3" s="36">
        <f t="shared" ref="P3:AS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6" x14ac:dyDescent="0.3">
      <c r="A2" s="4" t="s">
        <v>173</v>
      </c>
      <c r="B2" s="25" t="s">
        <v>46</v>
      </c>
    </row>
    <row r="3" spans="1:2" ht="16.2" thickBot="1" x14ac:dyDescent="0.35">
      <c r="A3" s="27" t="s">
        <v>117</v>
      </c>
      <c r="B3" s="37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H16" sqref="H16"/>
    </sheetView>
  </sheetViews>
  <sheetFormatPr defaultColWidth="9.109375" defaultRowHeight="15.6" x14ac:dyDescent="0.3"/>
  <cols>
    <col min="1" max="16384" width="9.109375" style="1"/>
  </cols>
  <sheetData>
    <row r="1" spans="1:1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9" t="s">
        <v>133</v>
      </c>
      <c r="K2" s="5" t="s">
        <v>111</v>
      </c>
      <c r="L2" s="79" t="s">
        <v>112</v>
      </c>
      <c r="M2" s="5" t="s">
        <v>119</v>
      </c>
      <c r="N2" s="79" t="s">
        <v>120</v>
      </c>
      <c r="O2" s="84" t="s">
        <v>117</v>
      </c>
      <c r="P2" s="25" t="s">
        <v>109</v>
      </c>
    </row>
    <row r="3" spans="1:16" x14ac:dyDescent="0.3">
      <c r="A3" s="26" t="s">
        <v>89</v>
      </c>
      <c r="B3" s="1">
        <v>142.06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x14ac:dyDescent="0.3">
      <c r="A4" s="26" t="s">
        <v>90</v>
      </c>
      <c r="B4" s="1">
        <v>0</v>
      </c>
      <c r="C4" s="1">
        <v>0</v>
      </c>
      <c r="D4" s="1">
        <v>0</v>
      </c>
      <c r="E4" s="1">
        <v>0</v>
      </c>
      <c r="F4" s="1">
        <v>142.06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3">
      <c r="A5" s="26" t="s">
        <v>91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142.06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">
      <c r="A6" s="70" t="s">
        <v>92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142.85714285714286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3">
      <c r="A7" s="70" t="s">
        <v>109</v>
      </c>
      <c r="C7" s="1">
        <v>0</v>
      </c>
      <c r="D7" s="1">
        <v>0</v>
      </c>
      <c r="E7" s="1">
        <v>0</v>
      </c>
      <c r="G7" s="1">
        <v>0</v>
      </c>
      <c r="H7" s="1">
        <v>0</v>
      </c>
      <c r="I7" s="1">
        <v>428.57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3">
      <c r="A8" s="26" t="s">
        <v>125</v>
      </c>
      <c r="B8" s="1">
        <v>0</v>
      </c>
      <c r="C8" s="1">
        <v>428.57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428.57</v>
      </c>
      <c r="L8" s="1">
        <v>0</v>
      </c>
      <c r="M8" s="1">
        <v>0</v>
      </c>
      <c r="N8" s="1">
        <v>0</v>
      </c>
      <c r="O8" s="1">
        <v>0</v>
      </c>
      <c r="P8" s="1">
        <v>428.57</v>
      </c>
    </row>
    <row r="9" spans="1:16" x14ac:dyDescent="0.3">
      <c r="A9" s="26" t="s">
        <v>126</v>
      </c>
      <c r="B9" s="1">
        <v>428.57</v>
      </c>
      <c r="C9" s="1">
        <v>0</v>
      </c>
      <c r="D9" s="1">
        <v>428.57</v>
      </c>
      <c r="E9" s="1">
        <v>0</v>
      </c>
      <c r="F9" s="1">
        <v>428.57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3">
      <c r="A10" s="26" t="s">
        <v>127</v>
      </c>
      <c r="B10" s="1">
        <v>0</v>
      </c>
      <c r="C10" s="1">
        <v>428.57</v>
      </c>
      <c r="D10" s="1">
        <v>0</v>
      </c>
      <c r="E10" s="1">
        <v>428.57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142.86000000000001</v>
      </c>
      <c r="N10" s="1">
        <v>0</v>
      </c>
      <c r="O10" s="1">
        <v>0</v>
      </c>
      <c r="P10" s="1">
        <v>0</v>
      </c>
    </row>
    <row r="11" spans="1:16" x14ac:dyDescent="0.3">
      <c r="A11" s="26" t="s">
        <v>128</v>
      </c>
      <c r="B11" s="1">
        <v>0</v>
      </c>
      <c r="C11" s="1">
        <v>0</v>
      </c>
      <c r="D11" s="1">
        <v>428.57</v>
      </c>
      <c r="E11" s="1">
        <v>0</v>
      </c>
      <c r="F11" s="1">
        <v>0</v>
      </c>
      <c r="G11" s="1">
        <v>428.57</v>
      </c>
      <c r="H11" s="1">
        <v>0</v>
      </c>
      <c r="I11" s="1">
        <v>0</v>
      </c>
      <c r="J11" s="1">
        <v>0</v>
      </c>
      <c r="K11" s="1">
        <v>0</v>
      </c>
      <c r="L11" s="1">
        <v>428.57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3">
      <c r="A12" s="26" t="s">
        <v>129</v>
      </c>
      <c r="B12" s="1">
        <v>0</v>
      </c>
      <c r="C12" s="1">
        <v>428.57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428.57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428.57</v>
      </c>
    </row>
    <row r="13" spans="1:16" x14ac:dyDescent="0.3">
      <c r="A13" s="26" t="s">
        <v>130</v>
      </c>
      <c r="B13" s="1">
        <v>0</v>
      </c>
      <c r="C13" s="1">
        <v>0</v>
      </c>
      <c r="D13" s="1">
        <v>0</v>
      </c>
      <c r="E13" s="1">
        <v>428.57</v>
      </c>
      <c r="F13" s="1">
        <v>0</v>
      </c>
      <c r="G13" s="1">
        <v>0</v>
      </c>
      <c r="H13" s="1">
        <v>428.57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3">
      <c r="A14" s="26" t="s">
        <v>131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428.57</v>
      </c>
      <c r="H14" s="1">
        <v>0</v>
      </c>
      <c r="I14" s="1">
        <v>428.57</v>
      </c>
      <c r="J14" s="1">
        <v>357.14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3">
      <c r="A15" s="26" t="s">
        <v>132</v>
      </c>
      <c r="B15" s="1">
        <v>0</v>
      </c>
      <c r="C15" s="1">
        <v>0</v>
      </c>
      <c r="D15" s="1">
        <v>0</v>
      </c>
      <c r="E15" s="1">
        <v>0</v>
      </c>
      <c r="F15" s="1">
        <v>428.57</v>
      </c>
      <c r="G15" s="1">
        <v>0</v>
      </c>
      <c r="H15" s="1">
        <v>428.57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x14ac:dyDescent="0.3">
      <c r="A16" s="70" t="s">
        <v>133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357.14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357.14</v>
      </c>
      <c r="O16" s="1">
        <v>0</v>
      </c>
      <c r="P16" s="1">
        <v>0</v>
      </c>
    </row>
    <row r="17" spans="1:16" x14ac:dyDescent="0.3">
      <c r="A17" s="70" t="s">
        <v>117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142.86000000000001</v>
      </c>
    </row>
    <row r="18" spans="1:16" x14ac:dyDescent="0.3">
      <c r="A18" s="26" t="s">
        <v>114</v>
      </c>
      <c r="B18" s="1">
        <v>0</v>
      </c>
      <c r="C18" s="1">
        <v>0</v>
      </c>
      <c r="D18" s="1">
        <v>428.57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428.57</v>
      </c>
    </row>
    <row r="19" spans="1:16" x14ac:dyDescent="0.3">
      <c r="A19" s="70" t="s">
        <v>115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428.57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428.57</v>
      </c>
    </row>
    <row r="20" spans="1:16" x14ac:dyDescent="0.3">
      <c r="A20" s="26" t="s">
        <v>119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t="16.2" thickBot="1" x14ac:dyDescent="0.35">
      <c r="A21" s="27" t="s">
        <v>120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714.29</v>
      </c>
      <c r="P21" s="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B3" sqref="B3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">
      <c r="A2" s="4" t="s">
        <v>234</v>
      </c>
      <c r="B2" s="25" t="s">
        <v>46</v>
      </c>
    </row>
    <row r="3" spans="1:2" x14ac:dyDescent="0.3">
      <c r="A3" s="26" t="s">
        <v>111</v>
      </c>
      <c r="B3" s="35">
        <v>50000</v>
      </c>
    </row>
    <row r="4" spans="1:2" ht="16.2" thickBot="1" x14ac:dyDescent="0.35">
      <c r="A4" s="27" t="s">
        <v>112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B4" sqref="B4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273</v>
      </c>
    </row>
    <row r="2" spans="1:2" s="6" customFormat="1" x14ac:dyDescent="0.3">
      <c r="A2" s="4" t="s">
        <v>173</v>
      </c>
      <c r="B2" s="25" t="s">
        <v>46</v>
      </c>
    </row>
    <row r="3" spans="1:2" ht="16.2" thickBot="1" x14ac:dyDescent="0.35">
      <c r="A3" s="27" t="s">
        <v>117</v>
      </c>
      <c r="B3" s="37">
        <v>300000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2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3">
      <c r="A2" s="4" t="s">
        <v>170</v>
      </c>
      <c r="B2" s="72" t="s">
        <v>46</v>
      </c>
    </row>
    <row r="3" spans="1:2" x14ac:dyDescent="0.3">
      <c r="A3" s="26" t="s">
        <v>119</v>
      </c>
      <c r="B3" s="71">
        <v>10000</v>
      </c>
    </row>
    <row r="4" spans="1:2" ht="16.2" thickBot="1" x14ac:dyDescent="0.35">
      <c r="A4" s="27" t="s">
        <v>120</v>
      </c>
      <c r="B4" s="43">
        <v>20000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K1" sqref="K1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3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6.777343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233</v>
      </c>
      <c r="B2" s="25" t="s">
        <v>46</v>
      </c>
    </row>
    <row r="3" spans="1:2" x14ac:dyDescent="0.3">
      <c r="A3" s="26" t="s">
        <v>125</v>
      </c>
      <c r="B3" s="35"/>
    </row>
    <row r="4" spans="1:2" x14ac:dyDescent="0.3">
      <c r="A4" s="26" t="s">
        <v>126</v>
      </c>
      <c r="B4" s="35"/>
    </row>
    <row r="5" spans="1:2" x14ac:dyDescent="0.3">
      <c r="A5" s="26" t="s">
        <v>127</v>
      </c>
      <c r="B5" s="35"/>
    </row>
    <row r="6" spans="1:2" x14ac:dyDescent="0.3">
      <c r="A6" s="26" t="s">
        <v>128</v>
      </c>
      <c r="B6" s="35"/>
    </row>
    <row r="7" spans="1:2" x14ac:dyDescent="0.3">
      <c r="A7" s="26" t="s">
        <v>129</v>
      </c>
      <c r="B7" s="35"/>
    </row>
    <row r="8" spans="1:2" x14ac:dyDescent="0.3">
      <c r="A8" s="26" t="s">
        <v>130</v>
      </c>
      <c r="B8" s="35"/>
    </row>
    <row r="9" spans="1:2" x14ac:dyDescent="0.3">
      <c r="A9" s="26" t="s">
        <v>131</v>
      </c>
      <c r="B9" s="35"/>
    </row>
    <row r="10" spans="1:2" x14ac:dyDescent="0.3">
      <c r="A10" s="26" t="s">
        <v>132</v>
      </c>
      <c r="B10" s="35"/>
    </row>
    <row r="11" spans="1:2" ht="16.2" thickBot="1" x14ac:dyDescent="0.35">
      <c r="A11" s="27" t="s">
        <v>133</v>
      </c>
      <c r="B11" s="37"/>
    </row>
    <row r="12" spans="1:2" x14ac:dyDescent="0.3">
      <c r="A12" s="11"/>
      <c r="B12" s="8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M21" sqref="M21"/>
    </sheetView>
  </sheetViews>
  <sheetFormatPr defaultColWidth="9.109375" defaultRowHeight="15.6" x14ac:dyDescent="0.3"/>
  <cols>
    <col min="1" max="1" width="16.44140625" style="1" customWidth="1"/>
    <col min="2" max="2" width="15.44140625" style="1" bestFit="1" customWidth="1"/>
    <col min="3" max="3" width="9.777343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C12" sqref="C12"/>
    </sheetView>
  </sheetViews>
  <sheetFormatPr defaultColWidth="9.109375" defaultRowHeight="15.6" x14ac:dyDescent="0.3"/>
  <cols>
    <col min="1" max="1" width="11.777343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[kUSD/bbl]</v>
      </c>
    </row>
    <row r="2" spans="1:2" s="6" customFormat="1" x14ac:dyDescent="0.3">
      <c r="A2" s="4" t="s">
        <v>234</v>
      </c>
      <c r="B2" s="25" t="s">
        <v>46</v>
      </c>
    </row>
    <row r="3" spans="1:2" s="6" customFormat="1" x14ac:dyDescent="0.3">
      <c r="A3" s="26" t="s">
        <v>111</v>
      </c>
      <c r="B3" s="29">
        <f>0.35*0.001</f>
        <v>3.5E-4</v>
      </c>
    </row>
    <row r="4" spans="1:2" s="6" customFormat="1" ht="16.2" thickBot="1" x14ac:dyDescent="0.35">
      <c r="A4" s="27" t="s">
        <v>112</v>
      </c>
      <c r="B4" s="29">
        <f>0.35*0.001</f>
        <v>3.5E-4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activeCell="H15" sqref="H1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[kUSD/bbl]</v>
      </c>
    </row>
    <row r="2" spans="1:2" x14ac:dyDescent="0.3">
      <c r="A2" s="4" t="s">
        <v>170</v>
      </c>
      <c r="B2" s="25" t="s">
        <v>46</v>
      </c>
    </row>
    <row r="3" spans="1:2" x14ac:dyDescent="0.3">
      <c r="A3" s="26" t="s">
        <v>119</v>
      </c>
      <c r="B3" s="32">
        <f>0.001*0.5</f>
        <v>5.0000000000000001E-4</v>
      </c>
    </row>
    <row r="4" spans="1:2" x14ac:dyDescent="0.3">
      <c r="A4" s="26" t="s">
        <v>120</v>
      </c>
      <c r="B4" s="32">
        <f>0.001*0.2</f>
        <v>2.0000000000000001E-4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[kUSD/bbl]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R21"/>
  <sheetViews>
    <sheetView topLeftCell="E1" zoomScaleNormal="100" workbookViewId="0">
      <selection activeCell="R4" sqref="R4"/>
    </sheetView>
  </sheetViews>
  <sheetFormatPr defaultColWidth="9.109375" defaultRowHeight="15.6" x14ac:dyDescent="0.3"/>
  <cols>
    <col min="1" max="1" width="9.109375" style="1"/>
    <col min="2" max="2" width="23.109375" style="1" customWidth="1"/>
    <col min="3" max="3" width="16" style="1" customWidth="1"/>
    <col min="4" max="4" width="18" style="1" customWidth="1"/>
    <col min="5" max="5" width="17.77734375" style="1" customWidth="1"/>
    <col min="6" max="6" width="19.77734375" style="1" customWidth="1"/>
    <col min="7" max="7" width="14.5546875" style="1" customWidth="1"/>
    <col min="8" max="8" width="14.33203125" style="1" customWidth="1"/>
    <col min="9" max="9" width="13.21875" style="1" customWidth="1"/>
    <col min="10" max="10" width="14.21875" style="1" customWidth="1"/>
    <col min="11" max="11" width="15.44140625" style="1" customWidth="1"/>
    <col min="12" max="12" width="17.33203125" style="1" customWidth="1"/>
    <col min="13" max="13" width="16.77734375" style="1" customWidth="1"/>
    <col min="14" max="14" width="14.88671875" style="1" customWidth="1"/>
    <col min="15" max="15" width="13.109375" style="1" customWidth="1"/>
    <col min="16" max="16" width="12.88671875" style="1" customWidth="1"/>
    <col min="17" max="17" width="9.6640625" style="1" bestFit="1" customWidth="1"/>
    <col min="18" max="16384" width="9.109375" style="1"/>
  </cols>
  <sheetData>
    <row r="1" spans="1:18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[kUSD/bbl]</v>
      </c>
    </row>
    <row r="2" spans="1:18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9" t="s">
        <v>133</v>
      </c>
      <c r="K2" s="5" t="s">
        <v>111</v>
      </c>
      <c r="L2" s="79" t="s">
        <v>112</v>
      </c>
      <c r="M2" s="5" t="s">
        <v>119</v>
      </c>
      <c r="N2" s="79" t="s">
        <v>120</v>
      </c>
      <c r="O2" s="84" t="s">
        <v>117</v>
      </c>
      <c r="P2" s="25" t="s">
        <v>109</v>
      </c>
    </row>
    <row r="3" spans="1:18" x14ac:dyDescent="0.3">
      <c r="A3" s="26" t="s">
        <v>89</v>
      </c>
      <c r="B3" s="109">
        <v>1.0000000000000002E-6</v>
      </c>
      <c r="C3" s="109">
        <v>0</v>
      </c>
      <c r="D3" s="109">
        <v>0</v>
      </c>
      <c r="E3" s="109">
        <v>0</v>
      </c>
      <c r="F3" s="109">
        <v>0</v>
      </c>
      <c r="G3" s="109">
        <v>0</v>
      </c>
      <c r="H3" s="109">
        <v>0</v>
      </c>
      <c r="I3" s="109">
        <v>0</v>
      </c>
      <c r="J3" s="109">
        <v>0</v>
      </c>
      <c r="K3" s="109">
        <v>0</v>
      </c>
      <c r="L3" s="109">
        <v>0</v>
      </c>
      <c r="M3" s="109">
        <v>0</v>
      </c>
      <c r="N3" s="109">
        <v>0</v>
      </c>
      <c r="O3" s="109">
        <v>0</v>
      </c>
      <c r="P3" s="109">
        <v>0</v>
      </c>
    </row>
    <row r="4" spans="1:18" x14ac:dyDescent="0.3">
      <c r="A4" s="26" t="s">
        <v>90</v>
      </c>
      <c r="B4" s="109">
        <v>0</v>
      </c>
      <c r="C4" s="109">
        <v>0</v>
      </c>
      <c r="D4" s="109">
        <v>0</v>
      </c>
      <c r="E4" s="109">
        <v>0</v>
      </c>
      <c r="F4" s="109">
        <v>1.0000000000000002E-6</v>
      </c>
      <c r="G4" s="109">
        <v>0</v>
      </c>
      <c r="H4" s="109">
        <v>0</v>
      </c>
      <c r="I4" s="109">
        <v>0</v>
      </c>
      <c r="J4" s="109">
        <v>0</v>
      </c>
      <c r="K4" s="109">
        <v>0</v>
      </c>
      <c r="L4" s="109">
        <v>0</v>
      </c>
      <c r="M4" s="109">
        <v>0</v>
      </c>
      <c r="N4" s="109">
        <v>0</v>
      </c>
      <c r="O4" s="109">
        <v>0</v>
      </c>
      <c r="P4" s="109">
        <v>0</v>
      </c>
    </row>
    <row r="5" spans="1:18" x14ac:dyDescent="0.3">
      <c r="A5" s="26" t="s">
        <v>91</v>
      </c>
      <c r="B5" s="109">
        <v>0</v>
      </c>
      <c r="C5" s="109">
        <v>0</v>
      </c>
      <c r="D5" s="109">
        <v>0</v>
      </c>
      <c r="E5" s="109">
        <v>0</v>
      </c>
      <c r="F5" s="109">
        <v>0</v>
      </c>
      <c r="G5" s="109">
        <v>1.0000000000000002E-6</v>
      </c>
      <c r="H5" s="109">
        <v>0</v>
      </c>
      <c r="I5" s="109">
        <v>0</v>
      </c>
      <c r="J5" s="109">
        <v>0</v>
      </c>
      <c r="K5" s="109">
        <v>0</v>
      </c>
      <c r="L5" s="109">
        <v>0</v>
      </c>
      <c r="M5" s="109">
        <v>0</v>
      </c>
      <c r="N5" s="109">
        <v>0</v>
      </c>
      <c r="O5" s="109">
        <v>0</v>
      </c>
      <c r="P5" s="109">
        <v>0</v>
      </c>
    </row>
    <row r="6" spans="1:18" x14ac:dyDescent="0.3">
      <c r="A6" s="70" t="s">
        <v>92</v>
      </c>
      <c r="B6" s="109">
        <v>0</v>
      </c>
      <c r="C6" s="109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09">
        <v>1.0000000000000002E-6</v>
      </c>
      <c r="K6" s="109">
        <v>0</v>
      </c>
      <c r="L6" s="109">
        <v>0</v>
      </c>
      <c r="M6" s="109">
        <v>0</v>
      </c>
      <c r="N6" s="109">
        <v>0</v>
      </c>
      <c r="O6" s="109">
        <v>0</v>
      </c>
      <c r="P6" s="109">
        <v>0</v>
      </c>
    </row>
    <row r="7" spans="1:18" x14ac:dyDescent="0.3">
      <c r="A7" s="70" t="s">
        <v>109</v>
      </c>
      <c r="B7" s="109">
        <v>1.0000000000000002E-6</v>
      </c>
      <c r="C7" s="109">
        <v>0</v>
      </c>
      <c r="D7" s="109">
        <v>0</v>
      </c>
      <c r="E7" s="109">
        <v>0</v>
      </c>
      <c r="F7" s="109">
        <v>1.0000000000000002E-6</v>
      </c>
      <c r="G7" s="109">
        <v>0</v>
      </c>
      <c r="H7" s="109">
        <v>0</v>
      </c>
      <c r="I7" s="109">
        <v>1.0000000000000002E-6</v>
      </c>
      <c r="J7" s="109">
        <v>0</v>
      </c>
      <c r="K7" s="109">
        <v>0</v>
      </c>
      <c r="L7" s="109">
        <v>0</v>
      </c>
      <c r="M7" s="109">
        <v>0</v>
      </c>
      <c r="N7" s="109">
        <v>0</v>
      </c>
      <c r="O7" s="109">
        <v>0</v>
      </c>
      <c r="P7" s="109">
        <v>0</v>
      </c>
      <c r="R7" s="109"/>
    </row>
    <row r="8" spans="1:18" x14ac:dyDescent="0.3">
      <c r="A8" s="26" t="s">
        <v>125</v>
      </c>
      <c r="B8" s="109">
        <v>0</v>
      </c>
      <c r="C8" s="109">
        <v>1.0000000000000002E-6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09">
        <v>0</v>
      </c>
      <c r="K8" s="109">
        <v>1.0000000000000002E-6</v>
      </c>
      <c r="L8" s="109">
        <v>0</v>
      </c>
      <c r="M8" s="109">
        <v>0</v>
      </c>
      <c r="N8" s="109">
        <v>0</v>
      </c>
      <c r="O8" s="109">
        <v>0</v>
      </c>
      <c r="P8" s="109">
        <v>1.0000000000000002E-6</v>
      </c>
    </row>
    <row r="9" spans="1:18" x14ac:dyDescent="0.3">
      <c r="A9" s="26" t="s">
        <v>126</v>
      </c>
      <c r="B9" s="109">
        <v>1.0000000000000002E-6</v>
      </c>
      <c r="C9" s="109">
        <v>0</v>
      </c>
      <c r="D9" s="109">
        <v>1.0000000000000002E-6</v>
      </c>
      <c r="E9" s="109">
        <v>0</v>
      </c>
      <c r="F9" s="109">
        <v>1.0000000000000002E-6</v>
      </c>
      <c r="G9" s="109">
        <v>0</v>
      </c>
      <c r="H9" s="109">
        <v>0</v>
      </c>
      <c r="I9" s="109">
        <v>0</v>
      </c>
      <c r="J9" s="109">
        <v>0</v>
      </c>
      <c r="K9" s="109">
        <v>0</v>
      </c>
      <c r="L9" s="109">
        <v>0</v>
      </c>
      <c r="M9" s="109">
        <v>0</v>
      </c>
      <c r="N9" s="109">
        <v>0</v>
      </c>
      <c r="O9" s="109">
        <v>0</v>
      </c>
      <c r="P9" s="109">
        <v>0</v>
      </c>
    </row>
    <row r="10" spans="1:18" x14ac:dyDescent="0.3">
      <c r="A10" s="26" t="s">
        <v>127</v>
      </c>
      <c r="B10" s="109">
        <v>0</v>
      </c>
      <c r="C10" s="109">
        <v>1.0000000000000002E-6</v>
      </c>
      <c r="D10" s="109">
        <v>0</v>
      </c>
      <c r="E10" s="109">
        <v>1.0000000000000002E-6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9">
        <v>0</v>
      </c>
      <c r="L10" s="109">
        <v>0</v>
      </c>
      <c r="M10" s="109">
        <v>1.0000000000000002E-6</v>
      </c>
      <c r="N10" s="109">
        <v>0</v>
      </c>
      <c r="O10" s="109">
        <v>0</v>
      </c>
      <c r="P10" s="109">
        <v>0</v>
      </c>
      <c r="R10" s="109"/>
    </row>
    <row r="11" spans="1:18" x14ac:dyDescent="0.3">
      <c r="A11" s="26" t="s">
        <v>128</v>
      </c>
      <c r="B11" s="109">
        <v>0</v>
      </c>
      <c r="C11" s="109">
        <v>0</v>
      </c>
      <c r="D11" s="109">
        <v>1.0000000000000002E-6</v>
      </c>
      <c r="E11" s="109">
        <v>0</v>
      </c>
      <c r="F11" s="109">
        <v>0</v>
      </c>
      <c r="G11" s="109">
        <v>1.0000000000000002E-6</v>
      </c>
      <c r="H11" s="109">
        <v>0</v>
      </c>
      <c r="I11" s="109">
        <v>0</v>
      </c>
      <c r="J11" s="109">
        <v>0</v>
      </c>
      <c r="K11" s="109">
        <v>0</v>
      </c>
      <c r="L11" s="109">
        <v>1.0000000000000002E-6</v>
      </c>
      <c r="M11" s="109">
        <v>0</v>
      </c>
      <c r="N11" s="109">
        <v>0</v>
      </c>
      <c r="O11" s="109">
        <v>0</v>
      </c>
      <c r="P11" s="109">
        <v>0</v>
      </c>
    </row>
    <row r="12" spans="1:18" x14ac:dyDescent="0.3">
      <c r="A12" s="26" t="s">
        <v>129</v>
      </c>
      <c r="B12" s="109">
        <v>0</v>
      </c>
      <c r="C12" s="109">
        <v>1.0000000000000002E-6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1.0000000000000002E-6</v>
      </c>
      <c r="J12" s="109">
        <v>0</v>
      </c>
      <c r="K12" s="109">
        <v>0</v>
      </c>
      <c r="L12" s="109">
        <v>0</v>
      </c>
      <c r="M12" s="109">
        <v>0</v>
      </c>
      <c r="N12" s="109">
        <v>0</v>
      </c>
      <c r="O12" s="109">
        <v>0</v>
      </c>
      <c r="P12" s="109">
        <v>1.0000000000000002E-6</v>
      </c>
    </row>
    <row r="13" spans="1:18" x14ac:dyDescent="0.3">
      <c r="A13" s="26" t="s">
        <v>130</v>
      </c>
      <c r="B13" s="109">
        <v>0</v>
      </c>
      <c r="C13" s="109">
        <v>0</v>
      </c>
      <c r="D13" s="109">
        <v>0</v>
      </c>
      <c r="E13" s="109">
        <v>1.0000000000000002E-6</v>
      </c>
      <c r="F13" s="109">
        <v>0</v>
      </c>
      <c r="G13" s="109">
        <v>0</v>
      </c>
      <c r="H13" s="109">
        <v>1.0000000000000002E-6</v>
      </c>
      <c r="I13" s="109">
        <v>0</v>
      </c>
      <c r="J13" s="109">
        <v>0</v>
      </c>
      <c r="K13" s="109">
        <v>0</v>
      </c>
      <c r="L13" s="109">
        <v>0</v>
      </c>
      <c r="M13" s="109">
        <v>0</v>
      </c>
      <c r="N13" s="109">
        <v>0</v>
      </c>
      <c r="O13" s="109">
        <v>0</v>
      </c>
      <c r="P13" s="109">
        <v>0</v>
      </c>
    </row>
    <row r="14" spans="1:18" x14ac:dyDescent="0.3">
      <c r="A14" s="26" t="s">
        <v>131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1.0000000000000002E-6</v>
      </c>
      <c r="H14" s="109">
        <v>0</v>
      </c>
      <c r="I14" s="109">
        <v>1.0000000000000002E-6</v>
      </c>
      <c r="J14" s="109">
        <v>1.0000000000000002E-6</v>
      </c>
      <c r="K14" s="109">
        <v>0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</row>
    <row r="15" spans="1:18" x14ac:dyDescent="0.3">
      <c r="A15" s="26" t="s">
        <v>132</v>
      </c>
      <c r="B15" s="109">
        <v>0</v>
      </c>
      <c r="C15" s="109">
        <v>0</v>
      </c>
      <c r="D15" s="109">
        <v>0</v>
      </c>
      <c r="E15" s="109">
        <v>0</v>
      </c>
      <c r="F15" s="109">
        <v>1.0000000000000002E-6</v>
      </c>
      <c r="G15" s="109">
        <v>0</v>
      </c>
      <c r="H15" s="109">
        <v>1.0000000000000002E-6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</row>
    <row r="16" spans="1:18" x14ac:dyDescent="0.3">
      <c r="A16" s="70" t="s">
        <v>133</v>
      </c>
      <c r="B16" s="109">
        <v>0</v>
      </c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1.0000000000000002E-6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1.0000000000000002E-6</v>
      </c>
      <c r="O16" s="109">
        <v>0</v>
      </c>
      <c r="P16" s="109">
        <v>0</v>
      </c>
      <c r="Q16" s="109"/>
    </row>
    <row r="17" spans="1:16" x14ac:dyDescent="0.3">
      <c r="A17" s="70" t="s">
        <v>117</v>
      </c>
      <c r="B17" s="109">
        <v>0</v>
      </c>
      <c r="C17" s="109">
        <v>0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0</v>
      </c>
      <c r="L17" s="109">
        <v>0</v>
      </c>
      <c r="M17" s="109">
        <v>0</v>
      </c>
      <c r="N17" s="109">
        <v>0</v>
      </c>
      <c r="O17" s="109">
        <v>0</v>
      </c>
      <c r="P17" s="109">
        <v>1.0000000000000002E-6</v>
      </c>
    </row>
    <row r="18" spans="1:16" x14ac:dyDescent="0.3">
      <c r="A18" s="26" t="s">
        <v>114</v>
      </c>
      <c r="B18" s="109">
        <v>0</v>
      </c>
      <c r="C18" s="109">
        <v>0</v>
      </c>
      <c r="D18" s="109">
        <v>1.0000000000000002E-6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0</v>
      </c>
      <c r="K18" s="109">
        <v>0</v>
      </c>
      <c r="L18" s="109">
        <v>0</v>
      </c>
      <c r="M18" s="109">
        <v>0</v>
      </c>
      <c r="N18" s="109">
        <v>0</v>
      </c>
      <c r="O18" s="109">
        <v>0</v>
      </c>
      <c r="P18" s="109">
        <v>1.0000000000000002E-6</v>
      </c>
    </row>
    <row r="19" spans="1:16" x14ac:dyDescent="0.3">
      <c r="A19" s="70" t="s">
        <v>115</v>
      </c>
      <c r="B19" s="109">
        <v>0</v>
      </c>
      <c r="C19" s="109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0</v>
      </c>
      <c r="J19" s="109">
        <v>1.0000000000000002E-6</v>
      </c>
      <c r="K19" s="109">
        <v>0</v>
      </c>
      <c r="L19" s="109">
        <v>0</v>
      </c>
      <c r="M19" s="109">
        <v>0</v>
      </c>
      <c r="N19" s="109">
        <v>0</v>
      </c>
      <c r="O19" s="109">
        <v>0</v>
      </c>
      <c r="P19" s="109">
        <v>1.0000000000000002E-6</v>
      </c>
    </row>
    <row r="20" spans="1:16" x14ac:dyDescent="0.3">
      <c r="A20" s="26" t="s">
        <v>119</v>
      </c>
      <c r="B20" s="109">
        <v>0</v>
      </c>
      <c r="C20" s="109">
        <v>0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9">
        <v>0</v>
      </c>
      <c r="L20" s="109">
        <v>0</v>
      </c>
      <c r="M20" s="109">
        <v>0</v>
      </c>
      <c r="N20" s="109">
        <v>0</v>
      </c>
      <c r="O20" s="109">
        <v>0</v>
      </c>
      <c r="P20" s="109">
        <v>0</v>
      </c>
    </row>
    <row r="21" spans="1:16" ht="16.2" thickBot="1" x14ac:dyDescent="0.35">
      <c r="A21" s="27" t="s">
        <v>120</v>
      </c>
      <c r="B21" s="109">
        <v>0</v>
      </c>
      <c r="C21" s="109">
        <v>0</v>
      </c>
      <c r="D21" s="109">
        <v>0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9">
        <v>0</v>
      </c>
      <c r="L21" s="109">
        <v>0</v>
      </c>
      <c r="M21" s="109">
        <v>0</v>
      </c>
      <c r="N21" s="109">
        <v>0</v>
      </c>
      <c r="O21" s="109">
        <v>1.0000000000000002E-6</v>
      </c>
      <c r="P21" s="10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activeCell="E20" sqref="E20"/>
    </sheetView>
  </sheetViews>
  <sheetFormatPr defaultColWidth="11.5546875" defaultRowHeight="14.4" x14ac:dyDescent="0.3"/>
  <sheetData>
    <row r="1" spans="1:2" ht="15" thickBot="1" x14ac:dyDescent="0.35">
      <c r="A1" t="s">
        <v>268</v>
      </c>
    </row>
    <row r="2" spans="1:2" ht="15.6" x14ac:dyDescent="0.3">
      <c r="A2" s="4" t="s">
        <v>173</v>
      </c>
      <c r="B2" s="25" t="s">
        <v>46</v>
      </c>
    </row>
    <row r="3" spans="1:2" ht="15.6" x14ac:dyDescent="0.3">
      <c r="A3" s="26" t="s">
        <v>117</v>
      </c>
      <c r="B3" s="29">
        <v>1E-3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5" thickBot="1" x14ac:dyDescent="0.35">
      <c r="A1" t="s">
        <v>269</v>
      </c>
    </row>
    <row r="2" spans="1:2" ht="15.6" x14ac:dyDescent="0.3">
      <c r="A2" s="4" t="s">
        <v>173</v>
      </c>
      <c r="B2" s="25" t="s">
        <v>46</v>
      </c>
    </row>
    <row r="3" spans="1:2" ht="15.6" x14ac:dyDescent="0.3">
      <c r="A3" s="26" t="s">
        <v>117</v>
      </c>
      <c r="B3" s="29">
        <v>1E-4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D9" sqref="D9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[kUSD/bbl]</v>
      </c>
    </row>
    <row r="2" spans="1:2" s="6" customFormat="1" x14ac:dyDescent="0.3">
      <c r="A2" s="4" t="s">
        <v>168</v>
      </c>
      <c r="B2" s="25" t="s">
        <v>46</v>
      </c>
    </row>
    <row r="3" spans="1:2" s="6" customFormat="1" x14ac:dyDescent="0.3">
      <c r="A3" s="26" t="s">
        <v>114</v>
      </c>
      <c r="B3" s="29">
        <v>1.5E-3</v>
      </c>
    </row>
    <row r="4" spans="1:2" ht="16.2" thickBot="1" x14ac:dyDescent="0.35">
      <c r="A4" s="27" t="s">
        <v>115</v>
      </c>
      <c r="B4" s="9">
        <v>1.5499999999999999E-3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D9"/>
  <sheetViews>
    <sheetView workbookViewId="0">
      <selection activeCell="B3" sqref="B3"/>
    </sheetView>
  </sheetViews>
  <sheetFormatPr defaultColWidth="9.109375" defaultRowHeight="15.6" x14ac:dyDescent="0.3"/>
  <cols>
    <col min="1" max="1" width="9.109375" style="1"/>
    <col min="2" max="2" width="17.77734375" style="1" customWidth="1"/>
    <col min="3" max="16384" width="9.109375" style="1"/>
  </cols>
  <sheetData>
    <row r="1" spans="1:4" ht="16.2" thickBot="1" x14ac:dyDescent="0.35">
      <c r="A1" s="1" t="str">
        <f>_xlfn.CONCAT( "Table of Trucking Hourly Cost [",VLOOKUP("currency", Units!$A$2:$B$9, 2, FALSE),"/", "hour","]")</f>
        <v>Table of Trucking Hourly Cost [kUSD/hour]</v>
      </c>
    </row>
    <row r="2" spans="1:4" x14ac:dyDescent="0.3">
      <c r="A2" s="4" t="s">
        <v>233</v>
      </c>
      <c r="B2" s="25" t="s">
        <v>46</v>
      </c>
    </row>
    <row r="3" spans="1:4" x14ac:dyDescent="0.3">
      <c r="A3" s="26" t="s">
        <v>89</v>
      </c>
      <c r="B3" s="109">
        <v>9.5000000000000001E-2</v>
      </c>
    </row>
    <row r="4" spans="1:4" x14ac:dyDescent="0.3">
      <c r="A4" s="26" t="s">
        <v>90</v>
      </c>
      <c r="B4" s="109">
        <v>9.2999999999999999E-2</v>
      </c>
      <c r="D4" s="109"/>
    </row>
    <row r="5" spans="1:4" x14ac:dyDescent="0.3">
      <c r="A5" s="26" t="s">
        <v>91</v>
      </c>
      <c r="B5" s="109">
        <v>9.7000000000000003E-2</v>
      </c>
    </row>
    <row r="6" spans="1:4" x14ac:dyDescent="0.3">
      <c r="A6" s="70" t="s">
        <v>92</v>
      </c>
      <c r="B6" s="109">
        <v>9.4E-2</v>
      </c>
    </row>
    <row r="7" spans="1:4" x14ac:dyDescent="0.3">
      <c r="A7" s="91" t="s">
        <v>109</v>
      </c>
      <c r="B7" s="109">
        <v>0.09</v>
      </c>
    </row>
    <row r="8" spans="1:4" x14ac:dyDescent="0.3">
      <c r="A8" s="26" t="s">
        <v>114</v>
      </c>
      <c r="B8" s="109">
        <v>0.11</v>
      </c>
    </row>
    <row r="9" spans="1:4" ht="16.2" thickBot="1" x14ac:dyDescent="0.35">
      <c r="A9" s="27" t="s">
        <v>115</v>
      </c>
      <c r="B9" s="109">
        <v>0.11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235</v>
      </c>
    </row>
    <row r="2" spans="1:3" x14ac:dyDescent="0.3">
      <c r="A2" s="3" t="s">
        <v>233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9">
        <v>3.5</v>
      </c>
    </row>
    <row r="4" spans="1:3" x14ac:dyDescent="0.3">
      <c r="A4" s="26" t="s">
        <v>90</v>
      </c>
      <c r="B4" s="7">
        <v>2.5</v>
      </c>
      <c r="C4" s="29">
        <v>2</v>
      </c>
    </row>
    <row r="5" spans="1:3" x14ac:dyDescent="0.3">
      <c r="A5" s="26" t="s">
        <v>91</v>
      </c>
      <c r="B5" s="7">
        <v>3</v>
      </c>
      <c r="C5" s="29">
        <v>0.5</v>
      </c>
    </row>
    <row r="6" spans="1:3" x14ac:dyDescent="0.3">
      <c r="A6" s="70" t="s">
        <v>92</v>
      </c>
      <c r="B6" s="77">
        <v>3</v>
      </c>
      <c r="C6" s="80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I7"/>
  <sheetViews>
    <sheetView workbookViewId="0">
      <selection activeCell="I7" sqref="I7"/>
    </sheetView>
  </sheetViews>
  <sheetFormatPr defaultColWidth="9.109375" defaultRowHeight="15.6" x14ac:dyDescent="0.3"/>
  <cols>
    <col min="1" max="1" width="12.6640625" style="1" customWidth="1"/>
    <col min="2" max="4" width="9.109375" style="1"/>
    <col min="5" max="5" width="9.109375" style="1" customWidth="1"/>
    <col min="6" max="16384" width="9.109375" style="1"/>
  </cols>
  <sheetData>
    <row r="1" spans="1:9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[kUSD/(bbl/day)]</v>
      </c>
    </row>
    <row r="2" spans="1:9" s="6" customFormat="1" x14ac:dyDescent="0.3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9" s="6" customFormat="1" x14ac:dyDescent="0.3">
      <c r="A3" s="26" t="s">
        <v>111</v>
      </c>
      <c r="B3" s="109">
        <v>0</v>
      </c>
      <c r="C3" s="109">
        <v>1</v>
      </c>
      <c r="D3" s="109">
        <v>1</v>
      </c>
      <c r="E3" s="109">
        <v>1</v>
      </c>
    </row>
    <row r="4" spans="1:9" s="6" customFormat="1" ht="16.2" thickBot="1" x14ac:dyDescent="0.35">
      <c r="A4" s="27" t="s">
        <v>112</v>
      </c>
      <c r="B4" s="109">
        <v>0</v>
      </c>
      <c r="C4" s="109">
        <v>1</v>
      </c>
      <c r="D4" s="109">
        <v>1</v>
      </c>
      <c r="E4" s="109">
        <v>1</v>
      </c>
    </row>
    <row r="7" spans="1:9" x14ac:dyDescent="0.3">
      <c r="I7" s="109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4" t="s">
        <v>238</v>
      </c>
      <c r="B2" s="25" t="s">
        <v>46</v>
      </c>
    </row>
    <row r="3" spans="1:2" x14ac:dyDescent="0.3">
      <c r="A3" s="26" t="s">
        <v>151</v>
      </c>
      <c r="B3" s="35">
        <v>0</v>
      </c>
    </row>
    <row r="4" spans="1:2" x14ac:dyDescent="0.3">
      <c r="A4" s="26" t="s">
        <v>152</v>
      </c>
      <c r="B4" s="106">
        <v>7143</v>
      </c>
    </row>
    <row r="5" spans="1:2" x14ac:dyDescent="0.3">
      <c r="A5" s="26" t="s">
        <v>153</v>
      </c>
      <c r="B5" s="106">
        <v>14286</v>
      </c>
    </row>
    <row r="6" spans="1:2" ht="16.2" thickBot="1" x14ac:dyDescent="0.35">
      <c r="A6" s="27" t="s">
        <v>154</v>
      </c>
      <c r="B6" s="105">
        <v>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L19" sqref="L19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[kUSD/bbl]</v>
      </c>
    </row>
    <row r="2" spans="1:5" s="6" customFormat="1" x14ac:dyDescent="0.3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2" thickBot="1" x14ac:dyDescent="0.35">
      <c r="A3" s="27" t="s">
        <v>117</v>
      </c>
      <c r="B3" s="109">
        <v>2E-3</v>
      </c>
      <c r="C3" s="109">
        <v>2.2000000000000001E-3</v>
      </c>
      <c r="D3" s="109">
        <v>2.5000000000000001E-3</v>
      </c>
      <c r="E3" s="109">
        <v>2.3E-3</v>
      </c>
    </row>
    <row r="5" spans="1:5" x14ac:dyDescent="0.3">
      <c r="E5" s="10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4" t="s">
        <v>239</v>
      </c>
      <c r="B2" s="25" t="s">
        <v>46</v>
      </c>
    </row>
    <row r="3" spans="1:2" x14ac:dyDescent="0.3">
      <c r="A3" s="26" t="s">
        <v>141</v>
      </c>
      <c r="B3" s="35">
        <v>0</v>
      </c>
    </row>
    <row r="4" spans="1:2" x14ac:dyDescent="0.3">
      <c r="A4" s="26" t="s">
        <v>142</v>
      </c>
      <c r="B4" s="35">
        <v>50000</v>
      </c>
    </row>
    <row r="5" spans="1:2" x14ac:dyDescent="0.3">
      <c r="A5" s="26" t="s">
        <v>143</v>
      </c>
      <c r="B5" s="35">
        <v>100000</v>
      </c>
    </row>
    <row r="6" spans="1:2" ht="16.2" thickBot="1" x14ac:dyDescent="0.35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J12"/>
  <sheetViews>
    <sheetView zoomScaleNormal="100" workbookViewId="0">
      <selection activeCell="J7" sqref="J7"/>
    </sheetView>
  </sheetViews>
  <sheetFormatPr defaultColWidth="9.109375" defaultRowHeight="15.6" x14ac:dyDescent="0.3"/>
  <cols>
    <col min="1" max="1" width="16.109375" style="1" customWidth="1"/>
    <col min="2" max="2" width="23.44140625" style="1" bestFit="1" customWidth="1"/>
    <col min="3" max="16384" width="9.109375" style="1"/>
  </cols>
  <sheetData>
    <row r="1" spans="1:10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[kUSD/(bbl/day)]</v>
      </c>
    </row>
    <row r="2" spans="1:10" x14ac:dyDescent="0.3">
      <c r="A2" s="4" t="s">
        <v>170</v>
      </c>
      <c r="B2" s="79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0" x14ac:dyDescent="0.3">
      <c r="A3" s="26" t="s">
        <v>119</v>
      </c>
      <c r="B3" s="75" t="s">
        <v>121</v>
      </c>
      <c r="C3" s="109">
        <v>7.4999999999999997E-2</v>
      </c>
      <c r="D3" s="109">
        <v>7.4999999999999997E-2</v>
      </c>
      <c r="E3" s="109">
        <v>7.4999999999999997E-2</v>
      </c>
      <c r="F3" s="109">
        <v>7.4999999999999997E-2</v>
      </c>
    </row>
    <row r="4" spans="1:10" x14ac:dyDescent="0.3">
      <c r="A4" s="26" t="s">
        <v>120</v>
      </c>
      <c r="B4" s="75" t="s">
        <v>121</v>
      </c>
      <c r="C4" s="109">
        <v>7.4999999999999997E-2</v>
      </c>
      <c r="D4" s="109">
        <v>7.4999999999999997E-2</v>
      </c>
      <c r="E4" s="109">
        <v>7.4999999999999997E-2</v>
      </c>
      <c r="F4" s="109">
        <v>7.4999999999999997E-2</v>
      </c>
    </row>
    <row r="5" spans="1:10" x14ac:dyDescent="0.3">
      <c r="A5" s="26" t="s">
        <v>119</v>
      </c>
      <c r="B5" s="75" t="s">
        <v>122</v>
      </c>
      <c r="C5" s="109">
        <v>0.1</v>
      </c>
      <c r="D5" s="109">
        <v>0.1</v>
      </c>
      <c r="E5" s="109">
        <v>0.1</v>
      </c>
      <c r="F5" s="109">
        <v>0.1</v>
      </c>
    </row>
    <row r="6" spans="1:10" x14ac:dyDescent="0.3">
      <c r="A6" s="26" t="s">
        <v>120</v>
      </c>
      <c r="B6" s="75" t="s">
        <v>122</v>
      </c>
      <c r="C6" s="109">
        <v>0.1</v>
      </c>
      <c r="D6" s="109">
        <v>0.1</v>
      </c>
      <c r="E6" s="109">
        <v>0.1</v>
      </c>
      <c r="F6" s="109">
        <v>0.1</v>
      </c>
    </row>
    <row r="7" spans="1:10" x14ac:dyDescent="0.3">
      <c r="A7" s="26" t="s">
        <v>119</v>
      </c>
      <c r="B7" s="75" t="s">
        <v>258</v>
      </c>
      <c r="C7" s="109">
        <v>1</v>
      </c>
      <c r="D7" s="109">
        <v>1</v>
      </c>
      <c r="E7" s="109">
        <v>1</v>
      </c>
      <c r="F7" s="109">
        <v>1</v>
      </c>
      <c r="J7" s="109"/>
    </row>
    <row r="8" spans="1:10" x14ac:dyDescent="0.3">
      <c r="A8" s="26" t="s">
        <v>120</v>
      </c>
      <c r="B8" s="75" t="s">
        <v>258</v>
      </c>
      <c r="C8" s="109">
        <v>1</v>
      </c>
      <c r="D8" s="109">
        <v>1</v>
      </c>
      <c r="E8" s="109">
        <v>1</v>
      </c>
      <c r="F8" s="109">
        <v>1</v>
      </c>
    </row>
    <row r="9" spans="1:10" x14ac:dyDescent="0.3">
      <c r="A9" s="26" t="s">
        <v>119</v>
      </c>
      <c r="B9" s="75" t="s">
        <v>259</v>
      </c>
      <c r="C9" s="109">
        <v>0.5</v>
      </c>
      <c r="D9" s="109">
        <v>0.5</v>
      </c>
      <c r="E9" s="109">
        <v>0.5</v>
      </c>
      <c r="F9" s="109">
        <v>0.5</v>
      </c>
    </row>
    <row r="10" spans="1:10" x14ac:dyDescent="0.3">
      <c r="A10" s="26" t="s">
        <v>120</v>
      </c>
      <c r="B10" s="75" t="s">
        <v>259</v>
      </c>
      <c r="C10" s="109">
        <v>0.5</v>
      </c>
      <c r="D10" s="109">
        <v>0.5</v>
      </c>
      <c r="E10" s="109">
        <v>0.5</v>
      </c>
      <c r="F10" s="109">
        <v>0.5</v>
      </c>
    </row>
    <row r="11" spans="1:10" x14ac:dyDescent="0.3">
      <c r="A11" s="26" t="s">
        <v>119</v>
      </c>
      <c r="B11" s="75" t="s">
        <v>260</v>
      </c>
      <c r="C11" s="109">
        <v>0.8</v>
      </c>
      <c r="D11" s="109">
        <v>0.8</v>
      </c>
      <c r="E11" s="109">
        <v>0.8</v>
      </c>
      <c r="F11" s="109">
        <v>0.8</v>
      </c>
    </row>
    <row r="12" spans="1:10" ht="16.2" thickBot="1" x14ac:dyDescent="0.35">
      <c r="A12" s="27" t="s">
        <v>120</v>
      </c>
      <c r="B12" s="83" t="s">
        <v>260</v>
      </c>
      <c r="C12" s="109">
        <v>0.8</v>
      </c>
      <c r="D12" s="109">
        <v>0.8</v>
      </c>
      <c r="E12" s="109">
        <v>0.8</v>
      </c>
      <c r="F12" s="109">
        <v>0.8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09375" defaultRowHeight="15.6" x14ac:dyDescent="0.3"/>
  <cols>
    <col min="1" max="1" width="21.4414062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3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3"/>
    </row>
    <row r="10" spans="1:5" x14ac:dyDescent="0.3">
      <c r="C10" s="73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B4" sqref="B4"/>
    </sheetView>
  </sheetViews>
  <sheetFormatPr defaultColWidth="8.77734375" defaultRowHeight="14.4" x14ac:dyDescent="0.3"/>
  <cols>
    <col min="1" max="1" width="33.109375" bestFit="1" customWidth="1"/>
    <col min="2" max="2" width="9.10937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[kUSD/(inch-mile)]</v>
      </c>
    </row>
    <row r="2" spans="1:2" ht="15.6" x14ac:dyDescent="0.3">
      <c r="A2" s="4" t="s">
        <v>45</v>
      </c>
      <c r="B2" s="25" t="s">
        <v>243</v>
      </c>
    </row>
    <row r="3" spans="1:2" ht="16.2" thickBot="1" x14ac:dyDescent="0.35">
      <c r="A3" s="27" t="s">
        <v>244</v>
      </c>
      <c r="B3" s="37">
        <v>300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ColWidth="8.77734375" defaultRowHeight="14.4" x14ac:dyDescent="0.3"/>
  <sheetData>
    <row r="1" spans="1:16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9" t="s">
        <v>133</v>
      </c>
      <c r="K2" s="5" t="s">
        <v>111</v>
      </c>
      <c r="L2" s="79" t="s">
        <v>112</v>
      </c>
      <c r="M2" s="5" t="s">
        <v>119</v>
      </c>
      <c r="N2" s="79" t="s">
        <v>120</v>
      </c>
      <c r="O2" s="84" t="s">
        <v>117</v>
      </c>
      <c r="P2" s="25" t="s">
        <v>109</v>
      </c>
    </row>
    <row r="3" spans="1:16" ht="15.6" x14ac:dyDescent="0.3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6" t="s">
        <v>245</v>
      </c>
      <c r="K3" s="7" t="s">
        <v>245</v>
      </c>
      <c r="L3" s="76" t="s">
        <v>245</v>
      </c>
      <c r="M3" s="7" t="s">
        <v>245</v>
      </c>
      <c r="N3" s="76"/>
      <c r="O3" s="88" t="s">
        <v>245</v>
      </c>
      <c r="P3" s="29" t="s">
        <v>245</v>
      </c>
    </row>
    <row r="4" spans="1:16" ht="15.6" x14ac:dyDescent="0.3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6" t="s">
        <v>245</v>
      </c>
      <c r="K4" s="7" t="s">
        <v>245</v>
      </c>
      <c r="L4" s="76" t="s">
        <v>245</v>
      </c>
      <c r="M4" s="7" t="s">
        <v>245</v>
      </c>
      <c r="N4" s="76"/>
      <c r="O4" s="88" t="s">
        <v>245</v>
      </c>
      <c r="P4" s="29" t="s">
        <v>245</v>
      </c>
    </row>
    <row r="5" spans="1:16" ht="15.6" x14ac:dyDescent="0.3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6" t="s">
        <v>245</v>
      </c>
      <c r="K5" s="7" t="s">
        <v>245</v>
      </c>
      <c r="L5" s="76" t="s">
        <v>245</v>
      </c>
      <c r="M5" s="7" t="s">
        <v>245</v>
      </c>
      <c r="N5" s="76"/>
      <c r="O5" s="88" t="s">
        <v>245</v>
      </c>
      <c r="P5" s="29" t="s">
        <v>245</v>
      </c>
    </row>
    <row r="6" spans="1:16" ht="15.6" x14ac:dyDescent="0.3">
      <c r="A6" s="70" t="s">
        <v>92</v>
      </c>
      <c r="B6" s="77" t="s">
        <v>245</v>
      </c>
      <c r="C6" s="77" t="s">
        <v>245</v>
      </c>
      <c r="D6" s="77" t="s">
        <v>245</v>
      </c>
      <c r="E6" s="77" t="s">
        <v>245</v>
      </c>
      <c r="F6" s="77" t="s">
        <v>245</v>
      </c>
      <c r="G6" s="77" t="s">
        <v>245</v>
      </c>
      <c r="H6" s="77" t="s">
        <v>245</v>
      </c>
      <c r="I6" s="77" t="s">
        <v>245</v>
      </c>
      <c r="J6" s="78">
        <v>2.5074000000000001</v>
      </c>
      <c r="K6" s="77" t="s">
        <v>245</v>
      </c>
      <c r="L6" s="78" t="s">
        <v>245</v>
      </c>
      <c r="M6" s="77" t="s">
        <v>245</v>
      </c>
      <c r="N6" s="78"/>
      <c r="O6" s="89" t="s">
        <v>245</v>
      </c>
      <c r="P6" s="80" t="s">
        <v>245</v>
      </c>
    </row>
    <row r="7" spans="1:16" ht="15.6" x14ac:dyDescent="0.3">
      <c r="A7" s="91" t="s">
        <v>109</v>
      </c>
      <c r="B7" s="94" t="s">
        <v>245</v>
      </c>
      <c r="C7" s="94" t="s">
        <v>245</v>
      </c>
      <c r="D7" s="94"/>
      <c r="E7" s="94" t="s">
        <v>245</v>
      </c>
      <c r="F7" s="94" t="s">
        <v>245</v>
      </c>
      <c r="G7" s="94" t="s">
        <v>245</v>
      </c>
      <c r="H7" s="94" t="s">
        <v>245</v>
      </c>
      <c r="I7" s="94">
        <f>2*F4</f>
        <v>3.3694000000000002</v>
      </c>
      <c r="J7" s="78" t="s">
        <v>245</v>
      </c>
      <c r="K7" s="95" t="s">
        <v>245</v>
      </c>
      <c r="L7" s="98" t="s">
        <v>245</v>
      </c>
      <c r="M7" s="94"/>
      <c r="N7" s="97"/>
      <c r="O7" s="99" t="s">
        <v>245</v>
      </c>
      <c r="P7" s="96" t="s">
        <v>245</v>
      </c>
    </row>
    <row r="8" spans="1:16" ht="15.6" x14ac:dyDescent="0.3">
      <c r="A8" s="26" t="s">
        <v>125</v>
      </c>
      <c r="B8" s="93" t="s">
        <v>245</v>
      </c>
      <c r="C8" s="93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6" t="s">
        <v>245</v>
      </c>
      <c r="K8" s="93">
        <v>4.1717000000000004</v>
      </c>
      <c r="L8" s="76" t="s">
        <v>245</v>
      </c>
      <c r="M8" s="7" t="s">
        <v>245</v>
      </c>
      <c r="N8" s="76"/>
      <c r="O8" s="88"/>
      <c r="P8" s="29"/>
    </row>
    <row r="9" spans="1:16" ht="15.6" x14ac:dyDescent="0.3">
      <c r="A9" s="26" t="s">
        <v>126</v>
      </c>
      <c r="B9" s="93">
        <v>4.0752409775985399</v>
      </c>
      <c r="C9" s="93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6" t="s">
        <v>245</v>
      </c>
      <c r="K9" s="7" t="s">
        <v>245</v>
      </c>
      <c r="L9" s="76" t="s">
        <v>245</v>
      </c>
      <c r="M9" s="7" t="s">
        <v>245</v>
      </c>
      <c r="N9" s="76"/>
      <c r="O9" s="88"/>
      <c r="P9" s="29"/>
    </row>
    <row r="10" spans="1:16" ht="15.6" x14ac:dyDescent="0.3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6" t="s">
        <v>245</v>
      </c>
      <c r="K10" s="7" t="s">
        <v>245</v>
      </c>
      <c r="L10" s="76" t="s">
        <v>245</v>
      </c>
      <c r="M10" s="7">
        <v>1.4</v>
      </c>
      <c r="N10" s="76"/>
      <c r="O10" s="88"/>
      <c r="P10" s="29"/>
    </row>
    <row r="11" spans="1:16" ht="15.6" x14ac:dyDescent="0.3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6" t="s">
        <v>245</v>
      </c>
      <c r="K11" s="7" t="s">
        <v>245</v>
      </c>
      <c r="L11" s="76">
        <v>1.3163</v>
      </c>
      <c r="M11" s="7" t="s">
        <v>245</v>
      </c>
      <c r="N11" s="76"/>
      <c r="O11" s="88"/>
      <c r="P11" s="29"/>
    </row>
    <row r="12" spans="1:16" ht="15.6" x14ac:dyDescent="0.3">
      <c r="A12" s="26" t="s">
        <v>129</v>
      </c>
      <c r="B12" s="7" t="s">
        <v>245</v>
      </c>
      <c r="C12" s="93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6" t="s">
        <v>245</v>
      </c>
      <c r="K12" s="7" t="s">
        <v>245</v>
      </c>
      <c r="L12" s="76" t="s">
        <v>245</v>
      </c>
      <c r="M12" s="7" t="s">
        <v>245</v>
      </c>
      <c r="N12" s="76"/>
      <c r="O12" s="88"/>
      <c r="P12" s="29"/>
    </row>
    <row r="13" spans="1:16" ht="15.6" x14ac:dyDescent="0.3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6" t="s">
        <v>245</v>
      </c>
      <c r="K13" s="7" t="s">
        <v>245</v>
      </c>
      <c r="L13" s="76" t="s">
        <v>245</v>
      </c>
      <c r="M13" s="7" t="s">
        <v>245</v>
      </c>
      <c r="N13" s="76"/>
      <c r="O13" s="88"/>
      <c r="P13" s="29"/>
    </row>
    <row r="14" spans="1:16" ht="15.6" x14ac:dyDescent="0.3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6">
        <v>2.4449000000000001</v>
      </c>
      <c r="K14" s="7" t="s">
        <v>245</v>
      </c>
      <c r="L14" s="76" t="s">
        <v>245</v>
      </c>
      <c r="M14" s="7" t="s">
        <v>245</v>
      </c>
      <c r="N14" s="76"/>
      <c r="O14" s="88"/>
      <c r="P14" s="29"/>
    </row>
    <row r="15" spans="1:16" ht="15.6" x14ac:dyDescent="0.3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6" t="s">
        <v>245</v>
      </c>
      <c r="K15" s="7" t="s">
        <v>245</v>
      </c>
      <c r="L15" s="76" t="s">
        <v>245</v>
      </c>
      <c r="M15" s="7"/>
      <c r="N15" s="76"/>
      <c r="O15" s="88"/>
      <c r="P15" s="29"/>
    </row>
    <row r="16" spans="1:16" ht="15.6" x14ac:dyDescent="0.3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6" t="s">
        <v>245</v>
      </c>
      <c r="K16" s="7" t="s">
        <v>245</v>
      </c>
      <c r="L16" s="76" t="s">
        <v>245</v>
      </c>
      <c r="M16" s="7" t="s">
        <v>245</v>
      </c>
      <c r="N16" s="76">
        <v>2.5</v>
      </c>
      <c r="O16" s="88"/>
      <c r="P16" s="29"/>
    </row>
    <row r="17" spans="1:16" ht="15.6" x14ac:dyDescent="0.3">
      <c r="A17" s="91" t="s">
        <v>117</v>
      </c>
      <c r="B17" s="94"/>
      <c r="C17" s="94"/>
      <c r="D17" s="94"/>
      <c r="E17" s="94"/>
      <c r="F17" s="94"/>
      <c r="G17" s="94"/>
      <c r="H17" s="94"/>
      <c r="I17" s="94"/>
      <c r="J17" s="97"/>
      <c r="K17" s="94"/>
      <c r="L17" s="97"/>
      <c r="M17" s="94"/>
      <c r="N17" s="97"/>
      <c r="O17" s="99"/>
      <c r="P17" s="92">
        <v>9</v>
      </c>
    </row>
    <row r="18" spans="1:16" ht="15.6" x14ac:dyDescent="0.3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6" t="s">
        <v>245</v>
      </c>
      <c r="K18" s="7" t="s">
        <v>245</v>
      </c>
      <c r="L18" s="76" t="s">
        <v>245</v>
      </c>
      <c r="M18" s="7" t="s">
        <v>245</v>
      </c>
      <c r="N18" s="76"/>
      <c r="O18" s="88" t="s">
        <v>245</v>
      </c>
      <c r="P18" s="29">
        <v>2.6</v>
      </c>
    </row>
    <row r="19" spans="1:16" ht="15.6" x14ac:dyDescent="0.3">
      <c r="A19" s="70" t="s">
        <v>115</v>
      </c>
      <c r="B19" s="77" t="s">
        <v>245</v>
      </c>
      <c r="C19" s="77" t="s">
        <v>245</v>
      </c>
      <c r="D19" s="77" t="s">
        <v>245</v>
      </c>
      <c r="E19" s="77" t="s">
        <v>245</v>
      </c>
      <c r="F19" s="77" t="s">
        <v>245</v>
      </c>
      <c r="G19" s="77" t="s">
        <v>245</v>
      </c>
      <c r="H19" s="77" t="s">
        <v>245</v>
      </c>
      <c r="I19" s="77" t="s">
        <v>245</v>
      </c>
      <c r="J19" s="78" t="s">
        <v>245</v>
      </c>
      <c r="K19" s="77" t="s">
        <v>245</v>
      </c>
      <c r="L19" s="78" t="s">
        <v>245</v>
      </c>
      <c r="M19" s="77" t="s">
        <v>245</v>
      </c>
      <c r="N19" s="78"/>
      <c r="O19" s="89" t="s">
        <v>245</v>
      </c>
      <c r="P19" s="80">
        <v>2.6</v>
      </c>
    </row>
    <row r="20" spans="1:16" ht="15.6" x14ac:dyDescent="0.3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6" t="s">
        <v>245</v>
      </c>
      <c r="K20" s="7" t="s">
        <v>245</v>
      </c>
      <c r="L20" s="76" t="s">
        <v>245</v>
      </c>
      <c r="M20" s="7" t="s">
        <v>245</v>
      </c>
      <c r="N20" s="76"/>
      <c r="O20" s="88" t="s">
        <v>245</v>
      </c>
      <c r="P20" s="29"/>
    </row>
    <row r="21" spans="1:16" ht="16.2" thickBot="1" x14ac:dyDescent="0.35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1"/>
      <c r="K21" s="8" t="s">
        <v>245</v>
      </c>
      <c r="L21" s="81" t="s">
        <v>245</v>
      </c>
      <c r="M21" s="8" t="s">
        <v>245</v>
      </c>
      <c r="N21" s="81"/>
      <c r="O21" s="90">
        <v>0.1</v>
      </c>
      <c r="P21" s="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M29" sqref="M29"/>
    </sheetView>
  </sheetViews>
  <sheetFormatPr defaultColWidth="8.77734375"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[kUSD/(bbl/day)]</v>
      </c>
      <c r="B1" s="1"/>
      <c r="C1" s="1"/>
      <c r="D1" s="1"/>
    </row>
    <row r="2" spans="1:7" ht="15.6" x14ac:dyDescent="0.3">
      <c r="A2" s="4" t="s">
        <v>233</v>
      </c>
      <c r="B2" s="84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6" x14ac:dyDescent="0.3">
      <c r="A3" s="26" t="s">
        <v>132</v>
      </c>
      <c r="B3" s="100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133</v>
      </c>
      <c r="B4" s="101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14285.714285714286</v>
      </c>
    </row>
    <row r="5" spans="1:2" x14ac:dyDescent="0.3">
      <c r="A5" s="26" t="s">
        <v>137</v>
      </c>
      <c r="B5" s="35">
        <v>35714.285714285717</v>
      </c>
    </row>
    <row r="6" spans="1:2" x14ac:dyDescent="0.3">
      <c r="A6" s="26" t="s">
        <v>138</v>
      </c>
      <c r="B6" s="35">
        <v>42857.142857142855</v>
      </c>
    </row>
    <row r="7" spans="1:2" ht="16.2" thickBot="1" x14ac:dyDescent="0.35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4</v>
      </c>
    </row>
    <row r="5" spans="1:2" x14ac:dyDescent="0.3">
      <c r="A5" s="26" t="s">
        <v>137</v>
      </c>
      <c r="B5" s="35">
        <v>6</v>
      </c>
    </row>
    <row r="6" spans="1:2" x14ac:dyDescent="0.3">
      <c r="A6" s="26" t="s">
        <v>138</v>
      </c>
      <c r="B6" s="35">
        <v>8</v>
      </c>
    </row>
    <row r="7" spans="1:2" ht="16.2" thickBot="1" x14ac:dyDescent="0.35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activeCell="B5" sqref="B5"/>
    </sheetView>
  </sheetViews>
  <sheetFormatPr defaultColWidth="8.77734375" defaultRowHeight="14.4" x14ac:dyDescent="0.3"/>
  <cols>
    <col min="1" max="1" width="17.109375" customWidth="1"/>
  </cols>
  <sheetData>
    <row r="1" spans="1:2" ht="16.2" thickBot="1" x14ac:dyDescent="0.35">
      <c r="A1" s="1" t="s">
        <v>241</v>
      </c>
    </row>
    <row r="2" spans="1:2" ht="15.6" x14ac:dyDescent="0.3">
      <c r="A2" s="4" t="s">
        <v>170</v>
      </c>
      <c r="B2" s="25" t="s">
        <v>46</v>
      </c>
    </row>
    <row r="3" spans="1:2" ht="15.6" x14ac:dyDescent="0.3">
      <c r="A3" s="26" t="s">
        <v>119</v>
      </c>
      <c r="B3" s="32">
        <v>0.5</v>
      </c>
    </row>
    <row r="4" spans="1:2" ht="15.6" x14ac:dyDescent="0.3">
      <c r="A4" s="26" t="s">
        <v>120</v>
      </c>
      <c r="B4" s="32">
        <v>0.8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/>
  </sheetViews>
  <sheetFormatPr defaultColWidth="8.77734375" defaultRowHeight="14.4" x14ac:dyDescent="0.3"/>
  <cols>
    <col min="1" max="1" width="17.44140625" customWidth="1"/>
  </cols>
  <sheetData>
    <row r="1" spans="1:3" ht="16.2" thickBot="1" x14ac:dyDescent="0.35">
      <c r="A1" s="1" t="s">
        <v>261</v>
      </c>
    </row>
    <row r="2" spans="1:3" ht="15.6" x14ac:dyDescent="0.3">
      <c r="A2" s="4" t="s">
        <v>170</v>
      </c>
      <c r="B2" s="25" t="s">
        <v>242</v>
      </c>
      <c r="C2" s="25" t="s">
        <v>262</v>
      </c>
    </row>
    <row r="3" spans="1:3" ht="15.6" x14ac:dyDescent="0.3">
      <c r="A3" s="26" t="s">
        <v>119</v>
      </c>
      <c r="B3" s="32">
        <v>0.8</v>
      </c>
      <c r="C3" s="32">
        <v>1</v>
      </c>
    </row>
    <row r="4" spans="1:3" ht="15.6" x14ac:dyDescent="0.3">
      <c r="A4" s="26" t="s">
        <v>120</v>
      </c>
      <c r="B4" s="32">
        <v>0</v>
      </c>
      <c r="C4" s="3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7734375" defaultRowHeight="14.4" x14ac:dyDescent="0.3"/>
  <cols>
    <col min="1" max="1" width="25.44140625" customWidth="1"/>
  </cols>
  <sheetData>
    <row r="1" spans="1:2" ht="16.2" thickBot="1" x14ac:dyDescent="0.35">
      <c r="A1" s="1" t="s">
        <v>257</v>
      </c>
    </row>
    <row r="2" spans="1:2" ht="15.6" x14ac:dyDescent="0.3">
      <c r="A2" s="4" t="s">
        <v>236</v>
      </c>
      <c r="B2" s="25" t="s">
        <v>46</v>
      </c>
    </row>
    <row r="3" spans="1:2" ht="15.6" x14ac:dyDescent="0.3">
      <c r="A3" s="85" t="s">
        <v>121</v>
      </c>
      <c r="B3" s="35">
        <v>0</v>
      </c>
    </row>
    <row r="4" spans="1:2" ht="15.6" x14ac:dyDescent="0.3">
      <c r="A4" s="85" t="s">
        <v>122</v>
      </c>
      <c r="B4" s="35">
        <v>0</v>
      </c>
    </row>
    <row r="5" spans="1:2" ht="15.6" x14ac:dyDescent="0.3">
      <c r="A5" s="85" t="s">
        <v>258</v>
      </c>
      <c r="B5" s="35">
        <v>1</v>
      </c>
    </row>
    <row r="6" spans="1:2" ht="15.6" x14ac:dyDescent="0.3">
      <c r="A6" s="85" t="s">
        <v>259</v>
      </c>
      <c r="B6" s="35">
        <v>1</v>
      </c>
    </row>
    <row r="7" spans="1:2" ht="16.2" thickBot="1" x14ac:dyDescent="0.35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B4" sqref="B4"/>
    </sheetView>
  </sheetViews>
  <sheetFormatPr defaultColWidth="8.77734375" defaultRowHeight="14.4" x14ac:dyDescent="0.3"/>
  <cols>
    <col min="1" max="1" width="18" customWidth="1"/>
  </cols>
  <sheetData>
    <row r="1" spans="1:2" ht="16.2" thickBot="1" x14ac:dyDescent="0.35">
      <c r="A1" s="1" t="s">
        <v>255</v>
      </c>
    </row>
    <row r="2" spans="1:2" ht="15.6" x14ac:dyDescent="0.3">
      <c r="A2" s="4" t="s">
        <v>170</v>
      </c>
      <c r="B2" s="25" t="s">
        <v>46</v>
      </c>
    </row>
    <row r="3" spans="1:2" ht="15.6" x14ac:dyDescent="0.3">
      <c r="A3" s="26" t="s">
        <v>119</v>
      </c>
      <c r="B3" s="32">
        <v>1</v>
      </c>
    </row>
    <row r="4" spans="1:2" ht="16.2" thickBot="1" x14ac:dyDescent="0.35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ColWidth="8.77734375" defaultRowHeight="14.4" x14ac:dyDescent="0.3"/>
  <cols>
    <col min="1" max="1" width="19.109375" customWidth="1"/>
  </cols>
  <sheetData>
    <row r="1" spans="1:2" ht="16.2" thickBot="1" x14ac:dyDescent="0.35">
      <c r="A1" s="1" t="s">
        <v>256</v>
      </c>
    </row>
    <row r="2" spans="1:2" ht="15.6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ColWidth="8.77734375" defaultRowHeight="14.4" x14ac:dyDescent="0.3"/>
  <cols>
    <col min="1" max="1" width="22.109375" bestFit="1" customWidth="1"/>
  </cols>
  <sheetData>
    <row r="1" spans="1:2" ht="16.2" thickBot="1" x14ac:dyDescent="0.35">
      <c r="A1" s="28" t="s">
        <v>246</v>
      </c>
    </row>
    <row r="2" spans="1:2" ht="15.6" x14ac:dyDescent="0.3">
      <c r="A2" s="4" t="s">
        <v>45</v>
      </c>
      <c r="B2" s="25" t="s">
        <v>243</v>
      </c>
    </row>
    <row r="3" spans="1:2" ht="15.6" x14ac:dyDescent="0.3">
      <c r="A3" s="26" t="s">
        <v>247</v>
      </c>
      <c r="B3" s="35">
        <v>110</v>
      </c>
    </row>
    <row r="4" spans="1:2" ht="16.2" thickBot="1" x14ac:dyDescent="0.35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O22" sqref="O22"/>
    </sheetView>
  </sheetViews>
  <sheetFormatPr defaultColWidth="8.77734375" defaultRowHeight="14.4" x14ac:dyDescent="0.3"/>
  <cols>
    <col min="1" max="1" width="17" bestFit="1" customWidth="1"/>
  </cols>
  <sheetData>
    <row r="1" spans="1:2" ht="16.2" thickBot="1" x14ac:dyDescent="0.35">
      <c r="A1" s="28" t="s">
        <v>249</v>
      </c>
    </row>
    <row r="2" spans="1:2" ht="15.6" x14ac:dyDescent="0.3">
      <c r="A2" s="4" t="s">
        <v>45</v>
      </c>
      <c r="B2" s="25" t="s">
        <v>243</v>
      </c>
    </row>
    <row r="3" spans="1:2" ht="15.6" x14ac:dyDescent="0.3">
      <c r="A3" s="26" t="s">
        <v>250</v>
      </c>
      <c r="B3" s="42">
        <v>0.08</v>
      </c>
    </row>
    <row r="4" spans="1:2" ht="16.2" thickBot="1" x14ac:dyDescent="0.35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B3" sqref="B3"/>
    </sheetView>
  </sheetViews>
  <sheetFormatPr defaultColWidth="8.77734375" defaultRowHeight="14.4" x14ac:dyDescent="0.3"/>
  <cols>
    <col min="1" max="1" width="9.44140625" bestFit="1" customWidth="1"/>
    <col min="2" max="2" width="12.6640625" bestFit="1" customWidth="1"/>
    <col min="3" max="3" width="12.44140625" bestFit="1" customWidth="1"/>
    <col min="4" max="4" width="11.6640625" customWidth="1"/>
    <col min="5" max="5" width="17.1093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3" ht="16.2" thickBot="1" x14ac:dyDescent="0.35">
      <c r="A1" s="1" t="s">
        <v>272</v>
      </c>
    </row>
    <row r="2" spans="1:3" ht="15.6" x14ac:dyDescent="0.3">
      <c r="A2" s="4" t="s">
        <v>252</v>
      </c>
      <c r="B2" s="46" t="s">
        <v>242</v>
      </c>
      <c r="C2" s="46"/>
    </row>
    <row r="3" spans="1:3" ht="15.6" x14ac:dyDescent="0.3">
      <c r="A3" s="47" t="s">
        <v>89</v>
      </c>
      <c r="B3" s="48">
        <v>120</v>
      </c>
      <c r="C3" s="48"/>
    </row>
    <row r="4" spans="1:3" ht="15.6" x14ac:dyDescent="0.3">
      <c r="A4" s="26" t="s">
        <v>90</v>
      </c>
      <c r="B4" s="49">
        <v>100</v>
      </c>
      <c r="C4" s="49"/>
    </row>
    <row r="5" spans="1:3" ht="15.6" x14ac:dyDescent="0.3">
      <c r="A5" s="26" t="s">
        <v>91</v>
      </c>
      <c r="B5" s="49">
        <v>150</v>
      </c>
      <c r="C5" s="107"/>
    </row>
    <row r="6" spans="1:3" ht="15.6" x14ac:dyDescent="0.3">
      <c r="A6" s="70" t="s">
        <v>92</v>
      </c>
      <c r="B6" s="102">
        <v>125</v>
      </c>
      <c r="C6" s="107"/>
    </row>
    <row r="7" spans="1:3" ht="16.2" thickBot="1" x14ac:dyDescent="0.35">
      <c r="A7" s="27" t="s">
        <v>109</v>
      </c>
      <c r="B7" s="50">
        <v>110</v>
      </c>
      <c r="C7" s="10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2" sqref="C2:C3"/>
    </sheetView>
  </sheetViews>
  <sheetFormatPr defaultColWidth="8.77734375"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6" x14ac:dyDescent="0.3">
      <c r="A2" s="4" t="s">
        <v>252</v>
      </c>
      <c r="B2" s="46" t="s">
        <v>242</v>
      </c>
      <c r="C2" s="46"/>
    </row>
    <row r="3" spans="1:3" ht="16.2" thickBot="1" x14ac:dyDescent="0.35">
      <c r="A3" s="103" t="s">
        <v>117</v>
      </c>
      <c r="B3" s="104">
        <v>0</v>
      </c>
      <c r="C3" s="104"/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C3"/>
  <sheetViews>
    <sheetView workbookViewId="0">
      <selection activeCell="J13" sqref="J13"/>
    </sheetView>
  </sheetViews>
  <sheetFormatPr defaultColWidth="8.77734375" defaultRowHeight="14.4" x14ac:dyDescent="0.3"/>
  <cols>
    <col min="1" max="1" width="17.6640625" customWidth="1"/>
    <col min="2" max="2" width="12.44140625" bestFit="1" customWidth="1"/>
  </cols>
  <sheetData>
    <row r="1" spans="1:3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6" x14ac:dyDescent="0.3">
      <c r="A2" s="4" t="s">
        <v>158</v>
      </c>
      <c r="B2" s="46" t="s">
        <v>242</v>
      </c>
      <c r="C2" s="46"/>
    </row>
    <row r="3" spans="1:3" ht="16.2" thickBot="1" x14ac:dyDescent="0.35">
      <c r="A3" s="27" t="s">
        <v>109</v>
      </c>
      <c r="B3" s="50">
        <v>0</v>
      </c>
      <c r="C3" s="5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D9" sqref="D9"/>
    </sheetView>
  </sheetViews>
  <sheetFormatPr defaultColWidth="11.5546875" defaultRowHeight="14.4" x14ac:dyDescent="0.3"/>
  <sheetData>
    <row r="1" spans="1:3" ht="15" thickBot="1" x14ac:dyDescent="0.35">
      <c r="A1" t="s">
        <v>263</v>
      </c>
    </row>
    <row r="2" spans="1:3" ht="15.6" x14ac:dyDescent="0.3">
      <c r="A2" s="4" t="s">
        <v>170</v>
      </c>
      <c r="B2" s="46" t="s">
        <v>242</v>
      </c>
      <c r="C2" s="46"/>
    </row>
    <row r="3" spans="1:3" ht="15.6" x14ac:dyDescent="0.3">
      <c r="A3" s="26" t="s">
        <v>119</v>
      </c>
      <c r="B3" s="49">
        <v>0</v>
      </c>
      <c r="C3" s="49"/>
    </row>
    <row r="4" spans="1:3" ht="15.6" x14ac:dyDescent="0.3">
      <c r="A4" s="26" t="s">
        <v>120</v>
      </c>
      <c r="B4" s="49">
        <v>0</v>
      </c>
      <c r="C4" s="49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C8" sqref="C8"/>
    </sheetView>
  </sheetViews>
  <sheetFormatPr defaultColWidth="11.5546875" defaultRowHeight="14.4" x14ac:dyDescent="0.3"/>
  <sheetData>
    <row r="1" spans="1:3" ht="15" thickBot="1" x14ac:dyDescent="0.35">
      <c r="A1" t="s">
        <v>265</v>
      </c>
    </row>
    <row r="2" spans="1:3" ht="15.6" x14ac:dyDescent="0.3">
      <c r="A2" s="4" t="s">
        <v>170</v>
      </c>
      <c r="B2" s="46" t="s">
        <v>242</v>
      </c>
      <c r="C2" s="46"/>
    </row>
    <row r="3" spans="1:3" ht="15.6" x14ac:dyDescent="0.3">
      <c r="A3" s="26" t="s">
        <v>119</v>
      </c>
      <c r="B3" s="49">
        <v>0</v>
      </c>
      <c r="C3" s="49"/>
    </row>
    <row r="4" spans="1:3" ht="15.6" x14ac:dyDescent="0.3">
      <c r="A4" s="26" t="s">
        <v>120</v>
      </c>
      <c r="B4" s="49">
        <v>0</v>
      </c>
      <c r="C4" s="49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F13" sqref="F13"/>
    </sheetView>
  </sheetViews>
  <sheetFormatPr defaultColWidth="11.5546875" defaultRowHeight="14.4" x14ac:dyDescent="0.3"/>
  <sheetData>
    <row r="1" spans="1:3" ht="15" thickBot="1" x14ac:dyDescent="0.35">
      <c r="A1" t="s">
        <v>264</v>
      </c>
    </row>
    <row r="2" spans="1:3" ht="15.6" x14ac:dyDescent="0.3">
      <c r="A2" s="4" t="s">
        <v>170</v>
      </c>
      <c r="B2" s="46" t="s">
        <v>242</v>
      </c>
      <c r="C2" s="46"/>
    </row>
    <row r="3" spans="1:3" ht="15.6" x14ac:dyDescent="0.3">
      <c r="A3" s="26" t="s">
        <v>119</v>
      </c>
      <c r="B3" s="49">
        <v>1</v>
      </c>
      <c r="C3" s="49"/>
    </row>
    <row r="4" spans="1:3" ht="15.6" x14ac:dyDescent="0.3">
      <c r="A4" s="26" t="s">
        <v>120</v>
      </c>
      <c r="B4" s="49">
        <v>1</v>
      </c>
      <c r="C4" s="4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4242-36AD-5141-9744-7F50F9387918}">
  <dimension ref="A1:A3"/>
  <sheetViews>
    <sheetView workbookViewId="0">
      <selection activeCell="J21" sqref="J21"/>
    </sheetView>
  </sheetViews>
  <sheetFormatPr defaultColWidth="11.5546875" defaultRowHeight="14.4" x14ac:dyDescent="0.3"/>
  <sheetData>
    <row r="1" spans="1:1" x14ac:dyDescent="0.3">
      <c r="A1" t="s">
        <v>267</v>
      </c>
    </row>
    <row r="2" spans="1:1" x14ac:dyDescent="0.3">
      <c r="A2" s="108" t="s">
        <v>46</v>
      </c>
    </row>
    <row r="3" spans="1:1" x14ac:dyDescent="0.3">
      <c r="A3">
        <v>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B416-0D2D-42B4-AFE3-F87E08463FE6}">
  <dimension ref="A1:D4"/>
  <sheetViews>
    <sheetView tabSelected="1" workbookViewId="0">
      <selection activeCell="J14" sqref="J14"/>
    </sheetView>
  </sheetViews>
  <sheetFormatPr defaultRowHeight="14.4" x14ac:dyDescent="0.3"/>
  <cols>
    <col min="1" max="1" width="17.6640625" customWidth="1"/>
  </cols>
  <sheetData>
    <row r="1" spans="1:4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[kUSD/bbl]</v>
      </c>
      <c r="B1" s="1"/>
      <c r="C1" s="1"/>
      <c r="D1" s="1"/>
    </row>
    <row r="2" spans="1:4" ht="15.6" x14ac:dyDescent="0.3">
      <c r="A2" s="4" t="s">
        <v>170</v>
      </c>
      <c r="B2" s="25" t="s">
        <v>46</v>
      </c>
    </row>
    <row r="3" spans="1:4" ht="15.6" x14ac:dyDescent="0.3">
      <c r="A3" s="26" t="s">
        <v>270</v>
      </c>
      <c r="B3" s="29">
        <v>3.5E-4</v>
      </c>
    </row>
    <row r="4" spans="1:4" ht="15.6" x14ac:dyDescent="0.3">
      <c r="A4" s="26" t="s">
        <v>271</v>
      </c>
      <c r="B4" s="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StorageCost</vt:lpstr>
      <vt:lpstr>StorageWithdrawalRevenue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MinResidualQuality</vt:lpstr>
      <vt:lpstr>ComponentPrice</vt:lpstr>
      <vt:lpstr>ComponentTreatment</vt:lpstr>
      <vt:lpstr>TimeDiscretization</vt:lpstr>
      <vt:lpstr>TreatmentReward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Sakshi Naik Naik</cp:lastModifiedBy>
  <cp:revision/>
  <dcterms:created xsi:type="dcterms:W3CDTF">2021-03-26T14:51:49Z</dcterms:created>
  <dcterms:modified xsi:type="dcterms:W3CDTF">2024-03-04T02:33:48Z</dcterms:modified>
  <cp:category/>
  <cp:contentStatus/>
</cp:coreProperties>
</file>