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0"/>
  <workbookPr codeName="ThisWorkbook"/>
  <mc:AlternateContent xmlns:mc="http://schemas.openxmlformats.org/markup-compatibility/2006">
    <mc:Choice Requires="x15">
      <x15ac:absPath xmlns:x15ac="http://schemas.microsoft.com/office/spreadsheetml/2010/11/ac" url="N:\Finance\Controlling Dept\Data\Audit 2023\March 2023\SEBI Financials\"/>
    </mc:Choice>
  </mc:AlternateContent>
  <xr:revisionPtr revIDLastSave="0" documentId="8_{6D37C39A-E2E7-4D57-A0F8-8F0A502E9134}" xr6:coauthVersionLast="47" xr6:coauthVersionMax="47" xr10:uidLastSave="{00000000-0000-0000-0000-000000000000}"/>
  <bookViews>
    <workbookView xWindow="-120" yWindow="-120" windowWidth="29040" windowHeight="15720" tabRatio="933" firstSheet="26" activeTab="26" xr2:uid="{00000000-000D-0000-FFFF-FFFF00000000}"/>
  </bookViews>
  <sheets>
    <sheet name="Top Sheet" sheetId="67" r:id="rId1"/>
    <sheet name="Trial Balance" sheetId="68" r:id="rId2"/>
    <sheet name="Manual Adjustments" sheetId="69" r:id="rId3"/>
    <sheet name="BS Ind AS" sheetId="24" r:id="rId4"/>
    <sheet name="PL Ind AS" sheetId="25" r:id="rId5"/>
    <sheet name="SOCE" sheetId="28" r:id="rId6"/>
    <sheet name="PPE" sheetId="33" r:id="rId7"/>
    <sheet name="Intangibles" sheetId="34" r:id="rId8"/>
    <sheet name="ROU Assets" sheetId="70" r:id="rId9"/>
    <sheet name="Financial Assets" sheetId="35" r:id="rId10"/>
    <sheet name="Other Assets" sheetId="36" r:id="rId11"/>
    <sheet name="Share Capital And Equity" sheetId="37" r:id="rId12"/>
    <sheet name="Financial Liablities" sheetId="39" r:id="rId13"/>
    <sheet name="Other Liabilities" sheetId="40" r:id="rId14"/>
    <sheet name="Provisions" sheetId="41" r:id="rId15"/>
    <sheet name="Employee Benefit Obligation" sheetId="42" r:id="rId16"/>
    <sheet name="Tax" sheetId="43" r:id="rId17"/>
    <sheet name="P&amp;L Notes" sheetId="45" r:id="rId18"/>
    <sheet name="Capital Management" sheetId="50" state="hidden" r:id="rId19"/>
    <sheet name="Unrecognised items" sheetId="53" r:id="rId20"/>
    <sheet name="Fair value" sheetId="46" r:id="rId21"/>
    <sheet name="FRM 1" sheetId="47" r:id="rId22"/>
    <sheet name="Market rate risk" sheetId="48" r:id="rId23"/>
    <sheet name="FRM 2" sheetId="49" r:id="rId24"/>
    <sheet name="Related Party Transactions" sheetId="52" r:id="rId25"/>
    <sheet name="Trade Receivables" sheetId="77" r:id="rId26"/>
    <sheet name="Trade Payables" sheetId="78" r:id="rId27"/>
    <sheet name="Loans" sheetId="79" r:id="rId28"/>
    <sheet name="Intangible Asset Under Dev." sheetId="80" r:id="rId29"/>
    <sheet name="CWIP" sheetId="81" r:id="rId30"/>
    <sheet name="Immov Prop." sheetId="82" r:id="rId31"/>
    <sheet name="Share based payments (EBT)" sheetId="54" state="hidden" r:id="rId32"/>
    <sheet name="EPS" sheetId="55"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E" localSheetId="31">#REF!</definedName>
    <definedName name="\J" localSheetId="31">#REF!</definedName>
    <definedName name="\p" localSheetId="31">'[1]CMA DATA'!#REF!</definedName>
    <definedName name="\q" localSheetId="31">'[1]CMA DATA'!#REF!</definedName>
    <definedName name="\s" localSheetId="31">'[1]CMA DATA'!#REF!</definedName>
    <definedName name="__________k3" localSheetId="8" hidden="1">#REF!</definedName>
    <definedName name="__________k3" hidden="1">#REF!</definedName>
    <definedName name="__________k4" localSheetId="8" hidden="1">#REF!</definedName>
    <definedName name="__________k4" hidden="1">#REF!</definedName>
    <definedName name="_________k3" localSheetId="8" hidden="1">#REF!</definedName>
    <definedName name="_________k3" hidden="1">#REF!</definedName>
    <definedName name="_________k4" localSheetId="8" hidden="1">#REF!</definedName>
    <definedName name="_________k4" hidden="1">#REF!</definedName>
    <definedName name="________k3" localSheetId="8" hidden="1">#REF!</definedName>
    <definedName name="________k3" hidden="1">#REF!</definedName>
    <definedName name="________k4" localSheetId="8" hidden="1">#REF!</definedName>
    <definedName name="________k4" hidden="1">#REF!</definedName>
    <definedName name="_______k3" localSheetId="8" hidden="1">#REF!</definedName>
    <definedName name="_______k3" hidden="1">#REF!</definedName>
    <definedName name="_______k4" localSheetId="8" hidden="1">#REF!</definedName>
    <definedName name="_______k4" hidden="1">#REF!</definedName>
    <definedName name="______k3" localSheetId="8" hidden="1">#REF!</definedName>
    <definedName name="______k3" hidden="1">#REF!</definedName>
    <definedName name="______k4" localSheetId="8" hidden="1">#REF!</definedName>
    <definedName name="______k4" hidden="1">#REF!</definedName>
    <definedName name="_____k3" localSheetId="8" hidden="1">#REF!</definedName>
    <definedName name="_____k3" hidden="1">#REF!</definedName>
    <definedName name="_____k4" localSheetId="8" hidden="1">#REF!</definedName>
    <definedName name="_____k4" hidden="1">#REF!</definedName>
    <definedName name="____k3" localSheetId="8" hidden="1">#REF!</definedName>
    <definedName name="____k3" hidden="1">#REF!</definedName>
    <definedName name="____k4" localSheetId="8" hidden="1">#REF!</definedName>
    <definedName name="____k4" hidden="1">#REF!</definedName>
    <definedName name="___k3" localSheetId="8" hidden="1">#REF!</definedName>
    <definedName name="___k3" hidden="1">#REF!</definedName>
    <definedName name="___k4" localSheetId="8" hidden="1">#REF!</definedName>
    <definedName name="___k4" hidden="1">#REF!</definedName>
    <definedName name="__123Graph_A" localSheetId="8" hidden="1">'[2]TRIAL BALANCE'!#REF!</definedName>
    <definedName name="__123Graph_A" hidden="1">'[2]TRIAL BALANCE'!#REF!</definedName>
    <definedName name="__123Graph_B" localSheetId="8" hidden="1">'[2]TRIAL BALANCE'!#REF!</definedName>
    <definedName name="__123Graph_B" hidden="1">'[2]TRIAL BALANCE'!#REF!</definedName>
    <definedName name="__123Graph_BCURRENT" localSheetId="8" hidden="1">[3]EXPENSES!#REF!</definedName>
    <definedName name="__123Graph_BCURRENT" hidden="1">[3]EXPENSES!#REF!</definedName>
    <definedName name="__123Graph_CCURRENT" localSheetId="8" hidden="1">[3]EXPENSES!#REF!</definedName>
    <definedName name="__123Graph_CCURRENT" hidden="1">[3]EXPENSES!#REF!</definedName>
    <definedName name="__123Graph_D" localSheetId="8" hidden="1">'[4]vb 9&amp;10'!#REF!</definedName>
    <definedName name="__123Graph_D" hidden="1">'[4]vb 9&amp;10'!#REF!</definedName>
    <definedName name="__123Graph_DCURRENT" localSheetId="8" hidden="1">[3]EXPENSES!#REF!</definedName>
    <definedName name="__123Graph_DCURRENT" hidden="1">[3]EXPENSES!#REF!</definedName>
    <definedName name="__123Graph_ECURRENT" localSheetId="8" hidden="1">[3]EXPENSES!#REF!</definedName>
    <definedName name="__123Graph_ECURRENT" hidden="1">[3]EXPENSES!#REF!</definedName>
    <definedName name="__123Graph_X" localSheetId="8" hidden="1">'[2]TRIAL BALANCE'!#REF!</definedName>
    <definedName name="__123Graph_X" hidden="1">'[2]TRIAL BALANCE'!#REF!</definedName>
    <definedName name="__Actuals_for_total_of_12_Time_selections_Ledger_1" hidden="1">[5]pcQueryData!$A$4</definedName>
    <definedName name="__IntlFixup" hidden="1">TRUE</definedName>
    <definedName name="__k3" localSheetId="8" hidden="1">#REF!</definedName>
    <definedName name="__k3" hidden="1">#REF!</definedName>
    <definedName name="__k4" localSheetId="8" hidden="1">#REF!</definedName>
    <definedName name="__k4" hidden="1">#REF!</definedName>
    <definedName name="_Closing_Balance_for_Branch" hidden="1">[6]pcQueryData!$A$3</definedName>
    <definedName name="_Fill" localSheetId="3" hidden="1">'[7]96-97 DEFAULTERS'!#REF!</definedName>
    <definedName name="_Fill" localSheetId="18" hidden="1">#REF!</definedName>
    <definedName name="_Fill" localSheetId="20" hidden="1">#REF!</definedName>
    <definedName name="_Fill" localSheetId="9" hidden="1">'[7]96-97 DEFAULTERS'!#REF!</definedName>
    <definedName name="_Fill" localSheetId="23" hidden="1">#REF!</definedName>
    <definedName name="_Fill" localSheetId="4" hidden="1">'[7]96-97 DEFAULTERS'!#REF!</definedName>
    <definedName name="_Fill" localSheetId="8" hidden="1">'[7]96-97 DEFAULTERS'!#REF!</definedName>
    <definedName name="_Fill" localSheetId="31" hidden="1">#REF!</definedName>
    <definedName name="_Fill" localSheetId="11" hidden="1">#REF!</definedName>
    <definedName name="_Fill" localSheetId="5" hidden="1">'[7]96-97 DEFAULTERS'!#REF!</definedName>
    <definedName name="_Fill" hidden="1">'[7]96-97 DEFAULTERS'!#REF!</definedName>
    <definedName name="_xlnm._FilterDatabase" localSheetId="8" hidden="1">#REF!</definedName>
    <definedName name="_xlnm._FilterDatabase" localSheetId="1" hidden="1">'Trial Balance'!$B$4:$O$111</definedName>
    <definedName name="_xlnm._FilterDatabase" hidden="1">#REF!</definedName>
    <definedName name="_k3" localSheetId="8" hidden="1">#REF!</definedName>
    <definedName name="_k3" hidden="1">#REF!</definedName>
    <definedName name="_k4" localSheetId="8" hidden="1">#REF!</definedName>
    <definedName name="_k4" hidden="1">#REF!</definedName>
    <definedName name="_Key1" localSheetId="3" hidden="1">#REF!</definedName>
    <definedName name="_Key1" localSheetId="18" hidden="1">[8]pendrr!#REF!</definedName>
    <definedName name="_Key1" localSheetId="20" hidden="1">[8]pendrr!#REF!</definedName>
    <definedName name="_Key1" localSheetId="9" hidden="1">#REF!</definedName>
    <definedName name="_Key1" localSheetId="23" hidden="1">[8]pendrr!#REF!</definedName>
    <definedName name="_Key1" localSheetId="4" hidden="1">#REF!</definedName>
    <definedName name="_Key1" localSheetId="8" hidden="1">#REF!</definedName>
    <definedName name="_Key1" localSheetId="31" hidden="1">[8]pendrr!#REF!</definedName>
    <definedName name="_Key1" localSheetId="11" hidden="1">#REF!</definedName>
    <definedName name="_Key1" localSheetId="5" hidden="1">#REF!</definedName>
    <definedName name="_Key1" hidden="1">#REF!</definedName>
    <definedName name="_Key2" localSheetId="3" hidden="1">#REF!</definedName>
    <definedName name="_Key2" localSheetId="18" hidden="1">#REF!</definedName>
    <definedName name="_Key2" localSheetId="20" hidden="1">#REF!</definedName>
    <definedName name="_Key2" localSheetId="9" hidden="1">#REF!</definedName>
    <definedName name="_Key2" localSheetId="23" hidden="1">#REF!</definedName>
    <definedName name="_Key2" localSheetId="4" hidden="1">#REF!</definedName>
    <definedName name="_Key2" localSheetId="8" hidden="1">#REF!</definedName>
    <definedName name="_Key2" localSheetId="31" hidden="1">#REF!</definedName>
    <definedName name="_Key2" localSheetId="5" hidden="1">#REF!</definedName>
    <definedName name="_Key2" hidden="1">#REF!</definedName>
    <definedName name="_key22" localSheetId="8" hidden="1">[9]MARGIN!#REF!</definedName>
    <definedName name="_key22" hidden="1">[9]MARGIN!#REF!</definedName>
    <definedName name="_Order1" hidden="1">255</definedName>
    <definedName name="_Order2" hidden="1">255</definedName>
    <definedName name="_Parse_In" localSheetId="8" hidden="1">#REF!</definedName>
    <definedName name="_Parse_In" hidden="1">#REF!</definedName>
    <definedName name="_Parse_Out" localSheetId="18" hidden="1">#REF!</definedName>
    <definedName name="_Parse_Out" localSheetId="20" hidden="1">#REF!</definedName>
    <definedName name="_Parse_Out" localSheetId="9" hidden="1">#REF!</definedName>
    <definedName name="_Parse_Out" localSheetId="23" hidden="1">#REF!</definedName>
    <definedName name="_Parse_Out" localSheetId="8" hidden="1">#REF!</definedName>
    <definedName name="_Parse_Out" localSheetId="31" hidden="1">#REF!</definedName>
    <definedName name="_Parse_Out" hidden="1">#REF!</definedName>
    <definedName name="_pcSlicerSheet_Slicer1" localSheetId="8" hidden="1">#REF!</definedName>
    <definedName name="_pcSlicerSheet_Slicer1" hidden="1">#REF!</definedName>
    <definedName name="_pcSlicerSheet1_Slicer1" hidden="1">[5]_pcSlicerSheet1!$A$2</definedName>
    <definedName name="_pcSlicerSheet1_Slicer2" localSheetId="8" hidden="1">#REF!</definedName>
    <definedName name="_pcSlicerSheet1_Slicer2" hidden="1">#REF!</definedName>
    <definedName name="_Regression_Int" hidden="1">1</definedName>
    <definedName name="_Sort" localSheetId="3" hidden="1">#REF!</definedName>
    <definedName name="_Sort" localSheetId="18" hidden="1">[8]pendrr!#REF!</definedName>
    <definedName name="_Sort" localSheetId="20" hidden="1">[8]pendrr!#REF!</definedName>
    <definedName name="_Sort" localSheetId="9" hidden="1">#REF!</definedName>
    <definedName name="_Sort" localSheetId="23" hidden="1">[8]pendrr!#REF!</definedName>
    <definedName name="_Sort" localSheetId="4" hidden="1">#REF!</definedName>
    <definedName name="_Sort" localSheetId="8" hidden="1">#REF!</definedName>
    <definedName name="_Sort" localSheetId="31" hidden="1">[8]pendrr!#REF!</definedName>
    <definedName name="_Sort" localSheetId="11" hidden="1">#REF!</definedName>
    <definedName name="_Sort" localSheetId="5" hidden="1">#REF!</definedName>
    <definedName name="_Sort" hidden="1">#REF!</definedName>
    <definedName name="_sort1" localSheetId="8" hidden="1">[9]MARGIN!#REF!</definedName>
    <definedName name="_sort1" hidden="1">[9]MARGIN!#REF!</definedName>
    <definedName name="aaa" localSheetId="31">#REF!</definedName>
    <definedName name="AccessDatabase" hidden="1">"C:\EXCISE\APRIL97.LDB"</definedName>
    <definedName name="ACwvu.all." localSheetId="3" hidden="1">'[10]MIS premises'!#REF!</definedName>
    <definedName name="ACwvu.all." localSheetId="9" hidden="1">'[10]MIS premises'!#REF!</definedName>
    <definedName name="ACwvu.all." localSheetId="4" hidden="1">'[10]MIS premises'!#REF!</definedName>
    <definedName name="ACwvu.all." localSheetId="8" hidden="1">'[10]MIS premises'!#REF!</definedName>
    <definedName name="ACwvu.all." localSheetId="31" hidden="1">'[10]MIS premises'!#REF!</definedName>
    <definedName name="ACwvu.all." localSheetId="5" hidden="1">'[10]MIS premises'!#REF!</definedName>
    <definedName name="ACwvu.all." hidden="1">'[10]MIS premises'!#REF!</definedName>
    <definedName name="ad" localSheetId="8" hidden="1">[9]MARGIN!#REF!</definedName>
    <definedName name="ad" hidden="1">[9]MARGIN!#REF!</definedName>
    <definedName name="ade" localSheetId="8" hidden="1">[11]MARGIN!#REF!</definedName>
    <definedName name="ade" hidden="1">[11]MARGIN!#REF!</definedName>
    <definedName name="ads\" localSheetId="8" hidden="1">[12]EXPENSES!#REF!</definedName>
    <definedName name="ads\" hidden="1">[12]EXPENSES!#REF!</definedName>
    <definedName name="aneexure" localSheetId="9" hidden="1">#REF!</definedName>
    <definedName name="aneexure" localSheetId="8" hidden="1">#REF!</definedName>
    <definedName name="aneexure" localSheetId="31" hidden="1">#REF!</definedName>
    <definedName name="aneexure" localSheetId="5" hidden="1">#REF!</definedName>
    <definedName name="aneexure" hidden="1">#REF!</definedName>
    <definedName name="AppendixVVVVVV" localSheetId="8" hidden="1">[13]Bal_Gr!#REF!</definedName>
    <definedName name="AppendixVVVVVV" hidden="1">[13]Bal_Gr!#REF!</definedName>
    <definedName name="AS2DocOpenMode" hidden="1">"AS2DocumentEdit"</definedName>
    <definedName name="CitiLook" localSheetId="31">VLOOKUP('[14]Plant Nonpo Inventory'!$I1,VMast,10,FALSE)</definedName>
    <definedName name="CLook" localSheetId="31">VLOOKUP('[14]Plant Nonpo Inventory'!$I1,VMast,4,FALSE)</definedName>
    <definedName name="con" localSheetId="31">#REF!</definedName>
    <definedName name="_xlnm.Database" localSheetId="31">[15]aud300bs!#REF!</definedName>
    <definedName name="Database_MI" localSheetId="31">[15]aud300bs!#REF!</definedName>
    <definedName name="dddd" localSheetId="9" hidden="1">'[7]96-97 DEFAULTERS'!#REF!</definedName>
    <definedName name="dddd" localSheetId="8" hidden="1">'[7]96-97 DEFAULTERS'!#REF!</definedName>
    <definedName name="dddd" localSheetId="31" hidden="1">'[7]96-97 DEFAULTERS'!#REF!</definedName>
    <definedName name="dddd" localSheetId="5" hidden="1">'[7]96-97 DEFAULTERS'!#REF!</definedName>
    <definedName name="dddd" hidden="1">'[7]96-97 DEFAULTERS'!#REF!</definedName>
    <definedName name="dee" localSheetId="9" hidden="1">'[16]MIS premises'!#REF!</definedName>
    <definedName name="dee" localSheetId="8" hidden="1">'[16]MIS premises'!#REF!</definedName>
    <definedName name="dee" localSheetId="31" hidden="1">'[16]MIS premises'!#REF!</definedName>
    <definedName name="dee" localSheetId="5" hidden="1">'[16]MIS premises'!#REF!</definedName>
    <definedName name="dee" hidden="1">'[16]MIS premises'!#REF!</definedName>
    <definedName name="DEPRI" localSheetId="8" hidden="1">[17]EXPENSES!#REF!</definedName>
    <definedName name="DEPRI" hidden="1">[17]EXPENSES!#REF!</definedName>
    <definedName name="depsot123" localSheetId="31">VLOOKUP('[14]Plant Nonpo Inventory'!$I1,VMast,10,FALSE)</definedName>
    <definedName name="DF" localSheetId="8" hidden="1">[18]EXPENSES!#REF!</definedName>
    <definedName name="DF" hidden="1">[18]EXPENSES!#REF!</definedName>
    <definedName name="etc" localSheetId="8" hidden="1">#REF!</definedName>
    <definedName name="etc" hidden="1">#REF!</definedName>
    <definedName name="f" localSheetId="31">#REF!</definedName>
    <definedName name="fff" localSheetId="9" hidden="1">'[16]MIS premises'!#REF!</definedName>
    <definedName name="fff" localSheetId="8" hidden="1">'[16]MIS premises'!#REF!</definedName>
    <definedName name="fff" localSheetId="31" hidden="1">'[16]MIS premises'!#REF!</definedName>
    <definedName name="fff" localSheetId="5" hidden="1">'[16]MIS premises'!#REF!</definedName>
    <definedName name="fff" hidden="1">'[16]MIS premises'!#REF!</definedName>
    <definedName name="FG" localSheetId="8" hidden="1">[18]EXPENSES!#REF!</definedName>
    <definedName name="FG" hidden="1">[18]EXPENSES!#REF!</definedName>
    <definedName name="FIXEDCOST" localSheetId="8" hidden="1">#REF!</definedName>
    <definedName name="FIXEDCOST" hidden="1">#REF!</definedName>
    <definedName name="G" localSheetId="31">'[1]CMA DATA'!#REF!</definedName>
    <definedName name="gjk" localSheetId="9" hidden="1">'[19]96-97 DEFAULTERS'!#REF!</definedName>
    <definedName name="gjk" localSheetId="8" hidden="1">'[19]96-97 DEFAULTERS'!#REF!</definedName>
    <definedName name="gjk" localSheetId="31" hidden="1">'[19]96-97 DEFAULTERS'!#REF!</definedName>
    <definedName name="gjk" localSheetId="5" hidden="1">'[19]96-97 DEFAULTERS'!#REF!</definedName>
    <definedName name="gjk" hidden="1">'[19]96-97 DEFAULTERS'!#REF!</definedName>
    <definedName name="hdoihd\" localSheetId="8" hidden="1">[12]EXPENSES!#REF!</definedName>
    <definedName name="hdoihd\" hidden="1">[12]EXPENSES!#REF!</definedName>
    <definedName name="hhdi" localSheetId="9" hidden="1">'[16]MIS premises'!#REF!</definedName>
    <definedName name="hhdi" localSheetId="8" hidden="1">'[16]MIS premises'!#REF!</definedName>
    <definedName name="hhdi" localSheetId="31" hidden="1">'[16]MIS premises'!#REF!</definedName>
    <definedName name="hhdi" localSheetId="5" hidden="1">'[16]MIS premises'!#REF!</definedName>
    <definedName name="hhdi" hidden="1">'[16]MIS premises'!#REF!</definedName>
    <definedName name="hlh" localSheetId="8" hidden="1">[20]EXPENSES!#REF!</definedName>
    <definedName name="hlh" hidden="1">[20]EXPENSES!#REF!</definedName>
    <definedName name="HTML_CodePage" hidden="1">1252</definedName>
    <definedName name="HTML_Control" hidden="1">{"'subnets'!$A$1:$F$20"}</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june15_Ajustmenst" localSheetId="18" hidden="1">#REF!</definedName>
    <definedName name="june15_Ajustmenst" localSheetId="9" hidden="1">#REF!</definedName>
    <definedName name="june15_Ajustmenst" localSheetId="23" hidden="1">#REF!</definedName>
    <definedName name="june15_Ajustmenst" localSheetId="8" hidden="1">#REF!</definedName>
    <definedName name="june15_Ajustmenst" localSheetId="31" hidden="1">#REF!</definedName>
    <definedName name="june15_Ajustmenst" hidden="1">#REF!</definedName>
    <definedName name="K2_WBEVMODE" hidden="1">-1</definedName>
    <definedName name="khkh" localSheetId="8" hidden="1">[20]EXPENSES!#REF!</definedName>
    <definedName name="khkh" hidden="1">[20]EXPENSES!#REF!</definedName>
    <definedName name="pramod" localSheetId="31">#REF!</definedName>
    <definedName name="_xlnm.Print_Area" localSheetId="3">'BS Ind AS'!$A$1:$G$84</definedName>
    <definedName name="_xlnm.Print_Area" localSheetId="18">'Capital Management'!$B$1:$E$32</definedName>
    <definedName name="_xlnm.Print_Area" localSheetId="32">EPS!$B$1:$D$48</definedName>
    <definedName name="_xlnm.Print_Area" localSheetId="31">'Share based payments (EBT)'!$B$2:$K$73</definedName>
    <definedName name="PRINT_AREA_MI" localSheetId="31">#REF!</definedName>
    <definedName name="_xlnm.Print_Titles" localSheetId="32">EPS!$2:$4</definedName>
    <definedName name="_xlnm.Print_Titles" localSheetId="31">'Share based payments (EBT)'!$2:$4</definedName>
    <definedName name="RM" localSheetId="8" hidden="1">[18]EXPENSES!#REF!</definedName>
    <definedName name="RM" hidden="1">[18]EXPENSES!#REF!</definedName>
    <definedName name="Rwvu.all." localSheetId="3" hidden="1">'[10]MIS premises'!#REF!,'[10]MIS premises'!$AB$1:$AK$65536</definedName>
    <definedName name="Rwvu.all." localSheetId="9" hidden="1">'[10]MIS premises'!#REF!,'[10]MIS premises'!$AB$1:$AK$65536</definedName>
    <definedName name="Rwvu.all." localSheetId="4" hidden="1">'[10]MIS premises'!#REF!,'[10]MIS premises'!$AB$1:$AK$65536</definedName>
    <definedName name="Rwvu.all." localSheetId="8" hidden="1">'[10]MIS premises'!#REF!,'[10]MIS premises'!$AB$1:$AK$65536</definedName>
    <definedName name="Rwvu.all." localSheetId="31" hidden="1">'[10]MIS premises'!#REF!,'[10]MIS premises'!$AB$1:$AK$65536</definedName>
    <definedName name="Rwvu.all." localSheetId="5" hidden="1">'[10]MIS premises'!#REF!,'[10]MIS premises'!$AB$1:$AK$65536</definedName>
    <definedName name="Rwvu.all." hidden="1">'[10]MIS premises'!#REF!,'[10]MIS premises'!$AB$1:$AK$65536</definedName>
    <definedName name="sa" localSheetId="9" hidden="1">'[7]96-97 DEFAULTERS'!#REF!</definedName>
    <definedName name="sa" localSheetId="8" hidden="1">'[7]96-97 DEFAULTERS'!#REF!</definedName>
    <definedName name="sa" localSheetId="31" hidden="1">'[7]96-97 DEFAULTERS'!#REF!</definedName>
    <definedName name="sa" localSheetId="5" hidden="1">'[7]96-97 DEFAULTERS'!#REF!</definedName>
    <definedName name="sa" hidden="1">'[7]96-97 DEFAULTERS'!#REF!</definedName>
    <definedName name="SAPBEXdnldView" hidden="1">"4OHKZ6AAV2M8GZ1QM45X1GV49"</definedName>
    <definedName name="SAPBEXrevision" hidden="1">1</definedName>
    <definedName name="SAPBEXsysID" hidden="1">"CSR"</definedName>
    <definedName name="SAPBEXwbID" hidden="1">"3XQBW78D16A2EDUNTS3NPBKLN"</definedName>
    <definedName name="SupLook" localSheetId="31">VLOOKUP('[14]Plant Nonpo Inventory'!$I1,VMast,3,FALSE)</definedName>
    <definedName name="Swvu.all." localSheetId="3" hidden="1">'[10]MIS premises'!#REF!</definedName>
    <definedName name="Swvu.all." localSheetId="9" hidden="1">'[10]MIS premises'!#REF!</definedName>
    <definedName name="Swvu.all." localSheetId="4" hidden="1">'[10]MIS premises'!#REF!</definedName>
    <definedName name="Swvu.all." localSheetId="8" hidden="1">'[10]MIS premises'!#REF!</definedName>
    <definedName name="Swvu.all." localSheetId="31" hidden="1">'[10]MIS premises'!#REF!</definedName>
    <definedName name="Swvu.all." localSheetId="5" hidden="1">'[10]MIS premises'!#REF!</definedName>
    <definedName name="Swvu.all." hidden="1">'[10]MIS premises'!#REF!</definedName>
    <definedName name="treeList" hidden="1">"10000000000000000000000000000000000000000000000000000000000000000000000000000000000000000000000000000000000000000000000000000000000000000000000000000000000000000000000000000000000000000000000000000000"</definedName>
    <definedName name="x" localSheetId="31">'[1]CMA DATA'!#REF!</definedName>
    <definedName name="Z_96F1B851_9F8A_4FD0_811B_FD39A764D1E6_.wvu.Cols" localSheetId="3" hidden="1">'BS Ind AS'!$A:$A</definedName>
    <definedName name="Z_96F1B851_9F8A_4FD0_811B_FD39A764D1E6_.wvu.Cols" localSheetId="20" hidden="1">'Fair value'!$L:$L</definedName>
    <definedName name="Z_96F1B851_9F8A_4FD0_811B_FD39A764D1E6_.wvu.Cols" localSheetId="9" hidden="1">'Financial Assets'!$GD:$GU</definedName>
    <definedName name="Z_96F1B851_9F8A_4FD0_811B_FD39A764D1E6_.wvu.Cols" localSheetId="12" hidden="1">'Financial Liablities'!#REF!</definedName>
    <definedName name="Z_96F1B851_9F8A_4FD0_811B_FD39A764D1E6_.wvu.Cols" localSheetId="21" hidden="1">'FRM 1'!$C:$D</definedName>
    <definedName name="Z_96F1B851_9F8A_4FD0_811B_FD39A764D1E6_.wvu.Cols" localSheetId="4" hidden="1">'PL Ind AS'!$A:$A</definedName>
    <definedName name="Z_96F1B851_9F8A_4FD0_811B_FD39A764D1E6_.wvu.Cols" localSheetId="6" hidden="1">PPE!$N:$N</definedName>
    <definedName name="Z_96F1B851_9F8A_4FD0_811B_FD39A764D1E6_.wvu.Cols" localSheetId="8" hidden="1">'ROU Assets'!$M:$M</definedName>
    <definedName name="Z_96F1B851_9F8A_4FD0_811B_FD39A764D1E6_.wvu.Cols" localSheetId="31" hidden="1">'Share based payments (EBT)'!$U:$XFD</definedName>
    <definedName name="Z_96F1B851_9F8A_4FD0_811B_FD39A764D1E6_.wvu.PrintArea" localSheetId="3" hidden="1">'BS Ind AS'!$C$2:$E$82</definedName>
    <definedName name="Z_96F1B851_9F8A_4FD0_811B_FD39A764D1E6_.wvu.PrintArea" localSheetId="18" hidden="1">'Capital Management'!$B$1:$E$32</definedName>
    <definedName name="Z_96F1B851_9F8A_4FD0_811B_FD39A764D1E6_.wvu.PrintArea" localSheetId="9" hidden="1">'Financial Assets'!$B$1:$E$103</definedName>
    <definedName name="Z_96F1B851_9F8A_4FD0_811B_FD39A764D1E6_.wvu.PrintArea" localSheetId="12" hidden="1">'Financial Liablities'!$B$1:$G$85</definedName>
    <definedName name="Z_96F1B851_9F8A_4FD0_811B_FD39A764D1E6_.wvu.PrintArea" localSheetId="21" hidden="1">'FRM 1'!$B$1:$F$84</definedName>
    <definedName name="Z_96F1B851_9F8A_4FD0_811B_FD39A764D1E6_.wvu.PrintArea" localSheetId="23" hidden="1">'FRM 2'!$B$1:$I$26</definedName>
    <definedName name="Z_96F1B851_9F8A_4FD0_811B_FD39A764D1E6_.wvu.PrintArea" localSheetId="7" hidden="1">Intangibles!$B$1:$D$23</definedName>
    <definedName name="Z_96F1B851_9F8A_4FD0_811B_FD39A764D1E6_.wvu.PrintArea" localSheetId="22" hidden="1">'Market rate risk'!$B$1:$K$32</definedName>
    <definedName name="Z_96F1B851_9F8A_4FD0_811B_FD39A764D1E6_.wvu.PrintArea" localSheetId="10" hidden="1">'Other Assets'!$B$1:$C$38</definedName>
    <definedName name="Z_96F1B851_9F8A_4FD0_811B_FD39A764D1E6_.wvu.PrintArea" localSheetId="17" hidden="1">'P&amp;L Notes'!$A$1:$C$159</definedName>
    <definedName name="Z_96F1B851_9F8A_4FD0_811B_FD39A764D1E6_.wvu.PrintArea" localSheetId="4" hidden="1">'PL Ind AS'!$C$1:$E$46</definedName>
    <definedName name="Z_96F1B851_9F8A_4FD0_811B_FD39A764D1E6_.wvu.PrintArea" localSheetId="6" hidden="1">PPE!$B$1:$K$34</definedName>
    <definedName name="Z_96F1B851_9F8A_4FD0_811B_FD39A764D1E6_.wvu.PrintArea" localSheetId="14" hidden="1">Provisions!$B$1:$F$40</definedName>
    <definedName name="Z_96F1B851_9F8A_4FD0_811B_FD39A764D1E6_.wvu.PrintArea" localSheetId="8" hidden="1">'ROU Assets'!$B$1:$J$34</definedName>
    <definedName name="Z_96F1B851_9F8A_4FD0_811B_FD39A764D1E6_.wvu.PrintArea" localSheetId="31" hidden="1">'Share based payments (EBT)'!$B$2:$S$73</definedName>
    <definedName name="Z_96F1B851_9F8A_4FD0_811B_FD39A764D1E6_.wvu.PrintArea" localSheetId="5" hidden="1">SOCE!$B$1:$K$29</definedName>
    <definedName name="Z_96F1B851_9F8A_4FD0_811B_FD39A764D1E6_.wvu.PrintArea" localSheetId="19" hidden="1">'Unrecognised items'!$B$1:$I$67</definedName>
    <definedName name="Z_96F1B851_9F8A_4FD0_811B_FD39A764D1E6_.wvu.PrintTitles" localSheetId="21" hidden="1">'FRM 1'!$1:$4</definedName>
    <definedName name="Z_96F1B851_9F8A_4FD0_811B_FD39A764D1E6_.wvu.PrintTitles" localSheetId="14" hidden="1">Provisions!$4:$6</definedName>
    <definedName name="Z_96F1B851_9F8A_4FD0_811B_FD39A764D1E6_.wvu.Rows" localSheetId="3" hidden="1">'BS Ind AS'!$23:$24,'BS Ind AS'!$31:$31,'BS Ind AS'!$38:$38,'BS Ind AS'!#REF!</definedName>
    <definedName name="Z_96F1B851_9F8A_4FD0_811B_FD39A764D1E6_.wvu.Rows" localSheetId="20" hidden="1">'Fair value'!#REF!</definedName>
    <definedName name="Z_96F1B851_9F8A_4FD0_811B_FD39A764D1E6_.wvu.Rows" localSheetId="9" hidden="1">'Financial Assets'!#REF!</definedName>
    <definedName name="Z_96F1B851_9F8A_4FD0_811B_FD39A764D1E6_.wvu.Rows" localSheetId="7" hidden="1">Intangibles!#REF!</definedName>
    <definedName name="Z_96F1B851_9F8A_4FD0_811B_FD39A764D1E6_.wvu.Rows" localSheetId="31" hidden="1">'Share based payments (EBT)'!$162:$1048576,'Share based payments (EBT)'!$1:$1,'Share based payments (EBT)'!$136:$156</definedName>
    <definedName name="Z_96F1B851_9F8A_4FD0_811B_FD39A764D1E6_.wvu.Rows" localSheetId="5" hidden="1">SOCE!#REF!,SOCE!#REF!,SOCE!#REF!,SOCE!#REF!,SOCE!#REF!</definedName>
    <definedName name="Z_A78E47A5_AEA5_4FAA_816D_26AC70AB2BA5_.wvu.Cols" localSheetId="3" hidden="1">'BS Ind AS'!$A:$A</definedName>
    <definedName name="Z_A78E47A5_AEA5_4FAA_816D_26AC70AB2BA5_.wvu.Cols" localSheetId="9" hidden="1">'Financial Assets'!$GD:$GU</definedName>
    <definedName name="Z_A78E47A5_AEA5_4FAA_816D_26AC70AB2BA5_.wvu.Cols" localSheetId="4" hidden="1">'PL Ind AS'!$A:$A</definedName>
    <definedName name="Z_A78E47A5_AEA5_4FAA_816D_26AC70AB2BA5_.wvu.Cols" localSheetId="6" hidden="1">PPE!$N:$N</definedName>
    <definedName name="Z_A78E47A5_AEA5_4FAA_816D_26AC70AB2BA5_.wvu.Cols" localSheetId="8" hidden="1">'ROU Assets'!$M:$M</definedName>
    <definedName name="Z_A78E47A5_AEA5_4FAA_816D_26AC70AB2BA5_.wvu.Cols" localSheetId="31" hidden="1">'Share based payments (EBT)'!$U:$XFD</definedName>
    <definedName name="Z_A78E47A5_AEA5_4FAA_816D_26AC70AB2BA5_.wvu.PrintArea" localSheetId="3" hidden="1">'BS Ind AS'!$C$2:$E$82</definedName>
    <definedName name="Z_A78E47A5_AEA5_4FAA_816D_26AC70AB2BA5_.wvu.PrintArea" localSheetId="18" hidden="1">'Capital Management'!$B$1:$E$32</definedName>
    <definedName name="Z_A78E47A5_AEA5_4FAA_816D_26AC70AB2BA5_.wvu.PrintArea" localSheetId="9" hidden="1">'Financial Assets'!$B$1:$E$36</definedName>
    <definedName name="Z_A78E47A5_AEA5_4FAA_816D_26AC70AB2BA5_.wvu.PrintArea" localSheetId="21" hidden="1">'FRM 1'!$B$1:$F$84</definedName>
    <definedName name="Z_A78E47A5_AEA5_4FAA_816D_26AC70AB2BA5_.wvu.PrintArea" localSheetId="23" hidden="1">'FRM 2'!$B$1:$J$26</definedName>
    <definedName name="Z_A78E47A5_AEA5_4FAA_816D_26AC70AB2BA5_.wvu.PrintArea" localSheetId="22" hidden="1">'Market rate risk'!$B$1:$K$32</definedName>
    <definedName name="Z_A78E47A5_AEA5_4FAA_816D_26AC70AB2BA5_.wvu.PrintArea" localSheetId="4" hidden="1">'PL Ind AS'!$C$1:$E$56</definedName>
    <definedName name="Z_A78E47A5_AEA5_4FAA_816D_26AC70AB2BA5_.wvu.PrintArea" localSheetId="6" hidden="1">PPE!$B$1:$K$20</definedName>
    <definedName name="Z_A78E47A5_AEA5_4FAA_816D_26AC70AB2BA5_.wvu.PrintArea" localSheetId="14" hidden="1">Provisions!$B$1:$F$40</definedName>
    <definedName name="Z_A78E47A5_AEA5_4FAA_816D_26AC70AB2BA5_.wvu.PrintArea" localSheetId="8" hidden="1">'ROU Assets'!$B$1:$J$20</definedName>
    <definedName name="Z_A78E47A5_AEA5_4FAA_816D_26AC70AB2BA5_.wvu.PrintArea" localSheetId="31" hidden="1">'Share based payments (EBT)'!$B$2:$S$39</definedName>
    <definedName name="Z_A78E47A5_AEA5_4FAA_816D_26AC70AB2BA5_.wvu.PrintArea" localSheetId="5" hidden="1">SOCE!$B$1:$P$29</definedName>
    <definedName name="Z_A78E47A5_AEA5_4FAA_816D_26AC70AB2BA5_.wvu.PrintTitles" localSheetId="21" hidden="1">'FRM 1'!$1:$4</definedName>
    <definedName name="Z_A78E47A5_AEA5_4FAA_816D_26AC70AB2BA5_.wvu.PrintTitles" localSheetId="14" hidden="1">Provisions!$4:$6</definedName>
    <definedName name="Z_A78E47A5_AEA5_4FAA_816D_26AC70AB2BA5_.wvu.Rows" localSheetId="3" hidden="1">'BS Ind AS'!$18:$18,'BS Ind AS'!$23:$24,'BS Ind AS'!$31:$31,'BS Ind AS'!$38:$38,'BS Ind AS'!#REF!</definedName>
    <definedName name="Z_A78E47A5_AEA5_4FAA_816D_26AC70AB2BA5_.wvu.Rows" localSheetId="20" hidden="1">'Fair value'!#REF!</definedName>
    <definedName name="Z_A78E47A5_AEA5_4FAA_816D_26AC70AB2BA5_.wvu.Rows" localSheetId="7" hidden="1">Intangibles!#REF!</definedName>
    <definedName name="Z_A78E47A5_AEA5_4FAA_816D_26AC70AB2BA5_.wvu.Rows" localSheetId="31" hidden="1">'Share based payments (EBT)'!$1:$1,'Share based payments (EBT)'!$140:$156</definedName>
    <definedName name="Z_A78E47A5_AEA5_4FAA_816D_26AC70AB2BA5_.wvu.Rows" localSheetId="5" hidden="1">SOCE!#REF!,SOCE!#REF!,SOCE!#REF!,SOCE!#REF!,SOCE!#REF!</definedName>
    <definedName name="Z_BB5CCFD1_787E_11D2_B8CB_444553540000_.wvu.Cols" hidden="1">'[10]MIS premises'!$O$1:$O$65536,'[10]MIS premises'!$U$1:$Y$65536,'[10]MIS premises'!$AD$1:$AK$65536</definedName>
    <definedName name="Z_F84989FE_9D34_4BB3_9316_3D16B4C8D8D5_.wvu.Rows" hidden="1">[21]Sheet1!$A$15:$IV$21,[21]Sheet1!$A$52:$IV$53,[21]Sheet1!$A$139:$IV$139,[21]Sheet1!$A$141:$IV$141,[21]Sheet1!$A$204:$IV$205,[21]Sheet1!$A$225:$IV$247,[21]Sheet1!$A$260:$IV$261,[21]Sheet1!$A$280:$IV$282,[21]Sheet1!$A$293:$IV$298,[21]Sheet1!$A$305:$IV$360,[21]Sheet1!$A$417:$IV$419,[21]Sheet1!$A$492:$IV$498,[21]Sheet1!$A$543:$IV$543,[21]Sheet1!$A$549:$IV$550,[21]Sheet1!$A$604:$IV$605,[21]Sheet1!$A$616:$IV$616,[21]Sheet1!$A$647:$IV$650,[21]Sheet1!$A$656:$IV$656,[21]Sheet1!$A$659:$IV$659,[21]Sheet1!$A$664:$IV$668,[21]Sheet1!$A$693:$IV$693,[21]Sheet1!$A$710:$IV$710,[21]Sheet1!$A$712:$IV$712,[21]Sheet1!$A$783:$IV$783</definedName>
    <definedName name="Z_FAF6636C_C982_4E87_BB0F_333AB9C785FB_.wvu.Cols" localSheetId="3" hidden="1">'BS Ind AS'!$A:$A</definedName>
    <definedName name="Z_FAF6636C_C982_4E87_BB0F_333AB9C785FB_.wvu.Cols" localSheetId="9" hidden="1">'Financial Assets'!$GD:$GU</definedName>
    <definedName name="Z_FAF6636C_C982_4E87_BB0F_333AB9C785FB_.wvu.Cols" localSheetId="4" hidden="1">'PL Ind AS'!$A:$A</definedName>
    <definedName name="Z_FAF6636C_C982_4E87_BB0F_333AB9C785FB_.wvu.Cols" localSheetId="6" hidden="1">PPE!$N:$N</definedName>
    <definedName name="Z_FAF6636C_C982_4E87_BB0F_333AB9C785FB_.wvu.Cols" localSheetId="8" hidden="1">'ROU Assets'!$M:$M</definedName>
    <definedName name="Z_FAF6636C_C982_4E87_BB0F_333AB9C785FB_.wvu.Cols" localSheetId="31" hidden="1">'Share based payments (EBT)'!$U:$XFD</definedName>
    <definedName name="Z_FAF6636C_C982_4E87_BB0F_333AB9C785FB_.wvu.PrintArea" localSheetId="3" hidden="1">'BS Ind AS'!$C$2:$E$82</definedName>
    <definedName name="Z_FAF6636C_C982_4E87_BB0F_333AB9C785FB_.wvu.PrintArea" localSheetId="18" hidden="1">'Capital Management'!$B$1:$E$32</definedName>
    <definedName name="Z_FAF6636C_C982_4E87_BB0F_333AB9C785FB_.wvu.PrintArea" localSheetId="9" hidden="1">'Financial Assets'!$B$1:$E$36</definedName>
    <definedName name="Z_FAF6636C_C982_4E87_BB0F_333AB9C785FB_.wvu.PrintArea" localSheetId="21" hidden="1">'FRM 1'!$B$1:$F$84</definedName>
    <definedName name="Z_FAF6636C_C982_4E87_BB0F_333AB9C785FB_.wvu.PrintArea" localSheetId="23" hidden="1">'FRM 2'!$B$1:$J$26</definedName>
    <definedName name="Z_FAF6636C_C982_4E87_BB0F_333AB9C785FB_.wvu.PrintArea" localSheetId="22" hidden="1">'Market rate risk'!$B$1:$K$32</definedName>
    <definedName name="Z_FAF6636C_C982_4E87_BB0F_333AB9C785FB_.wvu.PrintArea" localSheetId="4" hidden="1">'PL Ind AS'!$C$1:$E$56</definedName>
    <definedName name="Z_FAF6636C_C982_4E87_BB0F_333AB9C785FB_.wvu.PrintArea" localSheetId="6" hidden="1">PPE!$B$1:$K$20</definedName>
    <definedName name="Z_FAF6636C_C982_4E87_BB0F_333AB9C785FB_.wvu.PrintArea" localSheetId="14" hidden="1">Provisions!$B$1:$F$40</definedName>
    <definedName name="Z_FAF6636C_C982_4E87_BB0F_333AB9C785FB_.wvu.PrintArea" localSheetId="8" hidden="1">'ROU Assets'!$B$1:$J$20</definedName>
    <definedName name="Z_FAF6636C_C982_4E87_BB0F_333AB9C785FB_.wvu.PrintArea" localSheetId="31" hidden="1">'Share based payments (EBT)'!$B$2:$S$39</definedName>
    <definedName name="Z_FAF6636C_C982_4E87_BB0F_333AB9C785FB_.wvu.PrintArea" localSheetId="5" hidden="1">SOCE!$B$1:$P$29</definedName>
    <definedName name="Z_FAF6636C_C982_4E87_BB0F_333AB9C785FB_.wvu.PrintTitles" localSheetId="21" hidden="1">'FRM 1'!$1:$4</definedName>
    <definedName name="Z_FAF6636C_C982_4E87_BB0F_333AB9C785FB_.wvu.PrintTitles" localSheetId="14" hidden="1">Provisions!$4:$6</definedName>
    <definedName name="Z_FAF6636C_C982_4E87_BB0F_333AB9C785FB_.wvu.Rows" localSheetId="3" hidden="1">'BS Ind AS'!$18:$18,'BS Ind AS'!$23:$24,'BS Ind AS'!$31:$31,'BS Ind AS'!$38:$38,'BS Ind AS'!#REF!</definedName>
    <definedName name="Z_FAF6636C_C982_4E87_BB0F_333AB9C785FB_.wvu.Rows" localSheetId="20" hidden="1">'Fair value'!#REF!</definedName>
    <definedName name="Z_FAF6636C_C982_4E87_BB0F_333AB9C785FB_.wvu.Rows" localSheetId="7" hidden="1">Intangibles!#REF!</definedName>
    <definedName name="Z_FAF6636C_C982_4E87_BB0F_333AB9C785FB_.wvu.Rows" localSheetId="31" hidden="1">'Share based payments (EBT)'!$157:$1048576,'Share based payments (EBT)'!$1:$1,'Share based payments (EBT)'!$136:$156</definedName>
    <definedName name="Z_FAF6636C_C982_4E87_BB0F_333AB9C785FB_.wvu.Rows" localSheetId="5" hidden="1">SOCE!#REF!,SOCE!#REF!,SOCE!#REF!,SOCE!#REF!,SOCE!#REF!</definedName>
  </definedNames>
  <calcPr calcId="191028"/>
  <customWorkbookViews>
    <customWorkbookView name="desaivi - Personal View" guid="{96F1B851-9F8A-4FD0-811B-FD39A764D1E6}" mergeInterval="0" personalView="1" maximized="1" xWindow="1" yWindow="1" windowWidth="1362" windowHeight="496" tabRatio="860" activeSheetId="23" showComments="commIndAndComment"/>
    <customWorkbookView name="HIRANP - Personal View" guid="{FAF6636C-C982-4E87-BB0F-333AB9C785FB}" mergeInterval="0" personalView="1" maximized="1" xWindow="1" yWindow="1" windowWidth="1362" windowHeight="476" activeSheetId="40"/>
    <customWorkbookView name="MK - Personal View" guid="{A78E47A5-AEA5-4FAA-816D-26AC70AB2BA5}" mergeInterval="0" personalView="1" maximized="1" xWindow="1" yWindow="1" windowWidth="1362" windowHeight="548" tabRatio="947" activeSheetId="2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78" l="1"/>
  <c r="C4" i="77"/>
  <c r="B11" i="78" l="1"/>
  <c r="K60" i="68"/>
  <c r="G16" i="33" l="1"/>
  <c r="E16" i="33"/>
  <c r="M15" i="28" l="1"/>
  <c r="L15" i="28"/>
  <c r="K6" i="68" l="1"/>
  <c r="K7" i="68"/>
  <c r="E70" i="35" s="1"/>
  <c r="K8" i="68"/>
  <c r="K9" i="68"/>
  <c r="K10" i="68"/>
  <c r="K11" i="68"/>
  <c r="K12" i="68"/>
  <c r="K13" i="68"/>
  <c r="K14" i="68"/>
  <c r="K15" i="68"/>
  <c r="K16" i="68"/>
  <c r="K17" i="68"/>
  <c r="K18" i="68"/>
  <c r="K19" i="68"/>
  <c r="K20" i="68"/>
  <c r="K21" i="68"/>
  <c r="K22" i="68"/>
  <c r="K23" i="68"/>
  <c r="K24" i="68"/>
  <c r="K25" i="68"/>
  <c r="K26" i="68"/>
  <c r="K27" i="68"/>
  <c r="K28" i="68"/>
  <c r="K29" i="68"/>
  <c r="K30" i="68"/>
  <c r="K31" i="68"/>
  <c r="K32" i="68"/>
  <c r="K33" i="68"/>
  <c r="K34" i="68"/>
  <c r="K35" i="68"/>
  <c r="K36" i="68"/>
  <c r="K37" i="68"/>
  <c r="K38" i="68"/>
  <c r="K39" i="68"/>
  <c r="K40" i="68"/>
  <c r="K41" i="68"/>
  <c r="K42" i="68"/>
  <c r="K43" i="68"/>
  <c r="K44" i="68"/>
  <c r="K45" i="68"/>
  <c r="K46" i="68"/>
  <c r="K47" i="68"/>
  <c r="K48" i="68"/>
  <c r="K49" i="68"/>
  <c r="K50" i="68"/>
  <c r="K51" i="68"/>
  <c r="K52" i="68"/>
  <c r="K53" i="68"/>
  <c r="K54" i="68"/>
  <c r="K55" i="68"/>
  <c r="K56" i="68"/>
  <c r="K57" i="68"/>
  <c r="K58" i="68"/>
  <c r="K59" i="68"/>
  <c r="K5" i="68"/>
  <c r="E50" i="35" l="1"/>
  <c r="D65" i="39"/>
  <c r="C94" i="45" l="1"/>
  <c r="F28" i="24"/>
  <c r="F40" i="24"/>
  <c r="F53" i="24"/>
  <c r="F65" i="24"/>
  <c r="F76" i="24"/>
  <c r="F78" i="24"/>
  <c r="G17" i="78" a="1"/>
  <c r="G17" i="78" s="1"/>
  <c r="C14" i="78" a="1"/>
  <c r="C14" i="78" s="1"/>
  <c r="C10" i="77"/>
  <c r="I10" i="77" s="1"/>
  <c r="C9" i="77"/>
  <c r="I9" i="77" s="1"/>
  <c r="C8" i="77"/>
  <c r="I8" i="77" s="1"/>
  <c r="C7" i="77"/>
  <c r="I7" i="77" s="1"/>
  <c r="C6" i="77"/>
  <c r="I6" i="77" s="1"/>
  <c r="C5" i="77"/>
  <c r="I5" i="77" s="1"/>
  <c r="I31" i="77"/>
  <c r="C27" i="77"/>
  <c r="I27" i="77" s="1"/>
  <c r="C26" i="77"/>
  <c r="I26" i="77" s="1"/>
  <c r="C25" i="77"/>
  <c r="I25" i="77" s="1"/>
  <c r="C24" i="77"/>
  <c r="I24" i="77" s="1"/>
  <c r="C23" i="77"/>
  <c r="I23" i="77" s="1"/>
  <c r="C22" i="77"/>
  <c r="I22" i="77" s="1"/>
  <c r="C21" i="77"/>
  <c r="I21" i="77" s="1"/>
  <c r="I18" i="78"/>
  <c r="J33" i="77"/>
  <c r="N9" i="82"/>
  <c r="N2" i="82"/>
  <c r="N1" i="82"/>
  <c r="F12" i="81"/>
  <c r="E12" i="81"/>
  <c r="D12" i="81"/>
  <c r="C12" i="81"/>
  <c r="B12" i="81"/>
  <c r="F11" i="81"/>
  <c r="F10" i="81"/>
  <c r="L9" i="81"/>
  <c r="A8" i="81"/>
  <c r="E6" i="81"/>
  <c r="D6" i="81"/>
  <c r="C6" i="81"/>
  <c r="B6" i="81"/>
  <c r="F5" i="81"/>
  <c r="F4" i="81"/>
  <c r="F6" i="81" s="1"/>
  <c r="L3" i="81"/>
  <c r="L2" i="81"/>
  <c r="A2" i="81"/>
  <c r="E24" i="80"/>
  <c r="E30" i="80" s="1"/>
  <c r="D24" i="80"/>
  <c r="D30" i="80" s="1"/>
  <c r="C24" i="80"/>
  <c r="C30" i="80" s="1"/>
  <c r="B24" i="80"/>
  <c r="B30" i="80" s="1"/>
  <c r="F23" i="80"/>
  <c r="F29" i="80" s="1"/>
  <c r="A23" i="80"/>
  <c r="A29" i="80" s="1"/>
  <c r="E17" i="80"/>
  <c r="D17" i="80"/>
  <c r="C17" i="80"/>
  <c r="B17" i="80"/>
  <c r="F16" i="80"/>
  <c r="F17" i="80" s="1"/>
  <c r="F15" i="80"/>
  <c r="L13" i="80"/>
  <c r="L29" i="80" s="1"/>
  <c r="A12" i="80"/>
  <c r="A28" i="80" s="1"/>
  <c r="F10" i="80"/>
  <c r="E10" i="80"/>
  <c r="D10" i="80"/>
  <c r="C10" i="80"/>
  <c r="B10" i="80"/>
  <c r="F9" i="80"/>
  <c r="F8" i="80"/>
  <c r="L7" i="80"/>
  <c r="L23" i="80" s="1"/>
  <c r="L6" i="80"/>
  <c r="A5" i="80"/>
  <c r="A22" i="80" s="1"/>
  <c r="B16" i="79"/>
  <c r="C15" i="79" s="1"/>
  <c r="D15" i="79" s="1"/>
  <c r="C14" i="79"/>
  <c r="D14" i="79" s="1"/>
  <c r="C12" i="79"/>
  <c r="C16" i="79" s="1"/>
  <c r="I11" i="79"/>
  <c r="A10" i="79"/>
  <c r="C8" i="79"/>
  <c r="B8" i="79"/>
  <c r="C7" i="79"/>
  <c r="D7" i="79" s="1"/>
  <c r="D6" i="79"/>
  <c r="C6" i="79"/>
  <c r="C5" i="79"/>
  <c r="D5" i="79" s="1"/>
  <c r="D4" i="79"/>
  <c r="D8" i="79" s="1"/>
  <c r="C4" i="79"/>
  <c r="I3" i="79"/>
  <c r="I2" i="79"/>
  <c r="A2" i="79"/>
  <c r="F9" i="78"/>
  <c r="E9" i="78"/>
  <c r="D9" i="78"/>
  <c r="B8" i="78"/>
  <c r="H7" i="78"/>
  <c r="H6" i="78"/>
  <c r="H4" i="78"/>
  <c r="H3" i="78"/>
  <c r="F3" i="78"/>
  <c r="E3" i="78"/>
  <c r="D3" i="78"/>
  <c r="C3" i="78"/>
  <c r="B3" i="78"/>
  <c r="F18" i="78"/>
  <c r="E18" i="78"/>
  <c r="D18" i="78"/>
  <c r="H16" i="78"/>
  <c r="H15" i="78"/>
  <c r="H13" i="78"/>
  <c r="H11" i="77"/>
  <c r="H16" i="77" s="1"/>
  <c r="G11" i="77"/>
  <c r="G16" i="77" s="1"/>
  <c r="F11" i="77"/>
  <c r="F16" i="77" s="1"/>
  <c r="E11" i="77"/>
  <c r="D11" i="77"/>
  <c r="D16" i="77" s="1"/>
  <c r="B10" i="77"/>
  <c r="B9" i="77"/>
  <c r="B8" i="77"/>
  <c r="B7" i="77"/>
  <c r="B6" i="77"/>
  <c r="B5" i="77"/>
  <c r="B4" i="77"/>
  <c r="Q3" i="77"/>
  <c r="H3" i="77"/>
  <c r="H28" i="77"/>
  <c r="H33" i="77" s="1"/>
  <c r="G28" i="77"/>
  <c r="G33" i="77" s="1"/>
  <c r="F28" i="77"/>
  <c r="F33" i="77" s="1"/>
  <c r="E28" i="77"/>
  <c r="E33" i="77" s="1"/>
  <c r="D28" i="77"/>
  <c r="D33" i="77" s="1"/>
  <c r="Q20" i="77"/>
  <c r="Q19" i="77"/>
  <c r="F80" i="24" l="1"/>
  <c r="F42" i="24"/>
  <c r="I28" i="77"/>
  <c r="I33" i="77" s="1"/>
  <c r="J34" i="77" s="1"/>
  <c r="H14" i="78"/>
  <c r="C18" i="78"/>
  <c r="H17" i="78"/>
  <c r="G18" i="78"/>
  <c r="C28" i="77"/>
  <c r="C33" i="77" s="1"/>
  <c r="D12" i="79"/>
  <c r="D16" i="79" s="1"/>
  <c r="C13" i="79"/>
  <c r="D13" i="79" s="1"/>
  <c r="H18" i="78" l="1"/>
  <c r="I19" i="78" s="1"/>
  <c r="D70" i="39" l="1"/>
  <c r="D168" i="52" s="1"/>
  <c r="C58" i="45" l="1"/>
  <c r="C70" i="45" l="1"/>
  <c r="C41" i="45"/>
  <c r="E73" i="35" l="1"/>
  <c r="D71" i="39" l="1"/>
  <c r="C40" i="45"/>
  <c r="C48" i="45"/>
  <c r="C50" i="45"/>
  <c r="C84" i="39" l="1"/>
  <c r="I4" i="77"/>
  <c r="I11" i="77" s="1"/>
  <c r="C11" i="77"/>
  <c r="C17" i="40"/>
  <c r="C46" i="45"/>
  <c r="C34" i="45"/>
  <c r="C142" i="45"/>
  <c r="J9" i="33"/>
  <c r="F76" i="35" l="1"/>
  <c r="C85" i="39" l="1"/>
  <c r="C7" i="45"/>
  <c r="E8" i="25" s="1"/>
  <c r="E14" i="25"/>
  <c r="C47" i="45"/>
  <c r="C90" i="45"/>
  <c r="C123" i="45"/>
  <c r="C28" i="45"/>
  <c r="G8" i="78" a="1"/>
  <c r="G8" i="78" s="1"/>
  <c r="C5" i="78" l="1" a="1"/>
  <c r="C5" i="78" s="1"/>
  <c r="H5" i="78" s="1"/>
  <c r="C22" i="36"/>
  <c r="D11" i="42"/>
  <c r="E11" i="42" s="1"/>
  <c r="C9" i="78" l="1"/>
  <c r="G9" i="78"/>
  <c r="H8" i="78"/>
  <c r="H9" i="78" s="1"/>
  <c r="E94" i="35"/>
  <c r="G95" i="35"/>
  <c r="G94" i="35"/>
  <c r="F93" i="35"/>
  <c r="F92" i="35"/>
  <c r="E54" i="39"/>
  <c r="E72" i="39" l="1"/>
  <c r="F72" i="39"/>
  <c r="G102" i="35"/>
  <c r="C20" i="47"/>
  <c r="F59" i="35"/>
  <c r="D95" i="45"/>
  <c r="K147" i="45" l="1"/>
  <c r="B22" i="47" l="1"/>
  <c r="G38" i="24" l="1"/>
  <c r="O29" i="28" l="1"/>
  <c r="I29" i="28" l="1"/>
  <c r="J29" i="28"/>
  <c r="K29" i="28" s="1"/>
  <c r="G46" i="39" l="1"/>
  <c r="F20" i="39"/>
  <c r="F27" i="39" s="1"/>
  <c r="C59" i="45" l="1"/>
  <c r="B15" i="70"/>
  <c r="H28" i="70"/>
  <c r="G28" i="70"/>
  <c r="F28" i="70"/>
  <c r="E28" i="70"/>
  <c r="D28" i="70"/>
  <c r="C28" i="70"/>
  <c r="C24" i="70"/>
  <c r="B20" i="70"/>
  <c r="J18" i="70"/>
  <c r="H18" i="70"/>
  <c r="G18" i="70"/>
  <c r="F18" i="70"/>
  <c r="E18" i="70"/>
  <c r="D18" i="70"/>
  <c r="C18" i="70"/>
  <c r="I17" i="70"/>
  <c r="I16" i="70"/>
  <c r="C60" i="45" s="1"/>
  <c r="I15" i="70"/>
  <c r="J12" i="70"/>
  <c r="J20" i="70" s="1"/>
  <c r="H12" i="70"/>
  <c r="G12" i="70"/>
  <c r="F12" i="70"/>
  <c r="E12" i="70"/>
  <c r="D12" i="70"/>
  <c r="C12" i="70"/>
  <c r="I11" i="70"/>
  <c r="I10" i="70"/>
  <c r="I9" i="70"/>
  <c r="B2" i="70"/>
  <c r="B29" i="28"/>
  <c r="B15" i="28"/>
  <c r="D27" i="55"/>
  <c r="D19" i="55"/>
  <c r="D15" i="55"/>
  <c r="F44" i="25"/>
  <c r="F43" i="25"/>
  <c r="F38" i="25"/>
  <c r="D31" i="34"/>
  <c r="F102" i="35"/>
  <c r="F36" i="35"/>
  <c r="F49" i="35" s="1"/>
  <c r="F68" i="35" s="1"/>
  <c r="F81" i="35" s="1"/>
  <c r="F90" i="35" s="1"/>
  <c r="F85" i="35"/>
  <c r="F52" i="35"/>
  <c r="F43" i="35"/>
  <c r="F44" i="35" s="1"/>
  <c r="F45" i="35" s="1"/>
  <c r="D13" i="36"/>
  <c r="D30" i="36" s="1"/>
  <c r="D34" i="36"/>
  <c r="D26" i="36"/>
  <c r="D9" i="36"/>
  <c r="D134" i="42"/>
  <c r="D128" i="42"/>
  <c r="D130" i="42" s="1"/>
  <c r="H20" i="39"/>
  <c r="H27" i="39" s="1"/>
  <c r="D85" i="39"/>
  <c r="D23" i="40"/>
  <c r="D11" i="40"/>
  <c r="H10" i="41"/>
  <c r="G10" i="41"/>
  <c r="I9" i="41"/>
  <c r="I10" i="41" s="1"/>
  <c r="D57" i="42"/>
  <c r="D66" i="42" s="1"/>
  <c r="D35" i="42"/>
  <c r="G12" i="42"/>
  <c r="F12" i="42"/>
  <c r="H11" i="42"/>
  <c r="H10" i="42"/>
  <c r="H9" i="42"/>
  <c r="D137" i="45"/>
  <c r="D132" i="45"/>
  <c r="D124" i="45"/>
  <c r="D107" i="45"/>
  <c r="D61" i="45"/>
  <c r="D54" i="45"/>
  <c r="D42" i="45"/>
  <c r="D35" i="45"/>
  <c r="D12" i="45"/>
  <c r="E17" i="24"/>
  <c r="C168" i="52"/>
  <c r="E168" i="52" s="1"/>
  <c r="E18" i="48"/>
  <c r="D18" i="48"/>
  <c r="C18" i="48"/>
  <c r="E44" i="42"/>
  <c r="C19" i="55"/>
  <c r="E14" i="47"/>
  <c r="E15" i="47"/>
  <c r="D45" i="42"/>
  <c r="C45" i="42"/>
  <c r="E10" i="41"/>
  <c r="D10" i="41"/>
  <c r="C11" i="40"/>
  <c r="D10" i="28"/>
  <c r="C10" i="28"/>
  <c r="F58" i="35" l="1"/>
  <c r="F60" i="35" s="1"/>
  <c r="F64" i="35" s="1"/>
  <c r="D138" i="45"/>
  <c r="E20" i="70"/>
  <c r="E45" i="42"/>
  <c r="F20" i="70"/>
  <c r="F29" i="25"/>
  <c r="C20" i="70"/>
  <c r="D20" i="70"/>
  <c r="H20" i="70"/>
  <c r="F20" i="25"/>
  <c r="F11" i="25"/>
  <c r="G20" i="70"/>
  <c r="I12" i="70"/>
  <c r="I18" i="70"/>
  <c r="I20" i="70" s="1"/>
  <c r="E15" i="24" s="1"/>
  <c r="H12" i="42"/>
  <c r="D22" i="55"/>
  <c r="D39" i="55"/>
  <c r="F21" i="25" l="1"/>
  <c r="F25" i="25" s="1"/>
  <c r="F31" i="25" s="1"/>
  <c r="F40" i="25" s="1"/>
  <c r="D158" i="45" l="1"/>
  <c r="F81" i="24"/>
  <c r="F23" i="37" l="1"/>
  <c r="E48" i="24" s="1"/>
  <c r="E23" i="37"/>
  <c r="D16" i="34"/>
  <c r="C16" i="34"/>
  <c r="D11" i="34"/>
  <c r="C11" i="34"/>
  <c r="B15" i="33" l="1"/>
  <c r="B38" i="54"/>
  <c r="B22" i="54"/>
  <c r="E38" i="25"/>
  <c r="G29" i="28"/>
  <c r="E29" i="28"/>
  <c r="E20" i="24"/>
  <c r="E18" i="24"/>
  <c r="F22" i="49"/>
  <c r="E24" i="46"/>
  <c r="D24" i="46"/>
  <c r="C24" i="46"/>
  <c r="E17" i="46"/>
  <c r="D17" i="46"/>
  <c r="C17" i="46"/>
  <c r="D7" i="46"/>
  <c r="B37" i="46" s="1"/>
  <c r="H27" i="43"/>
  <c r="B31" i="43"/>
  <c r="B27" i="43"/>
  <c r="C23" i="43"/>
  <c r="E27" i="24" s="1"/>
  <c r="C107" i="45"/>
  <c r="C141" i="45"/>
  <c r="C127" i="45"/>
  <c r="C119" i="45"/>
  <c r="C111" i="45"/>
  <c r="C99" i="45"/>
  <c r="C64" i="45"/>
  <c r="C57" i="45"/>
  <c r="C45" i="45"/>
  <c r="C39" i="45"/>
  <c r="C17" i="45"/>
  <c r="C6" i="45"/>
  <c r="C12" i="50" s="1"/>
  <c r="C22" i="50" s="1"/>
  <c r="B98" i="42"/>
  <c r="D155" i="42"/>
  <c r="C155" i="42"/>
  <c r="C125" i="42"/>
  <c r="C134" i="42" s="1"/>
  <c r="C142" i="42" s="1"/>
  <c r="D142" i="42" s="1"/>
  <c r="E142" i="42" s="1"/>
  <c r="B122" i="42"/>
  <c r="E112" i="42"/>
  <c r="E105" i="42"/>
  <c r="B105" i="42"/>
  <c r="B54" i="42"/>
  <c r="E41" i="42"/>
  <c r="B41" i="42"/>
  <c r="C35" i="42"/>
  <c r="C19" i="42"/>
  <c r="C30" i="42" s="1"/>
  <c r="C57" i="42" s="1"/>
  <c r="C66" i="42" s="1"/>
  <c r="C75" i="42" s="1"/>
  <c r="C82" i="42" s="1"/>
  <c r="C7" i="42"/>
  <c r="C16" i="41"/>
  <c r="C14" i="41"/>
  <c r="E7" i="41"/>
  <c r="D7" i="41"/>
  <c r="G8" i="39"/>
  <c r="G30" i="39"/>
  <c r="C54" i="39"/>
  <c r="C15" i="40" s="1"/>
  <c r="C7" i="40" s="1"/>
  <c r="C78" i="39"/>
  <c r="C9" i="48" l="1"/>
  <c r="C14" i="48" s="1"/>
  <c r="C25" i="48" s="1"/>
  <c r="C32" i="47"/>
  <c r="E64" i="47" s="1"/>
  <c r="E63" i="24"/>
  <c r="H7" i="53"/>
  <c r="H24" i="53" s="1"/>
  <c r="H29" i="53" s="1"/>
  <c r="H37" i="53" s="1"/>
  <c r="H45" i="53" s="1"/>
  <c r="E57" i="46"/>
  <c r="B29" i="46"/>
  <c r="C148" i="42"/>
  <c r="E75" i="42"/>
  <c r="D75" i="42"/>
  <c r="G20" i="39"/>
  <c r="G27" i="39" s="1"/>
  <c r="G5" i="39"/>
  <c r="C5" i="40" s="1"/>
  <c r="F4" i="41" s="1"/>
  <c r="C30" i="36"/>
  <c r="C13" i="36"/>
  <c r="C6" i="36"/>
  <c r="E90" i="35"/>
  <c r="D90" i="35"/>
  <c r="E81" i="35"/>
  <c r="E68" i="35"/>
  <c r="E49" i="35"/>
  <c r="E36" i="35"/>
  <c r="E6" i="35"/>
  <c r="C27" i="34"/>
  <c r="B17" i="34"/>
  <c r="B13" i="34"/>
  <c r="B8" i="34"/>
  <c r="B9" i="33"/>
  <c r="C24" i="33"/>
  <c r="B20" i="33"/>
  <c r="B2" i="33"/>
  <c r="B2" i="34" s="1"/>
  <c r="E5" i="25"/>
  <c r="C2" i="25"/>
  <c r="E5" i="24"/>
  <c r="E6" i="24"/>
  <c r="C7" i="43" s="1"/>
  <c r="C3" i="24"/>
  <c r="B3" i="28" s="1"/>
  <c r="C2" i="24"/>
  <c r="B1" i="34" s="1"/>
  <c r="B18" i="37"/>
  <c r="B23" i="37"/>
  <c r="C34" i="36"/>
  <c r="I28" i="33"/>
  <c r="H28" i="33"/>
  <c r="G28" i="33"/>
  <c r="F28" i="33"/>
  <c r="E28" i="33"/>
  <c r="D28" i="33"/>
  <c r="C28" i="33"/>
  <c r="J15" i="33"/>
  <c r="J42" i="33" s="1"/>
  <c r="K18" i="33"/>
  <c r="I18" i="33"/>
  <c r="H18" i="33"/>
  <c r="G18" i="33"/>
  <c r="F18" i="33"/>
  <c r="E18" i="33"/>
  <c r="D18" i="33"/>
  <c r="C18" i="33"/>
  <c r="J17" i="33"/>
  <c r="K12" i="33"/>
  <c r="I12" i="33"/>
  <c r="H12" i="33"/>
  <c r="G12" i="33"/>
  <c r="F12" i="33"/>
  <c r="E12" i="33"/>
  <c r="D12" i="33"/>
  <c r="C12" i="33"/>
  <c r="G20" i="33" l="1"/>
  <c r="C9" i="49"/>
  <c r="C37" i="36"/>
  <c r="E74" i="24" s="1"/>
  <c r="C36" i="36"/>
  <c r="E26" i="24" s="1"/>
  <c r="E4" i="25"/>
  <c r="I4" i="70"/>
  <c r="C64" i="47"/>
  <c r="K4" i="33"/>
  <c r="D5" i="34" s="1"/>
  <c r="E5" i="35" s="1"/>
  <c r="C5" i="36" s="1"/>
  <c r="K5" i="28"/>
  <c r="F20" i="33"/>
  <c r="B21" i="49" l="1"/>
  <c r="E10" i="52"/>
  <c r="C6" i="55" s="1"/>
  <c r="C15" i="55" s="1"/>
  <c r="C39" i="55" s="1"/>
  <c r="E26" i="54" s="1"/>
  <c r="K18" i="28"/>
  <c r="C1" i="25"/>
  <c r="B2" i="28"/>
  <c r="F52" i="47"/>
  <c r="F56" i="47" s="1"/>
  <c r="F58" i="47" s="1"/>
  <c r="E52" i="47"/>
  <c r="E56" i="47" s="1"/>
  <c r="E58" i="47" s="1"/>
  <c r="D52" i="47"/>
  <c r="D56" i="47" s="1"/>
  <c r="D58" i="47" s="1"/>
  <c r="C52" i="47"/>
  <c r="C56" i="47" s="1"/>
  <c r="C58" i="47" s="1"/>
  <c r="C22" i="55" l="1"/>
  <c r="C44" i="52"/>
  <c r="C151" i="52" s="1"/>
  <c r="C170" i="52" s="1"/>
  <c r="C197" i="52" s="1"/>
  <c r="B1" i="33"/>
  <c r="B1" i="70"/>
  <c r="C39" i="54"/>
  <c r="C12" i="54"/>
  <c r="D49" i="52"/>
  <c r="C55" i="52" l="1"/>
  <c r="D39" i="54"/>
  <c r="E39" i="54" s="1"/>
  <c r="C66" i="54"/>
  <c r="C49" i="52"/>
  <c r="E119" i="42" l="1"/>
  <c r="E38" i="43" l="1"/>
  <c r="F31" i="43"/>
  <c r="H30" i="43"/>
  <c r="H29" i="43"/>
  <c r="E31" i="43"/>
  <c r="G31" i="43" l="1"/>
  <c r="D31" i="43"/>
  <c r="C31" i="43" l="1"/>
  <c r="H31" i="43" l="1"/>
  <c r="C31" i="34" l="1"/>
  <c r="K28" i="28" l="1"/>
  <c r="K27" i="28"/>
  <c r="K19" i="28"/>
  <c r="C1" i="35" l="1"/>
  <c r="B1" i="36" s="1"/>
  <c r="B1" i="37" s="1"/>
  <c r="B2" i="39" l="1"/>
  <c r="B2" i="40" s="1"/>
  <c r="C1" i="41" s="1"/>
  <c r="B2" i="42" s="1"/>
  <c r="B1" i="43" s="1"/>
  <c r="B2" i="45" s="1"/>
  <c r="B1" i="50" s="1"/>
  <c r="E121" i="42" l="1"/>
  <c r="E120" i="42"/>
  <c r="E118" i="42"/>
  <c r="E116" i="42"/>
  <c r="E110" i="42"/>
  <c r="E109" i="42"/>
  <c r="E53" i="42"/>
  <c r="E52" i="42"/>
  <c r="E50" i="42"/>
  <c r="E49" i="42"/>
  <c r="E48" i="42"/>
  <c r="E47" i="42"/>
  <c r="E42" i="42"/>
  <c r="C2" i="35" l="1"/>
  <c r="B2" i="36" s="1"/>
  <c r="B2" i="37" s="1"/>
  <c r="B3" i="39" l="1"/>
  <c r="B3" i="40" s="1"/>
  <c r="C2" i="41" s="1"/>
  <c r="B3" i="42" s="1"/>
  <c r="B2" i="43" s="1"/>
  <c r="B3" i="45" s="1"/>
  <c r="B2" i="50" s="1"/>
  <c r="E153" i="42" l="1"/>
  <c r="E11" i="37"/>
  <c r="K25" i="28" l="1"/>
  <c r="K24" i="28"/>
  <c r="K22" i="28"/>
  <c r="K21" i="28"/>
  <c r="H56" i="53" l="1"/>
  <c r="H51" i="53"/>
  <c r="C31" i="54"/>
  <c r="H60" i="53" l="1"/>
  <c r="H59" i="53"/>
  <c r="E32" i="54"/>
  <c r="H61" i="53" l="1"/>
  <c r="K20" i="28" l="1"/>
  <c r="F40" i="46" l="1"/>
  <c r="F43" i="46" s="1"/>
  <c r="E40" i="46"/>
  <c r="E43" i="46" s="1"/>
  <c r="C40" i="46"/>
  <c r="C43" i="46" s="1"/>
  <c r="E35" i="46"/>
  <c r="D35" i="46"/>
  <c r="F34" i="46"/>
  <c r="F33" i="46"/>
  <c r="F32" i="46"/>
  <c r="D25" i="49" l="1"/>
  <c r="F35" i="46"/>
  <c r="C35" i="46"/>
  <c r="E152" i="42" l="1"/>
  <c r="E151" i="42"/>
  <c r="E150" i="42"/>
  <c r="D117" i="42"/>
  <c r="C117" i="42"/>
  <c r="E115" i="42"/>
  <c r="E114" i="42"/>
  <c r="E113" i="42"/>
  <c r="D111" i="42"/>
  <c r="C111" i="42"/>
  <c r="E84" i="42"/>
  <c r="D51" i="42"/>
  <c r="C51" i="42"/>
  <c r="E155" i="42" l="1"/>
  <c r="F154" i="42" s="1"/>
  <c r="C54" i="42"/>
  <c r="C108" i="42"/>
  <c r="E117" i="42"/>
  <c r="E111" i="42"/>
  <c r="E51" i="42"/>
  <c r="G98" i="42"/>
  <c r="F150" i="42" l="1"/>
  <c r="F155" i="42" s="1"/>
  <c r="C58" i="42"/>
  <c r="F153" i="42"/>
  <c r="F151" i="42"/>
  <c r="F152" i="42"/>
  <c r="C122" i="42"/>
  <c r="E54" i="42"/>
  <c r="D59" i="42" s="1"/>
  <c r="D108" i="42"/>
  <c r="E108" i="42" s="1"/>
  <c r="D54" i="42" l="1"/>
  <c r="D58" i="42" s="1"/>
  <c r="D60" i="42" s="1"/>
  <c r="D62" i="42" s="1"/>
  <c r="D122" i="42"/>
  <c r="C128" i="42" s="1"/>
  <c r="E122" i="42"/>
  <c r="C59" i="42" l="1"/>
  <c r="C60" i="42" s="1"/>
  <c r="C62" i="42" s="1"/>
  <c r="F84" i="42"/>
  <c r="C130" i="42"/>
  <c r="E64" i="24" l="1"/>
  <c r="K17" i="28" l="1"/>
  <c r="E43" i="35" l="1"/>
  <c r="E44" i="35" l="1"/>
  <c r="E45" i="35" s="1"/>
  <c r="E33" i="24"/>
  <c r="G48" i="39" l="1"/>
  <c r="K26" i="28" l="1"/>
  <c r="E69" i="24"/>
  <c r="C11" i="49"/>
  <c r="C12" i="49" s="1"/>
  <c r="C132" i="45" l="1"/>
  <c r="E27" i="25" s="1"/>
  <c r="H39" i="53"/>
  <c r="E85" i="35"/>
  <c r="E36" i="24" s="1"/>
  <c r="G36" i="24" s="1"/>
  <c r="C9" i="36" l="1"/>
  <c r="E25" i="24" s="1"/>
  <c r="C137" i="45"/>
  <c r="C138" i="45" l="1"/>
  <c r="E28" i="25"/>
  <c r="E29" i="25" s="1"/>
  <c r="C160" i="45" s="1"/>
  <c r="H34" i="53" l="1"/>
  <c r="E59" i="24" l="1"/>
  <c r="D43" i="46" l="1"/>
  <c r="D40" i="46" l="1"/>
  <c r="C72" i="39" l="1"/>
  <c r="E60" i="24" s="1"/>
  <c r="E24" i="49" s="1"/>
  <c r="E25" i="49" l="1"/>
  <c r="K16" i="28"/>
  <c r="K20" i="33" l="1"/>
  <c r="E12" i="24" s="1"/>
  <c r="D11" i="28" l="1"/>
  <c r="D29" i="28"/>
  <c r="C27" i="55"/>
  <c r="C11" i="28" l="1"/>
  <c r="E43" i="25" l="1"/>
  <c r="E44" i="25"/>
  <c r="C29" i="28"/>
  <c r="C23" i="37"/>
  <c r="D23" i="37"/>
  <c r="E47" i="24" s="1"/>
  <c r="G47" i="24" s="1"/>
  <c r="C35" i="50" l="1"/>
  <c r="C36" i="50" s="1"/>
  <c r="E50" i="24"/>
  <c r="E72" i="24" l="1"/>
  <c r="E61" i="24"/>
  <c r="F9" i="41"/>
  <c r="F10" i="41" s="1"/>
  <c r="D16" i="41" l="1"/>
  <c r="D11" i="37"/>
  <c r="C11" i="37" l="1"/>
  <c r="C17" i="34" l="1"/>
  <c r="E14" i="24" s="1"/>
  <c r="J10" i="33"/>
  <c r="J16" i="33"/>
  <c r="J11" i="33"/>
  <c r="C61" i="45" l="1"/>
  <c r="E18" i="25" s="1"/>
  <c r="J44" i="33"/>
  <c r="H18" i="25"/>
  <c r="J18" i="33"/>
  <c r="J12" i="33"/>
  <c r="E20" i="33"/>
  <c r="I20" i="33"/>
  <c r="H20" i="33"/>
  <c r="J20" i="33" l="1"/>
  <c r="K23" i="28"/>
  <c r="H29" i="28"/>
  <c r="D17" i="34"/>
  <c r="E13" i="24" s="1"/>
  <c r="D20" i="33"/>
  <c r="C20" i="33"/>
  <c r="E11" i="24" l="1"/>
  <c r="J43" i="33" s="1"/>
  <c r="F29" i="28"/>
  <c r="E51" i="24" s="1"/>
  <c r="G51" i="24" l="1"/>
  <c r="L29" i="28"/>
  <c r="M29" i="28" s="1"/>
  <c r="E53" i="24"/>
  <c r="C14" i="50" l="1"/>
  <c r="F11" i="37" l="1"/>
  <c r="B3" i="52"/>
  <c r="B2" i="53" s="1"/>
  <c r="B2" i="52"/>
  <c r="B1" i="53" s="1"/>
  <c r="B2" i="46" l="1"/>
  <c r="B2" i="47" s="1"/>
  <c r="B2" i="48" s="1"/>
  <c r="B2" i="49" s="1"/>
  <c r="B3" i="54"/>
  <c r="B3" i="55" s="1"/>
  <c r="B1" i="46"/>
  <c r="B1" i="47" s="1"/>
  <c r="B1" i="48" s="1"/>
  <c r="B1" i="49" s="1"/>
  <c r="B2" i="54"/>
  <c r="B2" i="55" s="1"/>
  <c r="E75" i="35" l="1"/>
  <c r="E95" i="35"/>
  <c r="C23" i="40"/>
  <c r="E75" i="24" s="1"/>
  <c r="E51" i="35"/>
  <c r="C18" i="36"/>
  <c r="C15" i="36"/>
  <c r="D92" i="35"/>
  <c r="D93" i="35"/>
  <c r="D9" i="42"/>
  <c r="C10" i="42"/>
  <c r="C23" i="49" l="1"/>
  <c r="E76" i="35"/>
  <c r="E35" i="24" s="1"/>
  <c r="G35" i="24" s="1"/>
  <c r="D102" i="35"/>
  <c r="E22" i="24" s="1"/>
  <c r="E28" i="24" s="1"/>
  <c r="C12" i="42"/>
  <c r="E62" i="24" s="1"/>
  <c r="E65" i="24" s="1"/>
  <c r="E10" i="42"/>
  <c r="C26" i="36"/>
  <c r="E39" i="24" s="1"/>
  <c r="G39" i="24" s="1"/>
  <c r="E57" i="35"/>
  <c r="C22" i="47"/>
  <c r="E59" i="35"/>
  <c r="E52" i="35"/>
  <c r="C194" i="52"/>
  <c r="E102" i="35"/>
  <c r="E37" i="24" s="1"/>
  <c r="G37" i="24" s="1"/>
  <c r="E9" i="42"/>
  <c r="D12" i="42"/>
  <c r="E73" i="24" s="1"/>
  <c r="E70" i="24"/>
  <c r="I9" i="78" s="1"/>
  <c r="I10" i="78" s="1"/>
  <c r="E12" i="42" l="1"/>
  <c r="F23" i="49"/>
  <c r="C24" i="49"/>
  <c r="F24" i="49" s="1"/>
  <c r="D72" i="39"/>
  <c r="E34" i="24"/>
  <c r="J16" i="77" s="1"/>
  <c r="E56" i="35"/>
  <c r="E58" i="35" s="1"/>
  <c r="E60" i="35" s="1"/>
  <c r="E64" i="35" s="1"/>
  <c r="E71" i="24" l="1"/>
  <c r="E76" i="24" s="1"/>
  <c r="E78" i="24" s="1"/>
  <c r="C25" i="49"/>
  <c r="F25" i="49"/>
  <c r="G34" i="24"/>
  <c r="E13" i="47"/>
  <c r="E40" i="24"/>
  <c r="E42" i="24" s="1"/>
  <c r="C13" i="50" l="1"/>
  <c r="C15" i="50" s="1"/>
  <c r="E80" i="24"/>
  <c r="E81" i="24" s="1"/>
  <c r="C35" i="45" l="1"/>
  <c r="C124" i="45"/>
  <c r="E16" i="25" s="1"/>
  <c r="H16" i="25" s="1"/>
  <c r="C71" i="45"/>
  <c r="C79" i="45"/>
  <c r="E17" i="25"/>
  <c r="H17" i="25" s="1"/>
  <c r="C42" i="45"/>
  <c r="E10" i="25" l="1"/>
  <c r="H10" i="25" s="1"/>
  <c r="E9" i="25"/>
  <c r="H9" i="25" s="1"/>
  <c r="C65" i="45"/>
  <c r="H14" i="25"/>
  <c r="C12" i="45"/>
  <c r="C51" i="45"/>
  <c r="C52" i="45"/>
  <c r="C84" i="45"/>
  <c r="C75" i="45"/>
  <c r="C76" i="45"/>
  <c r="C95" i="45" l="1"/>
  <c r="E19" i="25" s="1"/>
  <c r="H19" i="25" s="1"/>
  <c r="C54" i="45"/>
  <c r="E15" i="25" s="1"/>
  <c r="H15" i="25" s="1"/>
  <c r="H8" i="25"/>
  <c r="E11" i="25"/>
  <c r="E20" i="25" l="1"/>
  <c r="E21" i="25" s="1"/>
  <c r="E25" i="25" s="1"/>
  <c r="E31" i="25" s="1"/>
  <c r="E40" i="25" s="1"/>
  <c r="H51" i="24" s="1"/>
  <c r="C143" i="45" l="1"/>
  <c r="C158" i="45" s="1"/>
  <c r="C161" i="45" s="1"/>
  <c r="E16" i="77" l="1"/>
  <c r="C14" i="77"/>
  <c r="C16" i="77" s="1"/>
  <c r="I14" i="77" l="1"/>
  <c r="I16" i="77" s="1"/>
  <c r="J17" i="7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satalkarg</author>
  </authors>
  <commentList>
    <comment ref="F6" authorId="0" shapeId="0" xr:uid="{00000000-0006-0000-0300-000001000000}">
      <text>
        <r>
          <rPr>
            <b/>
            <sz val="9"/>
            <color indexed="81"/>
            <rFont val="Tahoma"/>
            <family val="2"/>
          </rPr>
          <t>satalkarg:</t>
        </r>
        <r>
          <rPr>
            <sz val="9"/>
            <color indexed="81"/>
            <rFont val="Tahoma"/>
            <family val="2"/>
          </rPr>
          <t xml:space="preserve">
Paste special the last submitted nos for BS ended March 2019</t>
        </r>
      </text>
    </comment>
    <comment ref="E51" authorId="0" shapeId="0" xr:uid="{00000000-0006-0000-0300-000002000000}">
      <text>
        <r>
          <rPr>
            <b/>
            <sz val="9"/>
            <color indexed="81"/>
            <rFont val="Tahoma"/>
            <family val="2"/>
          </rPr>
          <t>satalkarg:</t>
        </r>
        <r>
          <rPr>
            <sz val="9"/>
            <color indexed="81"/>
            <rFont val="Tahoma"/>
            <family val="2"/>
          </rPr>
          <t xml:space="preserve">
This has to be linked from SOCE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D15" authorId="0" shapeId="0" xr:uid="{00000000-0006-0000-0700-000001000000}">
      <text>
        <r>
          <rPr>
            <b/>
            <sz val="9"/>
            <color indexed="81"/>
            <rFont val="Tahoma"/>
            <family val="2"/>
          </rPr>
          <t>Agrawal, Ankit:</t>
        </r>
        <r>
          <rPr>
            <sz val="9"/>
            <color indexed="81"/>
            <rFont val="Tahoma"/>
            <family val="2"/>
          </rPr>
          <t xml:space="preserve">
Disposals need to be in negative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E51" authorId="0" shapeId="0" xr:uid="{00000000-0006-0000-0900-000001000000}">
      <text>
        <r>
          <rPr>
            <b/>
            <sz val="9"/>
            <color indexed="81"/>
            <rFont val="Tahoma"/>
            <family val="2"/>
          </rPr>
          <t>Agrawal, Ankit:</t>
        </r>
        <r>
          <rPr>
            <sz val="9"/>
            <color indexed="81"/>
            <rFont val="Tahoma"/>
            <family val="2"/>
          </rPr>
          <t xml:space="preserve">
to be put in negative
</t>
        </r>
      </text>
    </comment>
    <comment ref="F51" authorId="0" shapeId="0" xr:uid="{00000000-0006-0000-0900-000002000000}">
      <text>
        <r>
          <rPr>
            <b/>
            <sz val="9"/>
            <color indexed="81"/>
            <rFont val="Tahoma"/>
            <family val="2"/>
          </rPr>
          <t>Agrawal, Ankit:</t>
        </r>
        <r>
          <rPr>
            <sz val="9"/>
            <color indexed="81"/>
            <rFont val="Tahoma"/>
            <family val="2"/>
          </rPr>
          <t xml:space="preserve">
to be put in negative
</t>
        </r>
      </text>
    </comment>
    <comment ref="F70" authorId="0" shapeId="0" xr:uid="{00000000-0006-0000-0900-000003000000}">
      <text>
        <r>
          <rPr>
            <b/>
            <sz val="9"/>
            <color indexed="81"/>
            <rFont val="Tahoma"/>
            <family val="2"/>
          </rPr>
          <t>Agrawal, Ankit:</t>
        </r>
        <r>
          <rPr>
            <sz val="9"/>
            <color indexed="81"/>
            <rFont val="Tahoma"/>
            <family val="2"/>
          </rPr>
          <t xml:space="preserve">
to be put in negative
</t>
        </r>
      </text>
    </comment>
    <comment ref="E92" authorId="0" shapeId="0" xr:uid="{00000000-0006-0000-0900-000004000000}">
      <text>
        <r>
          <rPr>
            <b/>
            <sz val="9"/>
            <color indexed="81"/>
            <rFont val="Tahoma"/>
            <family val="2"/>
          </rPr>
          <t>Agrawal, Ankit:</t>
        </r>
        <r>
          <rPr>
            <sz val="9"/>
            <color indexed="81"/>
            <rFont val="Tahoma"/>
            <family val="2"/>
          </rPr>
          <t xml:space="preserve">
IF FD maturity period is less than 12 months but more than 3 months put the same in Note 6(d) and if FD maturity is  less than 3 months then put the same in Note 6(c)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C53" authorId="0" shapeId="0" xr:uid="{00000000-0006-0000-0F00-000001000000}">
      <text>
        <r>
          <rPr>
            <b/>
            <sz val="9"/>
            <color indexed="81"/>
            <rFont val="Tahoma"/>
            <family val="2"/>
          </rPr>
          <t>Agrawal, Ankit:</t>
        </r>
        <r>
          <rPr>
            <sz val="9"/>
            <color indexed="81"/>
            <rFont val="Tahoma"/>
            <family val="2"/>
          </rPr>
          <t xml:space="preserve">
to be put in negative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desaivi</author>
  </authors>
  <commentList>
    <comment ref="D93" authorId="0" shapeId="0" xr:uid="{00000000-0006-0000-1100-000001000000}">
      <text>
        <r>
          <rPr>
            <b/>
            <sz val="9"/>
            <color indexed="81"/>
            <rFont val="Tahoma"/>
            <family val="2"/>
          </rPr>
          <t>desaivi:</t>
        </r>
        <r>
          <rPr>
            <sz val="9"/>
            <color indexed="81"/>
            <rFont val="Tahoma"/>
            <family val="2"/>
          </rPr>
          <t xml:space="preserve">
Number taken from conso PL analysis March 2017. This is YTD ADM number.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<sst xmlns="http://schemas.openxmlformats.org/spreadsheetml/2006/main" count="2352" uniqueCount="1295">
  <si>
    <t>Particulars</t>
  </si>
  <si>
    <t>Update Basic Details here:</t>
  </si>
  <si>
    <t>For illustrative Purpose</t>
  </si>
  <si>
    <t>Entity Name</t>
  </si>
  <si>
    <t>Muscat Desert Adventures Tourism LLC</t>
  </si>
  <si>
    <t>Thomas Cook (India) Limited</t>
  </si>
  <si>
    <t>Current Period End</t>
  </si>
  <si>
    <t xml:space="preserve"> 31 Mar 2023</t>
  </si>
  <si>
    <t>31st March, 2022</t>
  </si>
  <si>
    <t>Current Period Beginning</t>
  </si>
  <si>
    <t>1st April,2022</t>
  </si>
  <si>
    <t>1st April ,2022</t>
  </si>
  <si>
    <r>
      <t>Income Statement Coverage</t>
    </r>
    <r>
      <rPr>
        <i/>
        <sz val="11"/>
        <color theme="1"/>
        <rFont val="Calibri"/>
        <family val="2"/>
        <scheme val="minor"/>
      </rPr>
      <t xml:space="preserve">
["Year"/"Quarter"/"</t>
    </r>
    <r>
      <rPr>
        <b/>
        <i/>
        <sz val="11"/>
        <color rgb="FFFF0000"/>
        <rFont val="Calibri"/>
        <family val="2"/>
        <scheme val="minor"/>
      </rPr>
      <t>xx</t>
    </r>
    <r>
      <rPr>
        <i/>
        <sz val="11"/>
        <color theme="1"/>
        <rFont val="Calibri"/>
        <family val="2"/>
        <scheme val="minor"/>
      </rPr>
      <t xml:space="preserve"> months" ended….]</t>
    </r>
  </si>
  <si>
    <t>12 months ended 31 MAR 2023</t>
  </si>
  <si>
    <t>12 months ended 31st March, 2021</t>
  </si>
  <si>
    <t>Reporting Currency</t>
  </si>
  <si>
    <t>OMR</t>
  </si>
  <si>
    <t xml:space="preserve"> USD/INR/JPY/KES/……..</t>
  </si>
  <si>
    <t xml:space="preserve">Numbers reported in </t>
  </si>
  <si>
    <t>Absolute Numbers</t>
  </si>
  <si>
    <t xml:space="preserve">Please report  absolute numbers </t>
  </si>
  <si>
    <t>Insert TB for the period in this sheet with below recommended columns. Preferably link numbers in subsequent sheets from this TB to as much extent as possible.</t>
  </si>
  <si>
    <t>GL Code</t>
  </si>
  <si>
    <t>GL Name</t>
  </si>
  <si>
    <r>
      <t xml:space="preserve">GL Amount
</t>
    </r>
    <r>
      <rPr>
        <i/>
        <sz val="11"/>
        <color theme="1"/>
        <rFont val="Calibri"/>
        <family val="2"/>
        <scheme val="minor"/>
      </rPr>
      <t>[As per system before any manual adjustments]</t>
    </r>
  </si>
  <si>
    <t>Manual Adjustments</t>
  </si>
  <si>
    <t>Adjusted Amounts 31..03.2022</t>
  </si>
  <si>
    <t>GL Amount
[As per system before any manual adjustments]</t>
  </si>
  <si>
    <t>Adjusted Amounts 31-03-2023</t>
  </si>
  <si>
    <t>BS/PL</t>
  </si>
  <si>
    <t>Category</t>
  </si>
  <si>
    <t>BS/PL Grouping</t>
  </si>
  <si>
    <t>Notes Grouping</t>
  </si>
  <si>
    <t>StaffImprest</t>
  </si>
  <si>
    <t>BS</t>
  </si>
  <si>
    <t>Assets</t>
  </si>
  <si>
    <t>Cash and cash equivalents</t>
  </si>
  <si>
    <t>C &amp; CE - Cash in hand</t>
  </si>
  <si>
    <t>PettyCashImprest</t>
  </si>
  <si>
    <t>BankMuscatA/C0322-00038290-001-7/86</t>
  </si>
  <si>
    <t>C &amp; CE - Bank Balance</t>
  </si>
  <si>
    <t>Notes Receivable</t>
  </si>
  <si>
    <t>LGBANKMUSCAT</t>
  </si>
  <si>
    <t>Other financial Assets</t>
  </si>
  <si>
    <t>Fixed deposits with maturity for more than 12 months</t>
  </si>
  <si>
    <t>AccruedCommission(Hotels)</t>
  </si>
  <si>
    <t>Other financial assets</t>
  </si>
  <si>
    <t>Accrued Revenue</t>
  </si>
  <si>
    <t>TradeDebtorsControlAccount</t>
  </si>
  <si>
    <t>Trade receivables</t>
  </si>
  <si>
    <t>TradeOthersReceivables</t>
  </si>
  <si>
    <t>ARUnallocatedCashAccount</t>
  </si>
  <si>
    <t>DebtorsFutureCashAccount</t>
  </si>
  <si>
    <t>L &amp; OE</t>
  </si>
  <si>
    <t>Other current liabilities</t>
  </si>
  <si>
    <t>Advance receipts from Customers for which value is still to be given</t>
  </si>
  <si>
    <t>VAT Receivable (Input VAT)</t>
  </si>
  <si>
    <t>Accrued VAT Input</t>
  </si>
  <si>
    <t>ProvisionforBad&amp;DoutfulDebts</t>
  </si>
  <si>
    <t>Staff Control Account</t>
  </si>
  <si>
    <t>Other Current Assets</t>
  </si>
  <si>
    <t>Advances to employees</t>
  </si>
  <si>
    <t>Talib Shir Mohammed Al Balushi</t>
  </si>
  <si>
    <t>Other(Various)Deposits/Guarantees</t>
  </si>
  <si>
    <t>Security Deposits</t>
  </si>
  <si>
    <t>FutureExpenseAccount</t>
  </si>
  <si>
    <t>Other current assets</t>
  </si>
  <si>
    <t>Advances to suppliers</t>
  </si>
  <si>
    <t>Other Prepaid Expenses</t>
  </si>
  <si>
    <t xml:space="preserve">Prepaid expenses </t>
  </si>
  <si>
    <t>InsurancePrepaidExpenses</t>
  </si>
  <si>
    <t>RentPrepaidExpenses</t>
  </si>
  <si>
    <t>MedicalPrepaidInsurance</t>
  </si>
  <si>
    <t>MotorVehicles</t>
  </si>
  <si>
    <t>Property, plant and equipment</t>
  </si>
  <si>
    <t>Vehicles</t>
  </si>
  <si>
    <t>AccumDeperc4MotorVehicles</t>
  </si>
  <si>
    <t>OfficeMachinery&amp;Equipments</t>
  </si>
  <si>
    <t>Office Equipments</t>
  </si>
  <si>
    <t>AccumDepr4OffEquip&amp;Mach</t>
  </si>
  <si>
    <t>OfficeDecoration&amp;Accessories</t>
  </si>
  <si>
    <t>Furnitures and Fixtures</t>
  </si>
  <si>
    <t>AccumDepr4OffDecor&amp;Access</t>
  </si>
  <si>
    <t>OfficeFurniture&amp;Fixture</t>
  </si>
  <si>
    <t>Leasehold improvements</t>
  </si>
  <si>
    <t>AccumDepr4OffFurn&amp;Fixt</t>
  </si>
  <si>
    <t>DesertAdventuresDubaiHeadOffice</t>
  </si>
  <si>
    <t>Receivable from subsidiaries</t>
  </si>
  <si>
    <t>GULFDUNES</t>
  </si>
  <si>
    <t>JordanOffice</t>
  </si>
  <si>
    <t>DeferredtaxAsset</t>
  </si>
  <si>
    <t>Deferred tax assets (net)</t>
  </si>
  <si>
    <t>NOTESPAYABLE-BANKMUSCAT</t>
  </si>
  <si>
    <t>Trade payables</t>
  </si>
  <si>
    <t>TradeCreditorsControlAccount</t>
  </si>
  <si>
    <t>TradeCreditorsControlAccount-IC Payable</t>
  </si>
  <si>
    <t>Payable to subsidiaries</t>
  </si>
  <si>
    <t>ProvisioinforHotel</t>
  </si>
  <si>
    <t>Other financial liabilities</t>
  </si>
  <si>
    <t>Liabilities against expense</t>
  </si>
  <si>
    <t>Hotel Accruals - VAT</t>
  </si>
  <si>
    <t>VAT Payable (Output VAT)</t>
  </si>
  <si>
    <t>VAT Control Account</t>
  </si>
  <si>
    <t>AccruedExpensesSalaries</t>
  </si>
  <si>
    <t>Employee Benefit Payable</t>
  </si>
  <si>
    <t>AccruedExpensesStaffSocialInsurance</t>
  </si>
  <si>
    <t>AccruedExpLeaveSalaries&amp;A/Tickets</t>
  </si>
  <si>
    <t>Employee Benefit Obligations</t>
  </si>
  <si>
    <t>Leave Entitlement</t>
  </si>
  <si>
    <t>ACCRUEDTAXPAYABLE</t>
  </si>
  <si>
    <t>ACCRUED TAX PAYABLE</t>
  </si>
  <si>
    <t>AccruedExpenses(Utilities)</t>
  </si>
  <si>
    <t>AccruedExpenses(Communications)</t>
  </si>
  <si>
    <t>AccruedExpenses(AuditFee)</t>
  </si>
  <si>
    <t>AccrualExpenses(Others/Various)</t>
  </si>
  <si>
    <t>AccruedRepresentationcommission</t>
  </si>
  <si>
    <t>SuspenseCreditors</t>
  </si>
  <si>
    <t>AccruedManagementFees</t>
  </si>
  <si>
    <t>KuoniHoldingCo.</t>
  </si>
  <si>
    <t>Other Financial Liabilities</t>
  </si>
  <si>
    <t>Others</t>
  </si>
  <si>
    <t>Provision4EmployeesEndofService</t>
  </si>
  <si>
    <t>Capital(DesertAdventuresTourismLLCD</t>
  </si>
  <si>
    <t>Equity share capital</t>
  </si>
  <si>
    <t>LegalReserve</t>
  </si>
  <si>
    <t>Reserve and Surplus</t>
  </si>
  <si>
    <t>General Reserve</t>
  </si>
  <si>
    <t>CurrentYearProfitorLoss</t>
  </si>
  <si>
    <t>Retained Earnings</t>
  </si>
  <si>
    <t>Sales</t>
  </si>
  <si>
    <t>PL</t>
  </si>
  <si>
    <t>Revenue from Operations</t>
  </si>
  <si>
    <t>Sale of Service</t>
  </si>
  <si>
    <t>Other GOP Income</t>
  </si>
  <si>
    <t>AccruedSalesIncome</t>
  </si>
  <si>
    <t>GainonForeignCurrencyExchange</t>
  </si>
  <si>
    <t>Other Income</t>
  </si>
  <si>
    <t>Miscellaneous Income</t>
  </si>
  <si>
    <t>Discounts&amp;Deductions</t>
  </si>
  <si>
    <t>HotelsCommission</t>
  </si>
  <si>
    <t>Gain On Disposal of Fixed Assets</t>
  </si>
  <si>
    <t>prioryearGOPresult</t>
  </si>
  <si>
    <t>TourismGroupExpenses</t>
  </si>
  <si>
    <t>Cost of sales</t>
  </si>
  <si>
    <t>Salaries</t>
  </si>
  <si>
    <t>Employee Benefit Expenses</t>
  </si>
  <si>
    <t>Salaries Wages and Bonus</t>
  </si>
  <si>
    <t>EndofServiceIndeminty(Staff)</t>
  </si>
  <si>
    <t>Gratuity</t>
  </si>
  <si>
    <t>EmployeeAnnualAirticketExpenses</t>
  </si>
  <si>
    <t>AnnualLeaveSalaries</t>
  </si>
  <si>
    <t>SocialInsuranceCost</t>
  </si>
  <si>
    <t>Variable salary</t>
  </si>
  <si>
    <t>EmploymentVisasExpenses</t>
  </si>
  <si>
    <t>Staff Training, Recruitment and Other Costs</t>
  </si>
  <si>
    <t>StaffMedicalExpenses</t>
  </si>
  <si>
    <t>StaffEducation&amp;Training</t>
  </si>
  <si>
    <t>Staff Accommodation Expense</t>
  </si>
  <si>
    <t>Staff Misc. Expenses</t>
  </si>
  <si>
    <t>Subscription</t>
  </si>
  <si>
    <t>Advertisement Expenses</t>
  </si>
  <si>
    <t>PromotionExpenses(Gifts&amp;Others)</t>
  </si>
  <si>
    <t>Business/ExhibitionTravelExp=A/Tickets</t>
  </si>
  <si>
    <t>Other Expenses</t>
  </si>
  <si>
    <t>Travelling</t>
  </si>
  <si>
    <t>Business/ExhibitionTripsStayExpenses</t>
  </si>
  <si>
    <t>FAM-TripExpenses</t>
  </si>
  <si>
    <t>Miscellaneous Expenses</t>
  </si>
  <si>
    <t>OfficeCommunication&amp;PostageExpenses</t>
  </si>
  <si>
    <t>Printng and Stationary</t>
  </si>
  <si>
    <t>Printing&amp;Stationery</t>
  </si>
  <si>
    <t>Machinery&amp;EquipmentExp</t>
  </si>
  <si>
    <t>Repairs to Others</t>
  </si>
  <si>
    <t>Bad and Doubtful Debts</t>
  </si>
  <si>
    <t>Entertainment</t>
  </si>
  <si>
    <t>Legal&amp;ProfessionalFees</t>
  </si>
  <si>
    <t>Legal and Professional Charges</t>
  </si>
  <si>
    <t>MVCarsInsurance</t>
  </si>
  <si>
    <t>Insurance</t>
  </si>
  <si>
    <t>MVCarsFuel</t>
  </si>
  <si>
    <t>Vehicle Running and Maintainance Expenses</t>
  </si>
  <si>
    <t>MVCarsMaintenance&amp;Repairs</t>
  </si>
  <si>
    <t>BankCharges(oldacct5038006)</t>
  </si>
  <si>
    <t>Finance Cost</t>
  </si>
  <si>
    <t>Other Finance Charges</t>
  </si>
  <si>
    <t>MVCarParkings</t>
  </si>
  <si>
    <t>MVCarsRegistrationFees</t>
  </si>
  <si>
    <t>InsuranceFees</t>
  </si>
  <si>
    <t>Deferred Tax Income</t>
  </si>
  <si>
    <t>OfficeRent</t>
  </si>
  <si>
    <t>Rent</t>
  </si>
  <si>
    <t>OfficeUtilities</t>
  </si>
  <si>
    <t>OfficeMaintenance&amp;Repairs</t>
  </si>
  <si>
    <t>Network and IT support Expenses</t>
  </si>
  <si>
    <t>KuoniManagementFee</t>
  </si>
  <si>
    <t>Current tax on profits for the year</t>
  </si>
  <si>
    <t>IncomeKuoniGroup</t>
  </si>
  <si>
    <t>Facilities and Support Services fees</t>
  </si>
  <si>
    <t>DepreciationOfficeMach.&amp;Equipments</t>
  </si>
  <si>
    <t>Depreciation and amortisation expense</t>
  </si>
  <si>
    <t>Depreciation on tangible assets</t>
  </si>
  <si>
    <t>Depreciation Exp.Furnture &amp; Fixture</t>
  </si>
  <si>
    <t>Interest Income Staff Loan</t>
  </si>
  <si>
    <t>Non-OperationalExchangeDifferences.</t>
  </si>
  <si>
    <t>Opening</t>
  </si>
  <si>
    <t>Provide details of all manual adjustment entries to GL system balances as considered in the Trial Balance Sheet :</t>
  </si>
  <si>
    <t>Adjustment No.</t>
  </si>
  <si>
    <t>Debit/Credit</t>
  </si>
  <si>
    <t>Debit Amount</t>
  </si>
  <si>
    <t>Credit Amount</t>
  </si>
  <si>
    <t>Nature &amp; Purpose of Adjustement</t>
  </si>
  <si>
    <t>Trade Debtors Control Account</t>
  </si>
  <si>
    <t>To reclassify advance payments from customers from AR control account to prepayments from customers</t>
  </si>
  <si>
    <t>Debtors Future Cash Account</t>
  </si>
  <si>
    <t>Trade Creditors Control Account</t>
  </si>
  <si>
    <t>Future Expense Account</t>
  </si>
  <si>
    <t>Desert Adventures Tourism</t>
  </si>
  <si>
    <t>Notes</t>
  </si>
  <si>
    <t>As at 
31st March, 2022</t>
  </si>
  <si>
    <t>ASSETS</t>
  </si>
  <si>
    <t>Non-current assets:</t>
  </si>
  <si>
    <t>Tangible FA</t>
  </si>
  <si>
    <t>Capital work-in-progress</t>
  </si>
  <si>
    <t>Goodwill</t>
  </si>
  <si>
    <t>Other intangible Assets</t>
  </si>
  <si>
    <t xml:space="preserve">Right of Use Assets </t>
  </si>
  <si>
    <t>4(a)</t>
  </si>
  <si>
    <t>FA</t>
  </si>
  <si>
    <t>Intangible assets under development</t>
  </si>
  <si>
    <t>Investment accounted for using equity method</t>
  </si>
  <si>
    <t>Investment in subsidiaries</t>
  </si>
  <si>
    <t>non curr inv</t>
  </si>
  <si>
    <t>Financial assets</t>
  </si>
  <si>
    <t>- Non current investments</t>
  </si>
  <si>
    <t>- Loans</t>
  </si>
  <si>
    <t>- Other financial assets</t>
  </si>
  <si>
    <t>6(e)</t>
  </si>
  <si>
    <t>Non-current bank balances</t>
  </si>
  <si>
    <t xml:space="preserve">Others </t>
  </si>
  <si>
    <t>Other non-current assets</t>
  </si>
  <si>
    <t>Non Current Income Tax assets</t>
  </si>
  <si>
    <t>Total non-current assets</t>
  </si>
  <si>
    <t>Current assets:</t>
  </si>
  <si>
    <t>Inventories</t>
  </si>
  <si>
    <t>curr inv</t>
  </si>
  <si>
    <t>- Investments</t>
  </si>
  <si>
    <t>6(a)</t>
  </si>
  <si>
    <t>Trade rec</t>
  </si>
  <si>
    <t>- Trade receivables</t>
  </si>
  <si>
    <t>6(b)</t>
  </si>
  <si>
    <t>- Cash and cash equivalents</t>
  </si>
  <si>
    <t>6(c)</t>
  </si>
  <si>
    <t>- Bank balances other than cash and cash equivalents</t>
  </si>
  <si>
    <t>6(d)</t>
  </si>
  <si>
    <t>Current Tax Assets (Net)</t>
  </si>
  <si>
    <t>Total current assets</t>
  </si>
  <si>
    <t>TOTAL ASSETS</t>
  </si>
  <si>
    <t>EQUITY AND LIABILITIES</t>
  </si>
  <si>
    <t>EQUITY</t>
  </si>
  <si>
    <t>10(a)</t>
  </si>
  <si>
    <t>Preference share capital</t>
  </si>
  <si>
    <t>Other equity</t>
  </si>
  <si>
    <t xml:space="preserve">     Share application money pending allotment</t>
  </si>
  <si>
    <t xml:space="preserve">     Reserve and surplus</t>
  </si>
  <si>
    <t>10(b)</t>
  </si>
  <si>
    <t xml:space="preserve">Total Equity </t>
  </si>
  <si>
    <t>LIABILITIES</t>
  </si>
  <si>
    <t>Non-current liabilities</t>
  </si>
  <si>
    <t>Financial Liabilities</t>
  </si>
  <si>
    <t>- Borrowings</t>
  </si>
  <si>
    <t>11(a)</t>
  </si>
  <si>
    <t>- Other financial liabilities</t>
  </si>
  <si>
    <t>11(c)</t>
  </si>
  <si>
    <t>Provisions</t>
  </si>
  <si>
    <t>14</t>
  </si>
  <si>
    <t>15</t>
  </si>
  <si>
    <t>Deferred tax liabilities (net)</t>
  </si>
  <si>
    <t>16</t>
  </si>
  <si>
    <t>Other non-current liabilities</t>
  </si>
  <si>
    <t>12</t>
  </si>
  <si>
    <t>Total non-current liabilities</t>
  </si>
  <si>
    <t>Current liabilities</t>
  </si>
  <si>
    <t>Financial liabilities</t>
  </si>
  <si>
    <t>11(b)</t>
  </si>
  <si>
    <t>- Trade payables</t>
  </si>
  <si>
    <t>11(d)</t>
  </si>
  <si>
    <t>s</t>
  </si>
  <si>
    <t>Current Income Tax Liabilities</t>
  </si>
  <si>
    <t>9</t>
  </si>
  <si>
    <t>13</t>
  </si>
  <si>
    <t>Total current liabilities</t>
  </si>
  <si>
    <t>TOTAL LIABILITIES</t>
  </si>
  <si>
    <t>TOTAL EQUITY AND LIABILITIES</t>
  </si>
  <si>
    <t>Check ---&gt;</t>
  </si>
  <si>
    <t>Summary of Significant Accounting Policies</t>
  </si>
  <si>
    <t>The above balance sheet should be read in conjunction with the accompanying notes.</t>
  </si>
  <si>
    <t>THOMAS COOK INDIA LIMITED</t>
  </si>
  <si>
    <t>Statement of Profit And Loss for the year ended 31st March 2017</t>
  </si>
  <si>
    <t>Period [April 1, 2020 to March 31, 2021]</t>
  </si>
  <si>
    <t>31 MARCH, 2022</t>
  </si>
  <si>
    <t xml:space="preserve"> </t>
  </si>
  <si>
    <t>Income</t>
  </si>
  <si>
    <t>Revenue from operations</t>
  </si>
  <si>
    <t>Other income</t>
  </si>
  <si>
    <t>18(a)</t>
  </si>
  <si>
    <t>Other gains (net)</t>
  </si>
  <si>
    <t>18(b)</t>
  </si>
  <si>
    <t>Total income</t>
  </si>
  <si>
    <t>Expenses</t>
  </si>
  <si>
    <t>Cost of services</t>
  </si>
  <si>
    <t>Employee benefits expense</t>
  </si>
  <si>
    <t>Pl Depre</t>
  </si>
  <si>
    <t xml:space="preserve">Other expenses </t>
  </si>
  <si>
    <t>Total expenses</t>
  </si>
  <si>
    <t>Profit before exceptional item</t>
  </si>
  <si>
    <t xml:space="preserve">Add Exceptional items: </t>
  </si>
  <si>
    <t>Pl-sgf exp</t>
  </si>
  <si>
    <t xml:space="preserve">Less Exceptional items: </t>
  </si>
  <si>
    <t>(Loss)/Profit before tax</t>
  </si>
  <si>
    <t>Less : Tax expense</t>
  </si>
  <si>
    <t>INCOME TAX PROVISION (P&amp;L)</t>
  </si>
  <si>
    <t xml:space="preserve">          Current tax</t>
  </si>
  <si>
    <t>DEFERED TAX ASSETS - P&amp;L</t>
  </si>
  <si>
    <t xml:space="preserve">          Deferred tax</t>
  </si>
  <si>
    <t>Total tax expenses</t>
  </si>
  <si>
    <t>(Loss)/Profit for the year (A)</t>
  </si>
  <si>
    <t>Other comprehensive income</t>
  </si>
  <si>
    <t>Items that will not be reclassified to profit or loss</t>
  </si>
  <si>
    <t>Remeasurements of post-employment benefit obligations</t>
  </si>
  <si>
    <t>Income tax relating to items that will not be reclassified to profit or loss</t>
  </si>
  <si>
    <t>Total other comprehensive income for the year, net of taxes (B)</t>
  </si>
  <si>
    <t>Total comprehensive income for the year (A+B)</t>
  </si>
  <si>
    <t>Earnings/(Loss) per equity share ( Face value of INR 1 each)</t>
  </si>
  <si>
    <t>- Basic earnings/(loss) per share</t>
  </si>
  <si>
    <t>- Diluted earnings/(loss) per share</t>
  </si>
  <si>
    <t>The above statement of profit and loss should be read in conjunction with the accompanying notes.</t>
  </si>
  <si>
    <t>STATEMENT OF CHANGES IN EQUITY:</t>
  </si>
  <si>
    <t>(A) Share Capital</t>
  </si>
  <si>
    <t>Equity share</t>
  </si>
  <si>
    <t>Preference share</t>
  </si>
  <si>
    <t>Amount</t>
  </si>
  <si>
    <t>Balance as at 1st April,2022</t>
  </si>
  <si>
    <t>Changes in share capital during the period</t>
  </si>
  <si>
    <t>Balance as at 30th Sep, 2022</t>
  </si>
  <si>
    <t>(B) Other Equity</t>
  </si>
  <si>
    <t>Share application money pending allotment</t>
  </si>
  <si>
    <t>Reserves and Surplus</t>
  </si>
  <si>
    <t>Capital Reserve</t>
  </si>
  <si>
    <t>Capital Redemption Reserve (CRR)</t>
  </si>
  <si>
    <t>Debenture Redemption Reserve (DRR)</t>
  </si>
  <si>
    <t>Share option Outstanding Account</t>
  </si>
  <si>
    <t>Securities Premium Account</t>
  </si>
  <si>
    <t>Total Reserves and Surplus</t>
  </si>
  <si>
    <t>Profit for the year</t>
  </si>
  <si>
    <t>Other Comprehensive Income, net of tax</t>
  </si>
  <si>
    <t>Transaction with owners in their capacity as owners</t>
  </si>
  <si>
    <t>Transfer From Retained Earnings</t>
  </si>
  <si>
    <t>Transfer to CRR</t>
  </si>
  <si>
    <t>Transfer to DRR</t>
  </si>
  <si>
    <t>Employee Stock Option Expense/push down</t>
  </si>
  <si>
    <t>Transfer to securities premium account</t>
  </si>
  <si>
    <t>Addition on account of ESOP issues</t>
  </si>
  <si>
    <t>Transfer to General Reserve</t>
  </si>
  <si>
    <t>Dividend for the Previous Period paid during the year</t>
  </si>
  <si>
    <t>Corporate Dividend Tax for the Previous year paid during the year</t>
  </si>
  <si>
    <t>The above statement of changes in equity should be read in conjunction with the accompanying notes.</t>
  </si>
  <si>
    <t>Note 3: Property, plant and equipment:</t>
  </si>
  <si>
    <t>Office Building</t>
  </si>
  <si>
    <t>Leasehold Improvements</t>
  </si>
  <si>
    <t>Furniture and
Fixtures</t>
  </si>
  <si>
    <t>Computers</t>
  </si>
  <si>
    <t>Office equipments</t>
  </si>
  <si>
    <t>Plant and Machinery</t>
  </si>
  <si>
    <t>Total</t>
  </si>
  <si>
    <t>Capital work in progress</t>
  </si>
  <si>
    <t>Points to be taken care</t>
  </si>
  <si>
    <t>Gross carrying amount</t>
  </si>
  <si>
    <t>Additions</t>
  </si>
  <si>
    <t>Disposals/transfer</t>
  </si>
  <si>
    <t>Disposals need to be put in negative</t>
  </si>
  <si>
    <t>Closing gross carrying amount</t>
  </si>
  <si>
    <t>Accumulated depreciation</t>
  </si>
  <si>
    <t>Depreciation charge during the year</t>
  </si>
  <si>
    <t>Closing accumulated depreciation</t>
  </si>
  <si>
    <t>(i) Leased Assets</t>
  </si>
  <si>
    <t>Propoerty, Plant and Equipments includes the following amounts where the company is a lessee under a finance lease:</t>
  </si>
  <si>
    <t>Cost/Deemed Cost</t>
  </si>
  <si>
    <t>Accumulated Depreciation</t>
  </si>
  <si>
    <t>Net Carrying Amount</t>
  </si>
  <si>
    <t>(ii) Contractual Obligations</t>
  </si>
  <si>
    <t>Refer Note 26 (a) for disclosure of contractual commitments for the acquisition of property, plant and equipment.</t>
  </si>
  <si>
    <t>(iii) Capital Work-in-progress</t>
  </si>
  <si>
    <t>Capital work-in-progress mainly comprises of….</t>
  </si>
  <si>
    <t>(iv) Cost of Office Building includes:</t>
  </si>
  <si>
    <r>
      <t xml:space="preserve">(a) </t>
    </r>
    <r>
      <rPr>
        <b/>
        <sz val="9"/>
        <color rgb="FFFF0000"/>
        <rFont val="Georgia"/>
        <family val="1"/>
      </rPr>
      <t>xx (Nos.)</t>
    </r>
    <r>
      <rPr>
        <sz val="9"/>
        <rFont val="Georgia"/>
        <family val="1"/>
      </rPr>
      <t xml:space="preserve"> (Previous Year - 0) unquoted fully paid-up Shares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in various Co-operative Societies.</t>
    </r>
  </si>
  <si>
    <r>
      <t xml:space="preserve">(b) Share application money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to various Co-operative Societies.</t>
    </r>
  </si>
  <si>
    <r>
      <t xml:space="preserve">(c) Premises of </t>
    </r>
    <r>
      <rPr>
        <b/>
        <sz val="9"/>
        <color rgb="FFFF0000"/>
        <rFont val="Georgia"/>
        <family val="1"/>
      </rPr>
      <t>xx (Amount)</t>
    </r>
    <r>
      <rPr>
        <sz val="9"/>
        <rFont val="Georgia"/>
        <family val="1"/>
      </rPr>
      <t xml:space="preserve"> (Previous Year xx) where the Co-operative Society is yet to be formed.</t>
    </r>
  </si>
  <si>
    <t>Opening Check</t>
  </si>
  <si>
    <t>Closing Check</t>
  </si>
  <si>
    <t>Dep. Check</t>
  </si>
  <si>
    <t>Note 4: Intangible Assets:</t>
  </si>
  <si>
    <t>Computer Software</t>
  </si>
  <si>
    <t>Disposals</t>
  </si>
  <si>
    <t>Accumulated amortisation</t>
  </si>
  <si>
    <t>Amortisation charge for the year</t>
  </si>
  <si>
    <t>Closing accumulated amortisation</t>
  </si>
  <si>
    <t>(i) Intangible assets includes:</t>
  </si>
  <si>
    <r>
      <t xml:space="preserve">Intangible Assets (software) includes Internally generated / developed software - Gross Block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xml:space="preserve">); Net Block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t>
    </r>
  </si>
  <si>
    <t>(ii) Significant Estimate - Impairment tests of goodwill</t>
  </si>
  <si>
    <r>
      <t xml:space="preserve">The entire amount of goodwill pertains to </t>
    </r>
    <r>
      <rPr>
        <b/>
        <sz val="9"/>
        <color rgb="FFFF0000"/>
        <rFont val="Georgia"/>
        <family val="1"/>
      </rPr>
      <t>xx</t>
    </r>
    <r>
      <rPr>
        <sz val="9"/>
        <rFont val="Georgia"/>
        <family val="1"/>
      </rPr>
      <t xml:space="preserve"> business (cash generating unit) generated at the time of acquisition and is tested for impairment on an annual basis. Recoverable amount of the CGU is based on its property values which is higher than the carrying value of the cash generating unit.</t>
    </r>
  </si>
  <si>
    <t>(iii) Leased assets</t>
  </si>
  <si>
    <t>Software includes the following amounts where the company is a lessee under a finance lease:</t>
  </si>
  <si>
    <t>31st March, 2018</t>
  </si>
  <si>
    <t>Note 4 : Right of Use Assets</t>
  </si>
  <si>
    <t>Opening as at 31March 2019 (Transition Date)</t>
  </si>
  <si>
    <t>Additions during the period Apr 2019 to June 2019</t>
  </si>
  <si>
    <t>Depreciation charge during the year (Apr 2019 to June 2019)</t>
  </si>
  <si>
    <t>Note 5: Investments:</t>
  </si>
  <si>
    <t>Investment in Associates</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</si>
  <si>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fully paid-up Equity Shares of </t>
    </r>
    <r>
      <rPr>
        <b/>
        <sz val="9"/>
        <color rgb="FFFF0000"/>
        <rFont val="Georgia"/>
        <family val="1"/>
      </rPr>
      <t>xx (Face Value)</t>
    </r>
    <r>
      <rPr>
        <sz val="9"/>
        <rFont val="Georgia"/>
        <family val="1"/>
      </rPr>
      <t xml:space="preserve"> each of </t>
    </r>
    <r>
      <rPr>
        <b/>
        <sz val="9"/>
        <color rgb="FFFF0000"/>
        <rFont val="Georgia"/>
        <family val="1"/>
      </rPr>
      <t>xx (Company Name)</t>
    </r>
  </si>
  <si>
    <t>Investment in Joint Venture</t>
  </si>
  <si>
    <t>....</t>
  </si>
  <si>
    <t>Unquoted - In subsidiaries at cost</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</si>
  <si>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fully paid-up Preference Shares of </t>
    </r>
    <r>
      <rPr>
        <b/>
        <sz val="9"/>
        <color rgb="FFFF0000"/>
        <rFont val="Georgia"/>
        <family val="1"/>
      </rPr>
      <t>xx (Face Value)</t>
    </r>
    <r>
      <rPr>
        <sz val="9"/>
        <rFont val="Georgia"/>
        <family val="1"/>
      </rPr>
      <t xml:space="preserve"> each of </t>
    </r>
    <r>
      <rPr>
        <b/>
        <sz val="9"/>
        <color rgb="FFFF0000"/>
        <rFont val="Georgia"/>
        <family val="1"/>
      </rPr>
      <t>xx (Company Name)</t>
    </r>
  </si>
  <si>
    <t>ESOP issued to subsidiaries employees</t>
  </si>
  <si>
    <t>xx (Company Name)</t>
  </si>
  <si>
    <t>Investment in equity instruments (fully paid-up) - Fair value through Profit and Loss A/c</t>
  </si>
  <si>
    <t>Aggregate amount of quoted investments</t>
  </si>
  <si>
    <t>Aggregate amount of unquoted investments</t>
  </si>
  <si>
    <t>Market value of Quoted Investments</t>
  </si>
  <si>
    <t>Aggregate amount of impairment in the value of investments</t>
  </si>
  <si>
    <t>Note 6: Financial Assets</t>
  </si>
  <si>
    <t>6(a)Current Investments</t>
  </si>
  <si>
    <t>Investment in mutual funds fair valued through Profit and Loss A/c (Quoted)</t>
  </si>
  <si>
    <t xml:space="preserve"> - Mutual Fund Scheme and Plan Name</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</si>
  <si>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Units of </t>
    </r>
    <r>
      <rPr>
        <b/>
        <sz val="9"/>
        <color rgb="FFFF0000"/>
        <rFont val="Georgia"/>
        <family val="1"/>
      </rPr>
      <t>xx (Face Value)</t>
    </r>
    <r>
      <rPr>
        <sz val="9"/>
        <rFont val="Georgia"/>
        <family val="1"/>
      </rPr>
      <t xml:space="preserve"> each</t>
    </r>
  </si>
  <si>
    <t>….</t>
  </si>
  <si>
    <t>Total Mutual Funds</t>
  </si>
  <si>
    <t>Total Current investments</t>
  </si>
  <si>
    <t>Aggregate Amount of quoted investments</t>
  </si>
  <si>
    <t>Aggregate Amount of impairment in the value of investments</t>
  </si>
  <si>
    <t>6(b)Trade receivables</t>
  </si>
  <si>
    <t>Less : Allowance for doubtful debts</t>
  </si>
  <si>
    <t>Amount should be in negative</t>
  </si>
  <si>
    <t>Total receivables</t>
  </si>
  <si>
    <t>Break up of Security Details</t>
  </si>
  <si>
    <t>Secured, considered good</t>
  </si>
  <si>
    <t>Unsecured, considered good</t>
  </si>
  <si>
    <t>Unsecured, considered doubtful</t>
  </si>
  <si>
    <t>Total Trade Receivables</t>
  </si>
  <si>
    <t>Trade recievables from Related Parties</t>
  </si>
  <si>
    <t>Trade recievables From Inter companies</t>
  </si>
  <si>
    <t>This should match with RPT Disclosure note</t>
  </si>
  <si>
    <t>Trade recievables Others</t>
  </si>
  <si>
    <t>6(c) Cash and cash equivalents</t>
  </si>
  <si>
    <t>Balances with banks :</t>
  </si>
  <si>
    <t>In current accounts</t>
  </si>
  <si>
    <r>
      <t xml:space="preserve">Fixed Deposits with </t>
    </r>
    <r>
      <rPr>
        <b/>
        <u/>
        <sz val="9"/>
        <rFont val="Georgia"/>
        <family val="1"/>
      </rPr>
      <t>original maturity</t>
    </r>
    <r>
      <rPr>
        <sz val="9"/>
        <rFont val="Georgia"/>
        <family val="1"/>
      </rPr>
      <t xml:space="preserve"> of less than three months*</t>
    </r>
  </si>
  <si>
    <t>Balance in EEFC accounts</t>
  </si>
  <si>
    <t>Remittance in Transit (including foreign currencies- Notes and paid documents)</t>
  </si>
  <si>
    <t>Cheques on hand</t>
  </si>
  <si>
    <t>Cash on hand (including foreign currencies- Notes and paid documents)</t>
  </si>
  <si>
    <t>Total Cash and cash equivalents</t>
  </si>
  <si>
    <t>*Provide details of any FDs on Liens with Party Name and FD Amount (including Previous Year amount)</t>
  </si>
  <si>
    <t>6(d) Bank balances other than cash and cash equivalents</t>
  </si>
  <si>
    <t>Fixed Deposits with original maturity of more than three months but less than 12 months*</t>
  </si>
  <si>
    <t>Unclaimed dividend</t>
  </si>
  <si>
    <t>6(e) Other financial Assets</t>
  </si>
  <si>
    <t>Non-current</t>
  </si>
  <si>
    <t>Current</t>
  </si>
  <si>
    <t>current</t>
  </si>
  <si>
    <t>Fixed deposits with maturity for more than 12 months*</t>
  </si>
  <si>
    <t>Interest receivable from inter company</t>
  </si>
  <si>
    <t>Interest receivable from others</t>
  </si>
  <si>
    <t>Loans and Advance to Related Parties</t>
  </si>
  <si>
    <t>Insurance claim receivable</t>
  </si>
  <si>
    <t>Total Other Financial Assets</t>
  </si>
  <si>
    <t>Note 7: Other Non-Current Assets:</t>
  </si>
  <si>
    <t>Capital advances</t>
  </si>
  <si>
    <t>Prepaid expenses</t>
  </si>
  <si>
    <t>Note 8: Other Current Assets:</t>
  </si>
  <si>
    <t>Advance to Suppliers</t>
  </si>
  <si>
    <t>Unsecured ,considered Doubtful</t>
  </si>
  <si>
    <t>Less: Allowance for doubtful advances</t>
  </si>
  <si>
    <t>Advance to Employees</t>
  </si>
  <si>
    <t>Unsecured, considered Doubtful</t>
  </si>
  <si>
    <t>Balances receivables from Govt. authorities</t>
  </si>
  <si>
    <t>Inter company Other current assets</t>
  </si>
  <si>
    <t>explain nature</t>
  </si>
  <si>
    <t>Note 9: Non- Current Income Tax Assets  / Current Income Tax Liabilities:</t>
  </si>
  <si>
    <t>Opening Balance</t>
  </si>
  <si>
    <t>Should match with Mar 2019 closing</t>
  </si>
  <si>
    <t>Less: Current Tax payable for the year</t>
  </si>
  <si>
    <t>Add: Taxes Paid</t>
  </si>
  <si>
    <t>Closing Balances</t>
  </si>
  <si>
    <t>Disclosed as:</t>
  </si>
  <si>
    <t>Non-Current  Tax Assets (as per Balance sheet)</t>
  </si>
  <si>
    <t>Current Tax Liability (as per Balance sheet)</t>
  </si>
  <si>
    <t>Note 10(a) Share Capital and Other Equity:</t>
  </si>
  <si>
    <t>Equity Share Capital#</t>
  </si>
  <si>
    <t>Preference Share Capital*</t>
  </si>
  <si>
    <t>No of Shares (In lakhs)</t>
  </si>
  <si>
    <t>AUTHORISED</t>
  </si>
  <si>
    <t>As at 1st April, 2021</t>
  </si>
  <si>
    <t>Increase/(Decrease) during the period</t>
  </si>
  <si>
    <t>As at 30th  Sep, 2021</t>
  </si>
  <si>
    <t>#Consists of following:
150,000 (Previous Year 150,000) Equity Shares of 1/- each
* Consists of following:
150,000 (Previous Year 150,000) Equity Shares of 1/- each</t>
  </si>
  <si>
    <t>(i) Movement in Equity Share Capital and other capital during the Year</t>
  </si>
  <si>
    <t>Preference Share Capital</t>
  </si>
  <si>
    <t>Less: Share Forfeited</t>
  </si>
  <si>
    <t>Add: exercise of options-proceeds received</t>
  </si>
  <si>
    <t>Add: Addition on account of stock options allotment</t>
  </si>
  <si>
    <t>Add: Addition on account of fresh issue, etc</t>
  </si>
  <si>
    <t>(ii) Terms and rights attached to shares</t>
  </si>
  <si>
    <t>[Provide details of shares, their terms and rights attched to the shares. Refer below illustrative for reference].</t>
  </si>
  <si>
    <t>Shares reserved for issue under options</t>
  </si>
  <si>
    <t>[If not applicable then delete rows 29 to 31. Otherwise, remove row 30]</t>
  </si>
  <si>
    <t>Information relating to the entity's Employee Option Plans (if any), including details of options issued, exercised and lapsed during the financial year and options outstanding at the end of the reporting period, is set out in note 31.</t>
  </si>
  <si>
    <t>(iii) Shares of the company held by the Subsidiaries of the ultimate holding company</t>
  </si>
  <si>
    <t>"31 March 2019</t>
  </si>
  <si>
    <t>"31 March 2018</t>
  </si>
  <si>
    <t>No of Shares 
(In lakhs)</t>
  </si>
  <si>
    <t>Equity Shares</t>
  </si>
  <si>
    <t>Subsidary Name</t>
  </si>
  <si>
    <t>…</t>
  </si>
  <si>
    <t>Preference Shares</t>
  </si>
  <si>
    <t>(iv) Shareholding Pattern (Shareholders holding 5% or more shares in the Company)</t>
  </si>
  <si>
    <t xml:space="preserve">Category of Shareholder </t>
  </si>
  <si>
    <t>% of Holding</t>
  </si>
  <si>
    <t>(v) Aggregate number of shares issued for consideration other than cash</t>
  </si>
  <si>
    <t>31st March, 2019</t>
  </si>
  <si>
    <r>
      <t xml:space="preserve">Shares issued as consideration for acquisition of Subsidiary (Refer Note </t>
    </r>
    <r>
      <rPr>
        <b/>
        <sz val="9"/>
        <color rgb="FFFF0000"/>
        <rFont val="Georgia"/>
        <family val="1"/>
      </rPr>
      <t>xx (i.e. Provide details in separate note for such acquisition)</t>
    </r>
    <r>
      <rPr>
        <sz val="9"/>
        <rFont val="Georgia"/>
        <family val="1"/>
      </rPr>
      <t>)</t>
    </r>
  </si>
  <si>
    <t>Note 11: Financial Liabilities:</t>
  </si>
  <si>
    <t>11(a) Non-Current Borrowings</t>
  </si>
  <si>
    <t>Maturity Date</t>
  </si>
  <si>
    <t>Nature of Security</t>
  </si>
  <si>
    <t>Terms of Payment</t>
  </si>
  <si>
    <t>Coupon/
Interest Rate</t>
  </si>
  <si>
    <t>Long term maturities of finance lease obligations:</t>
  </si>
  <si>
    <r>
      <t>Term Loan from Bank - Long Term -</t>
    </r>
    <r>
      <rPr>
        <sz val="9"/>
        <color rgb="FFFF0000"/>
        <rFont val="Georgia"/>
        <family val="1"/>
      </rPr>
      <t xml:space="preserve"> secured</t>
    </r>
  </si>
  <si>
    <t>Debentures</t>
  </si>
  <si>
    <r>
      <t xml:space="preserve">Term Loan from Bank - Long Term -  </t>
    </r>
    <r>
      <rPr>
        <sz val="9"/>
        <color rgb="FFFF0000"/>
        <rFont val="Georgia"/>
        <family val="1"/>
      </rPr>
      <t>unsecured</t>
    </r>
  </si>
  <si>
    <t>Inter Company Loan - Non current</t>
  </si>
  <si>
    <t>Total Non-Current Borrowings</t>
  </si>
  <si>
    <t>Less: Current maturities of Long Term Borrowings (included in note 11(C))</t>
  </si>
  <si>
    <t>-</t>
  </si>
  <si>
    <t>Less: Current maturities of Finance Lease Obligations (included in note 11(C))</t>
  </si>
  <si>
    <t>Less: Current maturities of Long term inter company loans (included in note 11(C))</t>
  </si>
  <si>
    <t>Less: Issue Expenses (IND AS Adj)</t>
  </si>
  <si>
    <t>Less: Interest Accrued (included in note 11(C))</t>
  </si>
  <si>
    <t>Less: Interest accrued on NCRPS (included in note 11(C))</t>
  </si>
  <si>
    <t>Non-Current Borrowings (As per Balance Sheet)</t>
  </si>
  <si>
    <t>11(b) Current Borrowings</t>
  </si>
  <si>
    <t>Secured</t>
  </si>
  <si>
    <t>Bank Overdrafts - Secured</t>
  </si>
  <si>
    <t>Workign capital facility from bank -Secured</t>
  </si>
  <si>
    <t>Term Loan from Bank - Short term - Secured</t>
  </si>
  <si>
    <t>Unsecured</t>
  </si>
  <si>
    <t>Bank Overdrafts -  unsecured</t>
  </si>
  <si>
    <t>Workign capital facility from bank - unsecured</t>
  </si>
  <si>
    <t>Term Loan from Bank - Short term -unsecured</t>
  </si>
  <si>
    <t>Inter Company Loan - Short Term</t>
  </si>
  <si>
    <t>Total Current Borrowings</t>
  </si>
  <si>
    <t>Current Borrowings (As per Balance Sheet)</t>
  </si>
  <si>
    <t>11(c) Other Financial Liabilities</t>
  </si>
  <si>
    <t>Non-Current</t>
  </si>
  <si>
    <t>Current maturities of Redeemable long term debentures / Term Loan (Refer 11(a))</t>
  </si>
  <si>
    <t>Current maturities of Long term Inter Company Loan</t>
  </si>
  <si>
    <t>Current maturities of finance lease obligations (Refer 11(a))</t>
  </si>
  <si>
    <t>Deposits received</t>
  </si>
  <si>
    <t>Right of Use Liabilities</t>
  </si>
  <si>
    <t>Unpaid Dividend @</t>
  </si>
  <si>
    <t>Interest payable third party</t>
  </si>
  <si>
    <t>Liabilities against Fixed Assets [Capital Creditors]</t>
  </si>
  <si>
    <t>Interest payable to Related parties</t>
  </si>
  <si>
    <t>Derivative financial liabilities</t>
  </si>
  <si>
    <t>Guarantees given to bank and others on behalf of subsidiaries</t>
  </si>
  <si>
    <t>Inter company Payables [OFL]</t>
  </si>
  <si>
    <t>Payable to  Thomas cook group companies including DMS Entities</t>
  </si>
  <si>
    <t>Total Other Financial Liabilities</t>
  </si>
  <si>
    <t>11(d)Trade Payables</t>
  </si>
  <si>
    <t>31st March, 2021</t>
  </si>
  <si>
    <t>-Dues of micro enterprises and small enterprises</t>
  </si>
  <si>
    <t>-Dues of creditors other than micro enterprises and small enterprises</t>
  </si>
  <si>
    <t>(i) Acceptances</t>
  </si>
  <si>
    <t>(ii) Trade pyable to Related Parties</t>
  </si>
  <si>
    <t>(iii) Trade pyable to Inter companies</t>
  </si>
  <si>
    <t>(iv) Other @#</t>
  </si>
  <si>
    <t>Total Trade Payables</t>
  </si>
  <si>
    <r>
      <t xml:space="preserve">@Includes Book Overdrafts aggregating to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t>
    </r>
  </si>
  <si>
    <r>
      <t xml:space="preserve">#Includes </t>
    </r>
    <r>
      <rPr>
        <b/>
        <sz val="9"/>
        <color rgb="FFFF0000"/>
        <rFont val="Georgia"/>
        <family val="1"/>
      </rPr>
      <t>xx (Amount)</t>
    </r>
    <r>
      <rPr>
        <sz val="9"/>
        <rFont val="Georgia"/>
        <family val="1"/>
      </rPr>
      <t xml:space="preserve"> secured by bank guarantee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xml:space="preserve"> secured by bank guarantee of </t>
    </r>
    <r>
      <rPr>
        <b/>
        <sz val="9"/>
        <color rgb="FFFF0000"/>
        <rFont val="Georgia"/>
        <family val="1"/>
      </rPr>
      <t>xx</t>
    </r>
    <r>
      <rPr>
        <sz val="9"/>
        <rFont val="Georgia"/>
        <family val="1"/>
      </rPr>
      <t>.)</t>
    </r>
  </si>
  <si>
    <t>Note: There are no delayed payments to Micro and Small Enterprises as defined in the Micro, Small and Medium Enterprises Development Act, 2006 during the year. Further, there are no dues to such parties which are outstanding as at the Balance Sheet date. This information has been determined on the basis of information available with the company. This has been relied upon by the auditors.</t>
  </si>
  <si>
    <t>Note 12: Other Non-Current Liabilities</t>
  </si>
  <si>
    <t>Income Received In Advance</t>
  </si>
  <si>
    <t>Rent Equalisation Reserve</t>
  </si>
  <si>
    <t>Note 13: Other Current Liabilities</t>
  </si>
  <si>
    <t>Income Received in Advance [Deferred Revenue]</t>
  </si>
  <si>
    <t>Statutory Dues</t>
  </si>
  <si>
    <t>Fractional entitlement on Bonus Share Refund Accounts</t>
  </si>
  <si>
    <t>Inter Company Payables -[OCL]</t>
  </si>
  <si>
    <t>Note 14: Provisions</t>
  </si>
  <si>
    <t>Other Provisions</t>
  </si>
  <si>
    <t>-Provision for Litigation and disputes</t>
  </si>
  <si>
    <t>(i) Movement in Provisions</t>
  </si>
  <si>
    <t>Provision for Litigation and disputes</t>
  </si>
  <si>
    <t>Charged/(credited) to profit or loss</t>
  </si>
  <si>
    <t>Note 15: Employee Benefit Obligations</t>
  </si>
  <si>
    <t>Other Employee benefits payable</t>
  </si>
  <si>
    <t>(i)Leave Obligations - Leave Entitlement</t>
  </si>
  <si>
    <t>The leave obligations cover the Company's liability for earned leave.</t>
  </si>
  <si>
    <r>
      <t xml:space="preserve">The amount of the provision of </t>
    </r>
    <r>
      <rPr>
        <b/>
        <sz val="9"/>
        <color rgb="FFFF0000"/>
        <rFont val="Georgia"/>
        <family val="1"/>
      </rPr>
      <t>xx (Amount)</t>
    </r>
    <r>
      <rPr>
        <sz val="9"/>
        <rFont val="Georgia"/>
        <family val="1"/>
      </rPr>
      <t xml:space="preserve"> (Previous Period - xx) is presented as current, since the company does not have an unconditional right to defer settlement for any of these obligations. The following amounts reflect leave that is expected to be taken or paid within the next 12 months.</t>
    </r>
  </si>
  <si>
    <t>Current leave obligations expected to be settled within next 12 months</t>
  </si>
  <si>
    <t>(ii) Post Employment Obligations</t>
  </si>
  <si>
    <t>[Update details of Post Employment Obligations. Refer illustrative below for reference]</t>
  </si>
  <si>
    <t>Illustrative for reference - The company provides for gratuity for employees in India as per the Payment of Gratuity Act, 1972. Employees who are in continuous service for a period of 5 years are eligible for gratuity. The amount of gratuity payable on retirement/termination is the employees last drawn basic salary per month computed proportionately for 15 days salary multiplied for the number of years of service. The gratuity plan is a funded plan and the company makes contributions to recognised funds in India. The company does not fully fund the liability and maintains a target level of funding to be maintained over a period of time based on estimations of expected gratuity payments.</t>
  </si>
  <si>
    <t>In respect of certain employees, the Company has Defined Benefit Plan for Other Long-term Employee Benefit in the form of Provident Fund. Provident Fund contributions are made to a Trust administered by the Company.  The interest rate payable to the members of the Trust shall not be lower than the statutory rate of interest declared by the Central Government under the Employees Provident Funds and Miscellaneous Provisions Act, 1952 and shortfall, if any, shall be made good by the Company.</t>
  </si>
  <si>
    <t>(iii) Defined contribution Plans</t>
  </si>
  <si>
    <t>The Company has recognised the following amounts in Statement of Profit and Loss for the year:</t>
  </si>
  <si>
    <t>Contribution to Employees State Insurance</t>
  </si>
  <si>
    <t>Contribution to Labour Welfare Fund</t>
  </si>
  <si>
    <t>Superannuation Contribution</t>
  </si>
  <si>
    <t>Contribution to provident fund</t>
  </si>
  <si>
    <t>Balance Sheet Amounts - Gratuity</t>
  </si>
  <si>
    <t>The amounts recognised in the balance sheet and the movements in the net defined benefit obligation over the year are as follows:</t>
  </si>
  <si>
    <t>Present value of obligation</t>
  </si>
  <si>
    <t>Fair value of plan assets</t>
  </si>
  <si>
    <t>Net amount</t>
  </si>
  <si>
    <t>Current service cost</t>
  </si>
  <si>
    <t>Past Service cost</t>
  </si>
  <si>
    <t>Interest expense/(income)</t>
  </si>
  <si>
    <t>Total amount recognised in profit and loss</t>
  </si>
  <si>
    <t>Remeasurements</t>
  </si>
  <si>
    <t>Return on plan assets, excluding amount included in interest expense/(income)</t>
  </si>
  <si>
    <t>(Gain)/loss from change in demographic assumptions</t>
  </si>
  <si>
    <t>(Gain)/loss from change in financial assumptions</t>
  </si>
  <si>
    <t>Experience (gains)/losses</t>
  </si>
  <si>
    <t>Total amount recognised in other comprehensive income</t>
  </si>
  <si>
    <t>Employer contributions</t>
  </si>
  <si>
    <t>Benefit payments</t>
  </si>
  <si>
    <t>The net liability disclosed above relates to funded and unfunded plans as follows:</t>
  </si>
  <si>
    <t>Present value of funded obligations</t>
  </si>
  <si>
    <t>Deficit of funded plan</t>
  </si>
  <si>
    <t>Unfunded plans</t>
  </si>
  <si>
    <t>Deficit of gratuity plan</t>
  </si>
  <si>
    <t>Significant estimates: Actuarial assumptions and sensitivity for gratuity</t>
  </si>
  <si>
    <t>The significant actuarial assumptions were as follows:</t>
  </si>
  <si>
    <t xml:space="preserve">Discount rate </t>
  </si>
  <si>
    <t>Salary growth rate</t>
  </si>
  <si>
    <t>Sensitivity analysis</t>
  </si>
  <si>
    <r>
      <t xml:space="preserve">Gratuity is a lump sum plan and the cost of providing these benefits is typically less sensitive to small changes in demographic assumptions. The key actuarial assumptions to which the benefit obligation results are particularly sensitive to are discount rate and future salary escalation rate. The following table summarizes the impact in percentage terms on the reported defined benefit obligation at the end of the reporting period arising on account of an increase or decrease in the reported assumption by </t>
    </r>
    <r>
      <rPr>
        <b/>
        <sz val="9"/>
        <color rgb="FFFF0000"/>
        <rFont val="Georgia"/>
        <family val="1"/>
      </rPr>
      <t>xx</t>
    </r>
    <r>
      <rPr>
        <sz val="9"/>
        <rFont val="Georgia"/>
        <family val="1"/>
      </rPr>
      <t xml:space="preserve"> basis points.</t>
    </r>
  </si>
  <si>
    <t>The sensitivity of the defined benefit obligation to changes in the weighted principal assumptions is:</t>
  </si>
  <si>
    <t>Impact on defined benefit obligation</t>
  </si>
  <si>
    <t>Change in assumptions</t>
  </si>
  <si>
    <t>Increase in assumptions</t>
  </si>
  <si>
    <t>Decrease in assumptions</t>
  </si>
  <si>
    <t>Discount rate</t>
  </si>
  <si>
    <t>The methods and types of assumptions used in preparing the sensitivity analysis did not change compared to the prior year.</t>
  </si>
  <si>
    <t>The major categories of plans assets for gratuity are as follows:</t>
  </si>
  <si>
    <t>Quoted</t>
  </si>
  <si>
    <t>Unquoted</t>
  </si>
  <si>
    <t>In %</t>
  </si>
  <si>
    <t>Insurer (LIC) Managed Funds</t>
  </si>
  <si>
    <t>Risk Exposure for gratuity</t>
  </si>
  <si>
    <t>Through its defined benefit plans, the company is exposed to a number of risks, the most significant of which are detailed below :</t>
  </si>
  <si>
    <t>a) Asset volatility- The plan liabilities are calculated using a discount rate set with reference to bond yields, if the plan assets underperform this yield, this will create a deficit. Further any decrease in the bond yields will increase the plan liabilities. The plan assets investments are in unquoted securities which are subject to interest rate risks and the fund manages the interest rate risks to an acceptable low level.</t>
  </si>
  <si>
    <t>b) Salary growth &amp; Demographic assumptions- The plan is of a final salary defined benefit in nature which is sponsored by the Company and hence it underwrites all the risks pertaining to the plan. In particular, there is a risk for the company that any adverse salary growth or demographic experience or inadequate returns on underlying plan assets can result in an increase in cost of providing these benefits to employees in future. Since the benefits are lumpsum in nature the plan is not subject to any longevity risks.</t>
  </si>
  <si>
    <t>Defined benefit liability and employer contributions for gratuity</t>
  </si>
  <si>
    <r>
      <t xml:space="preserve">The weighted average duration of the defined benefit obligation is </t>
    </r>
    <r>
      <rPr>
        <b/>
        <sz val="9"/>
        <color rgb="FFFF0000"/>
        <rFont val="Georgia"/>
        <family val="1"/>
      </rPr>
      <t>xx</t>
    </r>
    <r>
      <rPr>
        <sz val="9"/>
        <rFont val="Georgia"/>
        <family val="1"/>
      </rPr>
      <t xml:space="preserve"> years. The expected maturity analysis of undiscounted gratuity is as follows:</t>
    </r>
  </si>
  <si>
    <t>Less than a year</t>
  </si>
  <si>
    <t>Between 1-2 years</t>
  </si>
  <si>
    <t>Between 2-5 years</t>
  </si>
  <si>
    <t>Over 5 years</t>
  </si>
  <si>
    <t>The amounts recognised in the balance sheet and the movements in provident fund over the year are as follows:</t>
  </si>
  <si>
    <t>31 March 2016</t>
  </si>
  <si>
    <t>(Gain )/loss from change in demographic assumptions</t>
  </si>
  <si>
    <t>(Gain )/loss from change in financial assumptions</t>
  </si>
  <si>
    <t>Employees contributions</t>
  </si>
  <si>
    <t>Liabilities assumed/(settled)</t>
  </si>
  <si>
    <t>The net liability disclosed above relates to funded and unfunded plans are as follows:</t>
  </si>
  <si>
    <t>Deficit of provident fund plan</t>
  </si>
  <si>
    <t>Significant estimates: Actuarial assumptions and sensitivity for provident fund</t>
  </si>
  <si>
    <t>Future derived return on assets</t>
  </si>
  <si>
    <t>100 basis point</t>
  </si>
  <si>
    <t>Difference between rate earned and guaranteed rate</t>
  </si>
  <si>
    <t>Major categories of plans assets for provident fund are as follows:</t>
  </si>
  <si>
    <t>Equities and related investment</t>
  </si>
  <si>
    <t>Government of India Securities</t>
  </si>
  <si>
    <t>Other Debt Instruments</t>
  </si>
  <si>
    <t>Special deposits scheme</t>
  </si>
  <si>
    <t>Risk Exposure for provident fund</t>
  </si>
  <si>
    <t>Through its defined benefit plans, the company is exposed to a number of risks, the most significant of which is detailed below:</t>
  </si>
  <si>
    <t xml:space="preserve">Asset volatility- The plan liabilities are calculated using a discount rate set with reference to bond yields, if the plan assets underperform this yield, this will create a deficit. Further any decrease in the bond yields will increase the plan liabilities. </t>
  </si>
  <si>
    <t>Note 16: Deferred Tax Assets/(Liabilities):</t>
  </si>
  <si>
    <t>The balance comprises of temporary differences attributable to:</t>
  </si>
  <si>
    <t>Deferred Tax (Liabilities)</t>
  </si>
  <si>
    <t>On Fiscal Allowances on Fixed Assets</t>
  </si>
  <si>
    <t>Put Liabilities numbers in nagative</t>
  </si>
  <si>
    <t>Other Items</t>
  </si>
  <si>
    <t>On NCD issue expenses</t>
  </si>
  <si>
    <t>Less: Deferred Tax Assets</t>
  </si>
  <si>
    <t>On provisions allowable for tax purpose when paid</t>
  </si>
  <si>
    <t>On Provision for Doubtful Debts and Advances</t>
  </si>
  <si>
    <t>On Rent escalation</t>
  </si>
  <si>
    <t>On unabsorbed depreciation</t>
  </si>
  <si>
    <t>On unabsorbed Business losses</t>
  </si>
  <si>
    <t>Net Deferred Tax Assets/ (Liabilities)</t>
  </si>
  <si>
    <t>Movement in Deferred Tax Assets / (Liabilities)</t>
  </si>
  <si>
    <t>Should match with Closing of Mar 31, 2019</t>
  </si>
  <si>
    <t>(charged)/credited</t>
  </si>
  <si>
    <t>-to profit or loss</t>
  </si>
  <si>
    <t>This should match with Income statements</t>
  </si>
  <si>
    <t>-to other comprehensive income</t>
  </si>
  <si>
    <t>This should match with OCI</t>
  </si>
  <si>
    <t>Note 17: Current Tax Liabilities</t>
  </si>
  <si>
    <t>31.03.2017</t>
  </si>
  <si>
    <t>01.04.2015</t>
  </si>
  <si>
    <t>Add: Current Tax payable for the year</t>
  </si>
  <si>
    <t>Less: Taxes Paid</t>
  </si>
  <si>
    <t>Significant estimates-</t>
  </si>
  <si>
    <t>The Company has recognised deferred tax assets on carried forward tax losses. The company estimates that the deferred tax assets will be recoverable using the estimated future taxable income based on the approved business plans and budgets. The unabsorbed depreciation can be carried forward for unlimited years and losses for a period of 8 years as per local tax regulations and the company expects to recover the losses.</t>
  </si>
  <si>
    <t>Note 17: Revenue from Operations</t>
  </si>
  <si>
    <t>Sale of Services</t>
  </si>
  <si>
    <t>Other Operating Revenue</t>
  </si>
  <si>
    <t xml:space="preserve">   -Liabilities no longer required written back</t>
  </si>
  <si>
    <t>-Education and Training Revenue</t>
  </si>
  <si>
    <t>-Miscellaneous Receipts</t>
  </si>
  <si>
    <t>Note 18: Other Income and other gains/(losses)</t>
  </si>
  <si>
    <t>(a) Other Income</t>
  </si>
  <si>
    <t>Interest Income</t>
  </si>
  <si>
    <t>-On Bank Deposits</t>
  </si>
  <si>
    <t>-On Others</t>
  </si>
  <si>
    <t>-On Loan to related party/inter company</t>
  </si>
  <si>
    <t>-On Income Tax Refund</t>
  </si>
  <si>
    <t>Dividend Income</t>
  </si>
  <si>
    <t>-From Subsidiaries</t>
  </si>
  <si>
    <t>-From Mutual Fund Investments</t>
  </si>
  <si>
    <t>Rental Income</t>
  </si>
  <si>
    <t>Group Resources Income (GRC) I/C</t>
  </si>
  <si>
    <t>inter company Management fee income</t>
  </si>
  <si>
    <t>Inter company other income</t>
  </si>
  <si>
    <t>Consultancy income</t>
  </si>
  <si>
    <t>Liabilities no longer required written back</t>
  </si>
  <si>
    <t>Miscellaneous other Income</t>
  </si>
  <si>
    <t>(b) Other gains (net)</t>
  </si>
  <si>
    <t>Profit on sale of property, plant and equipment (Net)</t>
  </si>
  <si>
    <t>In case of profit only, if loss put in note 21</t>
  </si>
  <si>
    <t>Exchange gain other than in the normal course of business as an authorised foreign exchange dealer</t>
  </si>
  <si>
    <t>In case of Net Income only link over here, if Net loss put in note 21</t>
  </si>
  <si>
    <t>Note 19: Employee Benefit Expense</t>
  </si>
  <si>
    <t>Contribution to Provident and Other Funds</t>
  </si>
  <si>
    <t>Employees Share based payment expense [ESOP]</t>
  </si>
  <si>
    <t>Staff Welfare Expenses</t>
  </si>
  <si>
    <t>Compensated absences [leave salary]</t>
  </si>
  <si>
    <t>Incentives to Staff</t>
  </si>
  <si>
    <t>Note 20: Depreciation and Amortisation Expense</t>
  </si>
  <si>
    <t>Depreciation on Tangible Assets</t>
  </si>
  <si>
    <t>Should match with PPE schedule</t>
  </si>
  <si>
    <t>Amortisation on Intangible Assets</t>
  </si>
  <si>
    <t>Should match with IA schedule</t>
  </si>
  <si>
    <t>ROU Assets Depreciation</t>
  </si>
  <si>
    <t>Should match with ROU assets schedule</t>
  </si>
  <si>
    <t>Note 21: Other Expenses</t>
  </si>
  <si>
    <t>Stores and tools consumed</t>
  </si>
  <si>
    <t>Electricity</t>
  </si>
  <si>
    <t>Repairs to Building</t>
  </si>
  <si>
    <t>Repairs to Plant and machinery</t>
  </si>
  <si>
    <t>Rates and Taxes</t>
  </si>
  <si>
    <t>Licence Fees</t>
  </si>
  <si>
    <t>Security Services</t>
  </si>
  <si>
    <t>Travelling Expenses</t>
  </si>
  <si>
    <t>Vehicle Running and Maintenance Expenses</t>
  </si>
  <si>
    <t>Directors Sitting Fees</t>
  </si>
  <si>
    <t>Commission to Directors</t>
  </si>
  <si>
    <t>Group Resources Cost (GRC) I/C</t>
  </si>
  <si>
    <t>inter company Management fee Expenses</t>
  </si>
  <si>
    <t>Inter company professional fees</t>
  </si>
  <si>
    <t>Inter company other expenses</t>
  </si>
  <si>
    <t>Printing and Stationery</t>
  </si>
  <si>
    <t>Water charges</t>
  </si>
  <si>
    <t>Communication expenses</t>
  </si>
  <si>
    <t>Exchange loss other than in the normal course of business as an authorised foreign exchange dealer</t>
  </si>
  <si>
    <t>In case of Net Loss only link over here, if Net Income put in note 21</t>
  </si>
  <si>
    <t>Freight Currency Shipment</t>
  </si>
  <si>
    <t>Bad Debts and Advances Written Off</t>
  </si>
  <si>
    <t>Provisions for doubtful debts and Advances (net off bad debt written off)</t>
  </si>
  <si>
    <t>Expenditure towards CSR</t>
  </si>
  <si>
    <t>Donations</t>
  </si>
  <si>
    <t>Loss on sale of property, plant and equipment (Net)</t>
  </si>
  <si>
    <t># Legal and professional charges includes payment to auditors</t>
  </si>
  <si>
    <t>Note 21 (a): Details of payments to auditors included in Row 75 -"Legal and Professional Charges" above</t>
  </si>
  <si>
    <t>1 July 2017 to 31 March, 2018</t>
  </si>
  <si>
    <t>Payment to auditors</t>
  </si>
  <si>
    <t>As auditor:</t>
  </si>
  <si>
    <t>-Statutory Audit</t>
  </si>
  <si>
    <r>
      <t xml:space="preserve">This is bifurcation of Total Payment made to </t>
    </r>
    <r>
      <rPr>
        <b/>
        <sz val="9"/>
        <rFont val="Georgia"/>
        <family val="1"/>
      </rPr>
      <t>statutory</t>
    </r>
    <r>
      <rPr>
        <sz val="9"/>
        <rFont val="Georgia"/>
        <family val="1"/>
      </rPr>
      <t xml:space="preserve"> </t>
    </r>
    <r>
      <rPr>
        <b/>
        <sz val="9"/>
        <rFont val="Georgia"/>
        <family val="1"/>
      </rPr>
      <t>auditors only</t>
    </r>
    <r>
      <rPr>
        <sz val="9"/>
        <rFont val="Georgia"/>
        <family val="1"/>
      </rPr>
      <t xml:space="preserve"> mentioned in Note 21 - Legal and Professional charges</t>
    </r>
  </si>
  <si>
    <t>-Tax audit</t>
  </si>
  <si>
    <t>-Miscellaneous Reports</t>
  </si>
  <si>
    <t>In other capacities</t>
  </si>
  <si>
    <t>-Re-imbursement of expenses</t>
  </si>
  <si>
    <t>Total payments to auditors</t>
  </si>
  <si>
    <t>Note 21 (b): Corporate social responsibility expenditure</t>
  </si>
  <si>
    <t>(a) Gross amount required to be spent by the Company during the year</t>
  </si>
  <si>
    <t>(b) Amount spent and paid during the year on</t>
  </si>
  <si>
    <t xml:space="preserve"> Eradicating Hunger, Poverty &amp; Malnutrition, Promoting Health-Care Including Preventive 
 Health-Care And Sanitation</t>
  </si>
  <si>
    <t>(2) Promoting Education, Including Special Education &amp; Employment Enhancing Vocation Skills Especially Among Children, Women &amp; Differently Abled And Livelihood Enhancement Projects)</t>
  </si>
  <si>
    <t>(3) Promoting Gender Equality, Empowering Women, Setting Up Homes And Hostels For Women And Orphans; Setting Up Old Age Homes, Day Care Centres And Such Other Facilities For Senior Citizens And Measures For Reducing Inequalities Faced By Socially And Economically Backward companys.</t>
  </si>
  <si>
    <t>Note 22: Finance Costs</t>
  </si>
  <si>
    <t>Interest and finance charges on financial liabilities not at fair value through profit and loss</t>
  </si>
  <si>
    <t>Intercompany interest</t>
  </si>
  <si>
    <t>Interest on ROU Liabilities (IFRS 16/IND AS 116)</t>
  </si>
  <si>
    <t>Note 23: Income Tax Expense</t>
  </si>
  <si>
    <t>1 April 2020 to 31 March, 2021</t>
  </si>
  <si>
    <t>(a) Income tax expense</t>
  </si>
  <si>
    <t>Current tax</t>
  </si>
  <si>
    <t>Adjustments for current tax of prior periods</t>
  </si>
  <si>
    <t>Total current tax expense</t>
  </si>
  <si>
    <t>Should match with "PL Ind AS"</t>
  </si>
  <si>
    <t>Deferred tax</t>
  </si>
  <si>
    <t>Deferred tax on profits for the year</t>
  </si>
  <si>
    <t>Adjustments for Deferred tax of prior periods</t>
  </si>
  <si>
    <t>Total deferred tax expense/(benefit)</t>
  </si>
  <si>
    <t>Income tax expense</t>
  </si>
  <si>
    <t>(b) The reconciliation of tax expense and the accounting profit multiplied by Local's tax rate :</t>
  </si>
  <si>
    <t>(Loss)/Profit from continuing operations before income tax expense</t>
  </si>
  <si>
    <t xml:space="preserve">Tax at the Local tax rate of __15___% </t>
  </si>
  <si>
    <t>Please mention your local tax rate on the place of 34.608% in cell C133</t>
  </si>
  <si>
    <t>Tax effect of amounts which are not deductible(taxable) in calculating taxable income:</t>
  </si>
  <si>
    <t>Non Deductible expenses</t>
  </si>
  <si>
    <t>Tax exempt income</t>
  </si>
  <si>
    <t>Unrecognised tax losses</t>
  </si>
  <si>
    <t>Deferred tax for earlier periods</t>
  </si>
  <si>
    <t>Difference in enacted tax rates</t>
  </si>
  <si>
    <t>Reversal of goodwill</t>
  </si>
  <si>
    <t>Employee share based payment expense as per Ind AS</t>
  </si>
  <si>
    <t>Non booking of DTA</t>
  </si>
  <si>
    <t>Other Items - Please mention nature</t>
  </si>
  <si>
    <t>Should match with Total tax expenses</t>
  </si>
  <si>
    <t>As per P&amp;L</t>
  </si>
  <si>
    <t>Check</t>
  </si>
  <si>
    <t>Should be zero</t>
  </si>
  <si>
    <t>Note 24: Capital management:</t>
  </si>
  <si>
    <t>24 (a): Risk management</t>
  </si>
  <si>
    <t>The company’s objectives when managing capital are to safeguard the company’s ability to continue as a going concern in order to provide returns for shareholders and benefits for other stakeholders and to maintain an optimal capital structure to reduce the cost of capital. In order to maintain or adjust the capital structure, the company may adjust the amount of dividends paid to shareholders, return capital to shareholders, issue new shares or sell assets to reduce debt.</t>
  </si>
  <si>
    <t>Consistent with others in the industry, the company monitors capital on the basis of the gearing ratio. This ratio is calculated as net debt divided by total capital. Debt is calculated as total borrowings (including ‘current and non-current borrowings’ as shown in the balance sheet). Total capital is calculated as ‘equity’ as shown in the balance sheet plus debt.</t>
  </si>
  <si>
    <t>During the periods presented, the Company's strategy has been unchanged. The credit rating was unchanged and the gearing ratios as at the period ends were as follows:</t>
  </si>
  <si>
    <t>Debt</t>
  </si>
  <si>
    <t>Total equity</t>
  </si>
  <si>
    <t>Debt to equity ratio</t>
  </si>
  <si>
    <t>[Note - Debt = Non-Current Borrowing + Current Borrowing - Cash &amp; Cash Equivalents]</t>
  </si>
  <si>
    <t>Loan Covenants</t>
  </si>
  <si>
    <t xml:space="preserve">Not applicable, since the company does not have covenants under the facilities availed. </t>
  </si>
  <si>
    <t>24 (b): Proposed Dividends</t>
  </si>
  <si>
    <t>Equity shares</t>
  </si>
  <si>
    <r>
      <t xml:space="preserve">Final dividend paid during the year </t>
    </r>
    <r>
      <rPr>
        <b/>
        <sz val="9"/>
        <color rgb="FFFF0000"/>
        <rFont val="Georgia"/>
        <family val="1"/>
      </rPr>
      <t>xx (Amount)</t>
    </r>
    <r>
      <rPr>
        <sz val="9"/>
        <rFont val="Georgia"/>
        <family val="1"/>
      </rPr>
      <t xml:space="preserve"> per fully paid share (Previous Year of </t>
    </r>
    <r>
      <rPr>
        <b/>
        <sz val="9"/>
        <color rgb="FFFF0000"/>
        <rFont val="Georgia"/>
        <family val="1"/>
      </rPr>
      <t>xx</t>
    </r>
    <r>
      <rPr>
        <sz val="9"/>
        <rFont val="Georgia"/>
        <family val="1"/>
      </rPr>
      <t xml:space="preserve"> per fully paid share)</t>
    </r>
  </si>
  <si>
    <t>Dividends not recognised at the end of the reporting period</t>
  </si>
  <si>
    <r>
      <t xml:space="preserve">In addition to the above dividends, since year end the directors have recommended the payment of a final dividend of </t>
    </r>
    <r>
      <rPr>
        <b/>
        <sz val="9"/>
        <color rgb="FFFF0000"/>
        <rFont val="Georgia"/>
        <family val="1"/>
      </rPr>
      <t>xx (Amount)</t>
    </r>
    <r>
      <rPr>
        <sz val="9"/>
        <rFont val="Georgia"/>
        <family val="1"/>
      </rPr>
      <t xml:space="preserve"> per fully paid equity share. This proposed dividend is subject to the approval of shareholders in the ensuing annual general meeting.</t>
    </r>
  </si>
  <si>
    <t>In addition to the above dividends, since year end the directors have recommended the payment of a final dividend of INR 0.375 per fully paid equity share. This proposed dividend is subject to the approval of shareholders in the ensuing annual general meeting.</t>
  </si>
  <si>
    <t>Note 25: Contingent liabilities:</t>
  </si>
  <si>
    <t>Contingent liabilities</t>
  </si>
  <si>
    <t>Claims against the Company not acknowledged as debts</t>
  </si>
  <si>
    <t>Disputed claims made by clients</t>
  </si>
  <si>
    <t>Disputed Labour law suits</t>
  </si>
  <si>
    <r>
      <t xml:space="preserve">Other Claims </t>
    </r>
    <r>
      <rPr>
        <i/>
        <sz val="9"/>
        <rFont val="Georgia"/>
        <family val="1"/>
      </rPr>
      <t>[Provide description also. Eg. - Demand from Electric Supply and Transport Authority for electricity charges]</t>
    </r>
  </si>
  <si>
    <t>Disputed Income tax demands</t>
  </si>
  <si>
    <t>Disputed Service Tax Demands</t>
  </si>
  <si>
    <t>Guarantees given to Banks and others on behalf of Subsidiaries</t>
  </si>
  <si>
    <t>Disputed demand for Increase in rent raised by Brihanmumbai Municipal Corporation</t>
  </si>
  <si>
    <t>(a) It is not practicable for the Company to estimate the timing of cash flows, if any, in respect of the above pending resolution of the respective proceedings.</t>
  </si>
  <si>
    <t>(b) The Company does not expect any reimbursement in respect of the above contingent liabilities.</t>
  </si>
  <si>
    <t>Note 26: Commitments</t>
  </si>
  <si>
    <t>(a) Capital commitments</t>
  </si>
  <si>
    <t>Capital expenditure contracted for at the end of the reporting period but not recognised as liabilities is as follows:</t>
  </si>
  <si>
    <t>Estimated value of contracts on capital account remaining to be executed</t>
  </si>
  <si>
    <t>(b) Non-cancellable operating leases</t>
  </si>
  <si>
    <t>The company leases various offices, warehouses and retail stores under non-cancellable operating leases expiring within two to eight years. The leases have varying terms, escalation clauses and renewal rights. On renewal, the terms of the leases are renegotiated.</t>
  </si>
  <si>
    <t>Commitments for minimum lease payments in relation to non-cancellable operating leases are payable as follows:</t>
  </si>
  <si>
    <t>Within one year</t>
  </si>
  <si>
    <t>??</t>
  </si>
  <si>
    <t>Later than one year but not later than five years</t>
  </si>
  <si>
    <t>Later than five years</t>
  </si>
  <si>
    <t>Rental expense relating to operating leases</t>
  </si>
  <si>
    <t>Minimum lease payments</t>
  </si>
  <si>
    <t>Total rental expense relating to operating leases</t>
  </si>
  <si>
    <t xml:space="preserve">The above lease payments include lease arrangements entered into with airport authorities for operating foreign exchange counters at airports. Such arrangements include lease payments in the form of minimum guarantee fees and/or payments based on a percentage of revenue achieved through the counters, or both. </t>
  </si>
  <si>
    <t>(c) Financing leases:</t>
  </si>
  <si>
    <t>(i)</t>
  </si>
  <si>
    <t>Minimum Lease Payments payable</t>
  </si>
  <si>
    <t>Not later than one year</t>
  </si>
  <si>
    <t>(ii)</t>
  </si>
  <si>
    <t>Present Value of Minimum Lease Payments payable</t>
  </si>
  <si>
    <t>(iii)</t>
  </si>
  <si>
    <t>Reconciliation of Minimum Lease Payments and their Present Value</t>
  </si>
  <si>
    <t>Minimum Lease Payments Payable as per (i) above</t>
  </si>
  <si>
    <t>Less: Finance Charges to be recognised in subsequent years</t>
  </si>
  <si>
    <t>Present Value of Minimum Lease Payments payable as per (ii) above</t>
  </si>
  <si>
    <t>(iv)</t>
  </si>
  <si>
    <t>Finance Charges recognised in the Statement of Profit and Loss</t>
  </si>
  <si>
    <t>Note 27: Events occurring after the reporting period</t>
  </si>
  <si>
    <t>Declaration of final dividend</t>
  </si>
  <si>
    <t>Refer to note 24 (b) for the final dividend recommended by the directors which is subject to the approval of shareholders in the ensuing</t>
  </si>
  <si>
    <t>annual general meeting.</t>
  </si>
  <si>
    <t>Note 28: Fair value measurements</t>
  </si>
  <si>
    <t>Financial instruments by category</t>
  </si>
  <si>
    <t>FVPL</t>
  </si>
  <si>
    <t>FVOCI</t>
  </si>
  <si>
    <t>Amortised
cost</t>
  </si>
  <si>
    <t>Equity instruments - Investment</t>
  </si>
  <si>
    <t>Mutual funds</t>
  </si>
  <si>
    <t>Deposits with banks with more than 12 months maturity</t>
  </si>
  <si>
    <t>Trade receivable</t>
  </si>
  <si>
    <t>Total financial assets</t>
  </si>
  <si>
    <t>Borrowings</t>
  </si>
  <si>
    <t>Trade Payable</t>
  </si>
  <si>
    <t>Payable to related parties</t>
  </si>
  <si>
    <t>Total financial liabilities</t>
  </si>
  <si>
    <t>(i) Fair value hierarchy</t>
  </si>
  <si>
    <t>This section explains the judgements and estimates made in determining the fair values of the financial instruments that are (a) recognised and measured at fair value and (b) measured at amortised cost and for which fair values are disclosed in the financial statements. To provide an indication about the reliability of the inputs used in determining fair value, the company has classified its financial instruments into the three levels prescribed under the accounting standard. An explanation of each level follows underneath the table.</t>
  </si>
  <si>
    <t>Level 1</t>
  </si>
  <si>
    <t>Level 2</t>
  </si>
  <si>
    <t>Level 3</t>
  </si>
  <si>
    <t>Financial investments at FVPL</t>
  </si>
  <si>
    <t>Investee Company Name 1</t>
  </si>
  <si>
    <t>Investee Company Name 2</t>
  </si>
  <si>
    <t xml:space="preserve">... </t>
  </si>
  <si>
    <t xml:space="preserve">Total Financial Assets </t>
  </si>
  <si>
    <t>Loan from related parties</t>
  </si>
  <si>
    <t>Total Financial Liabilities</t>
  </si>
  <si>
    <t>Level 1: Level 1 hierarchy includes financial instruments measured using quoted prices.</t>
  </si>
  <si>
    <t>Level 2: The fair value of financial instruments that are not traded in an active market is determined using valuation techniques which maximise the use of observable market data and rely as little as possible on entity-specific estimates. If all significant inputs required to fair value an instrument are observable, the instrument is included in level 2.</t>
  </si>
  <si>
    <t>Level 3: If one or more of the significant inputs is not based on observable market data, the instrument is included in level 3. This is the case for unlisted equity securities, contingent consideration and indemnification asset included in level 3.</t>
  </si>
  <si>
    <t>(ii) Valuation technique used to determine fair value</t>
  </si>
  <si>
    <t>Specific valuation techniques used to value financial instruments include:</t>
  </si>
  <si>
    <t xml:space="preserve">●  the use of quoted market prices </t>
  </si>
  <si>
    <t>●  the fair value of the remaining financial instruments is determined using discounted cash flow analysis.</t>
  </si>
  <si>
    <t>●  the foreign exchange forward contracts are marked to market using forward FEDAI rates pertaining to the date of 
    maturity of the contract at the balance sheet date.</t>
  </si>
  <si>
    <t xml:space="preserve">●  Discount rates to fair value of financial assets and liabilities at amortised cost is based on general lending rate. </t>
  </si>
  <si>
    <t>(iii) Fair value of financial assets and liabilities measured at amortised cost</t>
  </si>
  <si>
    <t>Carrying
amount</t>
  </si>
  <si>
    <t>Fair value</t>
  </si>
  <si>
    <t>Non current Borrowings</t>
  </si>
  <si>
    <t>The carrying amounts of Accrued revenue, insurance claim receivable, advance to related parties, current borrowings, trade payables, trade receivable, other financial liabilities, cash and cash equivalents and other bank balances are considered to be the same as their fair values due to their short-term nature.</t>
  </si>
  <si>
    <t>For financial assets and liabilities that are measured at fair value, the carrying amounts are equal to the fair values.</t>
  </si>
  <si>
    <t>Note 29: Financial risk management</t>
  </si>
  <si>
    <t xml:space="preserve">The Company’s activities expose it to credit risk, market risk and liquidity risk. </t>
  </si>
  <si>
    <t>The company’ has an overall Enterprise Risk Management policy, approved by the Audit Committee of the Board of Directors. Risks are managed by the individual Business Units, or the Support Services'  unit, entering into the base transactions, which give rise to the risks. The Executive Committee (comprising the Chairman &amp; Managing Director, the Chief Financial Officer, and the Heads of the Business Units and Support Services' units) has the overall responsibility for the risk management framework and its effectiveness, with the respective Heads of Business Units/ Support Services' units, being responsible for its implementation and day-to- day monitoring.</t>
  </si>
  <si>
    <t>(A) Credit Risk</t>
  </si>
  <si>
    <t>The company is exposed to credit risk, which is the risk that counterparty will default on its contractual obligation resulting in a financial loss to the company. To manage this, the company periodically assesses the financial reliability of customers, taking into account the financial conditions, current economic trends, analysis of historical bad debts and ageing of accounts receivable as of different reporting periods.</t>
  </si>
  <si>
    <t>Analysis of Trade receivables ageing of last 4 years</t>
  </si>
  <si>
    <t>Less than 1 year</t>
  </si>
  <si>
    <t>More than 1 year</t>
  </si>
  <si>
    <t>31 March 2021</t>
  </si>
  <si>
    <t>31 March 2020</t>
  </si>
  <si>
    <t>31 March 2019</t>
  </si>
  <si>
    <t>Reconciliation of loss allowance provision – Trade receivables</t>
  </si>
  <si>
    <t>Reconciliation of loss allowance</t>
  </si>
  <si>
    <t>Loss allowance on 1st April,2019</t>
  </si>
  <si>
    <t>Changes in loss allowance - 2020</t>
  </si>
  <si>
    <t>(B) Market risk</t>
  </si>
  <si>
    <t>(i) Foreign currency risk</t>
  </si>
  <si>
    <t>The Company enters into foreign currency transactions in the Foreign Exchange and Leisure Travel Outbound businesses. The currency risk arising out of foreign currency transactions in the Foreign Exchange business is monitored by a central dealing room, which then hedges the positions transactions entered into at individual locations across the country, through deals in the interbank market, or through forward contracts, thereby ensuring that there are minimal open positions. In the Leisure Travel Outbound business, package prices are denominated partly in the functional currency of the Company, Indian Rupees (INR), and partly in foreign currencies. The portion of customer collection in foreign currencies, which is parked in Nostro bank accounts, is used to pay off vendor liabilities, denominated in foreign currencies, thereby creating a natural hedge. As a result, the risk related to foreign currency exchange rate fluctuation is insignificant.</t>
  </si>
  <si>
    <t>(a) Foreign currency risk exposure:</t>
  </si>
  <si>
    <t>The Company's exposure to foreign currency risk at the end of the reporting period expressed in INR, are as follows</t>
  </si>
  <si>
    <t>EUR</t>
  </si>
  <si>
    <t>GBP</t>
  </si>
  <si>
    <t>USD</t>
  </si>
  <si>
    <t>Trade payables and other financial liabilities</t>
  </si>
  <si>
    <t>Gross Expsoure</t>
  </si>
  <si>
    <t>Forward contracts</t>
  </si>
  <si>
    <t>Net Exposure</t>
  </si>
  <si>
    <t>(b) Sensitivity:</t>
  </si>
  <si>
    <t>The sensitivity of profit or loss to changes in the exchange rates arises mainly from foreign currency denominated financial instruments and from foreign forward exchange contracts.</t>
  </si>
  <si>
    <t>Impact on profit after tax</t>
  </si>
  <si>
    <t>Impact on other components of equity</t>
  </si>
  <si>
    <t>Strengthening</t>
  </si>
  <si>
    <t>Weakening</t>
  </si>
  <si>
    <t>Effect in INR</t>
  </si>
  <si>
    <t xml:space="preserve">1% movement </t>
  </si>
  <si>
    <t>*Holding all other variables constant</t>
  </si>
  <si>
    <t>(ii) Interest Rate risk exposure</t>
  </si>
  <si>
    <t>The exposure of the company's borrowing to interest rate changes at the end of the reporting period are as follows:</t>
  </si>
  <si>
    <t>Variable rate borrowings</t>
  </si>
  <si>
    <t>As at the end of the reporting period, the company had the following variable rate borrowings:</t>
  </si>
  <si>
    <t>Weighted average interest rate</t>
  </si>
  <si>
    <t>Balance</t>
  </si>
  <si>
    <t>% of total loans</t>
  </si>
  <si>
    <t>Term loans</t>
  </si>
  <si>
    <t>Bank overdrafts</t>
  </si>
  <si>
    <t>Net exposure to cash flow interest rate risk</t>
  </si>
  <si>
    <t>Sensitivity</t>
  </si>
  <si>
    <t>Profit or loss is sensitive to higher/lower interest expense from borrowings as a result of changes in interest rates.</t>
  </si>
  <si>
    <t xml:space="preserve">Changes in interest rate are based on historical movement. </t>
  </si>
  <si>
    <t>Interest rates - increase by 100 basis points *</t>
  </si>
  <si>
    <t>Interest rates - decrease by 100 basis points *</t>
  </si>
  <si>
    <t>* Holding all other variables constant</t>
  </si>
  <si>
    <t>(iii) Price Risk</t>
  </si>
  <si>
    <t>Exposure</t>
  </si>
  <si>
    <t>The company’s exposure to equity securities price risk arises from investments held by the company and classified in the balance sheet either as fair value through OCI or at fair value through profit or loss. Since the company does not have material equity investments, the company does not have a material price risk exposure as of reporting period.</t>
  </si>
  <si>
    <t>(C) Liquidity risk</t>
  </si>
  <si>
    <t>Prudent liquidity risk management implies maintaining sufficient cash and marketable securities and the availability of funding to meet obligations when due and to close out market positions. Due to the dynamic nature of the underlying businesses, Company's treasury maintains flexibility in funding by maintaining sufficient cash and bank balances available to meet the working capital requirements. Management monitors rolling forecasts of the company’s liquidity position (comprising the unused cash and bank balances along with temporary investments in fixed deposits and/or liquid mutual funds) on the basis of expected cash flows.</t>
  </si>
  <si>
    <t>(i) Financing arrangements</t>
  </si>
  <si>
    <t>Floating rate</t>
  </si>
  <si>
    <t>-expiring within one year (bank overdraft)</t>
  </si>
  <si>
    <t>The bank overdraft facilities may be drawn at any time and may be terminated by the bank without notice.</t>
  </si>
  <si>
    <t>(ii) Maturities of financial liabilities</t>
  </si>
  <si>
    <t>The tables below analyse the company’s financial liabilities into relevant maturity based on their contractual maturities for:</t>
  </si>
  <si>
    <t>●  all non-derivative financial liabilities, and</t>
  </si>
  <si>
    <t>●  net and gross settled derivative financial instruments for which the contractual maturities are essential for an understanding of the timing of the cash flows.</t>
  </si>
  <si>
    <t>The amounts disclosed in the table are the contractual undiscounted cash flows. Balances due within 12 months equal their carrying balances as the impact of discounting is not significant.</t>
  </si>
  <si>
    <t>Contractual maturities of financial liabilities</t>
  </si>
  <si>
    <t>&lt; 1 year</t>
  </si>
  <si>
    <t>Between 1 and 2 years</t>
  </si>
  <si>
    <t xml:space="preserve">&gt; 2 years </t>
  </si>
  <si>
    <t>Total liabilities</t>
  </si>
  <si>
    <t>Note 30: Related Party Transactions</t>
  </si>
  <si>
    <t>(a) Parent Entities</t>
  </si>
  <si>
    <t>The Company is controlled by the following entity:</t>
  </si>
  <si>
    <t>Name</t>
  </si>
  <si>
    <t>Type</t>
  </si>
  <si>
    <t>Place of Incorporation</t>
  </si>
  <si>
    <t>Ownership Interest (%)</t>
  </si>
  <si>
    <t>Desert Adventures Tourism LLC</t>
  </si>
  <si>
    <t>Parent entity</t>
  </si>
  <si>
    <t>Dubai, UAE</t>
  </si>
  <si>
    <t>H Investment Limited</t>
  </si>
  <si>
    <t>Mauritius</t>
  </si>
  <si>
    <t>(b) Name of the related party and related party relationship</t>
  </si>
  <si>
    <t>Name of Entity</t>
  </si>
  <si>
    <t>Place of Business/country of incorporation</t>
  </si>
  <si>
    <t>Relationship</t>
  </si>
  <si>
    <t>Holding Company</t>
  </si>
  <si>
    <t>Gulf Dunes Tourism LLC</t>
  </si>
  <si>
    <t>Oman</t>
  </si>
  <si>
    <t>Fellow Subsidiaries</t>
  </si>
  <si>
    <t>Travel Circle International (Mauritius) Limited</t>
  </si>
  <si>
    <t>Ultimate Holding Company</t>
  </si>
  <si>
    <t>Desert Adventures Touirsm (Pvt) Shareholding Company - Jordan</t>
  </si>
  <si>
    <t>Jordan</t>
  </si>
  <si>
    <t>[Note 1 - Include all related parties including related parties which are not from TCIL Group.]</t>
  </si>
  <si>
    <t>[Note 2 - For TCIL Group Related Parties, refer the chart as would be shared by TCIL each quarter.]</t>
  </si>
  <si>
    <t>(c) Other Related Parties with whom the Company had transactions during the year / period</t>
  </si>
  <si>
    <t>Fellow subsidiaries:</t>
  </si>
  <si>
    <t>- Fairbridge Capital Private Limited</t>
  </si>
  <si>
    <t>- Related Party 1</t>
  </si>
  <si>
    <t>- Related Party 2</t>
  </si>
  <si>
    <t>(d) Key Management personnel</t>
  </si>
  <si>
    <t>KMP 1</t>
  </si>
  <si>
    <t>KMP 2</t>
  </si>
  <si>
    <t>Relatives of key management personnel:</t>
  </si>
  <si>
    <t>Relative 1 (also specify relation with KMP)</t>
  </si>
  <si>
    <t>Relative 2 (also specify relation with KMP)</t>
  </si>
  <si>
    <t>(e) Key Management personnel compensation</t>
  </si>
  <si>
    <t>Short-term employee benefits*</t>
  </si>
  <si>
    <t>Post-employment benefits</t>
  </si>
  <si>
    <t>**</t>
  </si>
  <si>
    <t>Long-term employee benefits</t>
  </si>
  <si>
    <t>Employee share-based payment</t>
  </si>
  <si>
    <t>Total compensation</t>
  </si>
  <si>
    <r>
      <t xml:space="preserve">* </t>
    </r>
    <r>
      <rPr>
        <sz val="9"/>
        <rFont val="Georgia"/>
        <family val="1"/>
      </rPr>
      <t>Includes the commission paid to non-executive director</t>
    </r>
  </si>
  <si>
    <r>
      <t xml:space="preserve">** </t>
    </r>
    <r>
      <rPr>
        <sz val="9"/>
        <rFont val="Georgia"/>
        <family val="1"/>
      </rPr>
      <t>These amounts are included in the respective notes specifying the total amount of benefits paid.</t>
    </r>
  </si>
  <si>
    <t>(f) Transactions with related parties</t>
  </si>
  <si>
    <t>From 1 April 2019 to 31 March 2020</t>
  </si>
  <si>
    <t>The following transactions occurred with related parties:</t>
  </si>
  <si>
    <t>Nature of transaction</t>
  </si>
  <si>
    <t>(i) Ultimate Holding Company</t>
  </si>
  <si>
    <t>Reimbursement of Expenses (Net)</t>
  </si>
  <si>
    <t>[Specify each related party name and transaction/balance amount seperately below each head]</t>
  </si>
  <si>
    <t>Balances as at the year / period end - Outstanding Receivables</t>
  </si>
  <si>
    <t>`</t>
  </si>
  <si>
    <t>Other transactions [Provide Description]</t>
  </si>
  <si>
    <t>(ii) Holding Company</t>
  </si>
  <si>
    <t>Subscription to CCPS</t>
  </si>
  <si>
    <t>Fairbridge Capital (Mauritius) Limited</t>
  </si>
  <si>
    <t xml:space="preserve">Desert Adventures Tourism LLC </t>
  </si>
  <si>
    <t>Gulf Dunes Oman</t>
  </si>
  <si>
    <t>Fellow subsidiary</t>
  </si>
  <si>
    <t>(iii) Subsidiary Companies</t>
  </si>
  <si>
    <t>Subscription of Equity Share Capital</t>
  </si>
  <si>
    <t>Sterling Holiday Resorts Limited (formerly known as ‘Thomas Cook Insurance Services (India) Limited’)</t>
  </si>
  <si>
    <t>Sale of Equity Share</t>
  </si>
  <si>
    <t>Consultancy Income</t>
  </si>
  <si>
    <t>Reimbursement of Acquisition related expenses</t>
  </si>
  <si>
    <t>Sterling Holiday Resorts Limited (formerly known as ‘Thomas Cook Insurance
Services (India) Limited’)</t>
  </si>
  <si>
    <t>Facilities and Support Services Provided</t>
  </si>
  <si>
    <t>Facilities and Support Services Received</t>
  </si>
  <si>
    <t>Services Availed #</t>
  </si>
  <si>
    <t>Other professional charges (Outsourced staff)</t>
  </si>
  <si>
    <t>Data processing fees</t>
  </si>
  <si>
    <t>Corporate Guarantee Fees</t>
  </si>
  <si>
    <t>Directors deposit fees paid</t>
  </si>
  <si>
    <t>ESOP Push Down</t>
  </si>
  <si>
    <t>Interest on Loan Received</t>
  </si>
  <si>
    <t>Loan Given to Subsidiary</t>
  </si>
  <si>
    <t>Repayment of Loan from Subsidiary</t>
  </si>
  <si>
    <t>Interim Dividend Received</t>
  </si>
  <si>
    <r>
      <rPr>
        <sz val="9"/>
        <rFont val="Georgia"/>
        <family val="1"/>
      </rPr>
      <t>Other transactions</t>
    </r>
    <r>
      <rPr>
        <b/>
        <sz val="9"/>
        <color rgb="FFFF0000"/>
        <rFont val="Georgia"/>
        <family val="1"/>
      </rPr>
      <t xml:space="preserve"> [Provide Description]</t>
    </r>
  </si>
  <si>
    <t>(iv) Fellow subsidiaries</t>
  </si>
  <si>
    <t>Sale of Services*</t>
  </si>
  <si>
    <t xml:space="preserve">Fairbridge Capital Private Limited </t>
  </si>
  <si>
    <t>Subscription to NCRPS</t>
  </si>
  <si>
    <t>Dividend remitted</t>
  </si>
  <si>
    <t>(v) Key Management Personnel</t>
  </si>
  <si>
    <t>DAJOR - Desert Adventures Tourism Jordan</t>
  </si>
  <si>
    <t>[Specify each KMP name and transaction/balance amount seperately below each head]</t>
  </si>
  <si>
    <t>@ Gratuity is contributed for the Company as a whole and hence excluded.</t>
  </si>
  <si>
    <t>Commission to Non-Executive Director</t>
  </si>
  <si>
    <t>[Specify each NED name and transaction/balance amount seperately below each head]</t>
  </si>
  <si>
    <t>Sitting fees to Non-Executive Director</t>
  </si>
  <si>
    <t>(vi) Relatives of key management Personnel</t>
  </si>
  <si>
    <t>Rent Expense</t>
  </si>
  <si>
    <t>[Specify each KMP Relative Name, Relation with KMP and transaction/balance amount seperately below each head]</t>
  </si>
  <si>
    <t>Balances as at the year end</t>
  </si>
  <si>
    <t>Deposit Receivable</t>
  </si>
  <si>
    <r>
      <rPr>
        <sz val="9"/>
        <rFont val="Georgia"/>
        <family val="1"/>
      </rPr>
      <t>Other Receivables/Payables</t>
    </r>
    <r>
      <rPr>
        <b/>
        <sz val="9"/>
        <rFont val="Georgia"/>
        <family val="1"/>
      </rPr>
      <t xml:space="preserve"> </t>
    </r>
    <r>
      <rPr>
        <b/>
        <sz val="9"/>
        <color rgb="FFFF0000"/>
        <rFont val="Georgia"/>
        <family val="1"/>
      </rPr>
      <t>[Provide Description]</t>
    </r>
  </si>
  <si>
    <t xml:space="preserve">(g) Outstanding balances </t>
  </si>
  <si>
    <t>The following balances are outstanding at the end of the reporting period in relation to transactions with related parties:</t>
  </si>
  <si>
    <t>Outstanding Trade payables</t>
  </si>
  <si>
    <t>Loans taken outstanding</t>
  </si>
  <si>
    <t>Interest on Loans taken Payable</t>
  </si>
  <si>
    <r>
      <t xml:space="preserve">Advance and deposits received </t>
    </r>
    <r>
      <rPr>
        <b/>
        <sz val="9"/>
        <color rgb="FFFF0000"/>
        <rFont val="Georgia"/>
        <family val="1"/>
      </rPr>
      <t>[Provide Description]</t>
    </r>
  </si>
  <si>
    <r>
      <t xml:space="preserve">Other Payables </t>
    </r>
    <r>
      <rPr>
        <b/>
        <sz val="9"/>
        <color rgb="FFFF0000"/>
        <rFont val="Georgia"/>
        <family val="1"/>
      </rPr>
      <t>[Provide Description]</t>
    </r>
  </si>
  <si>
    <t>Desert Adventures Tourism Ltd [DAJOR]</t>
  </si>
  <si>
    <t>Gulf Dunes Tourism LLC [GDOMAN]</t>
  </si>
  <si>
    <t xml:space="preserve">Total payables to related parties </t>
  </si>
  <si>
    <t>Advance and Deposits Given</t>
  </si>
  <si>
    <t>Interim dividend receivable</t>
  </si>
  <si>
    <t>Loans Given</t>
  </si>
  <si>
    <t>Interest receivable on Loan Given</t>
  </si>
  <si>
    <r>
      <t xml:space="preserve">Other Receivables </t>
    </r>
    <r>
      <rPr>
        <b/>
        <sz val="9"/>
        <color rgb="FFFF0000"/>
        <rFont val="Georgia"/>
        <family val="1"/>
      </rPr>
      <t>[Provide Description]</t>
    </r>
  </si>
  <si>
    <t>Desert Adventures Tourism LLC [DADUB]</t>
  </si>
  <si>
    <t xml:space="preserve">Total receivables to related parties </t>
  </si>
  <si>
    <t>(h) Loans to/from related parties</t>
  </si>
  <si>
    <t>Loan to subsidiaries</t>
  </si>
  <si>
    <t>Outstanding at Beginning of the year</t>
  </si>
  <si>
    <t>Loans advanced</t>
  </si>
  <si>
    <t>Loan repayment received</t>
  </si>
  <si>
    <t>Interest charged</t>
  </si>
  <si>
    <t>Interest Received</t>
  </si>
  <si>
    <t>End of the year</t>
  </si>
  <si>
    <t>Trade Receivables Ageing Analysis</t>
  </si>
  <si>
    <t>For the F.Y. 2022-23</t>
  </si>
  <si>
    <t>Less than 6 months</t>
  </si>
  <si>
    <t>6 months - 1 year</t>
  </si>
  <si>
    <t>1-2 yrs.</t>
  </si>
  <si>
    <t>2-3 yrs.</t>
  </si>
  <si>
    <t>More than 3 yrs.</t>
  </si>
  <si>
    <t>2021-22</t>
  </si>
  <si>
    <t>&gt;&gt; To be Clubbed Provision for Doubtful Debts/ Allowance for Doubtful debts</t>
  </si>
  <si>
    <t>Less:</t>
  </si>
  <si>
    <t>Allowances for Expected Credit Loss</t>
  </si>
  <si>
    <t>Net Trade Receivables</t>
  </si>
  <si>
    <t>For the F.Y. 2021-22</t>
  </si>
  <si>
    <t>Unbilled Revenue</t>
  </si>
  <si>
    <t>2020-21</t>
  </si>
  <si>
    <t>(i) Undisputed Trade receivables considered good</t>
  </si>
  <si>
    <t>(ii) Undisputed Trade Receivables-Which have significant increase in credit risk</t>
  </si>
  <si>
    <t>Maping</t>
  </si>
  <si>
    <t>(iii) Undisputed Trade Receivables – credit impaired</t>
  </si>
  <si>
    <t>(iv) Disputed Trade Receivables– considered good</t>
  </si>
  <si>
    <t>(iv) Disputed Trade Receivables – which have significant increase in credit risk</t>
  </si>
  <si>
    <t>(vi) Disputed Trade Receivables – credit impaired</t>
  </si>
  <si>
    <t>(vii) Unbilled revenue</t>
  </si>
  <si>
    <t>Trade Payables Ageing Analysis</t>
  </si>
  <si>
    <t>Unbilled dues</t>
  </si>
  <si>
    <t>&gt;&gt;&gt; Current Year</t>
  </si>
  <si>
    <t>Will Update</t>
  </si>
  <si>
    <t>(i) MSME</t>
  </si>
  <si>
    <t>(ii) Others</t>
  </si>
  <si>
    <t>(v) Unbilled dues</t>
  </si>
  <si>
    <t>(iii) Disputed dues- MSME</t>
  </si>
  <si>
    <t>(iv) Disputed dues- Others</t>
  </si>
  <si>
    <t>Deadline to submit the details</t>
  </si>
  <si>
    <t>Less than 1 yr.</t>
  </si>
  <si>
    <t>More than 3 yrs</t>
  </si>
  <si>
    <t>&gt;&gt;&gt; Previous Year</t>
  </si>
  <si>
    <t>31.03.2022</t>
  </si>
  <si>
    <t>Mapping</t>
  </si>
  <si>
    <t>DISCLOSURE ON LOANS/ ADVANCE TO DIRECTORS/ KMP/ RELATED PARTIES:</t>
  </si>
  <si>
    <t>Type of Borrower</t>
  </si>
  <si>
    <t>Amount of loan or advance in the nature of loan outstanding</t>
  </si>
  <si>
    <t>Percentage to the total Loans and Advances in the nature of loans</t>
  </si>
  <si>
    <t>Promoters</t>
  </si>
  <si>
    <t>Parent Company</t>
  </si>
  <si>
    <t>Directors</t>
  </si>
  <si>
    <t>KMPs</t>
  </si>
  <si>
    <t>Related Parties</t>
  </si>
  <si>
    <t>Intangible Assets under Development</t>
  </si>
  <si>
    <t>A. For Intangible assets under development, following ageing schedule shall be given:</t>
  </si>
  <si>
    <t>Intangible Assets under Developments</t>
  </si>
  <si>
    <t>Amount in CWIP for a period of</t>
  </si>
  <si>
    <t>Less than 1 Year</t>
  </si>
  <si>
    <t>1-2 Years</t>
  </si>
  <si>
    <t>2-3 Years</t>
  </si>
  <si>
    <t>More than 3 Years</t>
  </si>
  <si>
    <t>&gt;&gt;&gt; Previous year</t>
  </si>
  <si>
    <t>Project in Progress</t>
  </si>
  <si>
    <t>Projects temporarily suspended</t>
  </si>
  <si>
    <t>B. For Intangible assets under development, whose completion is overdue or has exceeded its cost compared to its original plan, following Intangible assets under development completion schedule shall be given</t>
  </si>
  <si>
    <t xml:space="preserve">To be Completed in </t>
  </si>
  <si>
    <t>Project ….</t>
  </si>
  <si>
    <t>Capital Work in Progress</t>
  </si>
  <si>
    <t>1-2 Year</t>
  </si>
  <si>
    <t>2-3 Year</t>
  </si>
  <si>
    <t>TITLE DEEDS OF IMMOVABLE PROPERTY NOT HELD IN NAME OF THE COMPANY:</t>
  </si>
  <si>
    <t>Relevant line
item in the Balance sheet</t>
  </si>
  <si>
    <t>Description of item of property</t>
  </si>
  <si>
    <t>Gross carrying
value</t>
  </si>
  <si>
    <t>Title deeds held in the name of</t>
  </si>
  <si>
    <t>Whether title deed holder is a promoter, director or relative# of
promoter*/director or
employee of promoter
/director</t>
  </si>
  <si>
    <t>Property held since which date</t>
  </si>
  <si>
    <t>Reason for not being
held in the name of the company**</t>
  </si>
  <si>
    <t>&gt;&gt;&gt;</t>
  </si>
  <si>
    <t>Previous Year 2020-21</t>
  </si>
  <si>
    <t>PPE</t>
  </si>
  <si>
    <t>Land
Building</t>
  </si>
  <si>
    <t>**also
indicate if in
dispute</t>
  </si>
  <si>
    <t>Investment
property</t>
  </si>
  <si>
    <t>PPE retired
from active
use and
held for
disposal
others</t>
  </si>
  <si>
    <t>#Relative here means relative as defined in the Companies Act, 2013. *Promoter here means promoter as defined in the Companies Act, 20</t>
  </si>
  <si>
    <t>Current Year 2021-22</t>
  </si>
  <si>
    <t>Note 31: Share based payments</t>
  </si>
  <si>
    <t>Employee option plan/ Tradable Options</t>
  </si>
  <si>
    <t>[Provide details of ESOP Plans as existing in your company under separate headings below this note]</t>
  </si>
  <si>
    <r>
      <rPr>
        <b/>
        <i/>
        <u/>
        <sz val="9"/>
        <rFont val="Georgia"/>
        <family val="1"/>
      </rPr>
      <t xml:space="preserve">For illustrative purpose - 
</t>
    </r>
    <r>
      <rPr>
        <b/>
        <i/>
        <sz val="9"/>
        <rFont val="Georgia"/>
        <family val="1"/>
      </rPr>
      <t>Thomas Cook Employees Stock Option Plan -2007</t>
    </r>
    <r>
      <rPr>
        <i/>
        <sz val="9"/>
        <rFont val="Georgia"/>
        <family val="1"/>
      </rPr>
      <t xml:space="preserve">
The Company has established an Employee Stock Option Plan called -”Thomas Cook Employees Stock Option Plan - 2007”. The same has been approved by a Special Resolution passed by the Shareholders by a Postal Ballot on March 23, 2007.The Scheme is in accordance with the provisions of Securities and Exchange Board of India (SEBI)- (Employee Stock Option Scheme and employee Stock Purchase Scheme) Guidelines ,1999. The exercise price is as governed by the guidelines issued by SEBI.
The objectives of this plan are :
(a) Motivate talent in the organization with a view to achieve long term business goals.
(b) Retain key talent in the organization
(c) Foster ownership and motivation.
The grant of options to employees under the stock option scheme is on the basis of their performance and other eligibility criteria. Each option will entitle the participant to one equity share of Thomas Cook (India) Limited. The unvested options shall vest with the participant in 3 equal annual instalments on each of the anniversaries from the Grant Date.</t>
    </r>
  </si>
  <si>
    <r>
      <rPr>
        <b/>
        <i/>
        <sz val="9"/>
        <rFont val="Georgia"/>
        <family val="1"/>
      </rPr>
      <t>Sterling Holiday Resorts (India) Limited Employee Stock Options Scheme 2012 - (“SHRIL ESOS 2012”)</t>
    </r>
    <r>
      <rPr>
        <i/>
        <sz val="9"/>
        <rFont val="Georgia"/>
        <family val="1"/>
      </rPr>
      <t xml:space="preserve">
The purpose of the ESOS is to provide the employees with an additional incentive in the form of Options to receive the equity shares of the
Company at a future date. The ESOS is aimed at further motivating and retaining the employees and thereby increasing the profitability of
the Company.
Vesting Schedule :
Grant I dated 24th January 2013 :
Each option will entitle the participant to one equity share. The unvested options shall vest with the participant in 3 tranches which is 40%, 30%, 30% on each of the anniversaries from the Grant Date.
Grant II dated 30th July 2014 :
Each option will entitle the participant to one equity share. The unvested options shall vest with the participant in 4 tranches which is 25%, 25%, 25%, 25% on each of the anniversaries from the Grant Date.
Grant Date means the date on which the Options are granted to the eligible employees by the Company/Committee under the Scheme.
Exercise Price :
Exercise price shall not be less than the par value of the Equity Shares of the Company and shall not be more than the price prescribed under Chapter VII of SEBI ICDR Regulation 2009 or the Market price (as defined in the Guidelines), whichever is more.
- The Exercise price of INR 96.00 for Grant I was fixed by the Board of Directors of Sterling Holiday Resorts (India) Limited at its meeting held on 24th January 2013.
- The Exercise price of INR 130.15 for Grant II was fixed by the Board of Directors of Sterling Holiday Resorts (India) Limited at its meeting held on 30th July 2014.
- As per clause 15.3.2 of the Composite Scheme of Arrangement and Amalgamation between Sterling Holiday Resorts (India) Ltd. (SHRIL) and Thomas Cook Insurance Services (India) Ltd (TCISIL), and Thomas Cook (India) Ltd. (TCIL) the SHRIL ESOS 2012 became a part of the company’s schemes and Stock Options which had been granted but not exercised as of the Record Date, by such SHRIL employees shall lapse and in lieu of the Lapsed Options of SHRIL, TCIL shall grant 120 options for every 100 options of SHRIL. The revised Exercise Price for Grant I was INR 80.00 and for Grant II was INR 108.46. Subject to the terms of the Scheme and SEBI ESOP Guidelines, the option holder will have a period of 5 years from the date of which the Options have vested, within which the vested options can be exercised.</t>
    </r>
  </si>
  <si>
    <t>The details pertaining to number of options, weighted average price and assumptions considered for fair value are disclosed below:</t>
  </si>
  <si>
    <t>respectively</t>
  </si>
  <si>
    <t xml:space="preserve">Weighted Average Exercise price </t>
  </si>
  <si>
    <t>Number of options</t>
  </si>
  <si>
    <t>Options outstanding at the beginning of the year</t>
  </si>
  <si>
    <t>Options granted during the year</t>
  </si>
  <si>
    <t>Exercised during the year</t>
  </si>
  <si>
    <t>Forfeited during the year</t>
  </si>
  <si>
    <t>Options outstanding at the end of the year</t>
  </si>
  <si>
    <t>Options vested and exercisable at the end of the year</t>
  </si>
  <si>
    <t>Share options outstanding at the end of the year have the following expiry date and exercise prices</t>
  </si>
  <si>
    <t>Grant Date</t>
  </si>
  <si>
    <t>Expiry date/Expiry Year</t>
  </si>
  <si>
    <t>Exercise price (INR)</t>
  </si>
  <si>
    <t>Share options</t>
  </si>
  <si>
    <t>Weighted average remaining contractual life of options outstanding at end of year</t>
  </si>
  <si>
    <r>
      <rPr>
        <b/>
        <sz val="9"/>
        <color rgb="FFFF0000"/>
        <rFont val="Georgia"/>
        <family val="1"/>
      </rPr>
      <t>xx.xx</t>
    </r>
    <r>
      <rPr>
        <sz val="9"/>
        <rFont val="Georgia"/>
        <family val="1"/>
      </rPr>
      <t xml:space="preserve"> Years</t>
    </r>
  </si>
  <si>
    <t>Fair Value of options granted</t>
  </si>
  <si>
    <t>The fair value at grant date is determined using the Black-Scholes Model which takes into account the exercise price, expected volatility, option's life, the share price at grant date, expected price volatility of the underlying share, the expected dividend yield and the risk free interest rate for the term of the option.</t>
  </si>
  <si>
    <t>Scheme</t>
  </si>
  <si>
    <t>Scheme Name 1</t>
  </si>
  <si>
    <t>Scheme Name 2</t>
  </si>
  <si>
    <t>Weighted average share price</t>
  </si>
  <si>
    <t>Exercise price</t>
  </si>
  <si>
    <t>Expected volatility (%)</t>
  </si>
  <si>
    <t>Expected life of the options</t>
  </si>
  <si>
    <t>Risk free interest rate(%)</t>
  </si>
  <si>
    <t>Expected dividend (%)</t>
  </si>
  <si>
    <t>Weighted average fair value as on Grant Date</t>
  </si>
  <si>
    <t xml:space="preserve">The risk free interest rates are determined based on the zero-coupon sovereign bond yields with maturity equal to the expected term of the option. </t>
  </si>
  <si>
    <t>The expected volatility was determined based on the volatility of the equity share for the period of one year prior to issue of the option. Volatility</t>
  </si>
  <si>
    <t>calculation is based on historical stock prices using standard deviation of daily change in stock price. The historical period is taken into account to</t>
  </si>
  <si>
    <t>match the expected life of the option. Dividend yield has been calculated taking into account expected rate of dividend on equity share price as on</t>
  </si>
  <si>
    <t>grant date.</t>
  </si>
  <si>
    <t>Modification of share based payment [If any]:</t>
  </si>
  <si>
    <t>[Provide details of any modifications made to any schemes/share based payments made in any financial year]</t>
  </si>
  <si>
    <t>For Illustrative Purposes:</t>
  </si>
  <si>
    <t>In the course of business combination effective from 18th August 2015 as per the court scheme, under which Sterling was merged with Thomas Cook</t>
  </si>
  <si>
    <t>Insurance services, Thomas cook India limited had replaced the erstwhile ESOS scheme of sterling by issuing shares from its share capital. Such</t>
  </si>
  <si>
    <t>modification of share based payment arrangements are accounted for as per Ind AS 102. Fair value of the replacement options issued by the company</t>
  </si>
  <si>
    <t>are calculated using the inputs disclosed in inputs table.</t>
  </si>
  <si>
    <t xml:space="preserve">Expenses/shares option outstanding account arising from share based payment transactions </t>
  </si>
  <si>
    <t>Total expenses arising from share-based payment transactions recognised in profit or loss as part of employee benefit expense were as follows:</t>
  </si>
  <si>
    <t>Employee option Plans</t>
  </si>
  <si>
    <t>Shares option outstanding account</t>
  </si>
  <si>
    <t>Note 32: Earnings/(Loss) Per Share</t>
  </si>
  <si>
    <t>(a) Basic earnings/(loss) per share</t>
  </si>
  <si>
    <t>From continuing operations attributable to the equity holder of the company</t>
  </si>
  <si>
    <t>(b) Diluted earnings/(loss) per share</t>
  </si>
  <si>
    <t>From continuing operations attributable to the equity holders of the company</t>
  </si>
  <si>
    <t>(c) Reconciliation of earnings/(loss) used in calculating earnings/(loss) per share</t>
  </si>
  <si>
    <t>Basic earnings/(loss) per share</t>
  </si>
  <si>
    <t>Profits/(Loss) attributable to the equity holders of the company used in calculating basic earnings/(loss) per share</t>
  </si>
  <si>
    <t>Profits/(Loss) attributable to the equity holders of the company used in calculating diluted earnings/(loss) per share</t>
  </si>
  <si>
    <t>(d) Weighted average number of shares used as the denominator</t>
  </si>
  <si>
    <t>Weighted average number of equity shares used as the denominator in calculating basic earnings/(loss) per share</t>
  </si>
  <si>
    <t>Adjustments for calculation of diluted earnings/(loss) per share:</t>
  </si>
  <si>
    <t>Effect of Dilutive Issue of Stock Options</t>
  </si>
  <si>
    <t>Weighted average number of equity shares and potential equity shares used as the denominator in calculating diluted earnings/(loss) per share</t>
  </si>
  <si>
    <t>(e) Information concerning the classification of securities</t>
  </si>
  <si>
    <t>Options granted to employees under the ESOP Option Plan are considered to be potential equity shares. They have been included in the determination of diluted earnings per share to the extent to which they are dilutive. The options have not been included in the determination of basic earnings per share. Details relating to the options are set out in note 31.</t>
  </si>
  <si>
    <r>
      <rPr>
        <b/>
        <sz val="9"/>
        <rFont val="Georgia"/>
        <family val="1"/>
      </rPr>
      <t>Note 33:</t>
    </r>
    <r>
      <rPr>
        <sz val="9"/>
        <rFont val="Georgia"/>
        <family val="1"/>
      </rPr>
      <t xml:space="preserve"> </t>
    </r>
    <r>
      <rPr>
        <b/>
        <sz val="9"/>
        <rFont val="Georgia"/>
        <family val="1"/>
      </rPr>
      <t>Segment reporting</t>
    </r>
  </si>
  <si>
    <t>Operating segments are reported in a manner consistent with the internal reporting provided to the CODM of the Company. The Company while presenting the consolidated financial statements has disclosed the segment information as required under Indian Accounting Standard 108 "Operating Segments".</t>
  </si>
  <si>
    <t>Note 34: Disclosures pursuant to the Regulation 34(3) read with para A of Schedule V to SEBI Listing Regulations, 
                  2015</t>
  </si>
  <si>
    <t>Loans and advances in the nature of loans to subsidiary</t>
  </si>
  <si>
    <r>
      <t xml:space="preserve">Loan to Subsidiary: </t>
    </r>
    <r>
      <rPr>
        <b/>
        <sz val="9"/>
        <color rgb="FFFF0000"/>
        <rFont val="Georgia"/>
        <family val="1"/>
      </rPr>
      <t>Subsidiary Name [Include details for each subsidiary seperately]</t>
    </r>
  </si>
  <si>
    <t>Balance as at the year end</t>
  </si>
  <si>
    <t>Maximum amount outstanding at any time during the year</t>
  </si>
  <si>
    <r>
      <rPr>
        <b/>
        <sz val="9"/>
        <rFont val="Georgia"/>
        <family val="1"/>
      </rPr>
      <t xml:space="preserve">Note </t>
    </r>
    <r>
      <rPr>
        <b/>
        <sz val="9"/>
        <color rgb="FFFF0000"/>
        <rFont val="Georgia"/>
        <family val="1"/>
      </rPr>
      <t>xx</t>
    </r>
    <r>
      <rPr>
        <sz val="9"/>
        <rFont val="Georgia"/>
        <family val="1"/>
      </rPr>
      <t xml:space="preserve"> - </t>
    </r>
    <r>
      <rPr>
        <b/>
        <sz val="9"/>
        <color rgb="FFFF0000"/>
        <rFont val="Georgia"/>
        <family val="1"/>
      </rPr>
      <t>Other Notes - Relating any acquisitions, mergers, rights issues, bonus issues</t>
    </r>
  </si>
  <si>
    <t>[Provide details for each such event in a separate note along with a suitable heading for each such note]</t>
  </si>
  <si>
    <r>
      <t xml:space="preserve">Signatures to Notes 1 to </t>
    </r>
    <r>
      <rPr>
        <b/>
        <sz val="9"/>
        <color rgb="FFFF0000"/>
        <rFont val="Georgia"/>
        <family val="1"/>
      </rPr>
      <t>xx</t>
    </r>
    <r>
      <rPr>
        <sz val="9"/>
        <rFont val="Georgia"/>
        <family val="1"/>
      </rPr>
      <t xml:space="preserve"> form an integral part of the financial statements.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</si>
</sst>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6">
    <numFmt numFmtId="41" formatCode="_(* #,##0_);_(* \(#,##0\);_(* &quot;-&quot;_);_(@_)"/>
    <numFmt numFmtId="43" formatCode="_(* #,##0.00_);_(* \(#,##0.00\);_(* &quot;-&quot;??_);_(@_)"/>
    <numFmt numFmtId="164" formatCode="_-* #,##0_-;\-* #,##0_-;_-* &quot;-&quot;_-;_-@_-"/>
    <numFmt numFmtId="165" formatCode="_-* #,##0.00_-;\-* #,##0.00_-;_-* &quot;-&quot;??_-;_-@_-"/>
    <numFmt numFmtId="166" formatCode="_ * #,##0.00_ ;_ * \-#,##0.00_ ;_ * &quot;-&quot;??_ ;_ @_ "/>
    <numFmt numFmtId="167" formatCode="&quot;Rs.&quot;\ #,##0.00;&quot;Rs.&quot;\ \-#,##0.00"/>
    <numFmt numFmtId="168" formatCode="_(* #,##0_);_(* \(#,##0\);_(* &quot;-&quot;??_);_(@_)"/>
    <numFmt numFmtId="169" formatCode="_([$€-2]* #,##0.00_);_([$€-2]* \(#,##0.00\);_([$€-2]* &quot;-&quot;??_)"/>
    <numFmt numFmtId="170" formatCode="[$-409]d\-mmm\-yy;@"/>
    <numFmt numFmtId="171" formatCode="_ * #,##0_ ;_ * \-#,##0_ ;_ * &quot;-&quot;??_ ;_ @_ "/>
    <numFmt numFmtId="172" formatCode="0.0%"/>
    <numFmt numFmtId="173" formatCode="[$-409]mmmm/yy;@"/>
    <numFmt numFmtId="174" formatCode="_(* #,##0.00000_);_(* \(#,##0.00000\);_(* &quot;-&quot;??_);_(@_)"/>
    <numFmt numFmtId="175" formatCode="0.00_);[Red]\(0.00\)"/>
    <numFmt numFmtId="176" formatCode="#,##0.000000000"/>
    <numFmt numFmtId="177" formatCode="_-[$€-2]* #,##0.00_-;\-[$€-2]* #,##0.00_-;_-[$€-2]* &quot;-&quot;??_-"/>
    <numFmt numFmtId="178" formatCode="[$-409]mmm/yy;@"/>
    <numFmt numFmtId="179" formatCode="0.0"/>
    <numFmt numFmtId="180" formatCode="[$-409]dd\-mmm\-yyyy"/>
    <numFmt numFmtId="181" formatCode="[$-409]mmm\-yy;@"/>
    <numFmt numFmtId="182" formatCode="0.00_)"/>
    <numFmt numFmtId="183" formatCode="#,##0.00_ ;[Red]\-#,##0.00;\-"/>
    <numFmt numFmtId="184" formatCode="_-* #,##0\ _D_M_-;\-* #,##0\ _D_M_-;_-* &quot;-&quot;\ _D_M_-;_-@_-"/>
    <numFmt numFmtId="185" formatCode="General_)"/>
    <numFmt numFmtId="186" formatCode="0.000"/>
    <numFmt numFmtId="187" formatCode="_ * #,##0.00_)&quot;£&quot;_ ;_ * \(#,##0.00\)&quot;£&quot;_ ;_ * &quot;-&quot;??_)&quot;£&quot;_ ;_ @_ "/>
    <numFmt numFmtId="188" formatCode="_ * #,##0.00_)_£_ ;_ * \(#,##0.00\)_£_ ;_ * &quot;-&quot;??_)_£_ ;_ @_ "/>
    <numFmt numFmtId="189" formatCode="_(&quot;DM &quot;* #,##0.00_);_(&quot;DM &quot;* \(#,##0.00\);_(&quot;DM &quot;* &quot;-&quot;??_);_(@_)"/>
    <numFmt numFmtId="190" formatCode="_(&quot;£ &quot;* #,##0.00_);_(&quot;£ &quot;* \(#,##0.00\);_(&quot;£ &quot;* &quot;-&quot;??_);_(@_)"/>
    <numFmt numFmtId="191" formatCode="0.000%"/>
    <numFmt numFmtId="192" formatCode="0.0000%"/>
    <numFmt numFmtId="193" formatCode="#####\ ##\ ##\ ###.00"/>
    <numFmt numFmtId="194" formatCode="##\ ##\ ##\ ##0_);\(##\ ##\ ##\ ##0\)"/>
    <numFmt numFmtId="195" formatCode="###\ ##\ ##\ ###.00_);\(###\ ##\ ##\ ###.00\)"/>
    <numFmt numFmtId="196" formatCode="_(&quot;Rs.&quot;* #,##0.00_);[Red]_(&quot;Rs.&quot;* \(#,##0.00\);_(* &quot;-&quot;??_);_(@_)"/>
    <numFmt numFmtId="197" formatCode="000"/>
    <numFmt numFmtId="198" formatCode="_(&quot;Ch$&quot;* #,##0_);_(&quot;Ch$&quot;* \(#,##0\);_(&quot;Ch$&quot;* &quot;-&quot;_);_(@_)"/>
    <numFmt numFmtId="199" formatCode="_(&quot;Ch$&quot;* #,##0.00_);_(&quot;Ch$&quot;* \(#,##0.00\);_(&quot;Ch$&quot;* &quot;-&quot;??_);_(@_)"/>
    <numFmt numFmtId="200" formatCode="_-* #,##0\ _F_-;\-* #,##0\ _F_-;_-* &quot;-&quot;\ _F_-;_-@_-"/>
    <numFmt numFmtId="201" formatCode="#,##0;\(#,##0\)"/>
    <numFmt numFmtId="202" formatCode="#######0_);\(#######0\)"/>
    <numFmt numFmtId="203" formatCode="#,##0\ &quot;EUR&quot;"/>
    <numFmt numFmtId="204" formatCode="&quot;£&quot;#,##0_);\(&quot;£&quot;#,##0\)"/>
    <numFmt numFmtId="205" formatCode="#,##0\ &quot;F&quot;;[Red]\-#,##0\ &quot;F&quot;"/>
    <numFmt numFmtId="206" formatCode="#,##0.00\ &quot;F&quot;;\-#,##0.00\ &quot;F&quot;"/>
    <numFmt numFmtId="207" formatCode="#,##0;[Red]\-#,##0;0"/>
    <numFmt numFmtId="208" formatCode="#,##0;\-#,##0;0"/>
    <numFmt numFmtId="209" formatCode="_ &quot;Fr.&quot;\ * #,##0_ ;_ &quot;Fr.&quot;\ * \-#,##0_ ;_ &quot;Fr.&quot;\ * &quot;-&quot;_ ;_ @_ "/>
    <numFmt numFmtId="210" formatCode="_ &quot;Fr.&quot;\ * #,##0.00_ ;_ &quot;Fr.&quot;\ * \-#,##0.00_ ;_ &quot;Fr.&quot;\ * &quot;-&quot;??_ ;_ @_ "/>
    <numFmt numFmtId="211" formatCode="&quot;\&quot;#,##0.00;[Red]&quot;\&quot;\-#,##0.00"/>
    <numFmt numFmtId="212" formatCode="&quot;\&quot;#,##0;[Red]&quot;\&quot;\-#,##0"/>
    <numFmt numFmtId="213" formatCode="_(* #,##0.0_);_(* \(#,##0.0\);_(* &quot;-&quot;??_);_(@_)"/>
    <numFmt numFmtId="214" formatCode="_ * #,##0.0_ ;_ * \-#,##0.0_ ;_ * &quot;-&quot;??_ ;_ @_ "/>
    <numFmt numFmtId="215" formatCode="[$-F800]dddd\,\ mmmm\ dd\,\ yyyy"/>
    <numFmt numFmtId="216" formatCode="[$-409]mmmm\ d\,\ yyyy;@"/>
    <numFmt numFmtId="217" formatCode="_(* #,##0.00000000_);_(* \(#,##0.00000000\);_(* &quot;-&quot;??_);_(@_)"/>
  </numFmts>
  <fonts count="138">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0"/>
      <name val="Arial"/>
      <family val="2"/>
    </font>
    <font>
      <b/>
      <sz val="10"/>
      <name val="Arial"/>
      <family val="2"/>
    </font>
    <font>
      <sz val="11"/>
      <name val="Arial"/>
      <family val="2"/>
    </font>
    <font>
      <b/>
      <sz val="9"/>
      <name val="Georgia"/>
      <family val="1"/>
    </font>
    <font>
      <sz val="9"/>
      <name val="Georgia"/>
      <family val="1"/>
    </font>
    <font>
      <b/>
      <sz val="9"/>
      <color theme="0"/>
      <name val="Georgia"/>
      <family val="1"/>
    </font>
    <font>
      <b/>
      <sz val="11"/>
      <color theme="1"/>
      <name val="Calibri"/>
      <family val="2"/>
      <scheme val="minor"/>
    </font>
    <font>
      <sz val="9"/>
      <color theme="1"/>
      <name val="Georgia"/>
      <family val="1"/>
    </font>
    <font>
      <b/>
      <sz val="9"/>
      <color theme="1"/>
      <name val="Georgia"/>
      <family val="1"/>
    </font>
    <font>
      <sz val="9"/>
      <color rgb="FFFF0000"/>
      <name val="Georgia"/>
      <family val="1"/>
    </font>
    <font>
      <sz val="9"/>
      <color theme="0"/>
      <name val="Georgia"/>
      <family val="1"/>
    </font>
    <font>
      <i/>
      <sz val="9"/>
      <name val="Georgia"/>
      <family val="1"/>
    </font>
    <font>
      <sz val="10"/>
      <name val="Courier"/>
      <family val="3"/>
    </font>
    <font>
      <sz val="9"/>
      <color indexed="81"/>
      <name val="Tahoma"/>
      <family val="2"/>
    </font>
    <font>
      <b/>
      <sz val="9"/>
      <color indexed="81"/>
      <name val="Tahoma"/>
      <family val="2"/>
    </font>
    <font>
      <b/>
      <u/>
      <sz val="9"/>
      <name val="Georgia"/>
      <family val="1"/>
    </font>
    <font>
      <i/>
      <u/>
      <sz val="9"/>
      <name val="Georgia"/>
      <family val="1"/>
    </font>
    <font>
      <sz val="9"/>
      <color theme="1"/>
      <name val="Georgia"/>
      <family val="2"/>
    </font>
    <font>
      <b/>
      <i/>
      <sz val="9"/>
      <name val="Georgia"/>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1"/>
      <name val="Calibri"/>
      <family val="2"/>
    </font>
    <font>
      <sz val="11"/>
      <color indexed="8"/>
      <name val="Calibri"/>
      <family val="2"/>
    </font>
    <font>
      <sz val="12"/>
      <color theme="1"/>
      <name val="Calibri"/>
      <family val="2"/>
    </font>
    <font>
      <sz val="12"/>
      <color theme="0"/>
      <name val="Calibri"/>
      <family val="2"/>
    </font>
    <font>
      <sz val="11"/>
      <color theme="0"/>
      <name val="Calibri"/>
      <family val="2"/>
    </font>
    <font>
      <sz val="12"/>
      <color rgb="FF9C0006"/>
      <name val="Calibri"/>
      <family val="2"/>
    </font>
    <font>
      <sz val="11"/>
      <color rgb="FF9C0006"/>
      <name val="Calibri"/>
      <family val="2"/>
    </font>
    <font>
      <b/>
      <sz val="12"/>
      <color rgb="FFFA7D00"/>
      <name val="Calibri"/>
      <family val="2"/>
    </font>
    <font>
      <b/>
      <sz val="11"/>
      <color rgb="FFFA7D00"/>
      <name val="Calibri"/>
      <family val="2"/>
    </font>
    <font>
      <b/>
      <sz val="12"/>
      <color theme="0"/>
      <name val="Calibri"/>
      <family val="2"/>
    </font>
    <font>
      <b/>
      <sz val="11"/>
      <color theme="0"/>
      <name val="Calibri"/>
      <family val="2"/>
    </font>
    <font>
      <sz val="12"/>
      <color indexed="8"/>
      <name val="Tahoma"/>
      <family val="2"/>
    </font>
    <font>
      <sz val="12"/>
      <name val="Arial"/>
      <family val="2"/>
    </font>
    <font>
      <i/>
      <sz val="12"/>
      <color rgb="FF7F7F7F"/>
      <name val="Calibri"/>
      <family val="2"/>
    </font>
    <font>
      <i/>
      <sz val="11"/>
      <color rgb="FF7F7F7F"/>
      <name val="Calibri"/>
      <family val="2"/>
    </font>
    <font>
      <sz val="10"/>
      <color indexed="23"/>
      <name val="Arial Narrow"/>
      <family val="2"/>
    </font>
    <font>
      <sz val="12"/>
      <color rgb="FF006100"/>
      <name val="Calibri"/>
      <family val="2"/>
    </font>
    <font>
      <sz val="11"/>
      <color rgb="FF006100"/>
      <name val="Calibri"/>
      <family val="2"/>
    </font>
    <font>
      <sz val="12"/>
      <name val="Bodoni Black"/>
      <family val="1"/>
    </font>
    <font>
      <b/>
      <sz val="15"/>
      <color theme="3"/>
      <name val="Calibri"/>
      <family val="2"/>
    </font>
    <font>
      <b/>
      <sz val="13"/>
      <color theme="3"/>
      <name val="Calibri"/>
      <family val="2"/>
    </font>
    <font>
      <b/>
      <sz val="11"/>
      <color theme="3"/>
      <name val="Calibri"/>
      <family val="2"/>
    </font>
    <font>
      <sz val="12"/>
      <color indexed="60"/>
      <name val="Bodoni Black"/>
      <family val="1"/>
    </font>
    <font>
      <sz val="10"/>
      <color indexed="56"/>
      <name val="Arial Black"/>
      <family val="2"/>
    </font>
    <font>
      <sz val="10"/>
      <name val="Arial MT Black"/>
      <charset val="238"/>
    </font>
    <font>
      <u/>
      <sz val="10"/>
      <color indexed="12"/>
      <name val="Arial"/>
      <family val="2"/>
    </font>
    <font>
      <sz val="12"/>
      <color rgb="FF3F3F76"/>
      <name val="Calibri"/>
      <family val="2"/>
    </font>
    <font>
      <sz val="11"/>
      <color rgb="FF3F3F76"/>
      <name val="Calibri"/>
      <family val="2"/>
    </font>
    <font>
      <sz val="12"/>
      <color rgb="FFFA7D00"/>
      <name val="Calibri"/>
      <family val="2"/>
    </font>
    <font>
      <sz val="11"/>
      <color rgb="FFFA7D00"/>
      <name val="Calibri"/>
      <family val="2"/>
    </font>
    <font>
      <sz val="12"/>
      <color rgb="FF9C6500"/>
      <name val="Calibri"/>
      <family val="2"/>
    </font>
    <font>
      <sz val="11"/>
      <color rgb="FF9C6500"/>
      <name val="Calibri"/>
      <family val="2"/>
    </font>
    <font>
      <sz val="12"/>
      <color theme="1"/>
      <name val="Tahoma"/>
      <family val="2"/>
    </font>
    <font>
      <b/>
      <sz val="12"/>
      <color rgb="FF3F3F3F"/>
      <name val="Calibri"/>
      <family val="2"/>
    </font>
    <font>
      <b/>
      <sz val="11"/>
      <color rgb="FF3F3F3F"/>
      <name val="Calibri"/>
      <family val="2"/>
    </font>
    <font>
      <b/>
      <sz val="10"/>
      <color indexed="56"/>
      <name val="Arial Narrow"/>
      <family val="2"/>
    </font>
    <font>
      <b/>
      <sz val="12"/>
      <color theme="1"/>
      <name val="Calibri"/>
      <family val="2"/>
    </font>
    <font>
      <b/>
      <sz val="11"/>
      <color theme="1"/>
      <name val="Calibri"/>
      <family val="2"/>
    </font>
    <font>
      <sz val="12"/>
      <color rgb="FFFF0000"/>
      <name val="Calibri"/>
      <family val="2"/>
    </font>
    <font>
      <sz val="11"/>
      <color rgb="FFFF0000"/>
      <name val="Calibri"/>
      <family val="2"/>
    </font>
    <font>
      <sz val="11"/>
      <name val="돋움"/>
      <family val="3"/>
      <charset val="129"/>
    </font>
    <font>
      <sz val="10"/>
      <name val="MS Sans Serif"/>
      <family val="2"/>
    </font>
    <font>
      <b/>
      <sz val="11"/>
      <name val="Times New Roman"/>
      <family val="1"/>
    </font>
    <font>
      <sz val="10"/>
      <color indexed="8"/>
      <name val="Arial"/>
      <family val="2"/>
    </font>
    <font>
      <b/>
      <i/>
      <sz val="16"/>
      <name val="Helv"/>
    </font>
    <font>
      <sz val="10"/>
      <name val="Tahoma"/>
      <family val="2"/>
    </font>
    <font>
      <sz val="10"/>
      <color indexed="9"/>
      <name val="Arial"/>
      <family val="2"/>
    </font>
    <font>
      <i/>
      <sz val="10"/>
      <color indexed="13"/>
      <name val="Arial"/>
      <family val="2"/>
    </font>
    <font>
      <i/>
      <sz val="10"/>
      <name val="Arial"/>
      <family val="2"/>
    </font>
    <font>
      <sz val="10"/>
      <color indexed="13"/>
      <name val="Arial"/>
      <family val="2"/>
    </font>
    <font>
      <b/>
      <i/>
      <sz val="10"/>
      <name val="Arial"/>
      <family val="2"/>
    </font>
    <font>
      <b/>
      <i/>
      <sz val="9"/>
      <name val="Arial"/>
      <family val="2"/>
    </font>
    <font>
      <b/>
      <sz val="9"/>
      <name val="Arial"/>
      <family val="2"/>
    </font>
    <font>
      <sz val="8"/>
      <name val="Arial"/>
      <family val="2"/>
    </font>
    <font>
      <sz val="8"/>
      <color indexed="18"/>
      <name val="Arial"/>
      <family val="2"/>
    </font>
    <font>
      <sz val="12"/>
      <name val="Tms Rmn"/>
    </font>
    <font>
      <sz val="9"/>
      <name val="Times New Roman"/>
      <family val="1"/>
    </font>
    <font>
      <b/>
      <i/>
      <sz val="12"/>
      <name val="Times New Roman"/>
      <family val="1"/>
    </font>
    <font>
      <sz val="10"/>
      <name val="Lucida Bright"/>
      <family val="1"/>
    </font>
    <font>
      <sz val="6"/>
      <name val="Arial"/>
      <family val="2"/>
    </font>
    <font>
      <sz val="10"/>
      <name val="Times New Roman"/>
      <family val="1"/>
    </font>
    <font>
      <b/>
      <sz val="12"/>
      <name val="Arial"/>
      <family val="2"/>
    </font>
    <font>
      <b/>
      <sz val="12"/>
      <name val="Helv"/>
    </font>
    <font>
      <u/>
      <sz val="11"/>
      <color theme="10"/>
      <name val="Calibri"/>
      <family val="2"/>
      <scheme val="minor"/>
    </font>
    <font>
      <sz val="7"/>
      <name val="Small Fonts"/>
      <family val="2"/>
    </font>
    <font>
      <b/>
      <sz val="10"/>
      <name val="MS Sans Serif"/>
      <family val="2"/>
    </font>
    <font>
      <b/>
      <sz val="12"/>
      <color indexed="9"/>
      <name val="Tahoma"/>
      <family val="2"/>
    </font>
    <font>
      <b/>
      <i/>
      <sz val="12"/>
      <color indexed="8"/>
      <name val="Arial"/>
      <family val="2"/>
    </font>
    <font>
      <b/>
      <sz val="10"/>
      <color indexed="8"/>
      <name val="Arial"/>
      <family val="2"/>
    </font>
    <font>
      <sz val="11"/>
      <color indexed="18"/>
      <name val="Tahoma"/>
      <family val="2"/>
    </font>
    <font>
      <sz val="12"/>
      <color indexed="8"/>
      <name val="Arial"/>
      <family val="2"/>
    </font>
    <font>
      <b/>
      <sz val="12"/>
      <color indexed="8"/>
      <name val="Arial"/>
      <family val="2"/>
    </font>
    <font>
      <sz val="10"/>
      <color indexed="18"/>
      <name val="Tahoma"/>
      <family val="2"/>
    </font>
    <font>
      <i/>
      <sz val="12"/>
      <color indexed="8"/>
      <name val="Arial"/>
      <family val="2"/>
    </font>
    <font>
      <sz val="12"/>
      <color indexed="18"/>
      <name val="Arial"/>
      <family val="2"/>
    </font>
    <font>
      <sz val="10"/>
      <color indexed="42"/>
      <name val="Arial"/>
      <family val="2"/>
    </font>
    <font>
      <sz val="12"/>
      <color indexed="18"/>
      <name val="Tahoma"/>
      <family val="2"/>
    </font>
    <font>
      <sz val="19"/>
      <color indexed="18"/>
      <name val="Tahoma"/>
      <family val="2"/>
    </font>
    <font>
      <sz val="10"/>
      <name val="Arial Narrow"/>
      <family val="2"/>
    </font>
    <font>
      <sz val="12"/>
      <name val="Univers (WN)"/>
    </font>
    <font>
      <b/>
      <sz val="16"/>
      <name val="SulzerLogo"/>
    </font>
    <font>
      <b/>
      <sz val="10"/>
      <name val="Univers"/>
      <family val="2"/>
    </font>
    <font>
      <b/>
      <sz val="8"/>
      <name val="Arial"/>
      <family val="2"/>
    </font>
    <font>
      <sz val="12"/>
      <name val="뼻뮝"/>
      <family val="3"/>
      <charset val="129"/>
    </font>
    <font>
      <sz val="12"/>
      <name val="바탕체"/>
      <family val="1"/>
      <charset val="129"/>
    </font>
    <font>
      <sz val="11"/>
      <name val="ＭＳ 明朝"/>
      <family val="1"/>
      <charset val="128"/>
    </font>
    <font>
      <sz val="10"/>
      <name val="ＭＳ ゴシック"/>
      <family val="3"/>
      <charset val="128"/>
    </font>
    <font>
      <sz val="9"/>
      <name val="Symbol"/>
      <family val="1"/>
      <charset val="2"/>
    </font>
    <font>
      <sz val="5"/>
      <name val="Georgia"/>
      <family val="1"/>
    </font>
    <font>
      <b/>
      <sz val="5"/>
      <name val="Georgia"/>
      <family val="1"/>
    </font>
    <font>
      <b/>
      <sz val="9"/>
      <color rgb="FFFF0000"/>
      <name val="Georgia"/>
      <family val="1"/>
    </font>
    <font>
      <i/>
      <sz val="11"/>
      <color theme="1"/>
      <name val="Calibri"/>
      <family val="2"/>
      <scheme val="minor"/>
    </font>
    <font>
      <i/>
      <u/>
      <sz val="11"/>
      <color theme="1"/>
      <name val="Calibri"/>
      <family val="2"/>
      <scheme val="minor"/>
    </font>
    <font>
      <b/>
      <i/>
      <sz val="11"/>
      <color rgb="FFFF0000"/>
      <name val="Calibri"/>
      <family val="2"/>
      <scheme val="minor"/>
    </font>
    <font>
      <b/>
      <i/>
      <u/>
      <sz val="9"/>
      <name val="Georgia"/>
      <family val="1"/>
    </font>
    <font>
      <b/>
      <sz val="11"/>
      <color rgb="FFFF0000"/>
      <name val="Calibri"/>
      <family val="2"/>
      <scheme val="minor"/>
    </font>
    <font>
      <b/>
      <i/>
      <sz val="9"/>
      <color rgb="FFFF0000"/>
      <name val="Georgia"/>
      <family val="1"/>
    </font>
    <font>
      <u val="singleAccounting"/>
      <sz val="9"/>
      <name val="Georgia"/>
      <family val="1"/>
    </font>
    <font>
      <b/>
      <sz val="10"/>
      <color theme="1"/>
      <name val="Times New Roman"/>
      <family val="1"/>
    </font>
    <font>
      <sz val="10"/>
      <color theme="1"/>
      <name val="Times New Roman"/>
      <family val="1"/>
    </font>
    <font>
      <b/>
      <sz val="11"/>
      <color rgb="FF000000"/>
      <name val="Calibri"/>
      <family val="2"/>
    </font>
    <font>
      <sz val="11"/>
      <color rgb="FF000000"/>
      <name val="Calibri"/>
      <family val="2"/>
    </font>
    <font>
      <b/>
      <u/>
      <sz val="11"/>
      <color theme="1"/>
      <name val="Calibri"/>
      <family val="2"/>
      <scheme val="minor"/>
    </font>
  </fonts>
  <fills count="6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mediumGray">
        <fgColor indexed="22"/>
      </patternFill>
    </fill>
    <fill>
      <patternFill patternType="solid">
        <fgColor indexed="15"/>
        <bgColor indexed="64"/>
      </patternFill>
    </fill>
    <fill>
      <patternFill patternType="solid">
        <fgColor indexed="43"/>
        <bgColor indexed="64"/>
      </patternFill>
    </fill>
    <fill>
      <patternFill patternType="solid">
        <fgColor indexed="44"/>
        <bgColor indexed="64"/>
      </patternFill>
    </fill>
    <fill>
      <patternFill patternType="solid">
        <fgColor indexed="9"/>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0"/>
        <bgColor indexed="64"/>
      </patternFill>
    </fill>
    <fill>
      <patternFill patternType="solid">
        <fgColor indexed="41"/>
        <bgColor indexed="64"/>
      </patternFill>
    </fill>
    <fill>
      <patternFill patternType="solid">
        <fgColor indexed="9"/>
        <bgColor indexed="31"/>
      </patternFill>
    </fill>
    <fill>
      <patternFill patternType="solid">
        <fgColor indexed="13"/>
        <bgColor indexed="64"/>
      </patternFill>
    </fill>
    <fill>
      <patternFill patternType="solid">
        <fgColor theme="0" tint="-4.9989318521683403E-2"/>
        <bgColor indexed="64"/>
      </patternFill>
    </fill>
    <fill>
      <patternFill patternType="solid">
        <fgColor theme="0"/>
        <bgColor indexed="64"/>
      </patternFill>
    </fill>
    <fill>
      <patternFill patternType="solid">
        <fgColor rgb="FFD9D9D9"/>
        <bgColor indexed="64"/>
      </patternFill>
    </fill>
    <fill>
      <patternFill patternType="solid">
        <fgColor theme="0" tint="-0.14999847407452621"/>
        <bgColor indexed="64"/>
      </patternFill>
    </fill>
  </fills>
  <borders count="10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22"/>
      </bottom>
      <diagonal/>
    </border>
    <border>
      <left style="hair">
        <color indexed="64"/>
      </left>
      <right/>
      <top/>
      <bottom style="medium">
        <color indexed="64"/>
      </bottom>
      <diagonal/>
    </border>
    <border>
      <left/>
      <right/>
      <top style="double">
        <color indexed="64"/>
      </top>
      <bottom style="double">
        <color indexed="64"/>
      </bottom>
      <diagonal/>
    </border>
    <border>
      <left/>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style="thin">
        <color indexed="18"/>
      </bottom>
      <diagonal/>
    </border>
    <border>
      <left style="thin">
        <color indexed="48"/>
      </left>
      <right style="thin">
        <color indexed="48"/>
      </right>
      <top style="thin">
        <color indexed="48"/>
      </top>
      <bottom style="thin">
        <color indexed="48"/>
      </bottom>
      <diagonal/>
    </border>
    <border>
      <left/>
      <right/>
      <top style="hair">
        <color indexed="18"/>
      </top>
      <bottom style="hair">
        <color indexed="18"/>
      </bottom>
      <diagonal/>
    </border>
    <border>
      <left style="thin">
        <color indexed="63"/>
      </left>
      <right style="thin">
        <color indexed="63"/>
      </right>
      <top style="thin">
        <color indexed="63"/>
      </top>
      <bottom style="thin">
        <color indexed="63"/>
      </bottom>
      <diagonal/>
    </border>
    <border>
      <left/>
      <right/>
      <top style="thin">
        <color indexed="48"/>
      </top>
      <bottom style="thin">
        <color indexed="48"/>
      </bottom>
      <diagonal/>
    </border>
    <border>
      <left style="hair">
        <color indexed="18"/>
      </left>
      <right style="hair">
        <color indexed="18"/>
      </right>
      <top style="hair">
        <color indexed="18"/>
      </top>
      <bottom style="hair">
        <color indexed="18"/>
      </bottom>
      <diagonal/>
    </border>
    <border>
      <left style="thin">
        <color indexed="64"/>
      </left>
      <right/>
      <top style="thin">
        <color indexed="64"/>
      </top>
      <bottom style="hair">
        <color indexed="64"/>
      </bottom>
      <diagonal/>
    </border>
    <border>
      <left style="thin">
        <color indexed="23"/>
      </left>
      <right/>
      <top style="thin">
        <color indexed="23"/>
      </top>
      <bottom style="thin">
        <color indexed="23"/>
      </bottom>
      <diagonal/>
    </border>
    <border>
      <left/>
      <right/>
      <top style="thin">
        <color auto="1"/>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auto="1"/>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auto="1"/>
      </top>
      <bottom/>
      <diagonal/>
    </border>
    <border>
      <left style="thin">
        <color indexed="64"/>
      </left>
      <right style="medium">
        <color indexed="64"/>
      </right>
      <top/>
      <bottom style="medium">
        <color indexed="64"/>
      </bottom>
      <diagonal/>
    </border>
    <border>
      <left style="thin">
        <color indexed="18"/>
      </left>
      <right style="thin">
        <color indexed="18"/>
      </right>
      <top style="thin">
        <color indexed="18"/>
      </top>
      <bottom style="thin">
        <color indexed="18"/>
      </bottom>
      <diagonal/>
    </border>
    <border>
      <left style="thin">
        <color indexed="48"/>
      </left>
      <right style="thin">
        <color indexed="48"/>
      </right>
      <top style="thin">
        <color indexed="48"/>
      </top>
      <bottom style="thin">
        <color indexed="48"/>
      </bottom>
      <diagonal/>
    </border>
    <border>
      <left style="thin">
        <color indexed="63"/>
      </left>
      <right style="thin">
        <color indexed="63"/>
      </right>
      <top style="thin">
        <color indexed="63"/>
      </top>
      <bottom style="thin">
        <color indexed="63"/>
      </bottom>
      <diagonal/>
    </border>
    <border>
      <left/>
      <right/>
      <top style="thin">
        <color indexed="48"/>
      </top>
      <bottom style="thin">
        <color indexed="48"/>
      </bottom>
      <diagonal/>
    </border>
    <border>
      <left style="thin">
        <color indexed="23"/>
      </left>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18"/>
      </left>
      <right style="thin">
        <color indexed="18"/>
      </right>
      <top style="thin">
        <color indexed="18"/>
      </top>
      <bottom style="thin">
        <color indexed="18"/>
      </bottom>
      <diagonal/>
    </border>
    <border>
      <left style="thin">
        <color indexed="48"/>
      </left>
      <right style="thin">
        <color indexed="48"/>
      </right>
      <top style="thin">
        <color indexed="48"/>
      </top>
      <bottom style="thin">
        <color indexed="48"/>
      </bottom>
      <diagonal/>
    </border>
    <border>
      <left style="thin">
        <color indexed="63"/>
      </left>
      <right style="thin">
        <color indexed="63"/>
      </right>
      <top style="thin">
        <color indexed="63"/>
      </top>
      <bottom style="thin">
        <color indexed="63"/>
      </bottom>
      <diagonal/>
    </border>
    <border>
      <left/>
      <right/>
      <top style="thin">
        <color indexed="48"/>
      </top>
      <bottom style="thin">
        <color indexed="48"/>
      </bottom>
      <diagonal/>
    </border>
    <border>
      <left style="thin">
        <color indexed="23"/>
      </left>
      <right/>
      <top style="thin">
        <color indexed="23"/>
      </top>
      <bottom style="thin">
        <color indexed="23"/>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auto="1"/>
      </top>
      <bottom style="medium">
        <color indexed="64"/>
      </bottom>
      <diagonal/>
    </border>
  </borders>
  <cellStyleXfs count="15709">
    <xf numFmtId="0" fontId="0" fillId="0" borderId="0"/>
    <xf numFmtId="166" fontId="1" fillId="0" borderId="0" applyFont="0" applyFill="0" applyBorder="0" applyAlignment="0" applyProtection="0"/>
    <xf numFmtId="9" fontId="1" fillId="0" borderId="0" applyFont="0" applyFill="0" applyBorder="0" applyAlignment="0" applyProtection="0"/>
    <xf numFmtId="0" fontId="4" fillId="0" borderId="0"/>
    <xf numFmtId="43" fontId="1"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1" fillId="0" borderId="0"/>
    <xf numFmtId="0" fontId="4" fillId="0" borderId="0"/>
    <xf numFmtId="43" fontId="1" fillId="0" borderId="0" applyFont="0" applyFill="0" applyBorder="0" applyAlignment="0" applyProtection="0"/>
    <xf numFmtId="0" fontId="4" fillId="0" borderId="0"/>
    <xf numFmtId="43" fontId="1"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169" fontId="1" fillId="0" borderId="0"/>
    <xf numFmtId="43" fontId="21" fillId="0" borderId="0" applyFont="0" applyFill="0" applyBorder="0" applyAlignment="0" applyProtection="0"/>
    <xf numFmtId="43" fontId="4" fillId="0" borderId="0" applyFont="0" applyFill="0" applyBorder="0" applyAlignment="0" applyProtection="0"/>
    <xf numFmtId="0" fontId="1" fillId="0" borderId="0"/>
    <xf numFmtId="0" fontId="35" fillId="0" borderId="0"/>
    <xf numFmtId="43" fontId="36" fillId="0" borderId="0" applyFont="0" applyFill="0" applyBorder="0" applyAlignment="0" applyProtection="0"/>
    <xf numFmtId="43" fontId="1" fillId="0" borderId="0" applyFont="0" applyFill="0" applyBorder="0" applyAlignment="0" applyProtection="0"/>
    <xf numFmtId="0" fontId="4" fillId="0" borderId="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3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3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3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3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3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3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35"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35"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35"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35"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35"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8"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9" fillId="13"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9" fillId="17"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9" fillId="21"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9" fillId="25"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9" fillId="29"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9" fillId="33" borderId="0" applyNumberFormat="0" applyBorder="0" applyAlignment="0" applyProtection="0"/>
    <xf numFmtId="0" fontId="38" fillId="33" borderId="0" applyNumberFormat="0" applyBorder="0" applyAlignment="0" applyProtection="0"/>
    <xf numFmtId="0" fontId="38"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9"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9"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9"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9"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9"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9" fillId="30" borderId="0" applyNumberFormat="0" applyBorder="0" applyAlignment="0" applyProtection="0"/>
    <xf numFmtId="0" fontId="38" fillId="30" borderId="0" applyNumberFormat="0" applyBorder="0" applyAlignment="0" applyProtection="0"/>
    <xf numFmtId="0" fontId="40"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41" fillId="4" borderId="0" applyNumberFormat="0" applyBorder="0" applyAlignment="0" applyProtection="0"/>
    <xf numFmtId="0" fontId="40" fillId="4" borderId="0" applyNumberFormat="0" applyBorder="0" applyAlignment="0" applyProtection="0"/>
    <xf numFmtId="0" fontId="42" fillId="7" borderId="28" applyNumberFormat="0" applyAlignment="0" applyProtection="0"/>
    <xf numFmtId="0" fontId="31" fillId="7" borderId="28" applyNumberFormat="0" applyAlignment="0" applyProtection="0"/>
    <xf numFmtId="0" fontId="31" fillId="7" borderId="28" applyNumberFormat="0" applyAlignment="0" applyProtection="0"/>
    <xf numFmtId="0" fontId="43" fillId="7" borderId="28" applyNumberFormat="0" applyAlignment="0" applyProtection="0"/>
    <xf numFmtId="0" fontId="42" fillId="7" borderId="28" applyNumberFormat="0" applyAlignment="0" applyProtection="0"/>
    <xf numFmtId="0" fontId="44" fillId="8" borderId="31" applyNumberFormat="0" applyAlignment="0" applyProtection="0"/>
    <xf numFmtId="0" fontId="33" fillId="8" borderId="31" applyNumberFormat="0" applyAlignment="0" applyProtection="0"/>
    <xf numFmtId="0" fontId="33" fillId="8" borderId="31" applyNumberFormat="0" applyAlignment="0" applyProtection="0"/>
    <xf numFmtId="0" fontId="45" fillId="8" borderId="31" applyNumberFormat="0" applyAlignment="0" applyProtection="0"/>
    <xf numFmtId="0" fontId="44" fillId="8" borderId="31" applyNumberFormat="0" applyAlignment="0" applyProtection="0"/>
    <xf numFmtId="166" fontId="1" fillId="0" borderId="0" applyFont="0" applyFill="0" applyBorder="0" applyAlignment="0" applyProtection="0"/>
    <xf numFmtId="43" fontId="36" fillId="0" borderId="0" applyFont="0" applyFill="0" applyBorder="0" applyAlignment="0" applyProtection="0"/>
    <xf numFmtId="172" fontId="36" fillId="0" borderId="0" applyFont="0" applyFill="0" applyBorder="0" applyAlignment="0" applyProtection="0"/>
    <xf numFmtId="172" fontId="36"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73" fontId="4" fillId="0" borderId="0" applyFont="0" applyFill="0" applyBorder="0" applyAlignment="0" applyProtection="0"/>
    <xf numFmtId="166" fontId="36"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166"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5" fontId="4"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7" fontId="36" fillId="0" borderId="0" applyFont="0" applyFill="0" applyBorder="0" applyAlignment="0" applyProtection="0"/>
    <xf numFmtId="43" fontId="36" fillId="0" borderId="0" applyFont="0" applyFill="0" applyBorder="0" applyAlignment="0" applyProtection="0"/>
    <xf numFmtId="165" fontId="4"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4" fillId="0" borderId="0" applyFont="0" applyFill="0" applyBorder="0" applyAlignment="0" applyProtection="0"/>
    <xf numFmtId="43" fontId="4"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74" fontId="4"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46"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166" fontId="1" fillId="0" borderId="0" applyFont="0" applyFill="0" applyBorder="0" applyAlignment="0" applyProtection="0"/>
    <xf numFmtId="43" fontId="4"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7" fontId="47" fillId="0" borderId="0" applyFon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50" fillId="0" borderId="0" applyNumberFormat="0">
      <alignment vertical="top"/>
    </xf>
    <xf numFmtId="0" fontId="51"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52" fillId="3" borderId="0" applyNumberFormat="0" applyBorder="0" applyAlignment="0" applyProtection="0"/>
    <xf numFmtId="0" fontId="51" fillId="3" borderId="0" applyNumberFormat="0" applyBorder="0" applyAlignment="0" applyProtection="0"/>
    <xf numFmtId="0" fontId="53" fillId="0" borderId="0">
      <alignment horizontal="left" vertical="center"/>
    </xf>
    <xf numFmtId="0" fontId="54" fillId="0" borderId="25" applyNumberFormat="0" applyFill="0" applyAlignment="0" applyProtection="0"/>
    <xf numFmtId="0" fontId="23" fillId="0" borderId="25" applyNumberFormat="0" applyFill="0" applyAlignment="0" applyProtection="0"/>
    <xf numFmtId="0" fontId="23" fillId="0" borderId="25" applyNumberFormat="0" applyFill="0" applyAlignment="0" applyProtection="0"/>
    <xf numFmtId="0" fontId="55" fillId="0" borderId="26" applyNumberFormat="0" applyFill="0" applyAlignment="0" applyProtection="0"/>
    <xf numFmtId="0" fontId="24" fillId="0" borderId="26" applyNumberFormat="0" applyFill="0" applyAlignment="0" applyProtection="0"/>
    <xf numFmtId="0" fontId="24" fillId="0" borderId="26" applyNumberFormat="0" applyFill="0" applyAlignment="0" applyProtection="0"/>
    <xf numFmtId="0" fontId="56" fillId="0" borderId="27" applyNumberFormat="0" applyFill="0" applyAlignment="0" applyProtection="0"/>
    <xf numFmtId="0" fontId="25" fillId="0" borderId="27" applyNumberFormat="0" applyFill="0" applyAlignment="0" applyProtection="0"/>
    <xf numFmtId="0" fontId="25" fillId="0" borderId="27" applyNumberFormat="0" applyFill="0" applyAlignment="0" applyProtection="0"/>
    <xf numFmtId="0" fontId="5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7" fillId="0" borderId="0">
      <alignment horizontal="left" vertical="center"/>
    </xf>
    <xf numFmtId="0" fontId="58" fillId="0" borderId="0">
      <alignment horizontal="left" vertical="center"/>
    </xf>
    <xf numFmtId="0" fontId="58" fillId="0" borderId="0">
      <alignment horizontal="left" vertical="center"/>
    </xf>
    <xf numFmtId="0" fontId="58" fillId="0" borderId="0">
      <alignment horizontal="left" vertical="center" indent="2"/>
    </xf>
    <xf numFmtId="17" fontId="59" fillId="0" borderId="0">
      <alignment horizontal="left" vertical="top"/>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6" borderId="28" applyNumberFormat="0" applyAlignment="0" applyProtection="0"/>
    <xf numFmtId="0" fontId="29" fillId="6" borderId="28" applyNumberFormat="0" applyAlignment="0" applyProtection="0"/>
    <xf numFmtId="0" fontId="29" fillId="6" borderId="28" applyNumberFormat="0" applyAlignment="0" applyProtection="0"/>
    <xf numFmtId="0" fontId="62" fillId="6" borderId="28" applyNumberFormat="0" applyAlignment="0" applyProtection="0"/>
    <xf numFmtId="0" fontId="61" fillId="6" borderId="28" applyNumberFormat="0" applyAlignment="0" applyProtection="0"/>
    <xf numFmtId="0" fontId="63" fillId="0" borderId="30" applyNumberFormat="0" applyFill="0" applyAlignment="0" applyProtection="0"/>
    <xf numFmtId="0" fontId="32" fillId="0" borderId="30" applyNumberFormat="0" applyFill="0" applyAlignment="0" applyProtection="0"/>
    <xf numFmtId="0" fontId="32" fillId="0" borderId="30" applyNumberFormat="0" applyFill="0" applyAlignment="0" applyProtection="0"/>
    <xf numFmtId="0" fontId="64" fillId="0" borderId="30" applyNumberFormat="0" applyFill="0" applyAlignment="0" applyProtection="0"/>
    <xf numFmtId="0" fontId="63" fillId="0" borderId="30" applyNumberFormat="0" applyFill="0" applyAlignment="0" applyProtection="0"/>
    <xf numFmtId="0" fontId="65"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66" fillId="5" borderId="0" applyNumberFormat="0" applyBorder="0" applyAlignment="0" applyProtection="0"/>
    <xf numFmtId="0" fontId="65"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47"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1" fillId="0" borderId="0"/>
    <xf numFmtId="178" fontId="1" fillId="0" borderId="0"/>
    <xf numFmtId="0" fontId="4" fillId="0" borderId="0"/>
    <xf numFmtId="0" fontId="1" fillId="0" borderId="0"/>
    <xf numFmtId="0" fontId="1" fillId="0" borderId="0"/>
    <xf numFmtId="0" fontId="1" fillId="0" borderId="0"/>
    <xf numFmtId="0" fontId="37" fillId="0" borderId="0"/>
    <xf numFmtId="0" fontId="37" fillId="0" borderId="0"/>
    <xf numFmtId="0" fontId="37" fillId="0" borderId="0"/>
    <xf numFmtId="0" fontId="1"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5" fillId="0" borderId="0"/>
    <xf numFmtId="0" fontId="35" fillId="0" borderId="0"/>
    <xf numFmtId="0" fontId="4" fillId="0" borderId="0"/>
    <xf numFmtId="0" fontId="35"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0" borderId="0"/>
    <xf numFmtId="0" fontId="4" fillId="0" borderId="0"/>
    <xf numFmtId="0" fontId="35" fillId="0" borderId="0"/>
    <xf numFmtId="0" fontId="4" fillId="0" borderId="0"/>
    <xf numFmtId="0" fontId="4" fillId="0" borderId="0"/>
    <xf numFmtId="0" fontId="4" fillId="0" borderId="0"/>
    <xf numFmtId="0" fontId="35" fillId="0" borderId="0"/>
    <xf numFmtId="0" fontId="4" fillId="0" borderId="0"/>
    <xf numFmtId="0" fontId="35" fillId="0" borderId="0"/>
    <xf numFmtId="0" fontId="4" fillId="0" borderId="0"/>
    <xf numFmtId="0" fontId="4" fillId="0" borderId="0"/>
    <xf numFmtId="0" fontId="35" fillId="0" borderId="0"/>
    <xf numFmtId="0" fontId="35" fillId="0" borderId="0"/>
    <xf numFmtId="0" fontId="4" fillId="0" borderId="0"/>
    <xf numFmtId="0" fontId="35" fillId="0" borderId="0"/>
    <xf numFmtId="0" fontId="4" fillId="0" borderId="0"/>
    <xf numFmtId="0" fontId="37" fillId="0" borderId="0"/>
    <xf numFmtId="0" fontId="37" fillId="0" borderId="0"/>
    <xf numFmtId="0" fontId="37" fillId="0" borderId="0"/>
    <xf numFmtId="0" fontId="37" fillId="0" borderId="0"/>
    <xf numFmtId="0" fontId="4" fillId="0" borderId="0"/>
    <xf numFmtId="0" fontId="37" fillId="0" borderId="0"/>
    <xf numFmtId="0" fontId="37" fillId="0" borderId="0"/>
    <xf numFmtId="0" fontId="37" fillId="0" borderId="0"/>
    <xf numFmtId="0" fontId="4" fillId="0" borderId="0"/>
    <xf numFmtId="0" fontId="35" fillId="0" borderId="0"/>
    <xf numFmtId="0" fontId="4" fillId="0" borderId="0"/>
    <xf numFmtId="0" fontId="35" fillId="0" borderId="0"/>
    <xf numFmtId="0" fontId="35" fillId="0" borderId="0"/>
    <xf numFmtId="0" fontId="4" fillId="0" borderId="0"/>
    <xf numFmtId="0" fontId="4" fillId="0" borderId="0"/>
    <xf numFmtId="0" fontId="4" fillId="0" borderId="0"/>
    <xf numFmtId="179" fontId="1" fillId="0" borderId="0"/>
    <xf numFmtId="179" fontId="1" fillId="0" borderId="0"/>
    <xf numFmtId="179" fontId="1" fillId="0" borderId="0"/>
    <xf numFmtId="0" fontId="4" fillId="0" borderId="0"/>
    <xf numFmtId="0" fontId="4" fillId="0" borderId="0"/>
    <xf numFmtId="0" fontId="4" fillId="0" borderId="0"/>
    <xf numFmtId="0" fontId="4"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80" fontId="4" fillId="0" borderId="0"/>
    <xf numFmtId="0" fontId="4" fillId="0" borderId="0"/>
    <xf numFmtId="180" fontId="4" fillId="0" borderId="0"/>
    <xf numFmtId="180" fontId="4" fillId="0" borderId="0"/>
    <xf numFmtId="180" fontId="4" fillId="0" borderId="0"/>
    <xf numFmtId="0" fontId="4"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180" fontId="4" fillId="0" borderId="0"/>
    <xf numFmtId="180" fontId="4" fillId="0" borderId="0"/>
    <xf numFmtId="0" fontId="4" fillId="0" borderId="0"/>
    <xf numFmtId="180" fontId="4" fillId="0" borderId="0"/>
    <xf numFmtId="1" fontId="4" fillId="0" borderId="0"/>
    <xf numFmtId="0" fontId="4" fillId="0" borderId="0"/>
    <xf numFmtId="0" fontId="4" fillId="0" borderId="0"/>
    <xf numFmtId="1" fontId="4" fillId="0" borderId="0"/>
    <xf numFmtId="0" fontId="4" fillId="0" borderId="0"/>
    <xf numFmtId="0" fontId="4" fillId="0" borderId="0"/>
    <xf numFmtId="179"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 fontId="4" fillId="0" borderId="0"/>
    <xf numFmtId="0" fontId="1" fillId="0" borderId="0"/>
    <xf numFmtId="0" fontId="1" fillId="0" borderId="0"/>
    <xf numFmtId="0" fontId="1" fillId="0" borderId="0"/>
    <xf numFmtId="0" fontId="1" fillId="0" borderId="0"/>
    <xf numFmtId="0" fontId="47" fillId="0" borderId="0"/>
    <xf numFmtId="0" fontId="47" fillId="0" borderId="0"/>
    <xf numFmtId="0" fontId="4" fillId="0" borderId="0"/>
    <xf numFmtId="0" fontId="4" fillId="0" borderId="0"/>
    <xf numFmtId="0" fontId="4" fillId="0" borderId="0"/>
    <xf numFmtId="0" fontId="47" fillId="0" borderId="0"/>
    <xf numFmtId="0" fontId="4" fillId="0" borderId="0"/>
    <xf numFmtId="181" fontId="4" fillId="0" borderId="0"/>
    <xf numFmtId="0" fontId="35" fillId="0" borderId="0"/>
    <xf numFmtId="0" fontId="1" fillId="0" borderId="0"/>
    <xf numFmtId="0" fontId="67" fillId="0" borderId="0"/>
    <xf numFmtId="0" fontId="1" fillId="0" borderId="0"/>
    <xf numFmtId="0" fontId="1" fillId="0" borderId="0"/>
    <xf numFmtId="0" fontId="1" fillId="0" borderId="0"/>
    <xf numFmtId="178" fontId="67" fillId="0" borderId="0"/>
    <xf numFmtId="0" fontId="1" fillId="0" borderId="0"/>
    <xf numFmtId="0" fontId="1" fillId="0" borderId="0"/>
    <xf numFmtId="181" fontId="67" fillId="0" borderId="0"/>
    <xf numFmtId="0" fontId="6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6" fillId="0" borderId="0"/>
    <xf numFmtId="0" fontId="47" fillId="0" borderId="0"/>
    <xf numFmtId="0" fontId="4" fillId="0" borderId="0"/>
    <xf numFmtId="0" fontId="4" fillId="0" borderId="0" applyNumberFormat="0" applyFill="0" applyBorder="0" applyAlignment="0" applyProtection="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6"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68" fillId="7" borderId="29" applyNumberFormat="0" applyAlignment="0" applyProtection="0"/>
    <xf numFmtId="0" fontId="30" fillId="7" borderId="29" applyNumberFormat="0" applyAlignment="0" applyProtection="0"/>
    <xf numFmtId="0" fontId="30" fillId="7" borderId="29" applyNumberFormat="0" applyAlignment="0" applyProtection="0"/>
    <xf numFmtId="0" fontId="69" fillId="7" borderId="29" applyNumberFormat="0" applyAlignment="0" applyProtection="0"/>
    <xf numFmtId="0" fontId="68" fillId="7" borderId="29" applyNumberFormat="0" applyAlignment="0" applyProtection="0"/>
    <xf numFmtId="9" fontId="1"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36"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 fillId="0" borderId="0"/>
    <xf numFmtId="0" fontId="4" fillId="0" borderId="0"/>
    <xf numFmtId="0" fontId="4" fillId="0" borderId="0" applyNumberFormat="0" applyFill="0" applyBorder="0" applyAlignment="0" applyProtection="0"/>
    <xf numFmtId="0" fontId="70" fillId="0" borderId="0">
      <alignment vertical="top"/>
    </xf>
    <xf numFmtId="0" fontId="71" fillId="0" borderId="33" applyNumberFormat="0" applyFill="0" applyAlignment="0" applyProtection="0"/>
    <xf numFmtId="0" fontId="10" fillId="0" borderId="33" applyNumberFormat="0" applyFill="0" applyAlignment="0" applyProtection="0"/>
    <xf numFmtId="0" fontId="10" fillId="0" borderId="33" applyNumberFormat="0" applyFill="0" applyAlignment="0" applyProtection="0"/>
    <xf numFmtId="0" fontId="72" fillId="0" borderId="33" applyNumberFormat="0" applyFill="0" applyAlignment="0" applyProtection="0"/>
    <xf numFmtId="0" fontId="71" fillId="0" borderId="33" applyNumberFormat="0" applyFill="0" applyAlignment="0" applyProtection="0"/>
    <xf numFmtId="0" fontId="73"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4" fillId="0" borderId="0" applyNumberFormat="0" applyFill="0" applyBorder="0" applyAlignment="0" applyProtection="0"/>
    <xf numFmtId="0" fontId="73" fillId="0" borderId="0" applyNumberFormat="0" applyFill="0" applyBorder="0" applyAlignment="0" applyProtection="0"/>
    <xf numFmtId="0" fontId="4" fillId="0" borderId="0"/>
    <xf numFmtId="0" fontId="78" fillId="0" borderId="0">
      <alignment vertical="top"/>
    </xf>
    <xf numFmtId="0" fontId="78" fillId="0" borderId="0">
      <alignment vertical="top"/>
    </xf>
    <xf numFmtId="0" fontId="78" fillId="0" borderId="0">
      <alignment vertical="top"/>
    </xf>
    <xf numFmtId="41" fontId="4" fillId="0" borderId="0" applyFont="0" applyFill="0" applyBorder="0" applyAlignment="0" applyProtection="0"/>
    <xf numFmtId="41" fontId="1" fillId="0" borderId="0" applyFont="0" applyFill="0" applyBorder="0" applyAlignment="0" applyProtection="0"/>
    <xf numFmtId="182" fontId="79" fillId="0" borderId="0"/>
    <xf numFmtId="0" fontId="4" fillId="0" borderId="0"/>
    <xf numFmtId="0" fontId="4" fillId="0" borderId="0"/>
    <xf numFmtId="0" fontId="4" fillId="0" borderId="0"/>
    <xf numFmtId="0" fontId="4" fillId="0" borderId="0"/>
    <xf numFmtId="0" fontId="78" fillId="0" borderId="0">
      <alignment vertical="top"/>
    </xf>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81" fillId="35" borderId="0"/>
    <xf numFmtId="0" fontId="81" fillId="35" borderId="0"/>
    <xf numFmtId="0" fontId="81" fillId="35" borderId="0"/>
    <xf numFmtId="0" fontId="81" fillId="35" borderId="0"/>
    <xf numFmtId="0" fontId="5" fillId="34" borderId="0"/>
    <xf numFmtId="0" fontId="81" fillId="35" borderId="0"/>
    <xf numFmtId="0" fontId="82" fillId="36" borderId="0"/>
    <xf numFmtId="0" fontId="82" fillId="36" borderId="0"/>
    <xf numFmtId="0" fontId="82" fillId="36" borderId="0"/>
    <xf numFmtId="0" fontId="82" fillId="36" borderId="0"/>
    <xf numFmtId="0" fontId="83" fillId="34" borderId="0"/>
    <xf numFmtId="0" fontId="82" fillId="36" borderId="0"/>
    <xf numFmtId="0" fontId="84" fillId="37" borderId="0"/>
    <xf numFmtId="0" fontId="84" fillId="37" borderId="0"/>
    <xf numFmtId="0" fontId="84" fillId="37" borderId="0"/>
    <xf numFmtId="0" fontId="84" fillId="37" borderId="0"/>
    <xf numFmtId="0" fontId="85" fillId="34" borderId="0"/>
    <xf numFmtId="0" fontId="84" fillId="37" borderId="0"/>
    <xf numFmtId="0" fontId="86" fillId="0" borderId="0"/>
    <xf numFmtId="0" fontId="86" fillId="0" borderId="0"/>
    <xf numFmtId="0" fontId="86" fillId="0" borderId="0"/>
    <xf numFmtId="0" fontId="86" fillId="0" borderId="0"/>
    <xf numFmtId="0" fontId="86" fillId="34" borderId="0"/>
    <xf numFmtId="0" fontId="86" fillId="0" borderId="0"/>
    <xf numFmtId="0" fontId="87" fillId="0" borderId="0"/>
    <xf numFmtId="0" fontId="87" fillId="0" borderId="0"/>
    <xf numFmtId="0" fontId="87" fillId="0" borderId="0"/>
    <xf numFmtId="0" fontId="87" fillId="0" borderId="0"/>
    <xf numFmtId="0" fontId="87" fillId="34" borderId="0"/>
    <xf numFmtId="0" fontId="8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34" borderId="0"/>
    <xf numFmtId="0" fontId="88" fillId="34" borderId="0"/>
    <xf numFmtId="0" fontId="88" fillId="0" borderId="0"/>
    <xf numFmtId="0" fontId="88" fillId="0" borderId="0"/>
    <xf numFmtId="4" fontId="4" fillId="38" borderId="0"/>
    <xf numFmtId="0" fontId="78" fillId="0" borderId="0">
      <alignment vertical="top"/>
    </xf>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183" fontId="4" fillId="38" borderId="34"/>
    <xf numFmtId="183" fontId="4" fillId="38" borderId="34"/>
    <xf numFmtId="4" fontId="4" fillId="38" borderId="0"/>
    <xf numFmtId="4" fontId="4" fillId="38" borderId="0"/>
    <xf numFmtId="4" fontId="4" fillId="38" borderId="0"/>
    <xf numFmtId="4" fontId="4" fillId="38" borderId="0"/>
    <xf numFmtId="4" fontId="4" fillId="38" borderId="0"/>
    <xf numFmtId="4" fontId="4" fillId="38" borderId="0"/>
    <xf numFmtId="0" fontId="78" fillId="0" borderId="0">
      <alignment vertical="top"/>
    </xf>
    <xf numFmtId="0" fontId="4" fillId="0" borderId="0"/>
    <xf numFmtId="0" fontId="78" fillId="0" borderId="0">
      <alignment vertical="top"/>
    </xf>
    <xf numFmtId="0" fontId="83" fillId="39" borderId="0"/>
    <xf numFmtId="0" fontId="83" fillId="39" borderId="0"/>
    <xf numFmtId="0" fontId="83" fillId="39" borderId="0"/>
    <xf numFmtId="0" fontId="83" fillId="39" borderId="0"/>
    <xf numFmtId="0" fontId="83" fillId="38" borderId="0"/>
    <xf numFmtId="0" fontId="83" fillId="39" borderId="0"/>
    <xf numFmtId="0" fontId="78" fillId="0" borderId="0">
      <alignment vertical="top"/>
    </xf>
    <xf numFmtId="0" fontId="4" fillId="0" borderId="0"/>
    <xf numFmtId="0" fontId="4" fillId="0"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81" fillId="35" borderId="0"/>
    <xf numFmtId="0" fontId="81" fillId="35" borderId="0"/>
    <xf numFmtId="0" fontId="81" fillId="35" borderId="0"/>
    <xf numFmtId="0" fontId="81" fillId="35" borderId="0"/>
    <xf numFmtId="0" fontId="5" fillId="34" borderId="0"/>
    <xf numFmtId="0" fontId="81" fillId="35" borderId="0"/>
    <xf numFmtId="0" fontId="82" fillId="36" borderId="0"/>
    <xf numFmtId="0" fontId="82" fillId="36" borderId="0"/>
    <xf numFmtId="0" fontId="82" fillId="36" borderId="0"/>
    <xf numFmtId="0" fontId="82" fillId="36" borderId="0"/>
    <xf numFmtId="0" fontId="83" fillId="34" borderId="0"/>
    <xf numFmtId="0" fontId="82" fillId="36" borderId="0"/>
    <xf numFmtId="0" fontId="84" fillId="37" borderId="0"/>
    <xf numFmtId="0" fontId="84" fillId="37" borderId="0"/>
    <xf numFmtId="0" fontId="84" fillId="37" borderId="0"/>
    <xf numFmtId="0" fontId="84" fillId="37" borderId="0"/>
    <xf numFmtId="0" fontId="4" fillId="34" borderId="0"/>
    <xf numFmtId="0" fontId="4" fillId="34" borderId="0"/>
    <xf numFmtId="0" fontId="84" fillId="37" borderId="0"/>
    <xf numFmtId="0" fontId="86" fillId="0" borderId="0"/>
    <xf numFmtId="0" fontId="86" fillId="0" borderId="0"/>
    <xf numFmtId="0" fontId="86" fillId="0" borderId="0"/>
    <xf numFmtId="0" fontId="86" fillId="0" borderId="0"/>
    <xf numFmtId="0" fontId="86" fillId="34" borderId="0"/>
    <xf numFmtId="0" fontId="86" fillId="0" borderId="0"/>
    <xf numFmtId="0" fontId="87" fillId="0" borderId="0"/>
    <xf numFmtId="0" fontId="87" fillId="0" borderId="0"/>
    <xf numFmtId="0" fontId="87" fillId="0" borderId="0"/>
    <xf numFmtId="0" fontId="87" fillId="0" borderId="0"/>
    <xf numFmtId="0" fontId="87" fillId="34" borderId="0"/>
    <xf numFmtId="0" fontId="8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34" borderId="0"/>
    <xf numFmtId="0" fontId="88" fillId="34" borderId="0"/>
    <xf numFmtId="0" fontId="88" fillId="0" borderId="0"/>
    <xf numFmtId="0" fontId="88" fillId="0" borderId="0"/>
    <xf numFmtId="0" fontId="4" fillId="0" borderId="0" applyNumberFormat="0" applyFill="0" applyBorder="0" applyAlignment="0" applyProtection="0"/>
    <xf numFmtId="0" fontId="78" fillId="0" borderId="0">
      <alignment vertical="top"/>
    </xf>
    <xf numFmtId="0" fontId="4" fillId="0" borderId="0"/>
    <xf numFmtId="0" fontId="4" fillId="0" borderId="0"/>
    <xf numFmtId="0" fontId="4" fillId="0" borderId="0"/>
    <xf numFmtId="0" fontId="88" fillId="0" borderId="0" applyNumberFormat="0" applyAlignment="0"/>
    <xf numFmtId="0" fontId="88" fillId="0" borderId="0" applyNumberFormat="0" applyAlignment="0"/>
    <xf numFmtId="0" fontId="89" fillId="0" borderId="0"/>
    <xf numFmtId="184" fontId="4" fillId="0" borderId="0" applyFont="0" applyFill="0" applyBorder="0" applyAlignment="0" applyProtection="0"/>
    <xf numFmtId="0" fontId="90" fillId="0" borderId="0" applyNumberFormat="0" applyFill="0" applyBorder="0" applyAlignment="0" applyProtection="0"/>
    <xf numFmtId="0" fontId="4" fillId="0" borderId="0" applyFill="0" applyBorder="0" applyAlignment="0"/>
    <xf numFmtId="185" fontId="91" fillId="0" borderId="0" applyFill="0" applyBorder="0" applyAlignment="0"/>
    <xf numFmtId="186" fontId="91" fillId="0" borderId="0" applyFill="0" applyBorder="0" applyAlignment="0"/>
    <xf numFmtId="0" fontId="4" fillId="0" borderId="0" applyFill="0" applyBorder="0" applyAlignment="0"/>
    <xf numFmtId="187" fontId="4" fillId="0" borderId="0" applyFill="0" applyBorder="0" applyAlignment="0"/>
    <xf numFmtId="0" fontId="4" fillId="0" borderId="0" applyFill="0" applyBorder="0" applyAlignment="0"/>
    <xf numFmtId="188" fontId="4" fillId="0" borderId="0" applyFill="0" applyBorder="0" applyAlignment="0"/>
    <xf numFmtId="185" fontId="91" fillId="0" borderId="0" applyFill="0" applyBorder="0" applyAlignment="0"/>
    <xf numFmtId="0"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85" fontId="91" fillId="0" borderId="0" applyFont="0" applyFill="0" applyBorder="0" applyAlignment="0" applyProtection="0"/>
    <xf numFmtId="189" fontId="77" fillId="0" borderId="0" applyFont="0" applyFill="0" applyBorder="0" applyAlignment="0" applyProtection="0">
      <alignment horizontal="centerContinuous"/>
    </xf>
    <xf numFmtId="190" fontId="92" fillId="0" borderId="2" applyFont="0" applyFill="0" applyBorder="0" applyAlignment="0" applyProtection="0"/>
    <xf numFmtId="0" fontId="88" fillId="34" borderId="0" applyNumberFormat="0" applyFont="0" applyBorder="0" applyAlignment="0" applyProtection="0"/>
    <xf numFmtId="0" fontId="88" fillId="34" borderId="0" applyNumberFormat="0" applyFont="0" applyBorder="0" applyAlignment="0" applyProtection="0"/>
    <xf numFmtId="15" fontId="4" fillId="0" borderId="0"/>
    <xf numFmtId="14" fontId="78" fillId="0" borderId="0" applyFill="0" applyBorder="0" applyAlignment="0"/>
    <xf numFmtId="14" fontId="78" fillId="0" borderId="0" applyFill="0" applyBorder="0" applyAlignment="0"/>
    <xf numFmtId="14" fontId="93" fillId="0" borderId="0" applyFont="0" applyFill="0" applyBorder="0" applyAlignment="0"/>
    <xf numFmtId="0" fontId="94" fillId="0" borderId="35" applyNumberFormat="0" applyFill="0" applyBorder="0"/>
    <xf numFmtId="38" fontId="76" fillId="0" borderId="36">
      <alignment vertical="center"/>
    </xf>
    <xf numFmtId="0" fontId="4" fillId="0" borderId="0" applyFont="0" applyFill="0" applyBorder="0" applyAlignment="0" applyProtection="0"/>
    <xf numFmtId="0" fontId="4" fillId="0" borderId="0" applyFont="0" applyFill="0" applyBorder="0" applyAlignment="0" applyProtection="0"/>
    <xf numFmtId="38" fontId="76" fillId="0" borderId="0" applyFont="0" applyFill="0" applyBorder="0" applyAlignment="0" applyProtection="0"/>
    <xf numFmtId="40" fontId="76" fillId="0" borderId="0" applyFont="0" applyFill="0" applyBorder="0" applyAlignment="0" applyProtection="0"/>
    <xf numFmtId="191" fontId="4" fillId="0" borderId="0" applyFill="0" applyBorder="0" applyAlignment="0" applyProtection="0">
      <alignment horizontal="left"/>
    </xf>
    <xf numFmtId="0" fontId="4" fillId="0" borderId="0" applyFill="0" applyBorder="0" applyAlignment="0"/>
    <xf numFmtId="185" fontId="91" fillId="0" borderId="0" applyFill="0" applyBorder="0" applyAlignment="0"/>
    <xf numFmtId="0" fontId="4" fillId="0" borderId="0" applyFill="0" applyBorder="0" applyAlignment="0"/>
    <xf numFmtId="188" fontId="4" fillId="0" borderId="0" applyFill="0" applyBorder="0" applyAlignment="0"/>
    <xf numFmtId="185" fontId="91" fillId="0" borderId="0" applyFill="0" applyBorder="0" applyAlignment="0"/>
    <xf numFmtId="0" fontId="4" fillId="0" borderId="0" applyNumberFormat="0" applyFill="0" applyBorder="0"/>
    <xf numFmtId="192" fontId="4" fillId="0" borderId="0">
      <protection locked="0"/>
    </xf>
    <xf numFmtId="0" fontId="95" fillId="0" borderId="13" applyNumberFormat="0" applyFill="0" applyBorder="0" applyAlignment="0" applyProtection="0">
      <protection locked="0"/>
    </xf>
    <xf numFmtId="0" fontId="5" fillId="0" borderId="37" applyNumberFormat="0" applyFill="0"/>
    <xf numFmtId="0" fontId="5" fillId="0" borderId="37" applyNumberFormat="0" applyFill="0"/>
    <xf numFmtId="0" fontId="96" fillId="0" borderId="38" applyNumberFormat="0" applyFill="0" applyBorder="0">
      <alignment horizontal="center"/>
    </xf>
    <xf numFmtId="0" fontId="96" fillId="0" borderId="38" applyNumberFormat="0" applyFill="0" applyBorder="0">
      <alignment horizontal="center"/>
    </xf>
    <xf numFmtId="38" fontId="88" fillId="34" borderId="0" applyNumberFormat="0" applyBorder="0" applyAlignment="0" applyProtection="0"/>
    <xf numFmtId="38" fontId="88" fillId="34" borderId="0" applyNumberFormat="0" applyBorder="0" applyAlignment="0" applyProtection="0"/>
    <xf numFmtId="0" fontId="97" fillId="0" borderId="0">
      <alignment horizontal="left"/>
    </xf>
    <xf numFmtId="0" fontId="96" fillId="0" borderId="17" applyNumberFormat="0" applyAlignment="0" applyProtection="0">
      <alignment horizontal="left" vertical="center"/>
    </xf>
    <xf numFmtId="0" fontId="96" fillId="0" borderId="3">
      <alignment horizontal="left" vertical="center"/>
    </xf>
    <xf numFmtId="0" fontId="98" fillId="0" borderId="0" applyNumberFormat="0" applyFill="0" applyBorder="0" applyAlignment="0" applyProtection="0"/>
    <xf numFmtId="193" fontId="4" fillId="0" borderId="0" applyFont="0" applyFill="0" applyBorder="0" applyAlignment="0" applyProtection="0"/>
    <xf numFmtId="10" fontId="88" fillId="38" borderId="2" applyNumberFormat="0" applyBorder="0" applyAlignment="0" applyProtection="0"/>
    <xf numFmtId="10" fontId="88" fillId="38" borderId="2" applyNumberFormat="0" applyBorder="0" applyAlignment="0" applyProtection="0"/>
    <xf numFmtId="194" fontId="6" fillId="0" borderId="0"/>
    <xf numFmtId="195" fontId="4" fillId="0" borderId="0"/>
    <xf numFmtId="196" fontId="88" fillId="0" borderId="0" applyFont="0" applyFill="0" applyBorder="0" applyAlignment="0" applyProtection="0"/>
    <xf numFmtId="0" fontId="5" fillId="0" borderId="15" applyNumberFormat="0" applyFill="0" applyBorder="0"/>
    <xf numFmtId="0" fontId="5" fillId="0" borderId="15" applyNumberFormat="0" applyFill="0" applyBorder="0"/>
    <xf numFmtId="197" fontId="96" fillId="0" borderId="15" applyFill="0" applyBorder="0"/>
    <xf numFmtId="197" fontId="96" fillId="0" borderId="15" applyFill="0" applyBorder="0"/>
    <xf numFmtId="0" fontId="5" fillId="0" borderId="0" applyNumberFormat="0" applyFill="0" applyBorder="0">
      <alignment horizontal="center"/>
    </xf>
    <xf numFmtId="0" fontId="5" fillId="0" borderId="0" applyNumberFormat="0" applyFill="0" applyBorder="0">
      <alignment horizontal="center"/>
    </xf>
    <xf numFmtId="0" fontId="5" fillId="0" borderId="0" applyNumberFormat="0" applyFill="0" applyBorder="0">
      <alignment horizontal="right"/>
    </xf>
    <xf numFmtId="0" fontId="5" fillId="0" borderId="0" applyNumberFormat="0" applyFill="0" applyBorder="0">
      <alignment horizontal="right"/>
    </xf>
    <xf numFmtId="0" fontId="4" fillId="0" borderId="39" applyNumberFormat="0" applyFill="0" applyBorder="0">
      <alignment horizontal="center"/>
    </xf>
    <xf numFmtId="0" fontId="4" fillId="0" borderId="0" applyFill="0" applyBorder="0" applyAlignment="0"/>
    <xf numFmtId="185" fontId="91" fillId="0" borderId="0" applyFill="0" applyBorder="0" applyAlignment="0"/>
    <xf numFmtId="0" fontId="4" fillId="0" borderId="0" applyFill="0" applyBorder="0" applyAlignment="0"/>
    <xf numFmtId="188" fontId="4" fillId="0" borderId="0" applyFill="0" applyBorder="0" applyAlignment="0"/>
    <xf numFmtId="185" fontId="91" fillId="0" borderId="0" applyFill="0" applyBorder="0" applyAlignment="0"/>
    <xf numFmtId="41" fontId="4" fillId="0" borderId="0" applyFont="0" applyFill="0" applyBorder="0" applyAlignment="0" applyProtection="0"/>
    <xf numFmtId="43" fontId="4" fillId="0" borderId="0" applyFont="0" applyFill="0" applyBorder="0" applyAlignment="0" applyProtection="0"/>
    <xf numFmtId="198" fontId="4" fillId="0" borderId="0" applyFont="0" applyFill="0" applyBorder="0" applyAlignment="0" applyProtection="0"/>
    <xf numFmtId="199" fontId="4" fillId="0" borderId="0" applyFont="0" applyFill="0" applyBorder="0" applyAlignment="0" applyProtection="0"/>
    <xf numFmtId="37" fontId="99" fillId="0" borderId="0"/>
    <xf numFmtId="0" fontId="16" fillId="0" borderId="0"/>
    <xf numFmtId="0" fontId="1" fillId="0" borderId="0"/>
    <xf numFmtId="0" fontId="1" fillId="0" borderId="0"/>
    <xf numFmtId="0" fontId="1" fillId="0" borderId="0"/>
    <xf numFmtId="0" fontId="1" fillId="0" borderId="0"/>
    <xf numFmtId="0" fontId="1" fillId="0" borderId="0"/>
    <xf numFmtId="0" fontId="4" fillId="0" borderId="0"/>
    <xf numFmtId="1" fontId="4" fillId="0" borderId="0" applyFont="0"/>
    <xf numFmtId="187" fontId="4" fillId="0" borderId="0" applyFont="0" applyFill="0" applyBorder="0" applyAlignment="0" applyProtection="0"/>
    <xf numFmtId="200" fontId="4" fillId="0" borderId="0" applyFont="0" applyFill="0" applyBorder="0" applyAlignment="0" applyProtection="0"/>
    <xf numFmtId="10"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85" fontId="96" fillId="0" borderId="20" applyNumberFormat="0" applyFill="0">
      <alignment horizontal="center"/>
    </xf>
    <xf numFmtId="0" fontId="4" fillId="0" borderId="0" applyFill="0" applyBorder="0" applyAlignment="0"/>
    <xf numFmtId="185" fontId="91" fillId="0" borderId="0" applyFill="0" applyBorder="0" applyAlignment="0"/>
    <xf numFmtId="0" fontId="4" fillId="0" borderId="0" applyFill="0" applyBorder="0" applyAlignment="0"/>
    <xf numFmtId="188" fontId="4" fillId="0" borderId="0" applyFill="0" applyBorder="0" applyAlignment="0"/>
    <xf numFmtId="185" fontId="91" fillId="0" borderId="0" applyFill="0" applyBorder="0" applyAlignment="0"/>
    <xf numFmtId="0" fontId="76" fillId="0" borderId="0" applyNumberFormat="0" applyFont="0" applyFill="0" applyBorder="0" applyAlignment="0" applyProtection="0">
      <alignment horizontal="left"/>
    </xf>
    <xf numFmtId="15" fontId="76" fillId="0" borderId="0" applyFont="0" applyFill="0" applyBorder="0" applyAlignment="0" applyProtection="0"/>
    <xf numFmtId="4" fontId="76" fillId="0" borderId="0" applyFont="0" applyFill="0" applyBorder="0" applyAlignment="0" applyProtection="0"/>
    <xf numFmtId="0" fontId="100" fillId="0" borderId="15">
      <alignment horizontal="center"/>
    </xf>
    <xf numFmtId="3" fontId="76" fillId="0" borderId="0" applyFont="0" applyFill="0" applyBorder="0" applyAlignment="0" applyProtection="0"/>
    <xf numFmtId="0" fontId="76" fillId="40" borderId="0" applyNumberFormat="0" applyFont="0" applyBorder="0" applyAlignment="0" applyProtection="0"/>
    <xf numFmtId="201" fontId="4" fillId="0" borderId="0"/>
    <xf numFmtId="0" fontId="6" fillId="0" borderId="0" applyNumberFormat="0" applyFill="0" applyBorder="0">
      <alignment vertical="center"/>
    </xf>
    <xf numFmtId="0" fontId="6" fillId="0" borderId="0" applyNumberFormat="0" applyFill="0" applyBorder="0">
      <alignment vertical="center"/>
    </xf>
    <xf numFmtId="202" fontId="4" fillId="0" borderId="0">
      <alignment horizontal="right"/>
    </xf>
    <xf numFmtId="4" fontId="101" fillId="41" borderId="40" applyNumberFormat="0" applyProtection="0">
      <alignment vertical="center"/>
    </xf>
    <xf numFmtId="4" fontId="102" fillId="42" borderId="41" applyNumberFormat="0" applyProtection="0">
      <alignment vertical="center"/>
    </xf>
    <xf numFmtId="4" fontId="101" fillId="41" borderId="40" applyNumberFormat="0" applyProtection="0">
      <alignment horizontal="left" vertical="center" indent="1"/>
    </xf>
    <xf numFmtId="0" fontId="103" fillId="42" borderId="41" applyNumberFormat="0" applyProtection="0">
      <alignment horizontal="left" vertical="top" indent="1"/>
    </xf>
    <xf numFmtId="4" fontId="104" fillId="43" borderId="42" applyNumberFormat="0" applyProtection="0">
      <alignment horizontal="left" vertical="center" indent="1"/>
    </xf>
    <xf numFmtId="203" fontId="103" fillId="42" borderId="43" applyNumberFormat="0" applyProtection="0">
      <alignment horizontal="right" vertical="center"/>
      <protection locked="0"/>
    </xf>
    <xf numFmtId="203" fontId="78" fillId="44" borderId="43" applyNumberFormat="0" applyProtection="0">
      <alignment horizontal="right" vertical="center"/>
      <protection locked="0"/>
    </xf>
    <xf numFmtId="203" fontId="78" fillId="44" borderId="43" applyNumberFormat="0" applyProtection="0">
      <alignment horizontal="right" vertical="center"/>
      <protection locked="0"/>
    </xf>
    <xf numFmtId="4" fontId="105" fillId="45" borderId="41" applyNumberFormat="0" applyProtection="0">
      <alignment horizontal="right" vertical="center"/>
    </xf>
    <xf numFmtId="4" fontId="105" fillId="46" borderId="41" applyNumberFormat="0" applyProtection="0">
      <alignment horizontal="right" vertical="center"/>
    </xf>
    <xf numFmtId="4" fontId="105" fillId="47" borderId="41" applyNumberFormat="0" applyProtection="0">
      <alignment horizontal="right" vertical="center"/>
    </xf>
    <xf numFmtId="4" fontId="105" fillId="48" borderId="41" applyNumberFormat="0" applyProtection="0">
      <alignment horizontal="right" vertical="center"/>
    </xf>
    <xf numFmtId="4" fontId="105" fillId="49" borderId="41" applyNumberFormat="0" applyProtection="0">
      <alignment horizontal="right" vertical="center"/>
    </xf>
    <xf numFmtId="4" fontId="105" fillId="50" borderId="41" applyNumberFormat="0" applyProtection="0">
      <alignment horizontal="right" vertical="center"/>
    </xf>
    <xf numFmtId="4" fontId="105" fillId="51" borderId="41" applyNumberFormat="0" applyProtection="0">
      <alignment horizontal="right" vertical="center"/>
    </xf>
    <xf numFmtId="4" fontId="105" fillId="52" borderId="41" applyNumberFormat="0" applyProtection="0">
      <alignment horizontal="right" vertical="center"/>
    </xf>
    <xf numFmtId="4" fontId="105" fillId="53" borderId="41" applyNumberFormat="0" applyProtection="0">
      <alignment horizontal="right" vertical="center"/>
    </xf>
    <xf numFmtId="4" fontId="104" fillId="54" borderId="42" applyNumberFormat="0" applyProtection="0">
      <alignment horizontal="left" vertical="center" indent="1"/>
    </xf>
    <xf numFmtId="4" fontId="106" fillId="44" borderId="42" applyNumberFormat="0" applyProtection="0">
      <alignment horizontal="left" vertical="center" indent="1"/>
    </xf>
    <xf numFmtId="4" fontId="106" fillId="36" borderId="0" applyNumberFormat="0" applyProtection="0">
      <alignment horizontal="left" vertical="center" indent="1"/>
    </xf>
    <xf numFmtId="4" fontId="105" fillId="43" borderId="41" applyNumberFormat="0" applyProtection="0">
      <alignment horizontal="right" vertical="center"/>
    </xf>
    <xf numFmtId="4" fontId="107" fillId="44" borderId="42" applyNumberFormat="0" applyProtection="0">
      <alignment horizontal="left" vertical="center" wrapText="1" indent="1"/>
    </xf>
    <xf numFmtId="4" fontId="104" fillId="43" borderId="42" applyNumberFormat="0" applyProtection="0">
      <alignment horizontal="left" vertical="center" indent="1"/>
    </xf>
    <xf numFmtId="0" fontId="4" fillId="36" borderId="41" applyNumberFormat="0" applyProtection="0">
      <alignment horizontal="left" vertical="center" indent="1"/>
    </xf>
    <xf numFmtId="0" fontId="4" fillId="36" borderId="41" applyNumberFormat="0" applyProtection="0">
      <alignment horizontal="left" vertical="top" indent="1"/>
    </xf>
    <xf numFmtId="0" fontId="4" fillId="55" borderId="41" applyNumberFormat="0" applyProtection="0">
      <alignment horizontal="left" vertical="center" indent="1"/>
    </xf>
    <xf numFmtId="0" fontId="4" fillId="55" borderId="41" applyNumberFormat="0" applyProtection="0">
      <alignment horizontal="left" vertical="top" indent="1"/>
    </xf>
    <xf numFmtId="0" fontId="4" fillId="43" borderId="41" applyNumberFormat="0" applyProtection="0">
      <alignment horizontal="left" vertical="center" indent="1"/>
    </xf>
    <xf numFmtId="0" fontId="4" fillId="43" borderId="41" applyNumberFormat="0" applyProtection="0">
      <alignment horizontal="left" vertical="top" indent="1"/>
    </xf>
    <xf numFmtId="0" fontId="4" fillId="56" borderId="41" applyNumberFormat="0" applyProtection="0">
      <alignment horizontal="left" vertical="center" indent="1"/>
    </xf>
    <xf numFmtId="0" fontId="4" fillId="56" borderId="41" applyNumberFormat="0" applyProtection="0">
      <alignment horizontal="left" vertical="top" indent="1"/>
    </xf>
    <xf numFmtId="4" fontId="105" fillId="56" borderId="41" applyNumberFormat="0" applyProtection="0">
      <alignment vertical="center"/>
    </xf>
    <xf numFmtId="4" fontId="108" fillId="56" borderId="41" applyNumberFormat="0" applyProtection="0">
      <alignment vertical="center"/>
    </xf>
    <xf numFmtId="4" fontId="106" fillId="43" borderId="44" applyNumberFormat="0" applyProtection="0">
      <alignment horizontal="left" vertical="center" indent="1"/>
    </xf>
    <xf numFmtId="0" fontId="78" fillId="38" borderId="41" applyNumberFormat="0" applyProtection="0">
      <alignment horizontal="left" vertical="top" indent="1"/>
    </xf>
    <xf numFmtId="0" fontId="78" fillId="38" borderId="41" applyNumberFormat="0" applyProtection="0">
      <alignment horizontal="left" vertical="top" indent="1"/>
    </xf>
    <xf numFmtId="4" fontId="109" fillId="56" borderId="40" applyNumberFormat="0" applyProtection="0">
      <alignment horizontal="right" vertical="center"/>
    </xf>
    <xf numFmtId="4" fontId="109" fillId="56" borderId="41" applyNumberFormat="0" applyProtection="0">
      <alignment horizontal="right" vertical="center"/>
    </xf>
    <xf numFmtId="3" fontId="110" fillId="44" borderId="43" applyNumberFormat="0" applyProtection="0">
      <alignment horizontal="right" vertical="center"/>
      <protection locked="0"/>
    </xf>
    <xf numFmtId="4" fontId="111" fillId="44" borderId="40" applyNumberFormat="0" applyProtection="0">
      <alignment horizontal="left" vertical="center" indent="1"/>
    </xf>
    <xf numFmtId="4" fontId="4" fillId="57" borderId="43" applyNumberFormat="0" applyProtection="0">
      <alignment horizontal="left" vertical="center" indent="1"/>
      <protection locked="0"/>
    </xf>
    <xf numFmtId="0" fontId="78" fillId="55" borderId="41" applyNumberFormat="0" applyProtection="0">
      <alignment horizontal="left" vertical="top" indent="1"/>
    </xf>
    <xf numFmtId="0" fontId="78" fillId="55" borderId="41" applyNumberFormat="0" applyProtection="0">
      <alignment horizontal="left" vertical="top" indent="1"/>
    </xf>
    <xf numFmtId="4" fontId="112" fillId="0" borderId="0" applyNumberFormat="0" applyProtection="0">
      <alignment horizontal="left" vertical="center" indent="1"/>
    </xf>
    <xf numFmtId="4" fontId="111" fillId="44" borderId="45" applyNumberFormat="0" applyProtection="0">
      <alignment horizontal="right" vertical="center"/>
    </xf>
    <xf numFmtId="0" fontId="4" fillId="0" borderId="0" applyNumberFormat="0" applyFont="0" applyFill="0" applyBorder="0" applyAlignment="0" applyProtection="0"/>
    <xf numFmtId="0" fontId="4" fillId="0" borderId="0" applyNumberFormat="0" applyFill="0" applyBorder="0"/>
    <xf numFmtId="0" fontId="4" fillId="0" borderId="0"/>
    <xf numFmtId="204" fontId="113" fillId="0" borderId="0" applyFill="0" applyBorder="0" applyAlignment="0" applyProtection="0">
      <alignment horizontal="left"/>
    </xf>
    <xf numFmtId="0" fontId="114" fillId="0" borderId="0"/>
    <xf numFmtId="185" fontId="115" fillId="0" borderId="18" applyNumberFormat="0" applyFill="0">
      <alignment horizontal="left"/>
    </xf>
    <xf numFmtId="49" fontId="116" fillId="0" borderId="0" applyFill="0" applyBorder="0" applyProtection="0">
      <alignment horizontal="center" vertical="top" wrapText="1"/>
      <protection locked="0"/>
    </xf>
    <xf numFmtId="0" fontId="91" fillId="0" borderId="0">
      <alignment horizontal="left"/>
    </xf>
    <xf numFmtId="49" fontId="78" fillId="0" borderId="0" applyFill="0" applyBorder="0" applyAlignment="0"/>
    <xf numFmtId="49" fontId="78" fillId="0" borderId="0" applyFill="0" applyBorder="0" applyAlignment="0"/>
    <xf numFmtId="205" fontId="4" fillId="0" borderId="0" applyFill="0" applyBorder="0" applyAlignment="0"/>
    <xf numFmtId="206" fontId="4" fillId="0" borderId="0" applyFill="0" applyBorder="0" applyAlignment="0"/>
    <xf numFmtId="0" fontId="4" fillId="0" borderId="0"/>
    <xf numFmtId="40" fontId="77" fillId="0" borderId="0"/>
    <xf numFmtId="40" fontId="77" fillId="0" borderId="0"/>
    <xf numFmtId="0" fontId="4" fillId="0" borderId="0" applyNumberFormat="0" applyFill="0" applyBorder="0"/>
    <xf numFmtId="0" fontId="16" fillId="0" borderId="0"/>
    <xf numFmtId="207" fontId="117" fillId="58" borderId="46" applyFont="0" applyFill="0" applyBorder="0" applyAlignment="0" applyProtection="0"/>
    <xf numFmtId="208" fontId="117" fillId="58" borderId="47" applyFont="0" applyFill="0" applyBorder="0" applyAlignment="0" applyProtection="0"/>
    <xf numFmtId="209" fontId="4" fillId="0" borderId="0" applyFont="0" applyFill="0" applyBorder="0" applyAlignment="0" applyProtection="0"/>
    <xf numFmtId="210" fontId="4" fillId="0" borderId="0" applyFont="0" applyFill="0" applyBorder="0" applyAlignment="0" applyProtection="0"/>
    <xf numFmtId="0" fontId="5" fillId="44" borderId="0">
      <protection locked="0"/>
    </xf>
    <xf numFmtId="0" fontId="5" fillId="44" borderId="0">
      <protection locked="0"/>
    </xf>
    <xf numFmtId="0" fontId="118" fillId="0" borderId="0"/>
    <xf numFmtId="164" fontId="75" fillId="0" borderId="0" applyFont="0" applyFill="0" applyBorder="0" applyAlignment="0" applyProtection="0">
      <alignment vertical="center"/>
    </xf>
    <xf numFmtId="40" fontId="76"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xf numFmtId="40" fontId="120" fillId="0" borderId="0" applyFont="0" applyFill="0" applyBorder="0" applyAlignment="0" applyProtection="0"/>
    <xf numFmtId="38" fontId="120" fillId="0" borderId="0" applyFont="0" applyFill="0" applyBorder="0" applyAlignment="0" applyProtection="0"/>
    <xf numFmtId="0" fontId="121" fillId="0" borderId="0"/>
    <xf numFmtId="211" fontId="120" fillId="0" borderId="0" applyFont="0" applyFill="0" applyBorder="0" applyAlignment="0" applyProtection="0"/>
    <xf numFmtId="212" fontId="120" fillId="0" borderId="0" applyFont="0" applyFill="0" applyBorder="0" applyAlignment="0" applyProtection="0"/>
    <xf numFmtId="39" fontId="16" fillId="0" borderId="0" applyBorder="0"/>
    <xf numFmtId="0" fontId="80" fillId="0" borderId="0"/>
    <xf numFmtId="43" fontId="1" fillId="0" borderId="0" applyFont="0" applyFill="0" applyBorder="0" applyAlignment="0" applyProtection="0"/>
    <xf numFmtId="0" fontId="4" fillId="0" borderId="0"/>
    <xf numFmtId="190" fontId="92" fillId="0" borderId="50" applyFont="0" applyFill="0" applyBorder="0" applyAlignment="0" applyProtection="0"/>
    <xf numFmtId="0" fontId="96" fillId="0" borderId="52">
      <alignment horizontal="left" vertical="center"/>
    </xf>
    <xf numFmtId="10" fontId="88" fillId="38" borderId="50" applyNumberFormat="0" applyBorder="0" applyAlignment="0" applyProtection="0"/>
    <xf numFmtId="10" fontId="88" fillId="38" borderId="50" applyNumberFormat="0" applyBorder="0" applyAlignment="0" applyProtection="0"/>
    <xf numFmtId="4" fontId="101" fillId="41" borderId="81" applyNumberFormat="0" applyProtection="0">
      <alignment vertical="center"/>
    </xf>
    <xf numFmtId="4" fontId="102" fillId="42" borderId="82" applyNumberFormat="0" applyProtection="0">
      <alignment vertical="center"/>
    </xf>
    <xf numFmtId="4" fontId="101" fillId="41" borderId="81" applyNumberFormat="0" applyProtection="0">
      <alignment horizontal="left" vertical="center" indent="1"/>
    </xf>
    <xf numFmtId="0" fontId="103" fillId="42" borderId="82" applyNumberFormat="0" applyProtection="0">
      <alignment horizontal="left" vertical="top" indent="1"/>
    </xf>
    <xf numFmtId="203" fontId="103" fillId="42" borderId="83" applyNumberFormat="0" applyProtection="0">
      <alignment horizontal="right" vertical="center"/>
      <protection locked="0"/>
    </xf>
    <xf numFmtId="203" fontId="78" fillId="44" borderId="83" applyNumberFormat="0" applyProtection="0">
      <alignment horizontal="right" vertical="center"/>
      <protection locked="0"/>
    </xf>
    <xf numFmtId="203" fontId="78" fillId="44" borderId="83" applyNumberFormat="0" applyProtection="0">
      <alignment horizontal="right" vertical="center"/>
      <protection locked="0"/>
    </xf>
    <xf numFmtId="4" fontId="105" fillId="45" borderId="82" applyNumberFormat="0" applyProtection="0">
      <alignment horizontal="right" vertical="center"/>
    </xf>
    <xf numFmtId="4" fontId="105" fillId="46" borderId="82" applyNumberFormat="0" applyProtection="0">
      <alignment horizontal="right" vertical="center"/>
    </xf>
    <xf numFmtId="4" fontId="105" fillId="47" borderId="82" applyNumberFormat="0" applyProtection="0">
      <alignment horizontal="right" vertical="center"/>
    </xf>
    <xf numFmtId="4" fontId="105" fillId="48" borderId="82" applyNumberFormat="0" applyProtection="0">
      <alignment horizontal="right" vertical="center"/>
    </xf>
    <xf numFmtId="4" fontId="105" fillId="49" borderId="82" applyNumberFormat="0" applyProtection="0">
      <alignment horizontal="right" vertical="center"/>
    </xf>
    <xf numFmtId="4" fontId="105" fillId="50" borderId="82" applyNumberFormat="0" applyProtection="0">
      <alignment horizontal="right" vertical="center"/>
    </xf>
    <xf numFmtId="4" fontId="105" fillId="51" borderId="82" applyNumberFormat="0" applyProtection="0">
      <alignment horizontal="right" vertical="center"/>
    </xf>
    <xf numFmtId="4" fontId="105" fillId="52" borderId="82" applyNumberFormat="0" applyProtection="0">
      <alignment horizontal="right" vertical="center"/>
    </xf>
    <xf numFmtId="4" fontId="105" fillId="53" borderId="82" applyNumberFormat="0" applyProtection="0">
      <alignment horizontal="right" vertical="center"/>
    </xf>
    <xf numFmtId="4" fontId="105" fillId="43" borderId="82" applyNumberFormat="0" applyProtection="0">
      <alignment horizontal="right" vertical="center"/>
    </xf>
    <xf numFmtId="0" fontId="4" fillId="36" borderId="82" applyNumberFormat="0" applyProtection="0">
      <alignment horizontal="left" vertical="center" indent="1"/>
    </xf>
    <xf numFmtId="0" fontId="4" fillId="36" borderId="82" applyNumberFormat="0" applyProtection="0">
      <alignment horizontal="left" vertical="top" indent="1"/>
    </xf>
    <xf numFmtId="0" fontId="4" fillId="55" borderId="82" applyNumberFormat="0" applyProtection="0">
      <alignment horizontal="left" vertical="center" indent="1"/>
    </xf>
    <xf numFmtId="0" fontId="4" fillId="55" borderId="82" applyNumberFormat="0" applyProtection="0">
      <alignment horizontal="left" vertical="top" indent="1"/>
    </xf>
    <xf numFmtId="0" fontId="4" fillId="43" borderId="82" applyNumberFormat="0" applyProtection="0">
      <alignment horizontal="left" vertical="center" indent="1"/>
    </xf>
    <xf numFmtId="0" fontId="4" fillId="43" borderId="82" applyNumberFormat="0" applyProtection="0">
      <alignment horizontal="left" vertical="top" indent="1"/>
    </xf>
    <xf numFmtId="0" fontId="4" fillId="56" borderId="82" applyNumberFormat="0" applyProtection="0">
      <alignment horizontal="left" vertical="center" indent="1"/>
    </xf>
    <xf numFmtId="0" fontId="4" fillId="56" borderId="82" applyNumberFormat="0" applyProtection="0">
      <alignment horizontal="left" vertical="top" indent="1"/>
    </xf>
    <xf numFmtId="4" fontId="105" fillId="56" borderId="82" applyNumberFormat="0" applyProtection="0">
      <alignment vertical="center"/>
    </xf>
    <xf numFmtId="4" fontId="108" fillId="56" borderId="82" applyNumberFormat="0" applyProtection="0">
      <alignment vertical="center"/>
    </xf>
    <xf numFmtId="4" fontId="106" fillId="43" borderId="84" applyNumberFormat="0" applyProtection="0">
      <alignment horizontal="left" vertical="center" indent="1"/>
    </xf>
    <xf numFmtId="0" fontId="78" fillId="38" borderId="82" applyNumberFormat="0" applyProtection="0">
      <alignment horizontal="left" vertical="top" indent="1"/>
    </xf>
    <xf numFmtId="0" fontId="78" fillId="38" borderId="82" applyNumberFormat="0" applyProtection="0">
      <alignment horizontal="left" vertical="top" indent="1"/>
    </xf>
    <xf numFmtId="4" fontId="109" fillId="56" borderId="81" applyNumberFormat="0" applyProtection="0">
      <alignment horizontal="right" vertical="center"/>
    </xf>
    <xf numFmtId="4" fontId="109" fillId="56" borderId="82" applyNumberFormat="0" applyProtection="0">
      <alignment horizontal="right" vertical="center"/>
    </xf>
    <xf numFmtId="3" fontId="110" fillId="44" borderId="83" applyNumberFormat="0" applyProtection="0">
      <alignment horizontal="right" vertical="center"/>
      <protection locked="0"/>
    </xf>
    <xf numFmtId="4" fontId="111" fillId="44" borderId="81" applyNumberFormat="0" applyProtection="0">
      <alignment horizontal="left" vertical="center" indent="1"/>
    </xf>
    <xf numFmtId="4" fontId="4" fillId="57" borderId="83" applyNumberFormat="0" applyProtection="0">
      <alignment horizontal="left" vertical="center" indent="1"/>
      <protection locked="0"/>
    </xf>
    <xf numFmtId="0" fontId="78" fillId="55" borderId="82" applyNumberFormat="0" applyProtection="0">
      <alignment horizontal="left" vertical="top" indent="1"/>
    </xf>
    <xf numFmtId="0" fontId="78" fillId="55" borderId="82" applyNumberFormat="0" applyProtection="0">
      <alignment horizontal="left" vertical="top" indent="1"/>
    </xf>
    <xf numFmtId="208" fontId="117" fillId="58" borderId="85" applyFont="0" applyFill="0" applyBorder="0" applyAlignment="0" applyProtection="0"/>
    <xf numFmtId="190" fontId="92" fillId="0" borderId="86" applyFont="0" applyFill="0" applyBorder="0" applyAlignment="0" applyProtection="0"/>
    <xf numFmtId="10" fontId="88" fillId="38" borderId="86" applyNumberFormat="0" applyBorder="0" applyAlignment="0" applyProtection="0"/>
    <xf numFmtId="10" fontId="88" fillId="38" borderId="86" applyNumberFormat="0" applyBorder="0" applyAlignment="0" applyProtection="0"/>
    <xf numFmtId="190" fontId="92" fillId="0" borderId="87" applyFont="0" applyFill="0" applyBorder="0" applyAlignment="0" applyProtection="0"/>
    <xf numFmtId="0" fontId="96" fillId="0" borderId="88">
      <alignment horizontal="left" vertical="center"/>
    </xf>
    <xf numFmtId="10" fontId="88" fillId="38" borderId="87" applyNumberFormat="0" applyBorder="0" applyAlignment="0" applyProtection="0"/>
    <xf numFmtId="10" fontId="88" fillId="38" borderId="87" applyNumberFormat="0" applyBorder="0" applyAlignment="0" applyProtection="0"/>
    <xf numFmtId="4" fontId="101" fillId="41" borderId="89" applyNumberFormat="0" applyProtection="0">
      <alignment vertical="center"/>
    </xf>
    <xf numFmtId="4" fontId="102" fillId="42" borderId="90" applyNumberFormat="0" applyProtection="0">
      <alignment vertical="center"/>
    </xf>
    <xf numFmtId="4" fontId="101" fillId="41" borderId="89" applyNumberFormat="0" applyProtection="0">
      <alignment horizontal="left" vertical="center" indent="1"/>
    </xf>
    <xf numFmtId="0" fontId="103" fillId="42" borderId="90" applyNumberFormat="0" applyProtection="0">
      <alignment horizontal="left" vertical="top" indent="1"/>
    </xf>
    <xf numFmtId="203" fontId="103" fillId="42" borderId="91" applyNumberFormat="0" applyProtection="0">
      <alignment horizontal="right" vertical="center"/>
      <protection locked="0"/>
    </xf>
    <xf numFmtId="203" fontId="78" fillId="44" borderId="91" applyNumberFormat="0" applyProtection="0">
      <alignment horizontal="right" vertical="center"/>
      <protection locked="0"/>
    </xf>
    <xf numFmtId="203" fontId="78" fillId="44" borderId="91" applyNumberFormat="0" applyProtection="0">
      <alignment horizontal="right" vertical="center"/>
      <protection locked="0"/>
    </xf>
    <xf numFmtId="4" fontId="105" fillId="45" borderId="90" applyNumberFormat="0" applyProtection="0">
      <alignment horizontal="right" vertical="center"/>
    </xf>
    <xf numFmtId="4" fontId="105" fillId="46" borderId="90" applyNumberFormat="0" applyProtection="0">
      <alignment horizontal="right" vertical="center"/>
    </xf>
    <xf numFmtId="4" fontId="105" fillId="47" borderId="90" applyNumberFormat="0" applyProtection="0">
      <alignment horizontal="right" vertical="center"/>
    </xf>
    <xf numFmtId="4" fontId="105" fillId="48" borderId="90" applyNumberFormat="0" applyProtection="0">
      <alignment horizontal="right" vertical="center"/>
    </xf>
    <xf numFmtId="4" fontId="105" fillId="49" borderId="90" applyNumberFormat="0" applyProtection="0">
      <alignment horizontal="right" vertical="center"/>
    </xf>
    <xf numFmtId="4" fontId="105" fillId="50" borderId="90" applyNumberFormat="0" applyProtection="0">
      <alignment horizontal="right" vertical="center"/>
    </xf>
    <xf numFmtId="4" fontId="105" fillId="51" borderId="90" applyNumberFormat="0" applyProtection="0">
      <alignment horizontal="right" vertical="center"/>
    </xf>
    <xf numFmtId="4" fontId="105" fillId="52" borderId="90" applyNumberFormat="0" applyProtection="0">
      <alignment horizontal="right" vertical="center"/>
    </xf>
    <xf numFmtId="4" fontId="105" fillId="53" borderId="90" applyNumberFormat="0" applyProtection="0">
      <alignment horizontal="right" vertical="center"/>
    </xf>
    <xf numFmtId="4" fontId="105" fillId="43" borderId="90" applyNumberFormat="0" applyProtection="0">
      <alignment horizontal="right" vertical="center"/>
    </xf>
    <xf numFmtId="0" fontId="4" fillId="36" borderId="90" applyNumberFormat="0" applyProtection="0">
      <alignment horizontal="left" vertical="center" indent="1"/>
    </xf>
    <xf numFmtId="0" fontId="4" fillId="36" borderId="90" applyNumberFormat="0" applyProtection="0">
      <alignment horizontal="left" vertical="top" indent="1"/>
    </xf>
    <xf numFmtId="0" fontId="4" fillId="55" borderId="90" applyNumberFormat="0" applyProtection="0">
      <alignment horizontal="left" vertical="center" indent="1"/>
    </xf>
    <xf numFmtId="0" fontId="4" fillId="55" borderId="90" applyNumberFormat="0" applyProtection="0">
      <alignment horizontal="left" vertical="top" indent="1"/>
    </xf>
    <xf numFmtId="0" fontId="4" fillId="43" borderId="90" applyNumberFormat="0" applyProtection="0">
      <alignment horizontal="left" vertical="center" indent="1"/>
    </xf>
    <xf numFmtId="0" fontId="4" fillId="43" borderId="90" applyNumberFormat="0" applyProtection="0">
      <alignment horizontal="left" vertical="top" indent="1"/>
    </xf>
    <xf numFmtId="0" fontId="4" fillId="56" borderId="90" applyNumberFormat="0" applyProtection="0">
      <alignment horizontal="left" vertical="center" indent="1"/>
    </xf>
    <xf numFmtId="0" fontId="4" fillId="56" borderId="90" applyNumberFormat="0" applyProtection="0">
      <alignment horizontal="left" vertical="top" indent="1"/>
    </xf>
    <xf numFmtId="4" fontId="105" fillId="56" borderId="90" applyNumberFormat="0" applyProtection="0">
      <alignment vertical="center"/>
    </xf>
    <xf numFmtId="4" fontId="108" fillId="56" borderId="90" applyNumberFormat="0" applyProtection="0">
      <alignment vertical="center"/>
    </xf>
    <xf numFmtId="4" fontId="106" fillId="43" borderId="92" applyNumberFormat="0" applyProtection="0">
      <alignment horizontal="left" vertical="center" indent="1"/>
    </xf>
    <xf numFmtId="0" fontId="78" fillId="38" borderId="90" applyNumberFormat="0" applyProtection="0">
      <alignment horizontal="left" vertical="top" indent="1"/>
    </xf>
    <xf numFmtId="0" fontId="78" fillId="38" borderId="90" applyNumberFormat="0" applyProtection="0">
      <alignment horizontal="left" vertical="top" indent="1"/>
    </xf>
    <xf numFmtId="4" fontId="109" fillId="56" borderId="89" applyNumberFormat="0" applyProtection="0">
      <alignment horizontal="right" vertical="center"/>
    </xf>
    <xf numFmtId="4" fontId="109" fillId="56" borderId="90" applyNumberFormat="0" applyProtection="0">
      <alignment horizontal="right" vertical="center"/>
    </xf>
    <xf numFmtId="3" fontId="110" fillId="44" borderId="91" applyNumberFormat="0" applyProtection="0">
      <alignment horizontal="right" vertical="center"/>
      <protection locked="0"/>
    </xf>
    <xf numFmtId="4" fontId="111" fillId="44" borderId="89" applyNumberFormat="0" applyProtection="0">
      <alignment horizontal="left" vertical="center" indent="1"/>
    </xf>
    <xf numFmtId="4" fontId="4" fillId="57" borderId="91" applyNumberFormat="0" applyProtection="0">
      <alignment horizontal="left" vertical="center" indent="1"/>
      <protection locked="0"/>
    </xf>
    <xf numFmtId="0" fontId="78" fillId="55" borderId="90" applyNumberFormat="0" applyProtection="0">
      <alignment horizontal="left" vertical="top" indent="1"/>
    </xf>
    <xf numFmtId="0" fontId="78" fillId="55" borderId="90" applyNumberFormat="0" applyProtection="0">
      <alignment horizontal="left" vertical="top" indent="1"/>
    </xf>
    <xf numFmtId="208" fontId="117" fillId="58" borderId="93" applyFont="0" applyFill="0" applyBorder="0" applyAlignment="0" applyProtection="0"/>
  </cellStyleXfs>
  <cellXfs count="1157">
    <xf numFmtId="0" fontId="0" fillId="0" borderId="0" xfId="0"/>
    <xf numFmtId="0" fontId="0" fillId="0" borderId="0" xfId="0" applyAlignment="1">
      <alignment vertical="top" wrapText="1"/>
    </xf>
    <xf numFmtId="213" fontId="8" fillId="0" borderId="0" xfId="3" applyNumberFormat="1" applyFont="1"/>
    <xf numFmtId="213" fontId="80" fillId="0" borderId="72" xfId="15246" applyNumberFormat="1" applyFont="1" applyBorder="1"/>
    <xf numFmtId="213" fontId="8" fillId="0" borderId="72" xfId="15246" applyNumberFormat="1" applyFont="1" applyBorder="1"/>
    <xf numFmtId="213" fontId="8" fillId="0" borderId="49" xfId="15246" applyNumberFormat="1" applyFont="1" applyBorder="1" applyAlignment="1">
      <alignment vertical="top"/>
    </xf>
    <xf numFmtId="213" fontId="8" fillId="0" borderId="49" xfId="15246" applyNumberFormat="1" applyFont="1" applyBorder="1"/>
    <xf numFmtId="213" fontId="8" fillId="0" borderId="77" xfId="15246" applyNumberFormat="1" applyFont="1" applyBorder="1"/>
    <xf numFmtId="213" fontId="8" fillId="0" borderId="62" xfId="1" applyNumberFormat="1" applyFont="1" applyFill="1" applyBorder="1" applyAlignment="1">
      <alignment horizontal="center"/>
    </xf>
    <xf numFmtId="213" fontId="8" fillId="0" borderId="75" xfId="0" applyNumberFormat="1" applyFont="1" applyBorder="1" applyAlignment="1">
      <alignment horizontal="left" vertical="top" wrapText="1"/>
    </xf>
    <xf numFmtId="213" fontId="7" fillId="0" borderId="0" xfId="13" applyNumberFormat="1" applyFont="1"/>
    <xf numFmtId="213" fontId="8" fillId="0" borderId="0" xfId="14" applyNumberFormat="1" applyFont="1" applyFill="1" applyBorder="1" applyAlignment="1">
      <alignment horizontal="right"/>
    </xf>
    <xf numFmtId="213" fontId="8" fillId="0" borderId="0" xfId="1" applyNumberFormat="1" applyFont="1" applyFill="1"/>
    <xf numFmtId="213" fontId="8" fillId="0" borderId="62" xfId="1" applyNumberFormat="1" applyFont="1" applyFill="1" applyBorder="1"/>
    <xf numFmtId="213" fontId="7" fillId="0" borderId="0" xfId="3" applyNumberFormat="1" applyFont="1"/>
    <xf numFmtId="213" fontId="8" fillId="0" borderId="0" xfId="3" quotePrefix="1" applyNumberFormat="1" applyFont="1"/>
    <xf numFmtId="213" fontId="8" fillId="0" borderId="49" xfId="3" applyNumberFormat="1" applyFont="1" applyBorder="1"/>
    <xf numFmtId="213" fontId="7" fillId="0" borderId="0" xfId="3" applyNumberFormat="1" applyFont="1" applyAlignment="1">
      <alignment horizontal="left" vertical="top"/>
    </xf>
    <xf numFmtId="213" fontId="7" fillId="0" borderId="0" xfId="1" applyNumberFormat="1" applyFont="1" applyFill="1" applyBorder="1" applyAlignment="1">
      <alignment vertical="top"/>
    </xf>
    <xf numFmtId="213" fontId="7" fillId="0" borderId="62" xfId="1" applyNumberFormat="1" applyFont="1" applyFill="1" applyBorder="1" applyAlignment="1">
      <alignment horizontal="left" vertical="top"/>
    </xf>
    <xf numFmtId="213" fontId="8" fillId="0" borderId="62" xfId="1" applyNumberFormat="1" applyFont="1" applyFill="1" applyBorder="1" applyAlignment="1">
      <alignment horizontal="left" vertical="top"/>
    </xf>
    <xf numFmtId="213" fontId="7" fillId="0" borderId="58" xfId="1" applyNumberFormat="1" applyFont="1" applyFill="1" applyBorder="1" applyAlignment="1">
      <alignment horizontal="left" vertical="top"/>
    </xf>
    <xf numFmtId="213" fontId="7" fillId="0" borderId="69" xfId="1" applyNumberFormat="1" applyFont="1" applyFill="1" applyBorder="1" applyAlignment="1">
      <alignment horizontal="left" vertical="top"/>
    </xf>
    <xf numFmtId="213" fontId="8" fillId="0" borderId="62" xfId="1" applyNumberFormat="1" applyFont="1" applyFill="1" applyBorder="1" applyAlignment="1">
      <alignment vertical="top"/>
    </xf>
    <xf numFmtId="213" fontId="8" fillId="0" borderId="58" xfId="1" applyNumberFormat="1" applyFont="1" applyFill="1" applyBorder="1" applyAlignment="1">
      <alignment horizontal="left" vertical="top" wrapText="1" indent="2"/>
    </xf>
    <xf numFmtId="213" fontId="8" fillId="0" borderId="0" xfId="3" applyNumberFormat="1" applyFont="1" applyAlignment="1">
      <alignment vertical="top"/>
    </xf>
    <xf numFmtId="213" fontId="8" fillId="0" borderId="0" xfId="1" applyNumberFormat="1" applyFont="1" applyFill="1" applyBorder="1" applyAlignment="1">
      <alignment vertical="top"/>
    </xf>
    <xf numFmtId="213" fontId="7" fillId="0" borderId="62" xfId="1" applyNumberFormat="1" applyFont="1" applyFill="1" applyBorder="1"/>
    <xf numFmtId="213" fontId="7" fillId="0" borderId="58" xfId="1" applyNumberFormat="1" applyFont="1" applyFill="1" applyBorder="1"/>
    <xf numFmtId="213" fontId="7" fillId="0" borderId="69" xfId="1" applyNumberFormat="1" applyFont="1" applyFill="1" applyBorder="1"/>
    <xf numFmtId="213" fontId="7" fillId="0" borderId="0" xfId="1" applyNumberFormat="1" applyFont="1" applyFill="1" applyBorder="1" applyAlignment="1">
      <alignment horizontal="left"/>
    </xf>
    <xf numFmtId="213" fontId="7" fillId="0" borderId="0" xfId="1" applyNumberFormat="1" applyFont="1" applyFill="1" applyBorder="1"/>
    <xf numFmtId="213" fontId="7" fillId="0" borderId="0" xfId="3" applyNumberFormat="1" applyFont="1" applyAlignment="1">
      <alignment vertical="top"/>
    </xf>
    <xf numFmtId="213" fontId="7" fillId="0" borderId="0" xfId="12" applyNumberFormat="1" applyFont="1" applyAlignment="1">
      <alignment vertical="top"/>
    </xf>
    <xf numFmtId="213" fontId="7" fillId="0" borderId="58" xfId="1" applyNumberFormat="1" applyFont="1" applyFill="1" applyBorder="1" applyAlignment="1">
      <alignment horizontal="center"/>
    </xf>
    <xf numFmtId="213" fontId="7" fillId="0" borderId="69" xfId="1" applyNumberFormat="1" applyFont="1" applyFill="1" applyBorder="1" applyAlignment="1">
      <alignment horizontal="center"/>
    </xf>
    <xf numFmtId="213" fontId="7" fillId="0" borderId="62" xfId="1" applyNumberFormat="1" applyFont="1" applyFill="1" applyBorder="1" applyAlignment="1">
      <alignment horizontal="center"/>
    </xf>
    <xf numFmtId="213" fontId="7" fillId="0" borderId="0" xfId="0" applyNumberFormat="1" applyFont="1"/>
    <xf numFmtId="213" fontId="8" fillId="0" borderId="0" xfId="0" applyNumberFormat="1" applyFont="1"/>
    <xf numFmtId="213" fontId="8" fillId="0" borderId="0" xfId="9" applyNumberFormat="1" applyFont="1" applyFill="1" applyBorder="1"/>
    <xf numFmtId="213" fontId="7" fillId="0" borderId="0" xfId="12" applyNumberFormat="1" applyFont="1" applyAlignment="1">
      <alignment horizontal="center" vertical="top"/>
    </xf>
    <xf numFmtId="213" fontId="8" fillId="0" borderId="0" xfId="12" applyNumberFormat="1" applyFont="1" applyAlignment="1">
      <alignment vertical="top"/>
    </xf>
    <xf numFmtId="213" fontId="8" fillId="0" borderId="0" xfId="9" applyNumberFormat="1" applyFont="1" applyFill="1" applyBorder="1" applyAlignment="1">
      <alignment vertical="top"/>
    </xf>
    <xf numFmtId="213" fontId="8" fillId="0" borderId="0" xfId="0" applyNumberFormat="1" applyFont="1" applyAlignment="1">
      <alignment horizontal="center" vertical="center"/>
    </xf>
    <xf numFmtId="213" fontId="8" fillId="0" borderId="0" xfId="1" applyNumberFormat="1" applyFont="1" applyFill="1" applyBorder="1"/>
    <xf numFmtId="213" fontId="8" fillId="0" borderId="0" xfId="1" applyNumberFormat="1" applyFont="1" applyFill="1" applyBorder="1" applyAlignment="1">
      <alignment wrapText="1"/>
    </xf>
    <xf numFmtId="213" fontId="7" fillId="0" borderId="0" xfId="9" applyNumberFormat="1" applyFont="1" applyFill="1" applyBorder="1" applyAlignment="1">
      <alignment vertical="top"/>
    </xf>
    <xf numFmtId="213" fontId="7" fillId="0" borderId="0" xfId="12" applyNumberFormat="1" applyFont="1" applyAlignment="1">
      <alignment horizontal="center" vertical="top" wrapText="1"/>
    </xf>
    <xf numFmtId="213" fontId="7" fillId="0" borderId="0" xfId="12" applyNumberFormat="1" applyFont="1" applyAlignment="1">
      <alignment horizontal="right" vertical="top"/>
    </xf>
    <xf numFmtId="213" fontId="8" fillId="0" borderId="75" xfId="0" applyNumberFormat="1" applyFont="1" applyBorder="1" applyAlignment="1">
      <alignment vertical="top" wrapText="1"/>
    </xf>
    <xf numFmtId="213" fontId="7" fillId="0" borderId="58" xfId="1" applyNumberFormat="1" applyFont="1" applyFill="1" applyBorder="1" applyAlignment="1">
      <alignment horizontal="right" vertical="top"/>
    </xf>
    <xf numFmtId="213" fontId="7" fillId="0" borderId="0" xfId="0" applyNumberFormat="1" applyFont="1" applyAlignment="1">
      <alignment vertical="top"/>
    </xf>
    <xf numFmtId="213" fontId="8" fillId="0" borderId="0" xfId="1" applyNumberFormat="1" applyFont="1" applyFill="1" applyAlignment="1">
      <alignment vertical="top"/>
    </xf>
    <xf numFmtId="213" fontId="7" fillId="0" borderId="62" xfId="1" applyNumberFormat="1" applyFont="1" applyFill="1" applyBorder="1" applyAlignment="1">
      <alignment vertical="top"/>
    </xf>
    <xf numFmtId="213" fontId="7" fillId="0" borderId="58" xfId="1" applyNumberFormat="1" applyFont="1" applyFill="1" applyBorder="1" applyAlignment="1">
      <alignment vertical="top"/>
    </xf>
    <xf numFmtId="213" fontId="7" fillId="0" borderId="69" xfId="1" applyNumberFormat="1" applyFont="1" applyFill="1" applyBorder="1" applyAlignment="1">
      <alignment vertical="top"/>
    </xf>
    <xf numFmtId="213" fontId="8" fillId="0" borderId="0" xfId="0" applyNumberFormat="1" applyFont="1" applyAlignment="1">
      <alignment horizontal="center" vertical="top"/>
    </xf>
    <xf numFmtId="213" fontId="8" fillId="0" borderId="0" xfId="0" applyNumberFormat="1" applyFont="1" applyAlignment="1">
      <alignment vertical="top"/>
    </xf>
    <xf numFmtId="213" fontId="7" fillId="0" borderId="75" xfId="0" applyNumberFormat="1" applyFont="1" applyBorder="1" applyAlignment="1">
      <alignment horizontal="left" vertical="top" wrapText="1"/>
    </xf>
    <xf numFmtId="213" fontId="8" fillId="0" borderId="75" xfId="0" applyNumberFormat="1" applyFont="1" applyBorder="1" applyAlignment="1">
      <alignment horizontal="justify" vertical="top" wrapText="1"/>
    </xf>
    <xf numFmtId="213" fontId="8" fillId="0" borderId="75" xfId="0" applyNumberFormat="1" applyFont="1" applyBorder="1" applyAlignment="1">
      <alignment horizontal="left" vertical="top"/>
    </xf>
    <xf numFmtId="213" fontId="7" fillId="0" borderId="71" xfId="0" applyNumberFormat="1" applyFont="1" applyBorder="1" applyAlignment="1">
      <alignment vertical="top" wrapText="1"/>
    </xf>
    <xf numFmtId="213" fontId="7" fillId="0" borderId="0" xfId="3" applyNumberFormat="1" applyFont="1" applyAlignment="1">
      <alignment horizontal="center"/>
    </xf>
    <xf numFmtId="213" fontId="7" fillId="0" borderId="0" xfId="0" applyNumberFormat="1" applyFont="1" applyAlignment="1">
      <alignment horizontal="center"/>
    </xf>
    <xf numFmtId="213" fontId="8" fillId="0" borderId="0" xfId="0" applyNumberFormat="1" applyFont="1" applyAlignment="1">
      <alignment horizontal="center"/>
    </xf>
    <xf numFmtId="213" fontId="8" fillId="0" borderId="0" xfId="11" applyNumberFormat="1" applyFont="1" applyFill="1" applyBorder="1"/>
    <xf numFmtId="213" fontId="15" fillId="0" borderId="0" xfId="0" applyNumberFormat="1" applyFont="1"/>
    <xf numFmtId="213" fontId="7" fillId="0" borderId="0" xfId="3" applyNumberFormat="1" applyFont="1" applyAlignment="1">
      <alignment vertical="center"/>
    </xf>
    <xf numFmtId="213" fontId="7" fillId="0" borderId="62" xfId="1" applyNumberFormat="1" applyFont="1" applyFill="1" applyBorder="1" applyAlignment="1">
      <alignment vertical="center"/>
    </xf>
    <xf numFmtId="213" fontId="7" fillId="0" borderId="58" xfId="1" applyNumberFormat="1" applyFont="1" applyFill="1" applyBorder="1" applyAlignment="1">
      <alignment vertical="center" wrapText="1"/>
    </xf>
    <xf numFmtId="213" fontId="7" fillId="0" borderId="69" xfId="1" applyNumberFormat="1" applyFont="1" applyFill="1" applyBorder="1" applyAlignment="1">
      <alignment vertical="center"/>
    </xf>
    <xf numFmtId="213" fontId="7" fillId="0" borderId="0" xfId="1" applyNumberFormat="1" applyFont="1" applyFill="1"/>
    <xf numFmtId="213" fontId="8" fillId="0" borderId="0" xfId="0" applyNumberFormat="1" applyFont="1" applyAlignment="1">
      <alignment vertical="center"/>
    </xf>
    <xf numFmtId="0" fontId="8" fillId="0" borderId="0" xfId="0" applyFont="1" applyAlignment="1">
      <alignment vertical="top"/>
    </xf>
    <xf numFmtId="0" fontId="7" fillId="0" borderId="0" xfId="0" applyFont="1"/>
    <xf numFmtId="0" fontId="8" fillId="0" borderId="0" xfId="0" applyFont="1"/>
    <xf numFmtId="10" fontId="8" fillId="0" borderId="0" xfId="2" applyNumberFormat="1" applyFont="1" applyFill="1" applyBorder="1"/>
    <xf numFmtId="213" fontId="8" fillId="0" borderId="68" xfId="1" applyNumberFormat="1" applyFont="1" applyFill="1" applyBorder="1"/>
    <xf numFmtId="213" fontId="8" fillId="0" borderId="62" xfId="1" applyNumberFormat="1" applyFont="1" applyFill="1" applyBorder="1" applyAlignment="1">
      <alignment vertical="center"/>
    </xf>
    <xf numFmtId="213" fontId="8" fillId="0" borderId="0" xfId="0" applyNumberFormat="1" applyFont="1" applyAlignment="1">
      <alignment vertical="top" wrapText="1"/>
    </xf>
    <xf numFmtId="0" fontId="8" fillId="0" borderId="60" xfId="0" applyFont="1" applyBorder="1" applyAlignment="1">
      <alignment wrapText="1"/>
    </xf>
    <xf numFmtId="213" fontId="19" fillId="0" borderId="0" xfId="3" applyNumberFormat="1" applyFont="1" applyAlignment="1">
      <alignment vertical="top"/>
    </xf>
    <xf numFmtId="213" fontId="20" fillId="0" borderId="0" xfId="3" applyNumberFormat="1" applyFont="1" applyAlignment="1">
      <alignment vertical="top"/>
    </xf>
    <xf numFmtId="213" fontId="8" fillId="0" borderId="0" xfId="3" applyNumberFormat="1" applyFont="1" applyAlignment="1">
      <alignment horizontal="right" vertical="top" wrapText="1"/>
    </xf>
    <xf numFmtId="213" fontId="8" fillId="0" borderId="0" xfId="3" applyNumberFormat="1" applyFont="1" applyAlignment="1">
      <alignment horizontal="right"/>
    </xf>
    <xf numFmtId="213" fontId="8" fillId="0" borderId="0" xfId="3" applyNumberFormat="1" applyFont="1" applyAlignment="1">
      <alignment horizontal="left" vertical="top" wrapText="1"/>
    </xf>
    <xf numFmtId="213" fontId="7" fillId="0" borderId="0" xfId="1" applyNumberFormat="1" applyFont="1" applyFill="1" applyAlignment="1">
      <alignment vertical="top"/>
    </xf>
    <xf numFmtId="213" fontId="8" fillId="0" borderId="58" xfId="1" applyNumberFormat="1" applyFont="1" applyFill="1" applyBorder="1"/>
    <xf numFmtId="213" fontId="8" fillId="0" borderId="69" xfId="1" applyNumberFormat="1" applyFont="1" applyFill="1" applyBorder="1"/>
    <xf numFmtId="0" fontId="7" fillId="0" borderId="0" xfId="0" applyFont="1" applyAlignment="1">
      <alignment vertical="top"/>
    </xf>
    <xf numFmtId="213" fontId="8" fillId="0" borderId="0" xfId="9" applyNumberFormat="1" applyFont="1" applyFill="1"/>
    <xf numFmtId="213" fontId="7" fillId="0" borderId="0" xfId="0" applyNumberFormat="1" applyFont="1" applyAlignment="1">
      <alignment horizontal="right"/>
    </xf>
    <xf numFmtId="213" fontId="7" fillId="0" borderId="0" xfId="0" applyNumberFormat="1" applyFont="1" applyAlignment="1">
      <alignment wrapText="1"/>
    </xf>
    <xf numFmtId="213" fontId="8" fillId="0" borderId="62" xfId="0" applyNumberFormat="1" applyFont="1" applyBorder="1"/>
    <xf numFmtId="213" fontId="8" fillId="0" borderId="71" xfId="0" applyNumberFormat="1" applyFont="1" applyBorder="1"/>
    <xf numFmtId="213" fontId="19" fillId="0" borderId="0" xfId="0" applyNumberFormat="1" applyFont="1" applyAlignment="1">
      <alignment horizontal="left" vertical="top"/>
    </xf>
    <xf numFmtId="213" fontId="19" fillId="0" borderId="0" xfId="0" applyNumberFormat="1" applyFont="1" applyAlignment="1">
      <alignment horizontal="left" vertical="top" wrapText="1"/>
    </xf>
    <xf numFmtId="14" fontId="7" fillId="0" borderId="66" xfId="0" applyNumberFormat="1" applyFont="1" applyBorder="1" applyAlignment="1">
      <alignment horizontal="center" wrapText="1"/>
    </xf>
    <xf numFmtId="213" fontId="7" fillId="0" borderId="58" xfId="0" applyNumberFormat="1" applyFont="1" applyBorder="1"/>
    <xf numFmtId="213" fontId="8" fillId="0" borderId="0" xfId="11" applyNumberFormat="1" applyFont="1" applyFill="1"/>
    <xf numFmtId="213" fontId="8" fillId="0" borderId="0" xfId="15441" applyNumberFormat="1" applyFont="1" applyFill="1"/>
    <xf numFmtId="213" fontId="7" fillId="0" borderId="71" xfId="0" applyNumberFormat="1" applyFont="1" applyBorder="1" applyAlignment="1">
      <alignment horizontal="left" wrapText="1"/>
    </xf>
    <xf numFmtId="213" fontId="7" fillId="0" borderId="58" xfId="0" applyNumberFormat="1" applyFont="1" applyBorder="1" applyAlignment="1">
      <alignment horizontal="left" wrapText="1"/>
    </xf>
    <xf numFmtId="213" fontId="8" fillId="0" borderId="58" xfId="0" applyNumberFormat="1" applyFont="1" applyBorder="1"/>
    <xf numFmtId="213" fontId="7" fillId="0" borderId="0" xfId="0" applyNumberFormat="1" applyFont="1" applyAlignment="1">
      <alignment horizontal="left" wrapText="1"/>
    </xf>
    <xf numFmtId="213" fontId="8" fillId="0" borderId="0" xfId="0" applyNumberFormat="1" applyFont="1" applyAlignment="1">
      <alignment horizontal="left" vertical="top"/>
    </xf>
    <xf numFmtId="213" fontId="8" fillId="0" borderId="58" xfId="15441" applyNumberFormat="1" applyFont="1" applyFill="1" applyBorder="1" applyAlignment="1"/>
    <xf numFmtId="213" fontId="8" fillId="0" borderId="51" xfId="0" applyNumberFormat="1" applyFont="1" applyBorder="1"/>
    <xf numFmtId="213" fontId="8" fillId="0" borderId="72" xfId="0" applyNumberFormat="1" applyFont="1" applyBorder="1"/>
    <xf numFmtId="213" fontId="8" fillId="0" borderId="65" xfId="0" applyNumberFormat="1" applyFont="1" applyBorder="1"/>
    <xf numFmtId="213" fontId="8" fillId="0" borderId="49" xfId="0" applyNumberFormat="1" applyFont="1" applyBorder="1"/>
    <xf numFmtId="213" fontId="8" fillId="0" borderId="49" xfId="1" applyNumberFormat="1" applyFont="1" applyFill="1" applyBorder="1"/>
    <xf numFmtId="213" fontId="8" fillId="0" borderId="77" xfId="1" applyNumberFormat="1" applyFont="1" applyFill="1" applyBorder="1"/>
    <xf numFmtId="213" fontId="7" fillId="0" borderId="49" xfId="0" applyNumberFormat="1" applyFont="1" applyBorder="1" applyAlignment="1">
      <alignment horizontal="left"/>
    </xf>
    <xf numFmtId="213" fontId="7" fillId="0" borderId="49" xfId="0" applyNumberFormat="1" applyFont="1" applyBorder="1"/>
    <xf numFmtId="213" fontId="7" fillId="0" borderId="77" xfId="0" applyNumberFormat="1" applyFont="1" applyBorder="1"/>
    <xf numFmtId="213" fontId="8" fillId="0" borderId="0" xfId="0" applyNumberFormat="1" applyFont="1" applyAlignment="1">
      <alignment horizontal="left"/>
    </xf>
    <xf numFmtId="213" fontId="8" fillId="0" borderId="49" xfId="7" applyNumberFormat="1" applyFont="1" applyBorder="1" applyAlignment="1">
      <alignment vertical="top"/>
    </xf>
    <xf numFmtId="172" fontId="8" fillId="0" borderId="62" xfId="2" applyNumberFormat="1" applyFont="1" applyFill="1" applyBorder="1"/>
    <xf numFmtId="213" fontId="7" fillId="0" borderId="62" xfId="1" applyNumberFormat="1" applyFont="1" applyFill="1" applyBorder="1" applyAlignment="1">
      <alignment horizontal="center" wrapText="1"/>
    </xf>
    <xf numFmtId="172" fontId="8" fillId="0" borderId="58" xfId="2" applyNumberFormat="1" applyFont="1" applyFill="1" applyBorder="1"/>
    <xf numFmtId="213" fontId="8" fillId="0" borderId="53" xfId="1" applyNumberFormat="1" applyFont="1" applyFill="1" applyBorder="1"/>
    <xf numFmtId="213" fontId="20" fillId="0" borderId="12" xfId="0" applyNumberFormat="1" applyFont="1" applyBorder="1"/>
    <xf numFmtId="213" fontId="8" fillId="0" borderId="13" xfId="0" applyNumberFormat="1" applyFont="1" applyBorder="1"/>
    <xf numFmtId="213" fontId="8" fillId="0" borderId="14" xfId="0" applyNumberFormat="1" applyFont="1" applyBorder="1"/>
    <xf numFmtId="213" fontId="8" fillId="0" borderId="15" xfId="0" applyNumberFormat="1" applyFont="1" applyBorder="1"/>
    <xf numFmtId="213" fontId="8" fillId="0" borderId="16" xfId="0" applyNumberFormat="1" applyFont="1" applyBorder="1"/>
    <xf numFmtId="43" fontId="8" fillId="0" borderId="0" xfId="0" applyNumberFormat="1" applyFont="1"/>
    <xf numFmtId="0" fontId="8" fillId="0" borderId="71" xfId="10" applyFont="1" applyBorder="1" applyAlignment="1">
      <alignment horizontal="left" vertical="top" wrapText="1" indent="2"/>
    </xf>
    <xf numFmtId="213" fontId="7" fillId="0" borderId="74" xfId="0" applyNumberFormat="1" applyFont="1" applyBorder="1" applyAlignment="1">
      <alignment wrapText="1"/>
    </xf>
    <xf numFmtId="213" fontId="7" fillId="0" borderId="62" xfId="0" applyNumberFormat="1" applyFont="1" applyBorder="1"/>
    <xf numFmtId="213" fontId="7" fillId="0" borderId="67" xfId="0" quotePrefix="1" applyNumberFormat="1" applyFont="1" applyBorder="1" applyAlignment="1">
      <alignment horizontal="center" vertical="center" wrapText="1"/>
    </xf>
    <xf numFmtId="213" fontId="8" fillId="0" borderId="62" xfId="9" applyNumberFormat="1" applyFont="1" applyFill="1" applyBorder="1"/>
    <xf numFmtId="214" fontId="7" fillId="0" borderId="58" xfId="1" applyNumberFormat="1" applyFont="1" applyFill="1" applyBorder="1"/>
    <xf numFmtId="213" fontId="7" fillId="0" borderId="0" xfId="0" applyNumberFormat="1" applyFont="1" applyAlignment="1">
      <alignment vertical="top" wrapText="1"/>
    </xf>
    <xf numFmtId="213" fontId="7" fillId="0" borderId="0" xfId="0" applyNumberFormat="1" applyFont="1" applyAlignment="1">
      <alignment horizontal="right" vertical="center"/>
    </xf>
    <xf numFmtId="213" fontId="8" fillId="0" borderId="0" xfId="0" applyNumberFormat="1" applyFont="1" applyAlignment="1">
      <alignment horizontal="right" vertical="center"/>
    </xf>
    <xf numFmtId="0" fontId="8" fillId="0" borderId="75" xfId="3" applyFont="1" applyBorder="1" applyAlignment="1">
      <alignment vertical="top"/>
    </xf>
    <xf numFmtId="213" fontId="14" fillId="0" borderId="0" xfId="1" applyNumberFormat="1" applyFont="1" applyFill="1"/>
    <xf numFmtId="213" fontId="14" fillId="0" borderId="0" xfId="0" applyNumberFormat="1" applyFont="1"/>
    <xf numFmtId="0" fontId="7" fillId="0" borderId="0" xfId="3" applyFont="1"/>
    <xf numFmtId="0" fontId="8" fillId="0" borderId="0" xfId="3" applyFont="1"/>
    <xf numFmtId="0" fontId="7" fillId="0" borderId="75" xfId="0" applyFont="1" applyBorder="1" applyAlignment="1">
      <alignment horizontal="left" vertical="center" wrapText="1"/>
    </xf>
    <xf numFmtId="0" fontId="8" fillId="0" borderId="75" xfId="0" applyFont="1" applyBorder="1" applyAlignment="1">
      <alignment vertical="center" wrapText="1"/>
    </xf>
    <xf numFmtId="0" fontId="7" fillId="0" borderId="75" xfId="0" applyFont="1" applyBorder="1" applyAlignment="1">
      <alignment vertical="center"/>
    </xf>
    <xf numFmtId="0" fontId="7" fillId="0" borderId="71" xfId="0" applyFont="1" applyBorder="1" applyAlignment="1">
      <alignment horizontal="left" vertical="center" wrapText="1"/>
    </xf>
    <xf numFmtId="213" fontId="7" fillId="0" borderId="58" xfId="1" applyNumberFormat="1" applyFont="1" applyFill="1" applyBorder="1" applyAlignment="1">
      <alignment vertical="center"/>
    </xf>
    <xf numFmtId="213" fontId="8" fillId="0" borderId="69" xfId="0" applyNumberFormat="1" applyFont="1" applyBorder="1" applyAlignment="1">
      <alignment vertical="center"/>
    </xf>
    <xf numFmtId="213" fontId="123" fillId="0" borderId="0" xfId="0" applyNumberFormat="1" applyFont="1" applyAlignment="1">
      <alignment vertical="center"/>
    </xf>
    <xf numFmtId="213" fontId="124" fillId="0" borderId="0" xfId="0" applyNumberFormat="1" applyFont="1"/>
    <xf numFmtId="213" fontId="124" fillId="0" borderId="0" xfId="1" applyNumberFormat="1" applyFont="1" applyFill="1"/>
    <xf numFmtId="0" fontId="7" fillId="0" borderId="75" xfId="0" applyFont="1" applyBorder="1" applyAlignment="1">
      <alignment wrapText="1"/>
    </xf>
    <xf numFmtId="0" fontId="8" fillId="0" borderId="75" xfId="0" applyFont="1" applyBorder="1" applyAlignment="1">
      <alignment wrapText="1"/>
    </xf>
    <xf numFmtId="0" fontId="7" fillId="0" borderId="71" xfId="0" applyFont="1" applyBorder="1" applyAlignment="1">
      <alignment wrapText="1"/>
    </xf>
    <xf numFmtId="0" fontId="8" fillId="0" borderId="75" xfId="0" applyFont="1" applyBorder="1" applyAlignment="1">
      <alignment vertical="top"/>
    </xf>
    <xf numFmtId="0" fontId="8" fillId="0" borderId="75" xfId="0" applyFont="1" applyBorder="1" applyAlignment="1">
      <alignment vertical="top" wrapText="1"/>
    </xf>
    <xf numFmtId="0" fontId="7" fillId="0" borderId="71" xfId="0" applyFont="1" applyBorder="1" applyAlignment="1">
      <alignment horizontal="left" vertical="top"/>
    </xf>
    <xf numFmtId="0" fontId="8" fillId="0" borderId="71" xfId="0" applyFont="1" applyBorder="1" applyAlignment="1">
      <alignment wrapText="1"/>
    </xf>
    <xf numFmtId="0" fontId="7" fillId="0" borderId="75" xfId="0" applyFont="1" applyBorder="1"/>
    <xf numFmtId="0" fontId="8" fillId="0" borderId="75" xfId="0" applyFont="1" applyBorder="1"/>
    <xf numFmtId="0" fontId="7" fillId="0" borderId="71" xfId="0" applyFont="1" applyBorder="1"/>
    <xf numFmtId="0" fontId="7" fillId="0" borderId="0" xfId="0" applyFont="1" applyAlignment="1">
      <alignment horizontal="left"/>
    </xf>
    <xf numFmtId="0" fontId="7" fillId="0" borderId="74" xfId="0" applyFont="1" applyBorder="1" applyAlignment="1">
      <alignment wrapText="1"/>
    </xf>
    <xf numFmtId="0" fontId="7" fillId="0" borderId="0" xfId="3" applyFont="1" applyAlignment="1">
      <alignment horizontal="left" vertical="top"/>
    </xf>
    <xf numFmtId="0" fontId="8" fillId="0" borderId="75" xfId="0" applyFont="1" applyBorder="1" applyAlignment="1">
      <alignment horizontal="left"/>
    </xf>
    <xf numFmtId="0" fontId="8" fillId="0" borderId="75" xfId="0" applyFont="1" applyBorder="1" applyAlignment="1">
      <alignment horizontal="left" indent="1"/>
    </xf>
    <xf numFmtId="213" fontId="8" fillId="0" borderId="58" xfId="0" applyNumberFormat="1" applyFont="1" applyBorder="1" applyAlignment="1">
      <alignment vertical="top"/>
    </xf>
    <xf numFmtId="0" fontId="7" fillId="0" borderId="75" xfId="0" applyFont="1" applyBorder="1" applyAlignment="1">
      <alignment vertical="top"/>
    </xf>
    <xf numFmtId="0" fontId="7" fillId="0" borderId="71" xfId="0" applyFont="1" applyBorder="1" applyAlignment="1">
      <alignment vertical="top"/>
    </xf>
    <xf numFmtId="0" fontId="8" fillId="0" borderId="75" xfId="0" applyFont="1" applyBorder="1" applyAlignment="1">
      <alignment horizontal="left" vertical="top" wrapText="1"/>
    </xf>
    <xf numFmtId="0" fontId="8" fillId="0" borderId="75" xfId="0" quotePrefix="1" applyFont="1" applyBorder="1"/>
    <xf numFmtId="0" fontId="7" fillId="0" borderId="71" xfId="0" applyFont="1" applyBorder="1" applyAlignment="1">
      <alignment horizontal="left"/>
    </xf>
    <xf numFmtId="0" fontId="8" fillId="0" borderId="75" xfId="0" quotePrefix="1" applyFont="1" applyBorder="1" applyAlignment="1">
      <alignment horizontal="left" indent="1"/>
    </xf>
    <xf numFmtId="0" fontId="7" fillId="0" borderId="0" xfId="3" applyFont="1" applyAlignment="1">
      <alignment vertical="top"/>
    </xf>
    <xf numFmtId="0" fontId="8" fillId="0" borderId="0" xfId="12" applyFont="1" applyAlignment="1">
      <alignment vertical="top"/>
    </xf>
    <xf numFmtId="0" fontId="8" fillId="0" borderId="0" xfId="3" applyFont="1" applyAlignment="1">
      <alignment vertical="top"/>
    </xf>
    <xf numFmtId="0" fontId="7" fillId="0" borderId="75" xfId="3" quotePrefix="1" applyFont="1" applyBorder="1" applyAlignment="1">
      <alignment horizontal="left"/>
    </xf>
    <xf numFmtId="0" fontId="8" fillId="0" borderId="75" xfId="3" applyFont="1" applyBorder="1"/>
    <xf numFmtId="0" fontId="7" fillId="0" borderId="75" xfId="3" applyFont="1" applyBorder="1"/>
    <xf numFmtId="0" fontId="15" fillId="0" borderId="75" xfId="3" applyFont="1" applyBorder="1"/>
    <xf numFmtId="0" fontId="7" fillId="0" borderId="71" xfId="3" applyFont="1" applyBorder="1"/>
    <xf numFmtId="0" fontId="8" fillId="0" borderId="71" xfId="3" applyFont="1" applyBorder="1"/>
    <xf numFmtId="0" fontId="8" fillId="0" borderId="71" xfId="0" applyFont="1" applyBorder="1"/>
    <xf numFmtId="0" fontId="8" fillId="0" borderId="75" xfId="3" applyFont="1" applyBorder="1" applyAlignment="1">
      <alignment wrapText="1"/>
    </xf>
    <xf numFmtId="0" fontId="7" fillId="0" borderId="75" xfId="3" applyFont="1" applyBorder="1" applyAlignment="1">
      <alignment wrapText="1"/>
    </xf>
    <xf numFmtId="15" fontId="7" fillId="0" borderId="71" xfId="3" quotePrefix="1" applyNumberFormat="1" applyFont="1" applyBorder="1" applyAlignment="1">
      <alignment horizontal="left"/>
    </xf>
    <xf numFmtId="15" fontId="7" fillId="0" borderId="75" xfId="3" quotePrefix="1" applyNumberFormat="1" applyFont="1" applyBorder="1" applyAlignment="1">
      <alignment horizontal="left"/>
    </xf>
    <xf numFmtId="0" fontId="7" fillId="0" borderId="71" xfId="3" quotePrefix="1" applyFont="1" applyBorder="1" applyAlignment="1">
      <alignment horizontal="left"/>
    </xf>
    <xf numFmtId="0" fontId="8" fillId="0" borderId="63" xfId="0" applyFont="1" applyBorder="1"/>
    <xf numFmtId="9" fontId="8" fillId="0" borderId="69" xfId="2" applyFont="1" applyFill="1" applyBorder="1"/>
    <xf numFmtId="0" fontId="8" fillId="0" borderId="71" xfId="0" applyFont="1" applyBorder="1" applyAlignment="1">
      <alignment horizontal="left"/>
    </xf>
    <xf numFmtId="0" fontId="8" fillId="0" borderId="63" xfId="3" applyFont="1" applyBorder="1"/>
    <xf numFmtId="213" fontId="8" fillId="0" borderId="65" xfId="3" applyNumberFormat="1" applyFont="1" applyBorder="1"/>
    <xf numFmtId="213" fontId="8" fillId="0" borderId="65" xfId="2" applyNumberFormat="1" applyFont="1" applyFill="1" applyBorder="1" applyAlignment="1">
      <alignment horizontal="center"/>
    </xf>
    <xf numFmtId="213" fontId="8" fillId="0" borderId="5" xfId="1" applyNumberFormat="1" applyFont="1" applyFill="1" applyBorder="1" applyAlignment="1">
      <alignment horizontal="left" vertical="top" wrapText="1" indent="2"/>
    </xf>
    <xf numFmtId="0" fontId="7" fillId="0" borderId="71" xfId="0" applyFont="1" applyBorder="1" applyAlignment="1">
      <alignment horizontal="center"/>
    </xf>
    <xf numFmtId="0" fontId="8" fillId="0" borderId="0" xfId="0" applyFont="1" applyAlignment="1">
      <alignment horizontal="center"/>
    </xf>
    <xf numFmtId="0" fontId="7" fillId="0" borderId="75" xfId="13" applyFont="1" applyBorder="1" applyAlignment="1">
      <alignment horizontal="left" vertical="top"/>
    </xf>
    <xf numFmtId="0" fontId="8" fillId="0" borderId="75" xfId="13" quotePrefix="1" applyFont="1" applyBorder="1" applyAlignment="1">
      <alignment horizontal="left" vertical="top" indent="1"/>
    </xf>
    <xf numFmtId="0" fontId="7" fillId="0" borderId="71" xfId="13" applyFont="1" applyBorder="1" applyAlignment="1">
      <alignment horizontal="left" vertical="top"/>
    </xf>
    <xf numFmtId="0" fontId="8" fillId="0" borderId="75" xfId="10" applyFont="1" applyBorder="1" applyAlignment="1">
      <alignment vertical="top"/>
    </xf>
    <xf numFmtId="0" fontId="8" fillId="0" borderId="61" xfId="10" applyFont="1" applyBorder="1" applyAlignment="1">
      <alignment horizontal="left" vertical="top" wrapText="1" indent="2"/>
    </xf>
    <xf numFmtId="0" fontId="7" fillId="0" borderId="75" xfId="13" quotePrefix="1" applyFont="1" applyBorder="1" applyAlignment="1">
      <alignment horizontal="left"/>
    </xf>
    <xf numFmtId="0" fontId="15" fillId="0" borderId="75" xfId="13" applyFont="1" applyBorder="1"/>
    <xf numFmtId="0" fontId="8" fillId="0" borderId="75" xfId="13" applyFont="1" applyBorder="1"/>
    <xf numFmtId="0" fontId="8" fillId="0" borderId="75" xfId="13" applyFont="1" applyBorder="1" applyAlignment="1">
      <alignment horizontal="left"/>
    </xf>
    <xf numFmtId="0" fontId="7" fillId="0" borderId="71" xfId="13" applyFont="1" applyBorder="1" applyAlignment="1">
      <alignment horizontal="left"/>
    </xf>
    <xf numFmtId="0" fontId="7" fillId="0" borderId="0" xfId="13" applyFont="1" applyAlignment="1">
      <alignment horizontal="left"/>
    </xf>
    <xf numFmtId="0" fontId="15" fillId="0" borderId="0" xfId="0" applyFont="1"/>
    <xf numFmtId="0" fontId="8" fillId="0" borderId="75" xfId="13" applyFont="1" applyBorder="1" applyAlignment="1">
      <alignment vertical="top"/>
    </xf>
    <xf numFmtId="0" fontId="8" fillId="0" borderId="75" xfId="3" applyFont="1" applyBorder="1" applyAlignment="1">
      <alignment horizontal="left" indent="1"/>
    </xf>
    <xf numFmtId="0" fontId="8" fillId="0" borderId="0" xfId="3" applyFont="1" applyAlignment="1">
      <alignment horizontal="left"/>
    </xf>
    <xf numFmtId="0" fontId="7" fillId="0" borderId="56" xfId="3" applyFont="1" applyBorder="1"/>
    <xf numFmtId="0" fontId="8" fillId="0" borderId="56" xfId="3" applyFont="1" applyBorder="1"/>
    <xf numFmtId="0" fontId="8" fillId="0" borderId="0" xfId="3" applyFont="1" applyAlignment="1">
      <alignment horizontal="left" vertical="top"/>
    </xf>
    <xf numFmtId="0" fontId="8" fillId="0" borderId="0" xfId="3" applyFont="1" applyAlignment="1">
      <alignment horizontal="left" vertical="top" wrapText="1"/>
    </xf>
    <xf numFmtId="0" fontId="7" fillId="0" borderId="0" xfId="0" applyFont="1" applyAlignment="1">
      <alignment wrapText="1"/>
    </xf>
    <xf numFmtId="0" fontId="7" fillId="0" borderId="75" xfId="0" applyFont="1" applyBorder="1" applyAlignment="1">
      <alignment horizontal="left" wrapText="1"/>
    </xf>
    <xf numFmtId="0" fontId="8" fillId="0" borderId="75" xfId="0" applyFont="1" applyBorder="1" applyAlignment="1">
      <alignment horizontal="left" wrapText="1"/>
    </xf>
    <xf numFmtId="0" fontId="15" fillId="0" borderId="75" xfId="0" applyFont="1" applyBorder="1" applyAlignment="1">
      <alignment wrapText="1"/>
    </xf>
    <xf numFmtId="0" fontId="8" fillId="0" borderId="0" xfId="0" applyFont="1" applyAlignment="1">
      <alignment horizontal="left"/>
    </xf>
    <xf numFmtId="0" fontId="80" fillId="0" borderId="75" xfId="15619" applyBorder="1" applyAlignment="1">
      <alignment horizontal="justify"/>
    </xf>
    <xf numFmtId="0" fontId="8" fillId="0" borderId="75" xfId="15246" applyFont="1" applyBorder="1"/>
    <xf numFmtId="0" fontId="8" fillId="0" borderId="75" xfId="15246" quotePrefix="1" applyFont="1" applyBorder="1" applyAlignment="1">
      <alignment horizontal="center"/>
    </xf>
    <xf numFmtId="0" fontId="8" fillId="0" borderId="75" xfId="15619" applyFont="1" applyBorder="1" applyAlignment="1">
      <alignment horizontal="justify"/>
    </xf>
    <xf numFmtId="0" fontId="8" fillId="0" borderId="71" xfId="15246" applyFont="1" applyBorder="1"/>
    <xf numFmtId="0" fontId="20" fillId="0" borderId="0" xfId="0" applyFont="1"/>
    <xf numFmtId="216" fontId="8" fillId="0" borderId="75" xfId="0" applyNumberFormat="1" applyFont="1" applyBorder="1"/>
    <xf numFmtId="0" fontId="7" fillId="0" borderId="0" xfId="0" quotePrefix="1" applyFont="1"/>
    <xf numFmtId="0" fontId="20" fillId="0" borderId="75" xfId="0" applyFont="1" applyBorder="1"/>
    <xf numFmtId="0" fontId="8" fillId="0" borderId="0" xfId="15621" applyFont="1" applyAlignment="1">
      <alignment horizontal="left" vertical="top"/>
    </xf>
    <xf numFmtId="214" fontId="7" fillId="0" borderId="0" xfId="1" applyNumberFormat="1" applyFont="1" applyFill="1" applyBorder="1"/>
    <xf numFmtId="168" fontId="7" fillId="0" borderId="0" xfId="1" applyNumberFormat="1" applyFont="1" applyFill="1" applyBorder="1"/>
    <xf numFmtId="0" fontId="8" fillId="0" borderId="0" xfId="0" quotePrefix="1" applyFont="1"/>
    <xf numFmtId="0" fontId="7" fillId="0" borderId="60" xfId="0" applyFont="1" applyBorder="1" applyAlignment="1">
      <alignment horizontal="left" wrapText="1"/>
    </xf>
    <xf numFmtId="0" fontId="15" fillId="0" borderId="60" xfId="0" applyFont="1" applyBorder="1" applyAlignment="1">
      <alignment wrapText="1"/>
    </xf>
    <xf numFmtId="0" fontId="8" fillId="0" borderId="60" xfId="0" applyFont="1" applyBorder="1"/>
    <xf numFmtId="10" fontId="7" fillId="0" borderId="0" xfId="2" applyNumberFormat="1" applyFont="1" applyFill="1"/>
    <xf numFmtId="0" fontId="8" fillId="0" borderId="75" xfId="15621" applyFont="1" applyBorder="1" applyAlignment="1">
      <alignment horizontal="left" vertical="top"/>
    </xf>
    <xf numFmtId="0" fontId="8" fillId="0" borderId="71" xfId="15621" applyFont="1" applyBorder="1" applyAlignment="1">
      <alignment horizontal="left" vertical="top"/>
    </xf>
    <xf numFmtId="0" fontId="7" fillId="0" borderId="75" xfId="0" applyFont="1" applyBorder="1" applyAlignment="1">
      <alignment vertical="top" wrapText="1"/>
    </xf>
    <xf numFmtId="0" fontId="7" fillId="0" borderId="71" xfId="0" applyFont="1" applyBorder="1" applyAlignment="1">
      <alignment vertical="top" wrapText="1"/>
    </xf>
    <xf numFmtId="0" fontId="7" fillId="0" borderId="0" xfId="0" applyFont="1" applyAlignment="1">
      <alignment vertical="top" wrapText="1"/>
    </xf>
    <xf numFmtId="213" fontId="124" fillId="0" borderId="0" xfId="0" applyNumberFormat="1" applyFont="1" applyAlignment="1">
      <alignment wrapText="1"/>
    </xf>
    <xf numFmtId="213" fontId="123" fillId="0" borderId="0" xfId="9" applyNumberFormat="1" applyFont="1" applyFill="1" applyBorder="1"/>
    <xf numFmtId="213" fontId="123" fillId="0" borderId="0" xfId="0" applyNumberFormat="1" applyFont="1"/>
    <xf numFmtId="0" fontId="7" fillId="0" borderId="71" xfId="0" applyFont="1" applyBorder="1" applyAlignment="1">
      <alignment horizontal="left" vertical="top" wrapText="1"/>
    </xf>
    <xf numFmtId="0" fontId="8" fillId="0" borderId="56" xfId="0" applyFont="1" applyBorder="1" applyAlignment="1">
      <alignment horizontal="justify" wrapText="1"/>
    </xf>
    <xf numFmtId="0" fontId="8" fillId="0" borderId="75" xfId="0" applyFont="1" applyBorder="1" applyAlignment="1">
      <alignment horizontal="justify" wrapText="1"/>
    </xf>
    <xf numFmtId="0" fontId="8" fillId="0" borderId="75" xfId="0" applyFont="1" applyBorder="1" applyAlignment="1">
      <alignment horizontal="left" wrapText="1" indent="1"/>
    </xf>
    <xf numFmtId="0" fontId="8" fillId="0" borderId="60" xfId="0" applyFont="1" applyBorder="1" applyAlignment="1">
      <alignment horizontal="left" wrapText="1" indent="1"/>
    </xf>
    <xf numFmtId="0" fontId="7" fillId="0" borderId="0" xfId="0" applyFont="1" applyAlignment="1">
      <alignment horizontal="left" vertical="top" wrapText="1"/>
    </xf>
    <xf numFmtId="213" fontId="8" fillId="0" borderId="13" xfId="1" applyNumberFormat="1" applyFont="1" applyFill="1" applyBorder="1"/>
    <xf numFmtId="0" fontId="8" fillId="0" borderId="61" xfId="0" applyFont="1" applyBorder="1" applyAlignment="1">
      <alignment vertical="top" wrapText="1"/>
    </xf>
    <xf numFmtId="213" fontId="8" fillId="0" borderId="5" xfId="0" applyNumberFormat="1" applyFont="1" applyBorder="1" applyAlignment="1">
      <alignment vertical="top"/>
    </xf>
    <xf numFmtId="166" fontId="8" fillId="0" borderId="5" xfId="1" applyFont="1" applyFill="1" applyBorder="1" applyAlignment="1">
      <alignment vertical="top"/>
    </xf>
    <xf numFmtId="213" fontId="7" fillId="0" borderId="0" xfId="3" applyNumberFormat="1" applyFont="1" applyAlignment="1">
      <alignment horizontal="left" vertical="center"/>
    </xf>
    <xf numFmtId="213" fontId="7" fillId="0" borderId="0" xfId="0" applyNumberFormat="1" applyFont="1" applyAlignment="1">
      <alignment horizontal="left"/>
    </xf>
    <xf numFmtId="0" fontId="8" fillId="0" borderId="0" xfId="0" applyFont="1" applyAlignment="1">
      <alignment vertical="top" wrapText="1"/>
    </xf>
    <xf numFmtId="213" fontId="7" fillId="0" borderId="66" xfId="0" applyNumberFormat="1" applyFont="1" applyBorder="1" applyAlignment="1">
      <alignment horizontal="center" vertical="center" wrapText="1"/>
    </xf>
    <xf numFmtId="213" fontId="7" fillId="0" borderId="67" xfId="0" applyNumberFormat="1" applyFont="1" applyBorder="1" applyAlignment="1">
      <alignment horizontal="center" vertical="center" wrapText="1"/>
    </xf>
    <xf numFmtId="213" fontId="7" fillId="0" borderId="66" xfId="0" quotePrefix="1" applyNumberFormat="1" applyFont="1" applyBorder="1" applyAlignment="1">
      <alignment horizontal="center" vertical="center" wrapText="1"/>
    </xf>
    <xf numFmtId="0" fontId="8" fillId="0" borderId="0" xfId="0" applyFont="1" applyAlignment="1">
      <alignment horizontal="justify" vertical="top" wrapText="1"/>
    </xf>
    <xf numFmtId="0" fontId="7" fillId="0" borderId="74" xfId="0" applyFont="1" applyBorder="1" applyAlignment="1">
      <alignment horizontal="center" vertical="center" wrapText="1"/>
    </xf>
    <xf numFmtId="0" fontId="8" fillId="0" borderId="0" xfId="0" applyFont="1" applyAlignment="1">
      <alignment wrapText="1"/>
    </xf>
    <xf numFmtId="213" fontId="8" fillId="0" borderId="0" xfId="0" applyNumberFormat="1" applyFont="1" applyAlignment="1">
      <alignment horizontal="justify" vertical="top" wrapText="1"/>
    </xf>
    <xf numFmtId="213" fontId="8" fillId="0" borderId="0" xfId="0" applyNumberFormat="1" applyFont="1" applyAlignment="1">
      <alignment horizontal="left" vertical="top" wrapText="1"/>
    </xf>
    <xf numFmtId="0" fontId="8" fillId="0" borderId="56" xfId="0" applyFont="1" applyBorder="1" applyAlignment="1">
      <alignment horizontal="left"/>
    </xf>
    <xf numFmtId="0" fontId="7" fillId="0" borderId="0" xfId="0" applyFont="1" applyAlignment="1">
      <alignment horizontal="left" vertical="top"/>
    </xf>
    <xf numFmtId="213" fontId="7" fillId="0" borderId="69" xfId="1" applyNumberFormat="1" applyFont="1" applyFill="1" applyBorder="1" applyAlignment="1">
      <alignment horizontal="right"/>
    </xf>
    <xf numFmtId="166" fontId="8" fillId="0" borderId="62" xfId="1" applyFont="1" applyFill="1" applyBorder="1" applyAlignment="1">
      <alignment horizontal="right"/>
    </xf>
    <xf numFmtId="0" fontId="7" fillId="0" borderId="75" xfId="13" applyFont="1" applyBorder="1" applyAlignment="1">
      <alignment horizontal="left"/>
    </xf>
    <xf numFmtId="0" fontId="8" fillId="0" borderId="75" xfId="13" applyFont="1" applyBorder="1" applyAlignment="1">
      <alignment horizontal="left" indent="2"/>
    </xf>
    <xf numFmtId="213" fontId="8" fillId="0" borderId="62" xfId="1" applyNumberFormat="1" applyFont="1" applyFill="1" applyBorder="1" applyAlignment="1">
      <alignment horizontal="right" vertical="center"/>
    </xf>
    <xf numFmtId="0" fontId="8" fillId="0" borderId="75" xfId="1" applyNumberFormat="1" applyFont="1" applyFill="1" applyBorder="1"/>
    <xf numFmtId="0" fontId="7" fillId="0" borderId="75" xfId="1" applyNumberFormat="1" applyFont="1" applyFill="1" applyBorder="1"/>
    <xf numFmtId="0" fontId="8" fillId="0" borderId="75" xfId="1" applyNumberFormat="1" applyFont="1" applyFill="1" applyBorder="1" applyAlignment="1">
      <alignment wrapText="1"/>
    </xf>
    <xf numFmtId="213" fontId="12" fillId="0" borderId="0" xfId="0" applyNumberFormat="1" applyFont="1"/>
    <xf numFmtId="213" fontId="7" fillId="0" borderId="0" xfId="11" applyNumberFormat="1" applyFont="1" applyFill="1" applyBorder="1" applyAlignment="1">
      <alignment horizontal="left" vertical="top" wrapText="1"/>
    </xf>
    <xf numFmtId="0" fontId="8" fillId="0" borderId="0" xfId="0" applyFont="1" applyAlignment="1">
      <alignment horizontal="left" vertical="top" wrapText="1"/>
    </xf>
    <xf numFmtId="0" fontId="8" fillId="0" borderId="0" xfId="3" applyFont="1" applyAlignment="1">
      <alignment horizontal="justify" vertical="top" wrapText="1"/>
    </xf>
    <xf numFmtId="0" fontId="122" fillId="0" borderId="0" xfId="0" applyFont="1" applyAlignment="1">
      <alignment horizontal="justify" vertical="top" wrapText="1"/>
    </xf>
    <xf numFmtId="0" fontId="8" fillId="0" borderId="0" xfId="0" applyFont="1" applyAlignment="1">
      <alignment horizontal="left" vertical="top"/>
    </xf>
    <xf numFmtId="0" fontId="7" fillId="59" borderId="23" xfId="3" applyFont="1" applyFill="1" applyBorder="1" applyAlignment="1">
      <alignment horizontal="center" vertical="top"/>
    </xf>
    <xf numFmtId="0" fontId="8" fillId="0" borderId="0" xfId="0" applyFont="1" applyAlignment="1">
      <alignment horizontal="center" vertical="top"/>
    </xf>
    <xf numFmtId="0" fontId="7" fillId="0" borderId="0" xfId="3" applyFont="1" applyAlignment="1">
      <alignment horizontal="center" vertical="top"/>
    </xf>
    <xf numFmtId="0" fontId="8" fillId="0" borderId="4" xfId="0" applyFont="1" applyBorder="1" applyAlignment="1">
      <alignment horizontal="center" vertical="top"/>
    </xf>
    <xf numFmtId="213" fontId="8" fillId="0" borderId="0" xfId="0" applyNumberFormat="1" applyFont="1" applyAlignment="1">
      <alignment horizontal="right" vertical="top"/>
    </xf>
    <xf numFmtId="0" fontId="8" fillId="0" borderId="21" xfId="0" quotePrefix="1" applyFont="1" applyBorder="1" applyAlignment="1">
      <alignment horizontal="left" vertical="top"/>
    </xf>
    <xf numFmtId="0" fontId="8" fillId="0" borderId="23" xfId="0" applyFont="1" applyBorder="1" applyAlignment="1">
      <alignment horizontal="center" vertical="top"/>
    </xf>
    <xf numFmtId="0" fontId="8" fillId="0" borderId="4" xfId="4" applyNumberFormat="1" applyFont="1" applyFill="1" applyBorder="1" applyAlignment="1">
      <alignment horizontal="center" vertical="top"/>
    </xf>
    <xf numFmtId="0" fontId="8" fillId="0" borderId="4" xfId="0" quotePrefix="1" applyFont="1" applyBorder="1" applyAlignment="1">
      <alignment horizontal="center" vertical="top"/>
    </xf>
    <xf numFmtId="0" fontId="7" fillId="0" borderId="23" xfId="0" applyFont="1" applyBorder="1" applyAlignment="1">
      <alignment horizontal="center" vertical="top"/>
    </xf>
    <xf numFmtId="0" fontId="7" fillId="0" borderId="4" xfId="0" applyFont="1" applyBorder="1" applyAlignment="1">
      <alignment horizontal="center" vertical="top"/>
    </xf>
    <xf numFmtId="0" fontId="8" fillId="0" borderId="4" xfId="4" quotePrefix="1" applyNumberFormat="1" applyFont="1" applyFill="1" applyBorder="1" applyAlignment="1">
      <alignment horizontal="center" vertical="top"/>
    </xf>
    <xf numFmtId="213" fontId="7" fillId="0" borderId="0" xfId="0" applyNumberFormat="1" applyFont="1" applyAlignment="1">
      <alignment horizontal="left" vertical="top" wrapText="1"/>
    </xf>
    <xf numFmtId="0" fontId="7" fillId="0" borderId="0" xfId="0" applyFont="1" applyAlignment="1">
      <alignment horizontal="center" vertical="top"/>
    </xf>
    <xf numFmtId="213" fontId="7" fillId="0" borderId="0" xfId="4" applyNumberFormat="1" applyFont="1" applyFill="1" applyAlignment="1">
      <alignment horizontal="left" vertical="top"/>
    </xf>
    <xf numFmtId="0" fontId="7" fillId="59" borderId="22" xfId="3" applyFont="1" applyFill="1" applyBorder="1" applyAlignment="1">
      <alignment horizontal="left" vertical="top"/>
    </xf>
    <xf numFmtId="213" fontId="7" fillId="0" borderId="0" xfId="4" applyNumberFormat="1" applyFont="1" applyFill="1" applyBorder="1" applyAlignment="1">
      <alignment horizontal="left" vertical="top"/>
    </xf>
    <xf numFmtId="213" fontId="7" fillId="0" borderId="0" xfId="0" applyNumberFormat="1" applyFont="1" applyAlignment="1">
      <alignment horizontal="left" vertical="top"/>
    </xf>
    <xf numFmtId="0" fontId="7" fillId="0" borderId="21" xfId="0" applyFont="1" applyBorder="1" applyAlignment="1">
      <alignment horizontal="left" vertical="top"/>
    </xf>
    <xf numFmtId="0" fontId="8" fillId="0" borderId="21" xfId="0" applyFont="1" applyBorder="1" applyAlignment="1">
      <alignment horizontal="left" vertical="top"/>
    </xf>
    <xf numFmtId="213" fontId="8" fillId="0" borderId="0" xfId="1" applyNumberFormat="1" applyFont="1" applyFill="1" applyAlignment="1">
      <alignment horizontal="left" vertical="top"/>
    </xf>
    <xf numFmtId="0" fontId="7" fillId="0" borderId="22" xfId="0" applyFont="1" applyBorder="1" applyAlignment="1">
      <alignment horizontal="left" vertical="top"/>
    </xf>
    <xf numFmtId="213" fontId="7" fillId="0" borderId="0" xfId="1" applyNumberFormat="1" applyFont="1" applyFill="1" applyBorder="1" applyAlignment="1">
      <alignment horizontal="left" vertical="top"/>
    </xf>
    <xf numFmtId="213" fontId="7" fillId="0" borderId="0" xfId="1" applyNumberFormat="1" applyFont="1" applyFill="1" applyAlignment="1">
      <alignment horizontal="left" vertical="top"/>
    </xf>
    <xf numFmtId="213" fontId="8" fillId="0" borderId="0" xfId="4" applyNumberFormat="1" applyFont="1" applyFill="1" applyAlignment="1">
      <alignment horizontal="left" vertical="top"/>
    </xf>
    <xf numFmtId="213" fontId="7" fillId="0" borderId="0" xfId="4" applyNumberFormat="1" applyFont="1" applyFill="1" applyAlignment="1">
      <alignment horizontal="center" vertical="top"/>
    </xf>
    <xf numFmtId="0" fontId="8" fillId="2" borderId="0" xfId="0" applyFont="1" applyFill="1" applyAlignment="1">
      <alignment horizontal="left" vertical="top"/>
    </xf>
    <xf numFmtId="213" fontId="8" fillId="2" borderId="0" xfId="0" applyNumberFormat="1" applyFont="1" applyFill="1" applyAlignment="1">
      <alignment horizontal="left" vertical="top"/>
    </xf>
    <xf numFmtId="0" fontId="7" fillId="0" borderId="22" xfId="3" applyFont="1" applyBorder="1" applyAlignment="1">
      <alignment horizontal="left" vertical="top" wrapText="1"/>
    </xf>
    <xf numFmtId="0" fontId="7" fillId="59" borderId="64" xfId="3" applyFont="1" applyFill="1" applyBorder="1" applyAlignment="1">
      <alignment horizontal="center" vertical="top"/>
    </xf>
    <xf numFmtId="0" fontId="8" fillId="0" borderId="4" xfId="3" applyFont="1" applyBorder="1" applyAlignment="1">
      <alignment horizontal="center" vertical="top"/>
    </xf>
    <xf numFmtId="213" fontId="8" fillId="0" borderId="4" xfId="3" applyNumberFormat="1" applyFont="1" applyBorder="1" applyAlignment="1">
      <alignment horizontal="center" vertical="top"/>
    </xf>
    <xf numFmtId="213" fontId="8" fillId="0" borderId="23" xfId="3" applyNumberFormat="1" applyFont="1" applyBorder="1" applyAlignment="1">
      <alignment horizontal="center" vertical="top"/>
    </xf>
    <xf numFmtId="213" fontId="19" fillId="0" borderId="4" xfId="3" applyNumberFormat="1" applyFont="1" applyBorder="1" applyAlignment="1">
      <alignment horizontal="center" vertical="top"/>
    </xf>
    <xf numFmtId="213" fontId="7" fillId="0" borderId="23" xfId="3" applyNumberFormat="1" applyFont="1" applyBorder="1" applyAlignment="1">
      <alignment horizontal="center" vertical="top" wrapText="1"/>
    </xf>
    <xf numFmtId="213" fontId="7" fillId="0" borderId="23" xfId="3" applyNumberFormat="1" applyFont="1" applyBorder="1" applyAlignment="1">
      <alignment horizontal="center" vertical="top"/>
    </xf>
    <xf numFmtId="213" fontId="7" fillId="0" borderId="4" xfId="3" applyNumberFormat="1" applyFont="1" applyBorder="1" applyAlignment="1">
      <alignment horizontal="center" vertical="top"/>
    </xf>
    <xf numFmtId="0" fontId="8" fillId="0" borderId="21" xfId="3" applyFont="1" applyBorder="1" applyAlignment="1">
      <alignment horizontal="left" vertical="top"/>
    </xf>
    <xf numFmtId="0" fontId="8" fillId="0" borderId="21" xfId="3" quotePrefix="1" applyFont="1" applyBorder="1" applyAlignment="1">
      <alignment horizontal="left" vertical="top"/>
    </xf>
    <xf numFmtId="213" fontId="8" fillId="0" borderId="4" xfId="0" applyNumberFormat="1" applyFont="1" applyBorder="1" applyAlignment="1">
      <alignment horizontal="center" vertical="top"/>
    </xf>
    <xf numFmtId="0" fontId="8" fillId="0" borderId="63" xfId="0" quotePrefix="1" applyFont="1" applyBorder="1" applyAlignment="1">
      <alignment horizontal="left" vertical="top"/>
    </xf>
    <xf numFmtId="213" fontId="8" fillId="0" borderId="65" xfId="0" applyNumberFormat="1" applyFont="1" applyBorder="1" applyAlignment="1">
      <alignment horizontal="center" vertical="top"/>
    </xf>
    <xf numFmtId="0" fontId="8" fillId="0" borderId="0" xfId="3" quotePrefix="1" applyFont="1" applyAlignment="1">
      <alignment horizontal="left" vertical="top"/>
    </xf>
    <xf numFmtId="213" fontId="7" fillId="0" borderId="10" xfId="3" applyNumberFormat="1" applyFont="1" applyBorder="1" applyAlignment="1">
      <alignment horizontal="left" vertical="top"/>
    </xf>
    <xf numFmtId="213" fontId="8" fillId="0" borderId="0" xfId="3" applyNumberFormat="1" applyFont="1" applyAlignment="1">
      <alignment horizontal="left" vertical="top"/>
    </xf>
    <xf numFmtId="213" fontId="7" fillId="0" borderId="12" xfId="3" applyNumberFormat="1" applyFont="1" applyBorder="1" applyAlignment="1">
      <alignment horizontal="left" vertical="top"/>
    </xf>
    <xf numFmtId="0" fontId="12" fillId="0" borderId="0" xfId="0" applyFont="1" applyAlignment="1">
      <alignment horizontal="left" vertical="top"/>
    </xf>
    <xf numFmtId="213" fontId="7" fillId="0" borderId="15" xfId="3" applyNumberFormat="1" applyFont="1" applyBorder="1" applyAlignment="1">
      <alignment horizontal="left" vertical="top"/>
    </xf>
    <xf numFmtId="213" fontId="7" fillId="0" borderId="59" xfId="3" applyNumberFormat="1" applyFont="1" applyBorder="1" applyAlignment="1">
      <alignment horizontal="left" vertical="top"/>
    </xf>
    <xf numFmtId="0" fontId="7" fillId="59" borderId="55" xfId="3" applyFont="1" applyFill="1" applyBorder="1" applyAlignment="1">
      <alignment horizontal="left" vertical="top"/>
    </xf>
    <xf numFmtId="0" fontId="7" fillId="0" borderId="21" xfId="3" applyFont="1" applyBorder="1" applyAlignment="1">
      <alignment horizontal="left" vertical="top"/>
    </xf>
    <xf numFmtId="213" fontId="8" fillId="0" borderId="12" xfId="3" applyNumberFormat="1" applyFont="1" applyBorder="1" applyAlignment="1">
      <alignment horizontal="left" vertical="top"/>
    </xf>
    <xf numFmtId="0" fontId="7" fillId="0" borderId="22" xfId="3" applyFont="1" applyBorder="1" applyAlignment="1">
      <alignment horizontal="left" vertical="top"/>
    </xf>
    <xf numFmtId="10" fontId="7" fillId="0" borderId="0" xfId="2" applyNumberFormat="1" applyFont="1" applyFill="1" applyAlignment="1">
      <alignment horizontal="left" vertical="top"/>
    </xf>
    <xf numFmtId="213" fontId="8" fillId="0" borderId="12" xfId="3" applyNumberFormat="1" applyFont="1" applyBorder="1" applyAlignment="1">
      <alignment horizontal="left" vertical="top" wrapText="1"/>
    </xf>
    <xf numFmtId="0" fontId="7" fillId="0" borderId="21" xfId="3" applyFont="1" applyBorder="1" applyAlignment="1">
      <alignment horizontal="left" vertical="top" wrapText="1"/>
    </xf>
    <xf numFmtId="213" fontId="8" fillId="0" borderId="12" xfId="0" applyNumberFormat="1" applyFont="1" applyBorder="1" applyAlignment="1">
      <alignment horizontal="left" vertical="top"/>
    </xf>
    <xf numFmtId="0" fontId="15" fillId="0" borderId="21" xfId="3" applyFont="1" applyBorder="1" applyAlignment="1">
      <alignment horizontal="left" vertical="top"/>
    </xf>
    <xf numFmtId="213" fontId="8" fillId="0" borderId="14" xfId="3" applyNumberFormat="1" applyFont="1" applyBorder="1" applyAlignment="1">
      <alignment horizontal="left" vertical="top"/>
    </xf>
    <xf numFmtId="213" fontId="7" fillId="0" borderId="4" xfId="3" applyNumberFormat="1" applyFont="1" applyBorder="1" applyAlignment="1">
      <alignment horizontal="center" vertical="top" wrapText="1"/>
    </xf>
    <xf numFmtId="0" fontId="7" fillId="59" borderId="63" xfId="3" applyFont="1" applyFill="1" applyBorder="1" applyAlignment="1">
      <alignment horizontal="left" vertical="top"/>
    </xf>
    <xf numFmtId="0" fontId="7" fillId="59" borderId="65" xfId="3" applyFont="1" applyFill="1" applyBorder="1" applyAlignment="1">
      <alignment horizontal="center" vertical="top"/>
    </xf>
    <xf numFmtId="0" fontId="7" fillId="0" borderId="53" xfId="0" applyFont="1" applyBorder="1" applyAlignment="1">
      <alignment horizontal="left" vertical="top"/>
    </xf>
    <xf numFmtId="0" fontId="8" fillId="0" borderId="53" xfId="0" applyFont="1" applyBorder="1" applyAlignment="1">
      <alignment horizontal="center" vertical="top"/>
    </xf>
    <xf numFmtId="0" fontId="7" fillId="0" borderId="0" xfId="3" applyFont="1" applyAlignment="1">
      <alignment vertical="center"/>
    </xf>
    <xf numFmtId="0" fontId="7" fillId="0" borderId="0" xfId="3" applyFont="1" applyAlignment="1">
      <alignment horizontal="right" vertical="center"/>
    </xf>
    <xf numFmtId="0" fontId="7" fillId="59" borderId="74" xfId="0" applyFont="1" applyFill="1" applyBorder="1" applyAlignment="1">
      <alignment vertical="center"/>
    </xf>
    <xf numFmtId="0" fontId="7" fillId="59" borderId="75" xfId="0" applyFont="1" applyFill="1" applyBorder="1" applyAlignment="1">
      <alignment horizontal="left" vertical="center" indent="3"/>
    </xf>
    <xf numFmtId="0" fontId="7" fillId="0" borderId="75" xfId="0" applyFont="1" applyBorder="1" applyAlignment="1">
      <alignment horizontal="left" vertical="center" wrapText="1" indent="3"/>
    </xf>
    <xf numFmtId="0" fontId="8" fillId="0" borderId="75" xfId="0" applyFont="1" applyBorder="1" applyAlignment="1">
      <alignment horizontal="left" vertical="center" wrapText="1" indent="3"/>
    </xf>
    <xf numFmtId="0" fontId="7" fillId="0" borderId="71" xfId="0" applyFont="1" applyBorder="1" applyAlignment="1">
      <alignment horizontal="left" vertical="center" wrapText="1" indent="3"/>
    </xf>
    <xf numFmtId="213" fontId="7" fillId="59" borderId="62" xfId="0" applyNumberFormat="1" applyFont="1" applyFill="1" applyBorder="1" applyAlignment="1">
      <alignment horizontal="center" vertical="center" wrapText="1"/>
    </xf>
    <xf numFmtId="0" fontId="7" fillId="59" borderId="66" xfId="0" applyFont="1" applyFill="1" applyBorder="1" applyAlignment="1">
      <alignment horizontal="right" vertical="center"/>
    </xf>
    <xf numFmtId="0" fontId="7" fillId="59" borderId="67" xfId="0" applyFont="1" applyFill="1" applyBorder="1" applyAlignment="1">
      <alignment horizontal="right" vertical="center"/>
    </xf>
    <xf numFmtId="0" fontId="7" fillId="59" borderId="74" xfId="0" applyFont="1" applyFill="1" applyBorder="1" applyAlignment="1">
      <alignment vertical="top"/>
    </xf>
    <xf numFmtId="0" fontId="7" fillId="59" borderId="61" xfId="0" applyFont="1" applyFill="1" applyBorder="1" applyAlignment="1">
      <alignment vertical="top"/>
    </xf>
    <xf numFmtId="213" fontId="7" fillId="59" borderId="66" xfId="0" applyNumberFormat="1" applyFont="1" applyFill="1" applyBorder="1" applyAlignment="1">
      <alignment horizontal="center" vertical="center" wrapText="1"/>
    </xf>
    <xf numFmtId="213" fontId="7" fillId="59" borderId="67" xfId="0" applyNumberFormat="1" applyFont="1" applyFill="1" applyBorder="1" applyAlignment="1">
      <alignment horizontal="center" vertical="center" wrapText="1"/>
    </xf>
    <xf numFmtId="213" fontId="7" fillId="59" borderId="66" xfId="0" applyNumberFormat="1" applyFont="1" applyFill="1" applyBorder="1" applyAlignment="1">
      <alignment horizontal="center" vertical="top" wrapText="1"/>
    </xf>
    <xf numFmtId="213" fontId="7" fillId="59" borderId="67" xfId="0" applyNumberFormat="1" applyFont="1" applyFill="1" applyBorder="1" applyAlignment="1">
      <alignment horizontal="center" vertical="top" wrapText="1"/>
    </xf>
    <xf numFmtId="213" fontId="7" fillId="0" borderId="57" xfId="1" applyNumberFormat="1" applyFont="1" applyFill="1" applyBorder="1" applyAlignment="1">
      <alignment vertical="top"/>
    </xf>
    <xf numFmtId="0" fontId="8" fillId="0" borderId="0" xfId="0" applyFont="1" applyAlignment="1">
      <alignment horizontal="right" vertical="top"/>
    </xf>
    <xf numFmtId="213" fontId="7" fillId="59" borderId="24" xfId="0" applyNumberFormat="1" applyFont="1" applyFill="1" applyBorder="1" applyAlignment="1">
      <alignment horizontal="center" vertical="top" wrapText="1"/>
    </xf>
    <xf numFmtId="0" fontId="7" fillId="59" borderId="75" xfId="0" applyFont="1" applyFill="1" applyBorder="1" applyAlignment="1">
      <alignment vertical="top" wrapText="1"/>
    </xf>
    <xf numFmtId="213" fontId="7" fillId="59" borderId="66" xfId="1" quotePrefix="1" applyNumberFormat="1" applyFont="1" applyFill="1" applyBorder="1" applyAlignment="1">
      <alignment horizontal="center" vertical="top" wrapText="1"/>
    </xf>
    <xf numFmtId="213" fontId="7" fillId="0" borderId="0" xfId="9" applyNumberFormat="1" applyFont="1" applyFill="1" applyBorder="1" applyAlignment="1">
      <alignment horizontal="right" vertical="top"/>
    </xf>
    <xf numFmtId="213" fontId="8" fillId="0" borderId="0" xfId="9" applyNumberFormat="1" applyFont="1" applyFill="1" applyAlignment="1">
      <alignment horizontal="left" vertical="top"/>
    </xf>
    <xf numFmtId="213" fontId="7" fillId="0" borderId="0" xfId="9" applyNumberFormat="1" applyFont="1" applyFill="1" applyBorder="1" applyAlignment="1">
      <alignment horizontal="left" vertical="top"/>
    </xf>
    <xf numFmtId="0" fontId="7" fillId="0" borderId="75" xfId="0" applyFont="1" applyBorder="1" applyAlignment="1">
      <alignment horizontal="left" vertical="top" wrapText="1"/>
    </xf>
    <xf numFmtId="0" fontId="7" fillId="0" borderId="61" xfId="0" applyFont="1" applyBorder="1" applyAlignment="1">
      <alignment horizontal="left" vertical="top" wrapText="1"/>
    </xf>
    <xf numFmtId="213" fontId="8" fillId="0" borderId="58" xfId="1" applyNumberFormat="1" applyFont="1" applyFill="1" applyBorder="1" applyAlignment="1">
      <alignment horizontal="left" vertical="top"/>
    </xf>
    <xf numFmtId="0" fontId="8" fillId="0" borderId="75" xfId="0" applyFont="1" applyBorder="1" applyAlignment="1">
      <alignment horizontal="left" vertical="top"/>
    </xf>
    <xf numFmtId="0" fontId="7" fillId="59" borderId="74" xfId="0" applyFont="1" applyFill="1" applyBorder="1" applyAlignment="1">
      <alignment horizontal="left" vertical="top" wrapText="1"/>
    </xf>
    <xf numFmtId="213" fontId="7" fillId="0" borderId="5" xfId="1" applyNumberFormat="1" applyFont="1" applyFill="1" applyBorder="1" applyAlignment="1">
      <alignment horizontal="left" vertical="top" wrapText="1"/>
    </xf>
    <xf numFmtId="213" fontId="7" fillId="0" borderId="70" xfId="1" applyNumberFormat="1" applyFont="1" applyFill="1" applyBorder="1" applyAlignment="1">
      <alignment horizontal="left" vertical="top" wrapText="1"/>
    </xf>
    <xf numFmtId="0" fontId="7" fillId="59" borderId="22" xfId="0" applyFont="1" applyFill="1" applyBorder="1" applyAlignment="1">
      <alignment horizontal="left" vertical="top" wrapText="1"/>
    </xf>
    <xf numFmtId="0" fontId="7" fillId="59" borderId="23" xfId="9" applyNumberFormat="1" applyFont="1" applyFill="1" applyBorder="1" applyAlignment="1">
      <alignment horizontal="left" vertical="top" wrapText="1"/>
    </xf>
    <xf numFmtId="0" fontId="7" fillId="59" borderId="24" xfId="9" applyNumberFormat="1" applyFont="1" applyFill="1" applyBorder="1" applyAlignment="1">
      <alignment horizontal="left" vertical="top" wrapText="1"/>
    </xf>
    <xf numFmtId="213" fontId="8" fillId="2" borderId="62" xfId="1" applyNumberFormat="1" applyFont="1" applyFill="1" applyBorder="1" applyAlignment="1">
      <alignment horizontal="left" vertical="top"/>
    </xf>
    <xf numFmtId="0" fontId="8" fillId="0" borderId="61" xfId="0" applyFont="1" applyBorder="1" applyAlignment="1">
      <alignment horizontal="left" vertical="top"/>
    </xf>
    <xf numFmtId="213" fontId="8" fillId="2" borderId="5" xfId="1" applyNumberFormat="1" applyFont="1" applyFill="1" applyBorder="1" applyAlignment="1">
      <alignment horizontal="left" vertical="top"/>
    </xf>
    <xf numFmtId="0" fontId="7" fillId="0" borderId="74" xfId="0" applyFont="1" applyBorder="1" applyAlignment="1">
      <alignment vertical="top" wrapText="1"/>
    </xf>
    <xf numFmtId="213" fontId="8" fillId="2" borderId="62" xfId="1" applyNumberFormat="1" applyFont="1" applyFill="1" applyBorder="1" applyAlignment="1">
      <alignment vertical="top"/>
    </xf>
    <xf numFmtId="0" fontId="7" fillId="59" borderId="74" xfId="0" applyFont="1" applyFill="1" applyBorder="1" applyAlignment="1">
      <alignment horizontal="center" vertical="center" wrapText="1"/>
    </xf>
    <xf numFmtId="0" fontId="7" fillId="59" borderId="67" xfId="9" applyNumberFormat="1" applyFont="1" applyFill="1" applyBorder="1" applyAlignment="1">
      <alignment horizontal="right" vertical="center"/>
    </xf>
    <xf numFmtId="0" fontId="7" fillId="59" borderId="75" xfId="0" applyFont="1" applyFill="1" applyBorder="1" applyAlignment="1">
      <alignment horizontal="center" vertical="center" wrapText="1"/>
    </xf>
    <xf numFmtId="213" fontId="7" fillId="59" borderId="62" xfId="9" applyNumberFormat="1" applyFont="1" applyFill="1" applyBorder="1" applyAlignment="1">
      <alignment horizontal="right" vertical="center" wrapText="1"/>
    </xf>
    <xf numFmtId="213" fontId="8" fillId="0" borderId="66" xfId="1" applyNumberFormat="1" applyFont="1" applyFill="1" applyBorder="1" applyAlignment="1">
      <alignment vertical="top"/>
    </xf>
    <xf numFmtId="213" fontId="8" fillId="0" borderId="67" xfId="1" applyNumberFormat="1" applyFont="1" applyFill="1" applyBorder="1" applyAlignment="1">
      <alignment vertical="top"/>
    </xf>
    <xf numFmtId="213" fontId="7" fillId="59" borderId="23" xfId="9" applyNumberFormat="1" applyFont="1" applyFill="1" applyBorder="1" applyAlignment="1">
      <alignment horizontal="center" vertical="top" wrapText="1"/>
    </xf>
    <xf numFmtId="0" fontId="7" fillId="59" borderId="74" xfId="3" applyFont="1" applyFill="1" applyBorder="1" applyAlignment="1">
      <alignment vertical="top"/>
    </xf>
    <xf numFmtId="0" fontId="7" fillId="0" borderId="0" xfId="9" applyNumberFormat="1" applyFont="1" applyFill="1" applyBorder="1" applyAlignment="1">
      <alignment vertical="top"/>
    </xf>
    <xf numFmtId="0" fontId="7" fillId="0" borderId="0" xfId="12" applyFont="1" applyAlignment="1">
      <alignment vertical="top"/>
    </xf>
    <xf numFmtId="0" fontId="8" fillId="0" borderId="75" xfId="0" applyFont="1" applyBorder="1" applyAlignment="1">
      <alignment horizontal="left" vertical="top" wrapText="1" indent="1"/>
    </xf>
    <xf numFmtId="0" fontId="7" fillId="0" borderId="75" xfId="0" applyFont="1" applyBorder="1" applyAlignment="1">
      <alignment horizontal="left"/>
    </xf>
    <xf numFmtId="0" fontId="7" fillId="59" borderId="74" xfId="0" applyFont="1" applyFill="1" applyBorder="1" applyAlignment="1">
      <alignment horizontal="left" vertical="top"/>
    </xf>
    <xf numFmtId="213" fontId="8" fillId="0" borderId="0" xfId="0" applyNumberFormat="1" applyFont="1" applyAlignment="1">
      <alignment horizontal="right"/>
    </xf>
    <xf numFmtId="213" fontId="8" fillId="0" borderId="0" xfId="4" applyNumberFormat="1" applyFont="1" applyFill="1" applyAlignment="1">
      <alignment horizontal="right" vertical="top"/>
    </xf>
    <xf numFmtId="213" fontId="7" fillId="0" borderId="0" xfId="4" applyNumberFormat="1" applyFont="1" applyFill="1" applyBorder="1" applyAlignment="1">
      <alignment horizontal="right" vertical="top"/>
    </xf>
    <xf numFmtId="213" fontId="8" fillId="0" borderId="0" xfId="1" applyNumberFormat="1" applyFont="1" applyFill="1" applyAlignment="1">
      <alignment horizontal="right"/>
    </xf>
    <xf numFmtId="213" fontId="8" fillId="0" borderId="0" xfId="1" applyNumberFormat="1" applyFont="1" applyFill="1" applyAlignment="1">
      <alignment horizontal="right" vertical="top"/>
    </xf>
    <xf numFmtId="213" fontId="7" fillId="0" borderId="0" xfId="1" applyNumberFormat="1" applyFont="1" applyFill="1" applyBorder="1" applyAlignment="1">
      <alignment horizontal="right" vertical="top"/>
    </xf>
    <xf numFmtId="0" fontId="7" fillId="59" borderId="66" xfId="4" applyNumberFormat="1" applyFont="1" applyFill="1" applyBorder="1" applyAlignment="1">
      <alignment horizontal="right" vertical="top"/>
    </xf>
    <xf numFmtId="213" fontId="7" fillId="2" borderId="58" xfId="1" applyNumberFormat="1" applyFont="1" applyFill="1" applyBorder="1" applyAlignment="1">
      <alignment horizontal="right"/>
    </xf>
    <xf numFmtId="213" fontId="7" fillId="59" borderId="67" xfId="4" applyNumberFormat="1" applyFont="1" applyFill="1" applyBorder="1" applyAlignment="1">
      <alignment horizontal="center" vertical="top"/>
    </xf>
    <xf numFmtId="213" fontId="8" fillId="2" borderId="62" xfId="1" applyNumberFormat="1" applyFont="1" applyFill="1" applyBorder="1" applyAlignment="1">
      <alignment horizontal="right" vertical="top"/>
    </xf>
    <xf numFmtId="213" fontId="7" fillId="2" borderId="62" xfId="1" applyNumberFormat="1" applyFont="1" applyFill="1" applyBorder="1" applyAlignment="1">
      <alignment vertical="top"/>
    </xf>
    <xf numFmtId="213" fontId="8" fillId="2" borderId="69" xfId="1" applyNumberFormat="1" applyFont="1" applyFill="1" applyBorder="1" applyAlignment="1">
      <alignment vertical="top"/>
    </xf>
    <xf numFmtId="213" fontId="7" fillId="59" borderId="66" xfId="1" applyNumberFormat="1" applyFont="1" applyFill="1" applyBorder="1" applyAlignment="1">
      <alignment horizontal="center" vertical="top"/>
    </xf>
    <xf numFmtId="213" fontId="7" fillId="59" borderId="67" xfId="1" applyNumberFormat="1" applyFont="1" applyFill="1" applyBorder="1" applyAlignment="1">
      <alignment horizontal="center" vertical="top"/>
    </xf>
    <xf numFmtId="213" fontId="7" fillId="0" borderId="62" xfId="1" applyNumberFormat="1" applyFont="1" applyFill="1" applyBorder="1" applyAlignment="1">
      <alignment horizontal="center" vertical="top"/>
    </xf>
    <xf numFmtId="213" fontId="8" fillId="2" borderId="62" xfId="1" applyNumberFormat="1" applyFont="1" applyFill="1" applyBorder="1" applyAlignment="1">
      <alignment horizontal="center" vertical="top"/>
    </xf>
    <xf numFmtId="0" fontId="125" fillId="0" borderId="0" xfId="0" applyFont="1"/>
    <xf numFmtId="213" fontId="7" fillId="59" borderId="74" xfId="0" applyNumberFormat="1" applyFont="1" applyFill="1" applyBorder="1" applyAlignment="1">
      <alignment horizontal="center" vertical="top" wrapText="1"/>
    </xf>
    <xf numFmtId="213" fontId="7" fillId="59" borderId="66" xfId="1" applyNumberFormat="1" applyFont="1" applyFill="1" applyBorder="1" applyAlignment="1">
      <alignment horizontal="center" vertical="center"/>
    </xf>
    <xf numFmtId="213" fontId="8" fillId="59" borderId="75" xfId="0" applyNumberFormat="1" applyFont="1" applyFill="1" applyBorder="1" applyAlignment="1">
      <alignment horizontal="center" vertical="top" wrapText="1"/>
    </xf>
    <xf numFmtId="213" fontId="7" fillId="59" borderId="74" xfId="0" applyNumberFormat="1" applyFont="1" applyFill="1" applyBorder="1" applyAlignment="1">
      <alignment horizontal="left"/>
    </xf>
    <xf numFmtId="0" fontId="7" fillId="59" borderId="62" xfId="0" applyFont="1" applyFill="1" applyBorder="1" applyAlignment="1">
      <alignment horizontal="center" vertical="center" wrapText="1"/>
    </xf>
    <xf numFmtId="213" fontId="8" fillId="2" borderId="62" xfId="1" applyNumberFormat="1" applyFont="1" applyFill="1" applyBorder="1"/>
    <xf numFmtId="0" fontId="7" fillId="59" borderId="75" xfId="0" applyFont="1" applyFill="1" applyBorder="1" applyAlignment="1">
      <alignment vertical="top"/>
    </xf>
    <xf numFmtId="0" fontId="7" fillId="59" borderId="62" xfId="0" applyFont="1" applyFill="1" applyBorder="1" applyAlignment="1">
      <alignment horizontal="center" vertical="top"/>
    </xf>
    <xf numFmtId="213" fontId="8" fillId="2" borderId="68" xfId="1" applyNumberFormat="1" applyFont="1" applyFill="1" applyBorder="1"/>
    <xf numFmtId="213" fontId="7" fillId="0" borderId="62" xfId="0" applyNumberFormat="1" applyFont="1" applyBorder="1" applyAlignment="1">
      <alignment horizontal="center" vertical="top"/>
    </xf>
    <xf numFmtId="213" fontId="7" fillId="59" borderId="62" xfId="0" applyNumberFormat="1" applyFont="1" applyFill="1" applyBorder="1"/>
    <xf numFmtId="213" fontId="7" fillId="2" borderId="62" xfId="0" applyNumberFormat="1" applyFont="1" applyFill="1" applyBorder="1"/>
    <xf numFmtId="213" fontId="7" fillId="2" borderId="53" xfId="0" applyNumberFormat="1" applyFont="1" applyFill="1" applyBorder="1"/>
    <xf numFmtId="213" fontId="7" fillId="2" borderId="68" xfId="0" applyNumberFormat="1" applyFont="1" applyFill="1" applyBorder="1"/>
    <xf numFmtId="213" fontId="7" fillId="2" borderId="58" xfId="0" applyNumberFormat="1" applyFont="1" applyFill="1" applyBorder="1"/>
    <xf numFmtId="213" fontId="7" fillId="2" borderId="69" xfId="0" applyNumberFormat="1" applyFont="1" applyFill="1" applyBorder="1"/>
    <xf numFmtId="213" fontId="125" fillId="0" borderId="75" xfId="0" applyNumberFormat="1" applyFont="1" applyBorder="1" applyAlignment="1">
      <alignment horizontal="left" indent="2"/>
    </xf>
    <xf numFmtId="213" fontId="125" fillId="0" borderId="60" xfId="0" applyNumberFormat="1" applyFont="1" applyBorder="1" applyAlignment="1">
      <alignment horizontal="left" indent="2"/>
    </xf>
    <xf numFmtId="213" fontId="125" fillId="0" borderId="71" xfId="0" applyNumberFormat="1" applyFont="1" applyBorder="1" applyAlignment="1">
      <alignment horizontal="left" indent="2"/>
    </xf>
    <xf numFmtId="213" fontId="8" fillId="2" borderId="53" xfId="9" applyNumberFormat="1" applyFont="1" applyFill="1" applyBorder="1"/>
    <xf numFmtId="213" fontId="8" fillId="2" borderId="58" xfId="9" applyNumberFormat="1" applyFont="1" applyFill="1" applyBorder="1"/>
    <xf numFmtId="213" fontId="8" fillId="2" borderId="58" xfId="0" applyNumberFormat="1" applyFont="1" applyFill="1" applyBorder="1"/>
    <xf numFmtId="213" fontId="7" fillId="0" borderId="0" xfId="0" applyNumberFormat="1" applyFont="1" applyAlignment="1">
      <alignment horizontal="center" vertical="center" wrapText="1"/>
    </xf>
    <xf numFmtId="171" fontId="8" fillId="0" borderId="0" xfId="1" applyNumberFormat="1" applyFont="1" applyFill="1" applyBorder="1"/>
    <xf numFmtId="213" fontId="8" fillId="2" borderId="69" xfId="9" applyNumberFormat="1" applyFont="1" applyFill="1" applyBorder="1"/>
    <xf numFmtId="0" fontId="0" fillId="0" borderId="0" xfId="0" applyAlignment="1">
      <alignment vertical="top"/>
    </xf>
    <xf numFmtId="0" fontId="126" fillId="0" borderId="0" xfId="0" applyFont="1"/>
    <xf numFmtId="0" fontId="127" fillId="0" borderId="0" xfId="0" applyFont="1" applyAlignment="1">
      <alignment vertical="top" wrapText="1"/>
    </xf>
    <xf numFmtId="0" fontId="7" fillId="0" borderId="0" xfId="9" applyNumberFormat="1" applyFont="1" applyFill="1" applyBorder="1" applyAlignment="1">
      <alignment horizontal="right" vertical="top"/>
    </xf>
    <xf numFmtId="0" fontId="8" fillId="0" borderId="0" xfId="0" applyFont="1" applyAlignment="1">
      <alignment horizontal="right"/>
    </xf>
    <xf numFmtId="0" fontId="7" fillId="59" borderId="74" xfId="0" applyFont="1" applyFill="1" applyBorder="1" applyAlignment="1">
      <alignment horizontal="center" vertical="top" wrapText="1"/>
    </xf>
    <xf numFmtId="0" fontId="125" fillId="0" borderId="75" xfId="0" applyFont="1" applyBorder="1" applyAlignment="1">
      <alignment vertical="top"/>
    </xf>
    <xf numFmtId="0" fontId="13" fillId="0" borderId="75" xfId="0" applyFont="1" applyBorder="1" applyAlignment="1">
      <alignment vertical="top"/>
    </xf>
    <xf numFmtId="0" fontId="7" fillId="59" borderId="66" xfId="1" applyNumberFormat="1" applyFont="1" applyFill="1" applyBorder="1" applyAlignment="1">
      <alignment horizontal="right" vertical="top"/>
    </xf>
    <xf numFmtId="0" fontId="8" fillId="0" borderId="0" xfId="3" applyFont="1" applyAlignment="1">
      <alignment horizontal="right" vertical="top"/>
    </xf>
    <xf numFmtId="213" fontId="7" fillId="59" borderId="66" xfId="0" applyNumberFormat="1" applyFont="1" applyFill="1" applyBorder="1" applyAlignment="1">
      <alignment horizontal="center" vertical="center"/>
    </xf>
    <xf numFmtId="213" fontId="7" fillId="59" borderId="67" xfId="0" applyNumberFormat="1" applyFont="1" applyFill="1" applyBorder="1" applyAlignment="1">
      <alignment horizontal="center" vertical="center"/>
    </xf>
    <xf numFmtId="0" fontId="7" fillId="59" borderId="74" xfId="0" applyFont="1" applyFill="1" applyBorder="1"/>
    <xf numFmtId="213" fontId="7" fillId="59" borderId="67" xfId="0" applyNumberFormat="1" applyFont="1" applyFill="1" applyBorder="1" applyAlignment="1">
      <alignment horizontal="center"/>
    </xf>
    <xf numFmtId="0" fontId="7" fillId="59" borderId="66" xfId="0" applyFont="1" applyFill="1" applyBorder="1" applyAlignment="1">
      <alignment horizontal="right"/>
    </xf>
    <xf numFmtId="213" fontId="7" fillId="59" borderId="66" xfId="0" quotePrefix="1" applyNumberFormat="1" applyFont="1" applyFill="1" applyBorder="1" applyAlignment="1">
      <alignment horizontal="center" vertical="center" wrapText="1"/>
    </xf>
    <xf numFmtId="213" fontId="7" fillId="59" borderId="67" xfId="0" quotePrefix="1" applyNumberFormat="1" applyFont="1" applyFill="1" applyBorder="1" applyAlignment="1">
      <alignment horizontal="center" vertical="center" wrapText="1"/>
    </xf>
    <xf numFmtId="10" fontId="8" fillId="2" borderId="58" xfId="2" applyNumberFormat="1" applyFont="1" applyFill="1" applyBorder="1"/>
    <xf numFmtId="0" fontId="7" fillId="59" borderId="75" xfId="3" applyFont="1" applyFill="1" applyBorder="1"/>
    <xf numFmtId="0" fontId="7" fillId="59" borderId="75" xfId="3" applyFont="1" applyFill="1" applyBorder="1" applyAlignment="1">
      <alignment vertical="top"/>
    </xf>
    <xf numFmtId="213" fontId="8" fillId="2" borderId="58" xfId="3" applyNumberFormat="1" applyFont="1" applyFill="1" applyBorder="1" applyAlignment="1">
      <alignment horizontal="center"/>
    </xf>
    <xf numFmtId="10" fontId="8" fillId="2" borderId="58" xfId="2" applyNumberFormat="1" applyFont="1" applyFill="1" applyBorder="1" applyAlignment="1">
      <alignment horizontal="center"/>
    </xf>
    <xf numFmtId="213" fontId="7" fillId="59" borderId="62" xfId="3" applyNumberFormat="1" applyFont="1" applyFill="1" applyBorder="1"/>
    <xf numFmtId="213" fontId="8" fillId="2" borderId="58" xfId="1" applyNumberFormat="1" applyFont="1" applyFill="1" applyBorder="1"/>
    <xf numFmtId="0" fontId="7" fillId="59" borderId="74" xfId="3" applyFont="1" applyFill="1" applyBorder="1" applyAlignment="1">
      <alignment horizontal="center" vertical="center" wrapText="1"/>
    </xf>
    <xf numFmtId="213" fontId="7" fillId="59" borderId="66" xfId="3" applyNumberFormat="1" applyFont="1" applyFill="1" applyBorder="1" applyAlignment="1">
      <alignment horizontal="center" vertical="center" wrapText="1"/>
    </xf>
    <xf numFmtId="213" fontId="7" fillId="59" borderId="67" xfId="3" applyNumberFormat="1" applyFont="1" applyFill="1" applyBorder="1" applyAlignment="1">
      <alignment horizontal="center" vertical="center" wrapText="1"/>
    </xf>
    <xf numFmtId="0" fontId="7" fillId="0" borderId="60" xfId="3" quotePrefix="1" applyFont="1" applyBorder="1" applyAlignment="1">
      <alignment horizontal="left"/>
    </xf>
    <xf numFmtId="213" fontId="7" fillId="2" borderId="53" xfId="1" applyNumberFormat="1" applyFont="1" applyFill="1" applyBorder="1"/>
    <xf numFmtId="213" fontId="8" fillId="2" borderId="62" xfId="1" applyNumberFormat="1" applyFont="1" applyFill="1" applyBorder="1" applyAlignment="1">
      <alignment horizontal="center"/>
    </xf>
    <xf numFmtId="0" fontId="8" fillId="59" borderId="74" xfId="3" applyFont="1" applyFill="1" applyBorder="1"/>
    <xf numFmtId="10" fontId="8" fillId="59" borderId="66" xfId="2" applyNumberFormat="1" applyFont="1" applyFill="1" applyBorder="1"/>
    <xf numFmtId="213" fontId="7" fillId="59" borderId="62" xfId="3" applyNumberFormat="1" applyFont="1" applyFill="1" applyBorder="1" applyAlignment="1">
      <alignment horizontal="center" wrapText="1"/>
    </xf>
    <xf numFmtId="10" fontId="8" fillId="2" borderId="58" xfId="2" applyNumberFormat="1" applyFont="1" applyFill="1" applyBorder="1" applyAlignment="1">
      <alignment horizontal="right"/>
    </xf>
    <xf numFmtId="166" fontId="8" fillId="2" borderId="69" xfId="1" applyFont="1" applyFill="1" applyBorder="1" applyAlignment="1">
      <alignment horizontal="right"/>
    </xf>
    <xf numFmtId="0" fontId="7" fillId="59" borderId="62" xfId="3" applyFont="1" applyFill="1" applyBorder="1" applyAlignment="1">
      <alignment horizontal="right"/>
    </xf>
    <xf numFmtId="0" fontId="7" fillId="59" borderId="74" xfId="0" applyFont="1" applyFill="1" applyBorder="1" applyAlignment="1">
      <alignment wrapText="1"/>
    </xf>
    <xf numFmtId="0" fontId="7" fillId="59" borderId="74" xfId="0" applyFont="1" applyFill="1" applyBorder="1" applyAlignment="1">
      <alignment horizontal="center" vertical="center"/>
    </xf>
    <xf numFmtId="0" fontId="7" fillId="59" borderId="74" xfId="0" applyFont="1" applyFill="1" applyBorder="1" applyAlignment="1">
      <alignment horizontal="center" vertical="top"/>
    </xf>
    <xf numFmtId="213" fontId="8" fillId="2" borderId="58" xfId="1" applyNumberFormat="1" applyFont="1" applyFill="1" applyBorder="1" applyAlignment="1">
      <alignment horizontal="left" vertical="top" wrapText="1" indent="2"/>
    </xf>
    <xf numFmtId="213" fontId="7" fillId="59" borderId="74" xfId="0" applyNumberFormat="1" applyFont="1" applyFill="1" applyBorder="1" applyAlignment="1">
      <alignment horizontal="center"/>
    </xf>
    <xf numFmtId="213" fontId="7" fillId="59" borderId="66" xfId="0" quotePrefix="1" applyNumberFormat="1" applyFont="1" applyFill="1" applyBorder="1" applyAlignment="1">
      <alignment horizontal="center"/>
    </xf>
    <xf numFmtId="172" fontId="8" fillId="0" borderId="0" xfId="2" applyNumberFormat="1" applyFont="1" applyFill="1" applyBorder="1"/>
    <xf numFmtId="0" fontId="22" fillId="0" borderId="0" xfId="0" applyFont="1"/>
    <xf numFmtId="213" fontId="7" fillId="59" borderId="74" xfId="0" applyNumberFormat="1" applyFont="1" applyFill="1" applyBorder="1" applyAlignment="1">
      <alignment horizontal="center" wrapText="1"/>
    </xf>
    <xf numFmtId="213" fontId="7" fillId="59" borderId="66" xfId="0" applyNumberFormat="1" applyFont="1" applyFill="1" applyBorder="1" applyAlignment="1">
      <alignment horizontal="center" wrapText="1"/>
    </xf>
    <xf numFmtId="0" fontId="7" fillId="59" borderId="74" xfId="0" applyFont="1" applyFill="1" applyBorder="1" applyAlignment="1">
      <alignment horizontal="center" wrapText="1"/>
    </xf>
    <xf numFmtId="213" fontId="7" fillId="59" borderId="66" xfId="15441" applyNumberFormat="1" applyFont="1" applyFill="1" applyBorder="1" applyAlignment="1">
      <alignment horizontal="center" vertical="center" wrapText="1"/>
    </xf>
    <xf numFmtId="0" fontId="80" fillId="0" borderId="51" xfId="15246" applyFont="1" applyBorder="1"/>
    <xf numFmtId="0" fontId="8" fillId="0" borderId="51" xfId="15246" applyFont="1" applyBorder="1"/>
    <xf numFmtId="0" fontId="8" fillId="0" borderId="51" xfId="7" applyFont="1" applyBorder="1" applyAlignment="1">
      <alignment vertical="top"/>
    </xf>
    <xf numFmtId="0" fontId="8" fillId="0" borderId="51" xfId="15246" applyFont="1" applyBorder="1" applyAlignment="1">
      <alignment vertical="top"/>
    </xf>
    <xf numFmtId="0" fontId="8" fillId="0" borderId="76" xfId="15246" applyFont="1" applyBorder="1" applyAlignment="1">
      <alignment vertical="top"/>
    </xf>
    <xf numFmtId="213" fontId="8" fillId="2" borderId="58" xfId="15246" applyNumberFormat="1" applyFont="1" applyFill="1" applyBorder="1"/>
    <xf numFmtId="0" fontId="7" fillId="59" borderId="74" xfId="0" applyFont="1" applyFill="1" applyBorder="1" applyAlignment="1">
      <alignment horizontal="center"/>
    </xf>
    <xf numFmtId="213" fontId="7" fillId="59" borderId="67" xfId="0" quotePrefix="1" applyNumberFormat="1" applyFont="1" applyFill="1" applyBorder="1" applyAlignment="1">
      <alignment horizontal="center" wrapText="1"/>
    </xf>
    <xf numFmtId="0" fontId="7" fillId="59" borderId="75" xfId="0" applyFont="1" applyFill="1" applyBorder="1" applyAlignment="1">
      <alignment horizontal="center"/>
    </xf>
    <xf numFmtId="213" fontId="7" fillId="59" borderId="62" xfId="0" quotePrefix="1" applyNumberFormat="1" applyFont="1" applyFill="1" applyBorder="1" applyAlignment="1">
      <alignment horizontal="center" vertical="center" wrapText="1"/>
    </xf>
    <xf numFmtId="213" fontId="7" fillId="2" borderId="58" xfId="1" applyNumberFormat="1" applyFont="1" applyFill="1" applyBorder="1"/>
    <xf numFmtId="213" fontId="7" fillId="59" borderId="66" xfId="0" quotePrefix="1" applyNumberFormat="1" applyFont="1" applyFill="1" applyBorder="1" applyAlignment="1">
      <alignment horizontal="center" vertical="top"/>
    </xf>
    <xf numFmtId="213" fontId="7" fillId="59" borderId="66" xfId="0" quotePrefix="1" applyNumberFormat="1" applyFont="1" applyFill="1" applyBorder="1" applyAlignment="1">
      <alignment horizontal="center" vertical="top" wrapText="1"/>
    </xf>
    <xf numFmtId="213" fontId="7" fillId="59" borderId="66" xfId="0" applyNumberFormat="1" applyFont="1" applyFill="1" applyBorder="1" applyAlignment="1">
      <alignment horizontal="center" vertical="top"/>
    </xf>
    <xf numFmtId="213" fontId="7" fillId="59" borderId="67" xfId="0" quotePrefix="1" applyNumberFormat="1" applyFont="1" applyFill="1" applyBorder="1" applyAlignment="1">
      <alignment horizontal="center" vertical="top"/>
    </xf>
    <xf numFmtId="0" fontId="125" fillId="0" borderId="75" xfId="3" applyFont="1" applyBorder="1" applyAlignment="1">
      <alignment horizontal="left" vertical="top" indent="2"/>
    </xf>
    <xf numFmtId="213" fontId="7" fillId="59" borderId="66" xfId="1" quotePrefix="1" applyNumberFormat="1" applyFont="1" applyFill="1" applyBorder="1" applyAlignment="1">
      <alignment horizontal="center" vertical="top"/>
    </xf>
    <xf numFmtId="213" fontId="7" fillId="59" borderId="67" xfId="1" quotePrefix="1" applyNumberFormat="1" applyFont="1" applyFill="1" applyBorder="1" applyAlignment="1">
      <alignment horizontal="center" vertical="top"/>
    </xf>
    <xf numFmtId="0" fontId="7" fillId="59" borderId="18" xfId="0" applyFont="1" applyFill="1" applyBorder="1" applyAlignment="1">
      <alignment horizontal="center"/>
    </xf>
    <xf numFmtId="213" fontId="7" fillId="59" borderId="20" xfId="0" quotePrefix="1" applyNumberFormat="1" applyFont="1" applyFill="1" applyBorder="1"/>
    <xf numFmtId="213" fontId="7" fillId="59" borderId="20" xfId="0" quotePrefix="1" applyNumberFormat="1" applyFont="1" applyFill="1" applyBorder="1" applyAlignment="1">
      <alignment horizontal="center"/>
    </xf>
    <xf numFmtId="0" fontId="7" fillId="59" borderId="56" xfId="0" applyFont="1" applyFill="1" applyBorder="1" applyAlignment="1">
      <alignment horizontal="center"/>
    </xf>
    <xf numFmtId="0" fontId="8" fillId="0" borderId="71" xfId="1" applyNumberFormat="1" applyFont="1" applyFill="1" applyBorder="1"/>
    <xf numFmtId="0" fontId="8" fillId="0" borderId="0" xfId="1" applyNumberFormat="1" applyFont="1" applyFill="1"/>
    <xf numFmtId="0" fontId="22" fillId="0" borderId="0" xfId="1" applyNumberFormat="1" applyFont="1" applyFill="1"/>
    <xf numFmtId="0" fontId="8" fillId="0" borderId="18" xfId="1" applyNumberFormat="1" applyFont="1" applyFill="1" applyBorder="1"/>
    <xf numFmtId="0" fontId="8" fillId="0" borderId="56" xfId="1" applyNumberFormat="1" applyFont="1" applyFill="1" applyBorder="1"/>
    <xf numFmtId="0" fontId="7" fillId="0" borderId="56" xfId="1" applyNumberFormat="1" applyFont="1" applyFill="1" applyBorder="1"/>
    <xf numFmtId="0" fontId="7" fillId="0" borderId="56" xfId="1" applyNumberFormat="1" applyFont="1" applyFill="1" applyBorder="1" applyAlignment="1">
      <alignment horizontal="left" vertical="top"/>
    </xf>
    <xf numFmtId="0" fontId="8" fillId="0" borderId="56" xfId="1" applyNumberFormat="1" applyFont="1" applyFill="1" applyBorder="1" applyAlignment="1">
      <alignment horizontal="left" vertical="top" wrapText="1"/>
    </xf>
    <xf numFmtId="0" fontId="7" fillId="59" borderId="74" xfId="0" applyFont="1" applyFill="1" applyBorder="1" applyAlignment="1">
      <alignment horizontal="left" vertical="center" wrapText="1"/>
    </xf>
    <xf numFmtId="0" fontId="7" fillId="59" borderId="75" xfId="0" applyFont="1" applyFill="1" applyBorder="1" applyAlignment="1">
      <alignment horizontal="left" vertical="center" wrapText="1"/>
    </xf>
    <xf numFmtId="14" fontId="7" fillId="59" borderId="66" xfId="0" applyNumberFormat="1" applyFont="1" applyFill="1" applyBorder="1" applyAlignment="1">
      <alignment horizontal="right"/>
    </xf>
    <xf numFmtId="0" fontId="7" fillId="59" borderId="75" xfId="0" applyFont="1" applyFill="1" applyBorder="1" applyAlignment="1">
      <alignment horizontal="center" vertical="top" wrapText="1"/>
    </xf>
    <xf numFmtId="215" fontId="7" fillId="59" borderId="62" xfId="0" quotePrefix="1" applyNumberFormat="1" applyFont="1" applyFill="1" applyBorder="1" applyAlignment="1">
      <alignment horizontal="right" vertical="top"/>
    </xf>
    <xf numFmtId="0" fontId="8" fillId="0" borderId="75" xfId="0" quotePrefix="1" applyFont="1" applyBorder="1" applyAlignment="1">
      <alignment horizontal="left" indent="3"/>
    </xf>
    <xf numFmtId="14" fontId="7" fillId="59" borderId="66" xfId="0" applyNumberFormat="1" applyFont="1" applyFill="1" applyBorder="1" applyAlignment="1">
      <alignment horizontal="center" vertical="center" wrapText="1"/>
    </xf>
    <xf numFmtId="14" fontId="7" fillId="59" borderId="75" xfId="0" quotePrefix="1" applyNumberFormat="1" applyFont="1" applyFill="1" applyBorder="1" applyAlignment="1">
      <alignment horizontal="left" vertical="center" wrapText="1"/>
    </xf>
    <xf numFmtId="213" fontId="7" fillId="59" borderId="62" xfId="0" applyNumberFormat="1" applyFont="1" applyFill="1" applyBorder="1" applyAlignment="1">
      <alignment horizontal="center" vertical="top"/>
    </xf>
    <xf numFmtId="0" fontId="8" fillId="2" borderId="71" xfId="0" applyFont="1" applyFill="1" applyBorder="1" applyAlignment="1">
      <alignment vertical="top" wrapText="1"/>
    </xf>
    <xf numFmtId="213" fontId="8" fillId="2" borderId="58" xfId="0" applyNumberFormat="1" applyFont="1" applyFill="1" applyBorder="1" applyAlignment="1">
      <alignment vertical="top"/>
    </xf>
    <xf numFmtId="172" fontId="8" fillId="2" borderId="69" xfId="2" applyNumberFormat="1" applyFont="1" applyFill="1" applyBorder="1" applyAlignment="1">
      <alignment vertical="top"/>
    </xf>
    <xf numFmtId="0" fontId="125" fillId="0" borderId="0" xfId="0" applyFont="1" applyAlignment="1">
      <alignment horizontal="left" indent="2"/>
    </xf>
    <xf numFmtId="0" fontId="125" fillId="0" borderId="0" xfId="0" applyFont="1" applyAlignment="1">
      <alignment horizontal="left" indent="3"/>
    </xf>
    <xf numFmtId="213" fontId="7" fillId="59" borderId="66" xfId="1" applyNumberFormat="1" applyFont="1" applyFill="1" applyBorder="1" applyAlignment="1">
      <alignment horizontal="center" wrapText="1"/>
    </xf>
    <xf numFmtId="0" fontId="125" fillId="0" borderId="0" xfId="0" quotePrefix="1" applyFont="1" applyAlignment="1">
      <alignment horizontal="left" indent="2"/>
    </xf>
    <xf numFmtId="0" fontId="8" fillId="0" borderId="0" xfId="0" applyFont="1" applyAlignment="1">
      <alignment horizontal="left" wrapText="1" indent="1"/>
    </xf>
    <xf numFmtId="0" fontId="8" fillId="0" borderId="75" xfId="0" applyFont="1" applyBorder="1" applyAlignment="1">
      <alignment horizontal="left" wrapText="1" indent="2"/>
    </xf>
    <xf numFmtId="0" fontId="7" fillId="0" borderId="75" xfId="0" applyFont="1" applyBorder="1" applyAlignment="1">
      <alignment horizontal="left" wrapText="1" indent="2"/>
    </xf>
    <xf numFmtId="0" fontId="8" fillId="0" borderId="75" xfId="0" applyFont="1" applyBorder="1" applyAlignment="1">
      <alignment horizontal="left" wrapText="1" indent="3"/>
    </xf>
    <xf numFmtId="0" fontId="125" fillId="0" borderId="75" xfId="0" applyFont="1" applyBorder="1" applyAlignment="1">
      <alignment horizontal="left" wrapText="1" indent="2"/>
    </xf>
    <xf numFmtId="0" fontId="125" fillId="0" borderId="75" xfId="0" applyFont="1" applyBorder="1" applyAlignment="1">
      <alignment horizontal="left" wrapText="1" indent="3"/>
    </xf>
    <xf numFmtId="0" fontId="8" fillId="0" borderId="75" xfId="0" applyFont="1" applyBorder="1" applyAlignment="1">
      <alignment horizontal="left" vertical="top" wrapText="1" indent="2"/>
    </xf>
    <xf numFmtId="0" fontId="8" fillId="0" borderId="75" xfId="0" applyFont="1" applyBorder="1" applyAlignment="1">
      <alignment horizontal="left" vertical="top" indent="2"/>
    </xf>
    <xf numFmtId="0" fontId="8" fillId="0" borderId="56" xfId="0" applyFont="1" applyBorder="1" applyAlignment="1">
      <alignment horizontal="left" indent="2"/>
    </xf>
    <xf numFmtId="0" fontId="125" fillId="0" borderId="75" xfId="0" applyFont="1" applyBorder="1" applyAlignment="1">
      <alignment horizontal="left" indent="2"/>
    </xf>
    <xf numFmtId="213" fontId="7" fillId="59" borderId="67" xfId="1" applyNumberFormat="1" applyFont="1" applyFill="1" applyBorder="1" applyAlignment="1">
      <alignment horizontal="center" wrapText="1"/>
    </xf>
    <xf numFmtId="0" fontId="8" fillId="0" borderId="12" xfId="0" applyFont="1" applyBorder="1" applyAlignment="1">
      <alignment wrapText="1"/>
    </xf>
    <xf numFmtId="0" fontId="7" fillId="0" borderId="12" xfId="0" applyFont="1" applyBorder="1" applyAlignment="1">
      <alignment wrapText="1"/>
    </xf>
    <xf numFmtId="0" fontId="7" fillId="0" borderId="60" xfId="0" applyFont="1" applyBorder="1" applyAlignment="1">
      <alignment wrapText="1"/>
    </xf>
    <xf numFmtId="0" fontId="125" fillId="0" borderId="60" xfId="0" applyFont="1" applyBorder="1" applyAlignment="1">
      <alignment horizontal="left" wrapText="1" indent="3"/>
    </xf>
    <xf numFmtId="213" fontId="7" fillId="59" borderId="5" xfId="1" applyNumberFormat="1" applyFont="1" applyFill="1" applyBorder="1" applyAlignment="1">
      <alignment horizontal="center" wrapText="1"/>
    </xf>
    <xf numFmtId="0" fontId="7" fillId="0" borderId="60" xfId="0" applyFont="1" applyBorder="1" applyAlignment="1">
      <alignment horizontal="left" wrapText="1" indent="2"/>
    </xf>
    <xf numFmtId="213" fontId="7" fillId="0" borderId="70" xfId="1" applyNumberFormat="1" applyFont="1" applyFill="1" applyBorder="1" applyAlignment="1">
      <alignment horizontal="center" wrapText="1"/>
    </xf>
    <xf numFmtId="43" fontId="8" fillId="2" borderId="58" xfId="1" applyNumberFormat="1" applyFont="1" applyFill="1" applyBorder="1" applyAlignment="1">
      <alignment vertical="top"/>
    </xf>
    <xf numFmtId="0" fontId="8" fillId="0" borderId="71" xfId="0" applyFont="1" applyBorder="1" applyAlignment="1">
      <alignment horizontal="left" vertical="top" wrapText="1"/>
    </xf>
    <xf numFmtId="213" fontId="8" fillId="2" borderId="58" xfId="1" applyNumberFormat="1" applyFont="1" applyFill="1" applyBorder="1" applyAlignment="1">
      <alignment vertical="top"/>
    </xf>
    <xf numFmtId="0" fontId="7" fillId="0" borderId="0" xfId="0" quotePrefix="1" applyFont="1" applyAlignment="1">
      <alignment vertical="top"/>
    </xf>
    <xf numFmtId="168" fontId="7" fillId="2" borderId="58" xfId="0" applyNumberFormat="1" applyFont="1" applyFill="1" applyBorder="1" applyAlignment="1">
      <alignment vertical="top"/>
    </xf>
    <xf numFmtId="168" fontId="8" fillId="2" borderId="58" xfId="5" applyNumberFormat="1" applyFont="1" applyFill="1" applyBorder="1" applyAlignment="1">
      <alignment horizontal="left" vertical="top" wrapText="1"/>
    </xf>
    <xf numFmtId="0" fontId="8" fillId="59" borderId="74" xfId="15621" applyFont="1" applyFill="1" applyBorder="1" applyAlignment="1">
      <alignment horizontal="left" vertical="top"/>
    </xf>
    <xf numFmtId="213" fontId="7" fillId="59" borderId="66" xfId="15618" quotePrefix="1" applyNumberFormat="1" applyFont="1" applyFill="1" applyBorder="1" applyAlignment="1">
      <alignment horizontal="center" vertical="top" wrapText="1"/>
    </xf>
    <xf numFmtId="0" fontId="13" fillId="0" borderId="0" xfId="0" applyFont="1" applyAlignment="1">
      <alignment horizontal="left" vertical="top" indent="7"/>
    </xf>
    <xf numFmtId="0" fontId="19" fillId="0" borderId="0" xfId="0" applyFont="1" applyAlignment="1">
      <alignment horizontal="left" vertical="top"/>
    </xf>
    <xf numFmtId="213" fontId="7" fillId="59" borderId="74" xfId="0" applyNumberFormat="1" applyFont="1" applyFill="1" applyBorder="1" applyAlignment="1">
      <alignment horizontal="center" vertical="top"/>
    </xf>
    <xf numFmtId="213" fontId="7" fillId="59" borderId="75" xfId="0" applyNumberFormat="1" applyFont="1" applyFill="1" applyBorder="1" applyAlignment="1">
      <alignment horizontal="right" vertical="top"/>
    </xf>
    <xf numFmtId="213" fontId="7" fillId="2" borderId="58" xfId="11" applyNumberFormat="1" applyFont="1" applyFill="1" applyBorder="1"/>
    <xf numFmtId="213" fontId="8" fillId="2" borderId="0" xfId="0" applyNumberFormat="1" applyFont="1" applyFill="1"/>
    <xf numFmtId="0" fontId="19" fillId="0" borderId="0" xfId="0" applyFont="1"/>
    <xf numFmtId="216" fontId="8" fillId="2" borderId="75" xfId="0" applyNumberFormat="1" applyFont="1" applyFill="1" applyBorder="1"/>
    <xf numFmtId="0" fontId="7" fillId="0" borderId="75" xfId="0" applyFont="1" applyBorder="1" applyAlignment="1">
      <alignment vertical="center" wrapText="1"/>
    </xf>
    <xf numFmtId="0" fontId="8" fillId="0" borderId="75" xfId="0" applyFont="1" applyBorder="1" applyAlignment="1">
      <alignment horizontal="left" vertical="center" wrapText="1"/>
    </xf>
    <xf numFmtId="0" fontId="7" fillId="59" borderId="74" xfId="0" applyFont="1" applyFill="1" applyBorder="1" applyAlignment="1">
      <alignment vertical="center" wrapText="1"/>
    </xf>
    <xf numFmtId="14" fontId="7" fillId="59" borderId="66" xfId="0" applyNumberFormat="1" applyFont="1" applyFill="1" applyBorder="1" applyAlignment="1">
      <alignment horizontal="right" vertical="center" wrapText="1"/>
    </xf>
    <xf numFmtId="14" fontId="7" fillId="59" borderId="66" xfId="0" applyNumberFormat="1" applyFont="1" applyFill="1" applyBorder="1" applyAlignment="1">
      <alignment horizontal="right" vertical="center"/>
    </xf>
    <xf numFmtId="213" fontId="7" fillId="59" borderId="75" xfId="0" applyNumberFormat="1" applyFont="1" applyFill="1" applyBorder="1" applyAlignment="1">
      <alignment horizontal="center" wrapText="1"/>
    </xf>
    <xf numFmtId="0" fontId="7" fillId="0" borderId="74" xfId="0" applyFont="1" applyBorder="1" applyAlignment="1">
      <alignment vertical="center"/>
    </xf>
    <xf numFmtId="0" fontId="20" fillId="59" borderId="79" xfId="0" applyFont="1" applyFill="1" applyBorder="1"/>
    <xf numFmtId="213" fontId="15" fillId="59" borderId="48" xfId="0" applyNumberFormat="1" applyFont="1" applyFill="1" applyBorder="1"/>
    <xf numFmtId="213" fontId="15" fillId="59" borderId="48" xfId="0" applyNumberFormat="1" applyFont="1" applyFill="1" applyBorder="1" applyAlignment="1">
      <alignment horizontal="center"/>
    </xf>
    <xf numFmtId="213" fontId="15" fillId="59" borderId="54" xfId="0" applyNumberFormat="1" applyFont="1" applyFill="1" applyBorder="1" applyAlignment="1">
      <alignment horizontal="center"/>
    </xf>
    <xf numFmtId="0" fontId="15" fillId="59" borderId="6" xfId="0" applyFont="1" applyFill="1" applyBorder="1"/>
    <xf numFmtId="213" fontId="15" fillId="59" borderId="0" xfId="0" applyNumberFormat="1" applyFont="1" applyFill="1"/>
    <xf numFmtId="213" fontId="15" fillId="59" borderId="0" xfId="0" applyNumberFormat="1" applyFont="1" applyFill="1" applyAlignment="1">
      <alignment horizontal="center"/>
    </xf>
    <xf numFmtId="213" fontId="15" fillId="59" borderId="7" xfId="0" applyNumberFormat="1" applyFont="1" applyFill="1" applyBorder="1" applyAlignment="1">
      <alignment horizontal="center"/>
    </xf>
    <xf numFmtId="0" fontId="15" fillId="59" borderId="8" xfId="0" applyFont="1" applyFill="1" applyBorder="1"/>
    <xf numFmtId="213" fontId="15" fillId="59" borderId="1" xfId="0" applyNumberFormat="1" applyFont="1" applyFill="1" applyBorder="1"/>
    <xf numFmtId="213" fontId="15" fillId="59" borderId="1" xfId="0" applyNumberFormat="1" applyFont="1" applyFill="1" applyBorder="1" applyAlignment="1">
      <alignment horizontal="center"/>
    </xf>
    <xf numFmtId="213" fontId="15" fillId="59" borderId="9" xfId="0" applyNumberFormat="1" applyFont="1" applyFill="1" applyBorder="1" applyAlignment="1">
      <alignment horizontal="center"/>
    </xf>
    <xf numFmtId="0" fontId="8" fillId="0" borderId="71" xfId="0" applyFont="1" applyBorder="1" applyAlignment="1">
      <alignment vertical="top" wrapText="1"/>
    </xf>
    <xf numFmtId="213" fontId="7" fillId="59" borderId="67" xfId="1" applyNumberFormat="1" applyFont="1" applyFill="1" applyBorder="1" applyAlignment="1">
      <alignment horizontal="center" vertical="center"/>
    </xf>
    <xf numFmtId="0" fontId="0" fillId="0" borderId="0" xfId="0" applyAlignment="1">
      <alignment horizontal="left"/>
    </xf>
    <xf numFmtId="0" fontId="0" fillId="0" borderId="53" xfId="0" applyBorder="1" applyAlignment="1">
      <alignment horizontal="left" vertical="top"/>
    </xf>
    <xf numFmtId="0" fontId="0" fillId="0" borderId="0" xfId="0" applyAlignment="1">
      <alignment horizontal="left" vertical="top"/>
    </xf>
    <xf numFmtId="213" fontId="131" fillId="0" borderId="0" xfId="0" applyNumberFormat="1" applyFont="1" applyAlignment="1">
      <alignment vertical="top"/>
    </xf>
    <xf numFmtId="213" fontId="13" fillId="0" borderId="0" xfId="0" applyNumberFormat="1" applyFont="1" applyAlignment="1">
      <alignment horizontal="left" vertical="top"/>
    </xf>
    <xf numFmtId="213" fontId="125" fillId="0" borderId="0" xfId="3" applyNumberFormat="1" applyFont="1" applyAlignment="1">
      <alignment horizontal="left" vertical="top"/>
    </xf>
    <xf numFmtId="0" fontId="7" fillId="59" borderId="62" xfId="0" applyFont="1" applyFill="1" applyBorder="1" applyAlignment="1">
      <alignment horizontal="center" vertical="top" wrapText="1"/>
    </xf>
    <xf numFmtId="0" fontId="8" fillId="0" borderId="60" xfId="0" applyFont="1" applyBorder="1" applyAlignment="1">
      <alignment horizontal="left" vertical="top" wrapText="1"/>
    </xf>
    <xf numFmtId="213" fontId="8" fillId="2" borderId="53" xfId="1" applyNumberFormat="1" applyFont="1" applyFill="1" applyBorder="1" applyAlignment="1">
      <alignment horizontal="left" vertical="top"/>
    </xf>
    <xf numFmtId="213" fontId="7" fillId="0" borderId="0" xfId="1" applyNumberFormat="1" applyFont="1" applyFill="1" applyBorder="1" applyAlignment="1">
      <alignment horizontal="center" vertical="top" wrapText="1"/>
    </xf>
    <xf numFmtId="213" fontId="7" fillId="59" borderId="67" xfId="1" quotePrefix="1" applyNumberFormat="1" applyFont="1" applyFill="1" applyBorder="1" applyAlignment="1">
      <alignment horizontal="center" vertical="top" wrapText="1"/>
    </xf>
    <xf numFmtId="213" fontId="8" fillId="0" borderId="0" xfId="1" applyNumberFormat="1" applyFont="1" applyFill="1" applyBorder="1" applyAlignment="1">
      <alignment horizontal="right"/>
    </xf>
    <xf numFmtId="213" fontId="8" fillId="0" borderId="0" xfId="1" applyNumberFormat="1" applyFont="1" applyFill="1" applyBorder="1" applyAlignment="1">
      <alignment horizontal="right" vertical="center"/>
    </xf>
    <xf numFmtId="213" fontId="7" fillId="0" borderId="5" xfId="0" applyNumberFormat="1" applyFont="1" applyBorder="1" applyAlignment="1">
      <alignment horizontal="center" vertical="center" wrapText="1"/>
    </xf>
    <xf numFmtId="213" fontId="7" fillId="0" borderId="67" xfId="1" applyNumberFormat="1" applyFont="1" applyFill="1" applyBorder="1" applyAlignment="1">
      <alignment horizontal="center" vertical="top" wrapText="1"/>
    </xf>
    <xf numFmtId="213" fontId="8" fillId="0" borderId="51" xfId="0" applyNumberFormat="1" applyFont="1" applyBorder="1" applyAlignment="1">
      <alignment vertical="top"/>
    </xf>
    <xf numFmtId="213" fontId="8" fillId="0" borderId="72" xfId="0" applyNumberFormat="1" applyFont="1" applyBorder="1" applyAlignment="1">
      <alignment vertical="top"/>
    </xf>
    <xf numFmtId="213" fontId="13" fillId="0" borderId="0" xfId="0" applyNumberFormat="1" applyFont="1"/>
    <xf numFmtId="0" fontId="19" fillId="0" borderId="75" xfId="13" applyFont="1" applyBorder="1" applyAlignment="1">
      <alignment vertical="top" wrapText="1"/>
    </xf>
    <xf numFmtId="213" fontId="8" fillId="0" borderId="79" xfId="1" applyNumberFormat="1" applyFont="1" applyFill="1" applyBorder="1"/>
    <xf numFmtId="213" fontId="8" fillId="2" borderId="0" xfId="1" applyNumberFormat="1" applyFont="1" applyFill="1" applyBorder="1" applyAlignment="1">
      <alignment vertical="top"/>
    </xf>
    <xf numFmtId="213" fontId="7" fillId="59" borderId="66" xfId="1" applyNumberFormat="1" applyFont="1" applyFill="1" applyBorder="1" applyAlignment="1">
      <alignment horizontal="center" vertical="top" wrapText="1"/>
    </xf>
    <xf numFmtId="213" fontId="125" fillId="0" borderId="0" xfId="0" applyNumberFormat="1" applyFont="1" applyAlignment="1">
      <alignment horizontal="left" vertical="top" wrapText="1"/>
    </xf>
    <xf numFmtId="213" fontId="7" fillId="59" borderId="0" xfId="0" applyNumberFormat="1" applyFont="1" applyFill="1" applyAlignment="1">
      <alignment horizontal="center" vertical="top" wrapText="1"/>
    </xf>
    <xf numFmtId="0" fontId="7" fillId="59" borderId="62" xfId="0" applyFont="1" applyFill="1" applyBorder="1" applyAlignment="1">
      <alignment horizontal="center" vertical="center"/>
    </xf>
    <xf numFmtId="213" fontId="7" fillId="0" borderId="58" xfId="1" applyNumberFormat="1" applyFont="1" applyFill="1" applyBorder="1" applyAlignment="1">
      <alignment horizontal="center" vertical="top" wrapText="1"/>
    </xf>
    <xf numFmtId="213" fontId="7" fillId="0" borderId="58" xfId="1" applyNumberFormat="1" applyFont="1" applyFill="1" applyBorder="1" applyAlignment="1">
      <alignment wrapText="1"/>
    </xf>
    <xf numFmtId="213" fontId="7" fillId="0" borderId="68" xfId="1" applyNumberFormat="1" applyFont="1" applyFill="1" applyBorder="1" applyAlignment="1">
      <alignment vertical="top"/>
    </xf>
    <xf numFmtId="213" fontId="13" fillId="0" borderId="0" xfId="1" applyNumberFormat="1" applyFont="1" applyFill="1"/>
    <xf numFmtId="0" fontId="8" fillId="2" borderId="75" xfId="0" applyFont="1" applyFill="1" applyBorder="1"/>
    <xf numFmtId="0" fontId="7" fillId="0" borderId="0" xfId="3" applyFont="1" applyAlignment="1">
      <alignment vertical="top" wrapText="1"/>
    </xf>
    <xf numFmtId="0" fontId="7" fillId="59" borderId="61" xfId="0" applyFont="1" applyFill="1" applyBorder="1" applyAlignment="1">
      <alignment horizontal="center" vertical="top" wrapText="1"/>
    </xf>
    <xf numFmtId="213" fontId="8" fillId="0" borderId="53" xfId="1" applyNumberFormat="1" applyFont="1" applyFill="1" applyBorder="1" applyAlignment="1">
      <alignment horizontal="left" vertical="top"/>
    </xf>
    <xf numFmtId="214" fontId="8" fillId="0" borderId="53" xfId="1" applyNumberFormat="1" applyFont="1" applyFill="1" applyBorder="1"/>
    <xf numFmtId="213" fontId="8" fillId="0" borderId="62" xfId="1" applyNumberFormat="1" applyFont="1" applyFill="1" applyBorder="1" applyAlignment="1">
      <alignment horizontal="right" vertical="top"/>
    </xf>
    <xf numFmtId="213" fontId="8" fillId="0" borderId="69" xfId="1" applyNumberFormat="1" applyFont="1" applyFill="1" applyBorder="1" applyAlignment="1">
      <alignment vertical="top"/>
    </xf>
    <xf numFmtId="213" fontId="8" fillId="0" borderId="62" xfId="1" applyNumberFormat="1" applyFont="1" applyFill="1" applyBorder="1" applyAlignment="1">
      <alignment horizontal="center" vertical="top"/>
    </xf>
    <xf numFmtId="213" fontId="8" fillId="0" borderId="62" xfId="0" applyNumberFormat="1" applyFont="1" applyBorder="1" applyAlignment="1">
      <alignment vertical="center"/>
    </xf>
    <xf numFmtId="213" fontId="125" fillId="0" borderId="0" xfId="0" applyNumberFormat="1" applyFont="1"/>
    <xf numFmtId="0" fontId="0" fillId="0" borderId="53" xfId="0" applyBorder="1"/>
    <xf numFmtId="0" fontId="8" fillId="2" borderId="21" xfId="0" applyFont="1" applyFill="1" applyBorder="1" applyAlignment="1">
      <alignment horizontal="left" vertical="top"/>
    </xf>
    <xf numFmtId="0" fontId="8" fillId="2" borderId="4" xfId="0" applyFont="1" applyFill="1" applyBorder="1" applyAlignment="1">
      <alignment horizontal="center" vertical="top"/>
    </xf>
    <xf numFmtId="213" fontId="132" fillId="0" borderId="0" xfId="0" applyNumberFormat="1" applyFont="1"/>
    <xf numFmtId="0" fontId="125" fillId="0" borderId="75" xfId="0" applyFont="1" applyBorder="1"/>
    <xf numFmtId="213" fontId="8" fillId="0" borderId="53" xfId="1" applyNumberFormat="1" applyFont="1" applyFill="1" applyBorder="1" applyAlignment="1">
      <alignment horizontal="right" vertical="top"/>
    </xf>
    <xf numFmtId="213" fontId="8" fillId="2" borderId="53" xfId="1" applyNumberFormat="1" applyFont="1" applyFill="1" applyBorder="1" applyAlignment="1">
      <alignment horizontal="right" vertical="top"/>
    </xf>
    <xf numFmtId="0" fontId="7" fillId="2" borderId="15" xfId="3" applyFont="1" applyFill="1" applyBorder="1" applyAlignment="1">
      <alignment horizontal="left" vertical="top"/>
    </xf>
    <xf numFmtId="0" fontId="130" fillId="0" borderId="0" xfId="0" applyFont="1" applyAlignment="1">
      <alignment horizontal="left"/>
    </xf>
    <xf numFmtId="213" fontId="7" fillId="2" borderId="0" xfId="1" applyNumberFormat="1" applyFont="1" applyFill="1"/>
    <xf numFmtId="0" fontId="8" fillId="2" borderId="75" xfId="0" applyFont="1" applyFill="1" applyBorder="1" applyAlignment="1">
      <alignment vertical="top" wrapText="1"/>
    </xf>
    <xf numFmtId="0" fontId="0" fillId="0" borderId="72" xfId="0" applyBorder="1"/>
    <xf numFmtId="0" fontId="130" fillId="0" borderId="72" xfId="0" applyFont="1" applyBorder="1"/>
    <xf numFmtId="168" fontId="7" fillId="0" borderId="23" xfId="1" applyNumberFormat="1" applyFont="1" applyFill="1" applyBorder="1" applyAlignment="1">
      <alignment horizontal="left" vertical="top"/>
    </xf>
    <xf numFmtId="168" fontId="8" fillId="0" borderId="0" xfId="4" applyNumberFormat="1" applyFont="1" applyFill="1" applyAlignment="1">
      <alignment horizontal="left" vertical="top"/>
    </xf>
    <xf numFmtId="168" fontId="7" fillId="0" borderId="4" xfId="1" applyNumberFormat="1" applyFont="1" applyFill="1" applyBorder="1" applyAlignment="1">
      <alignment horizontal="left" vertical="top"/>
    </xf>
    <xf numFmtId="168" fontId="7" fillId="0" borderId="0" xfId="3" applyNumberFormat="1" applyFont="1" applyAlignment="1">
      <alignment horizontal="left" vertical="top"/>
    </xf>
    <xf numFmtId="168" fontId="8" fillId="0" borderId="0" xfId="0" applyNumberFormat="1" applyFont="1" applyAlignment="1">
      <alignment horizontal="left" vertical="top"/>
    </xf>
    <xf numFmtId="168" fontId="7" fillId="0" borderId="0" xfId="3" applyNumberFormat="1" applyFont="1" applyAlignment="1">
      <alignment horizontal="right" vertical="top"/>
    </xf>
    <xf numFmtId="168" fontId="7" fillId="59" borderId="23" xfId="4" applyNumberFormat="1" applyFont="1" applyFill="1" applyBorder="1" applyAlignment="1">
      <alignment horizontal="center" vertical="top" wrapText="1"/>
    </xf>
    <xf numFmtId="168" fontId="8" fillId="0" borderId="4" xfId="1" applyNumberFormat="1" applyFont="1" applyFill="1" applyBorder="1" applyAlignment="1">
      <alignment horizontal="left" vertical="top"/>
    </xf>
    <xf numFmtId="168" fontId="7" fillId="0" borderId="0" xfId="1" applyNumberFormat="1" applyFont="1" applyFill="1" applyBorder="1" applyAlignment="1">
      <alignment horizontal="right" vertical="top"/>
    </xf>
    <xf numFmtId="168" fontId="9" fillId="0" borderId="0" xfId="4" applyNumberFormat="1" applyFont="1" applyFill="1" applyBorder="1" applyAlignment="1">
      <alignment horizontal="left" vertical="top"/>
    </xf>
    <xf numFmtId="168" fontId="9" fillId="0" borderId="0" xfId="4" applyNumberFormat="1" applyFont="1" applyFill="1" applyAlignment="1">
      <alignment horizontal="left" vertical="top"/>
    </xf>
    <xf numFmtId="168" fontId="7" fillId="0" borderId="0" xfId="4" applyNumberFormat="1" applyFont="1" applyFill="1" applyAlignment="1">
      <alignment horizontal="left" vertical="top"/>
    </xf>
    <xf numFmtId="168" fontId="8" fillId="0" borderId="0" xfId="9" applyNumberFormat="1" applyFont="1" applyFill="1" applyAlignment="1">
      <alignment horizontal="left" vertical="top"/>
    </xf>
    <xf numFmtId="168" fontId="8" fillId="0" borderId="0" xfId="1" applyNumberFormat="1" applyFont="1" applyFill="1" applyAlignment="1">
      <alignment horizontal="left" vertical="top"/>
    </xf>
    <xf numFmtId="168" fontId="7" fillId="0" borderId="0" xfId="11" applyNumberFormat="1" applyFont="1" applyFill="1" applyBorder="1" applyAlignment="1">
      <alignment horizontal="left" vertical="top" wrapText="1"/>
    </xf>
    <xf numFmtId="168" fontId="7" fillId="0" borderId="0" xfId="9" applyNumberFormat="1" applyFont="1" applyFill="1" applyBorder="1" applyAlignment="1">
      <alignment horizontal="left" vertical="top"/>
    </xf>
    <xf numFmtId="168" fontId="7" fillId="0" borderId="0" xfId="9" applyNumberFormat="1" applyFont="1" applyFill="1" applyBorder="1" applyAlignment="1">
      <alignment horizontal="right" vertical="top"/>
    </xf>
    <xf numFmtId="168" fontId="7" fillId="59" borderId="23" xfId="9" applyNumberFormat="1" applyFont="1" applyFill="1" applyBorder="1" applyAlignment="1">
      <alignment horizontal="left" vertical="top" wrapText="1"/>
    </xf>
    <xf numFmtId="168" fontId="7" fillId="0" borderId="5" xfId="1" applyNumberFormat="1" applyFont="1" applyFill="1" applyBorder="1" applyAlignment="1">
      <alignment horizontal="left" vertical="top" wrapText="1"/>
    </xf>
    <xf numFmtId="168" fontId="7" fillId="0" borderId="58" xfId="1" applyNumberFormat="1" applyFont="1" applyFill="1" applyBorder="1" applyAlignment="1">
      <alignment horizontal="left" vertical="top"/>
    </xf>
    <xf numFmtId="168" fontId="7" fillId="0" borderId="0" xfId="1" applyNumberFormat="1" applyFont="1" applyFill="1" applyBorder="1" applyAlignment="1">
      <alignment horizontal="left" vertical="top"/>
    </xf>
    <xf numFmtId="168" fontId="8" fillId="2" borderId="5" xfId="1" applyNumberFormat="1" applyFont="1" applyFill="1" applyBorder="1" applyAlignment="1">
      <alignment horizontal="left" vertical="top"/>
    </xf>
    <xf numFmtId="168" fontId="8" fillId="0" borderId="58" xfId="1" applyNumberFormat="1" applyFont="1" applyFill="1" applyBorder="1" applyAlignment="1">
      <alignment horizontal="left" vertical="top"/>
    </xf>
    <xf numFmtId="168" fontId="8" fillId="2" borderId="0" xfId="0" applyNumberFormat="1" applyFont="1" applyFill="1" applyAlignment="1">
      <alignment horizontal="left" vertical="top"/>
    </xf>
    <xf numFmtId="0" fontId="8" fillId="0" borderId="75" xfId="0" quotePrefix="1" applyFont="1" applyBorder="1" applyAlignment="1">
      <alignment horizontal="left"/>
    </xf>
    <xf numFmtId="0" fontId="8" fillId="0" borderId="0" xfId="0" quotePrefix="1" applyFont="1" applyAlignment="1">
      <alignment horizontal="left"/>
    </xf>
    <xf numFmtId="0" fontId="7" fillId="0" borderId="74" xfId="0" applyFont="1" applyBorder="1" applyAlignment="1">
      <alignment horizontal="left" vertical="top" wrapText="1"/>
    </xf>
    <xf numFmtId="213" fontId="7" fillId="59" borderId="51" xfId="0" applyNumberFormat="1" applyFont="1" applyFill="1" applyBorder="1" applyAlignment="1">
      <alignment horizontal="center" vertical="center" wrapText="1"/>
    </xf>
    <xf numFmtId="213" fontId="8" fillId="0" borderId="51" xfId="1" applyNumberFormat="1" applyFont="1" applyFill="1" applyBorder="1"/>
    <xf numFmtId="213" fontId="8" fillId="2" borderId="51" xfId="1" applyNumberFormat="1" applyFont="1" applyFill="1" applyBorder="1"/>
    <xf numFmtId="213" fontId="7" fillId="0" borderId="80" xfId="1" applyNumberFormat="1" applyFont="1" applyFill="1" applyBorder="1"/>
    <xf numFmtId="168" fontId="8" fillId="0" borderId="0" xfId="3" applyNumberFormat="1" applyFont="1" applyAlignment="1">
      <alignment horizontal="left" vertical="top"/>
    </xf>
    <xf numFmtId="168" fontId="7" fillId="0" borderId="15" xfId="1" applyNumberFormat="1" applyFont="1" applyFill="1" applyBorder="1" applyAlignment="1">
      <alignment horizontal="right" vertical="top"/>
    </xf>
    <xf numFmtId="168" fontId="19" fillId="0" borderId="4" xfId="3" applyNumberFormat="1" applyFont="1" applyBorder="1" applyAlignment="1">
      <alignment horizontal="left" vertical="top"/>
    </xf>
    <xf numFmtId="168" fontId="8" fillId="2" borderId="4" xfId="1" applyNumberFormat="1" applyFont="1" applyFill="1" applyBorder="1" applyAlignment="1">
      <alignment horizontal="left" vertical="top"/>
    </xf>
    <xf numFmtId="168" fontId="7" fillId="0" borderId="4" xfId="1" applyNumberFormat="1" applyFont="1" applyFill="1" applyBorder="1" applyAlignment="1">
      <alignment horizontal="left" vertical="top" wrapText="1"/>
    </xf>
    <xf numFmtId="168" fontId="7" fillId="0" borderId="4" xfId="4" applyNumberFormat="1" applyFont="1" applyFill="1" applyBorder="1" applyAlignment="1">
      <alignment horizontal="left" vertical="top"/>
    </xf>
    <xf numFmtId="168" fontId="8" fillId="0" borderId="65" xfId="1" applyNumberFormat="1" applyFont="1" applyFill="1" applyBorder="1" applyAlignment="1">
      <alignment horizontal="left" vertical="top"/>
    </xf>
    <xf numFmtId="168" fontId="7" fillId="0" borderId="0" xfId="0" applyNumberFormat="1" applyFont="1" applyAlignment="1">
      <alignment horizontal="left" vertical="top"/>
    </xf>
    <xf numFmtId="168" fontId="7" fillId="0" borderId="0" xfId="0" applyNumberFormat="1" applyFont="1" applyAlignment="1">
      <alignment horizontal="left" vertical="top" wrapText="1"/>
    </xf>
    <xf numFmtId="168" fontId="7" fillId="0" borderId="0" xfId="4" applyNumberFormat="1" applyFont="1" applyFill="1" applyBorder="1" applyAlignment="1">
      <alignment horizontal="left" vertical="top"/>
    </xf>
    <xf numFmtId="168" fontId="7" fillId="0" borderId="0" xfId="1" applyNumberFormat="1" applyFont="1" applyFill="1" applyAlignment="1">
      <alignment horizontal="left" vertical="top"/>
    </xf>
    <xf numFmtId="213" fontId="7" fillId="0" borderId="0" xfId="3" applyNumberFormat="1" applyFont="1" applyAlignment="1">
      <alignment horizontal="right" vertical="top"/>
    </xf>
    <xf numFmtId="213" fontId="7" fillId="59" borderId="23" xfId="4" applyNumberFormat="1" applyFont="1" applyFill="1" applyBorder="1" applyAlignment="1">
      <alignment horizontal="center" vertical="top" wrapText="1"/>
    </xf>
    <xf numFmtId="213" fontId="8" fillId="0" borderId="4" xfId="1" applyNumberFormat="1" applyFont="1" applyFill="1" applyBorder="1" applyAlignment="1">
      <alignment horizontal="left" vertical="top"/>
    </xf>
    <xf numFmtId="213" fontId="8" fillId="0" borderId="4" xfId="1" applyNumberFormat="1" applyFont="1" applyFill="1" applyBorder="1" applyAlignment="1">
      <alignment horizontal="right" vertical="top"/>
    </xf>
    <xf numFmtId="213" fontId="7" fillId="0" borderId="53" xfId="1" applyNumberFormat="1" applyFont="1" applyFill="1" applyBorder="1" applyAlignment="1">
      <alignment horizontal="left" vertical="top"/>
    </xf>
    <xf numFmtId="213" fontId="7" fillId="0" borderId="4" xfId="1" applyNumberFormat="1" applyFont="1" applyFill="1" applyBorder="1" applyAlignment="1">
      <alignment horizontal="left" vertical="top"/>
    </xf>
    <xf numFmtId="213" fontId="8" fillId="0" borderId="6" xfId="1" applyNumberFormat="1" applyFont="1" applyFill="1" applyBorder="1" applyAlignment="1">
      <alignment horizontal="left" vertical="top"/>
    </xf>
    <xf numFmtId="213" fontId="7" fillId="0" borderId="23" xfId="1" applyNumberFormat="1" applyFont="1" applyFill="1" applyBorder="1" applyAlignment="1">
      <alignment horizontal="left" vertical="top"/>
    </xf>
    <xf numFmtId="213" fontId="9" fillId="0" borderId="0" xfId="4" applyNumberFormat="1" applyFont="1" applyFill="1" applyBorder="1" applyAlignment="1">
      <alignment horizontal="left" vertical="top"/>
    </xf>
    <xf numFmtId="213" fontId="9" fillId="0" borderId="0" xfId="4" applyNumberFormat="1" applyFont="1" applyFill="1" applyAlignment="1">
      <alignment horizontal="left" vertical="top"/>
    </xf>
    <xf numFmtId="166" fontId="0" fillId="0" borderId="0" xfId="1" applyFont="1"/>
    <xf numFmtId="171" fontId="7" fillId="0" borderId="23" xfId="1" applyNumberFormat="1" applyFont="1" applyFill="1" applyBorder="1" applyAlignment="1">
      <alignment horizontal="left" vertical="top"/>
    </xf>
    <xf numFmtId="166" fontId="0" fillId="0" borderId="53" xfId="1" applyFont="1" applyFill="1" applyBorder="1"/>
    <xf numFmtId="171" fontId="8" fillId="2" borderId="68" xfId="1" applyNumberFormat="1" applyFont="1" applyFill="1" applyBorder="1"/>
    <xf numFmtId="168" fontId="8" fillId="0" borderId="87" xfId="1" applyNumberFormat="1" applyFont="1" applyFill="1" applyBorder="1" applyAlignment="1">
      <alignment horizontal="left" vertical="top"/>
    </xf>
    <xf numFmtId="214" fontId="0" fillId="0" borderId="87" xfId="1" applyNumberFormat="1" applyFont="1" applyFill="1" applyBorder="1"/>
    <xf numFmtId="0" fontId="0" fillId="0" borderId="87" xfId="0" applyBorder="1"/>
    <xf numFmtId="0" fontId="0" fillId="0" borderId="87" xfId="1" applyNumberFormat="1" applyFont="1" applyFill="1" applyBorder="1"/>
    <xf numFmtId="0" fontId="7" fillId="2" borderId="0" xfId="0" applyFont="1" applyFill="1" applyAlignment="1">
      <alignment horizontal="left" indent="3"/>
    </xf>
    <xf numFmtId="166" fontId="7" fillId="0" borderId="23" xfId="1" applyFont="1" applyFill="1" applyBorder="1" applyAlignment="1">
      <alignment horizontal="left" vertical="top"/>
    </xf>
    <xf numFmtId="0" fontId="7" fillId="2" borderId="60" xfId="0" applyFont="1" applyFill="1" applyBorder="1" applyAlignment="1">
      <alignment horizontal="left" wrapText="1" indent="3"/>
    </xf>
    <xf numFmtId="0" fontId="10" fillId="0" borderId="72" xfId="0" applyFont="1" applyBorder="1"/>
    <xf numFmtId="0" fontId="10" fillId="0" borderId="0" xfId="0" applyFont="1"/>
    <xf numFmtId="0" fontId="133" fillId="0" borderId="0" xfId="0" applyFont="1"/>
    <xf numFmtId="0" fontId="134" fillId="0" borderId="0" xfId="0" applyFont="1"/>
    <xf numFmtId="0" fontId="135" fillId="61" borderId="87" xfId="0" applyFont="1" applyFill="1" applyBorder="1" applyAlignment="1">
      <alignment vertical="center"/>
    </xf>
    <xf numFmtId="0" fontId="136" fillId="0" borderId="87" xfId="0" applyFont="1" applyBorder="1" applyAlignment="1">
      <alignment vertical="center"/>
    </xf>
    <xf numFmtId="168" fontId="134" fillId="0" borderId="87" xfId="15441" applyNumberFormat="1" applyFont="1" applyBorder="1" applyAlignment="1">
      <alignment vertical="top"/>
    </xf>
    <xf numFmtId="168" fontId="135" fillId="0" borderId="87" xfId="0" applyNumberFormat="1" applyFont="1" applyBorder="1" applyAlignment="1">
      <alignment vertical="center"/>
    </xf>
    <xf numFmtId="168" fontId="136" fillId="0" borderId="87" xfId="15441" applyNumberFormat="1" applyFont="1" applyBorder="1" applyAlignment="1">
      <alignment vertical="center"/>
    </xf>
    <xf numFmtId="0" fontId="10" fillId="2" borderId="87" xfId="0" applyFont="1" applyFill="1" applyBorder="1" applyAlignment="1">
      <alignment horizontal="center" vertical="center"/>
    </xf>
    <xf numFmtId="168" fontId="134" fillId="0" borderId="87" xfId="15441" applyNumberFormat="1" applyFont="1" applyFill="1" applyBorder="1" applyAlignment="1">
      <alignment vertical="top"/>
    </xf>
    <xf numFmtId="168" fontId="136" fillId="0" borderId="87" xfId="15441" applyNumberFormat="1" applyFont="1" applyFill="1" applyBorder="1" applyAlignment="1">
      <alignment vertical="center"/>
    </xf>
    <xf numFmtId="0" fontId="135" fillId="62" borderId="87" xfId="0" applyFont="1" applyFill="1" applyBorder="1" applyAlignment="1">
      <alignment vertical="center"/>
    </xf>
    <xf numFmtId="168" fontId="136" fillId="62" borderId="87" xfId="15441" applyNumberFormat="1" applyFont="1" applyFill="1" applyBorder="1" applyAlignment="1">
      <alignment vertical="center"/>
    </xf>
    <xf numFmtId="0" fontId="135" fillId="0" borderId="87" xfId="0" applyFont="1" applyBorder="1" applyAlignment="1">
      <alignment vertical="center"/>
    </xf>
    <xf numFmtId="168" fontId="135" fillId="0" borderId="87" xfId="15441" applyNumberFormat="1" applyFont="1" applyFill="1" applyBorder="1" applyAlignment="1">
      <alignment vertical="center"/>
    </xf>
    <xf numFmtId="168" fontId="135" fillId="62" borderId="4" xfId="15441" applyNumberFormat="1" applyFont="1" applyFill="1" applyBorder="1" applyAlignment="1">
      <alignment vertical="center"/>
    </xf>
    <xf numFmtId="0" fontId="135" fillId="0" borderId="0" xfId="0" applyFont="1" applyAlignment="1">
      <alignment vertical="center"/>
    </xf>
    <xf numFmtId="43" fontId="136" fillId="0" borderId="0" xfId="15441" applyFont="1" applyBorder="1" applyAlignment="1">
      <alignment vertical="center"/>
    </xf>
    <xf numFmtId="168" fontId="10" fillId="2" borderId="0" xfId="0" applyNumberFormat="1" applyFont="1" applyFill="1"/>
    <xf numFmtId="0" fontId="10" fillId="2" borderId="0" xfId="0" applyFont="1" applyFill="1"/>
    <xf numFmtId="168" fontId="0" fillId="0" borderId="0" xfId="0" applyNumberFormat="1"/>
    <xf numFmtId="171" fontId="134" fillId="0" borderId="87" xfId="1" applyNumberFormat="1" applyFont="1" applyBorder="1" applyAlignment="1">
      <alignment vertical="top"/>
    </xf>
    <xf numFmtId="171" fontId="135" fillId="0" borderId="87" xfId="1" applyNumberFormat="1" applyFont="1" applyBorder="1" applyAlignment="1">
      <alignment vertical="center"/>
    </xf>
    <xf numFmtId="171" fontId="136" fillId="0" borderId="87" xfId="1" applyNumberFormat="1" applyFont="1" applyBorder="1" applyAlignment="1">
      <alignment vertical="center"/>
    </xf>
    <xf numFmtId="171" fontId="134" fillId="0" borderId="87" xfId="1" applyNumberFormat="1" applyFont="1" applyFill="1" applyBorder="1" applyAlignment="1">
      <alignment vertical="top"/>
    </xf>
    <xf numFmtId="171" fontId="136" fillId="0" borderId="87" xfId="1" applyNumberFormat="1" applyFont="1" applyFill="1" applyBorder="1" applyAlignment="1">
      <alignment vertical="center"/>
    </xf>
    <xf numFmtId="0" fontId="136" fillId="62" borderId="87" xfId="0" applyFont="1" applyFill="1" applyBorder="1" applyAlignment="1">
      <alignment vertical="center"/>
    </xf>
    <xf numFmtId="171" fontId="136" fillId="62" borderId="87" xfId="1" applyNumberFormat="1" applyFont="1" applyFill="1" applyBorder="1" applyAlignment="1">
      <alignment vertical="center"/>
    </xf>
    <xf numFmtId="171" fontId="0" fillId="0" borderId="87" xfId="1" applyNumberFormat="1" applyFont="1" applyBorder="1" applyAlignment="1"/>
    <xf numFmtId="0" fontId="135" fillId="61" borderId="74" xfId="0" applyFont="1" applyFill="1" applyBorder="1" applyAlignment="1">
      <alignment vertical="center"/>
    </xf>
    <xf numFmtId="0" fontId="135" fillId="61" borderId="66" xfId="0" applyFont="1" applyFill="1" applyBorder="1" applyAlignment="1">
      <alignment vertical="center"/>
    </xf>
    <xf numFmtId="0" fontId="135" fillId="61" borderId="67" xfId="0" applyFont="1" applyFill="1" applyBorder="1" applyAlignment="1">
      <alignment vertical="center"/>
    </xf>
    <xf numFmtId="0" fontId="135" fillId="0" borderId="75" xfId="0" applyFont="1" applyBorder="1" applyAlignment="1">
      <alignment vertical="center"/>
    </xf>
    <xf numFmtId="4" fontId="134" fillId="0" borderId="87" xfId="1" applyNumberFormat="1" applyFont="1" applyBorder="1" applyAlignment="1">
      <alignment vertical="top"/>
    </xf>
    <xf numFmtId="43" fontId="134" fillId="0" borderId="87" xfId="15441" applyFont="1" applyBorder="1" applyAlignment="1">
      <alignment vertical="top"/>
    </xf>
    <xf numFmtId="0" fontId="135" fillId="0" borderId="87" xfId="0" applyFont="1" applyBorder="1" applyAlignment="1">
      <alignment vertical="center" wrapText="1"/>
    </xf>
    <xf numFmtId="43" fontId="135" fillId="0" borderId="94" xfId="15441" applyFont="1" applyBorder="1" applyAlignment="1">
      <alignment vertical="center"/>
    </xf>
    <xf numFmtId="171" fontId="135" fillId="0" borderId="87" xfId="1" applyNumberFormat="1" applyFont="1" applyBorder="1" applyAlignment="1">
      <alignment vertical="center" wrapText="1"/>
    </xf>
    <xf numFmtId="171" fontId="135" fillId="0" borderId="94" xfId="1" applyNumberFormat="1" applyFont="1" applyBorder="1" applyAlignment="1">
      <alignment vertical="center"/>
    </xf>
    <xf numFmtId="171" fontId="0" fillId="0" borderId="0" xfId="1" applyNumberFormat="1" applyFont="1"/>
    <xf numFmtId="0" fontId="136" fillId="0" borderId="75" xfId="0" applyFont="1" applyBorder="1" applyAlignment="1">
      <alignment vertical="center"/>
    </xf>
    <xf numFmtId="171" fontId="134" fillId="0" borderId="53" xfId="1" applyNumberFormat="1" applyFont="1" applyFill="1" applyBorder="1" applyAlignment="1">
      <alignment vertical="top"/>
    </xf>
    <xf numFmtId="171" fontId="135" fillId="0" borderId="53" xfId="1" applyNumberFormat="1" applyFont="1" applyBorder="1" applyAlignment="1">
      <alignment vertical="center" wrapText="1"/>
    </xf>
    <xf numFmtId="171" fontId="135" fillId="0" borderId="95" xfId="1" applyNumberFormat="1" applyFont="1" applyFill="1" applyBorder="1" applyAlignment="1">
      <alignment vertical="center"/>
    </xf>
    <xf numFmtId="0" fontId="135" fillId="61" borderId="71" xfId="0" applyFont="1" applyFill="1" applyBorder="1" applyAlignment="1">
      <alignment vertical="center"/>
    </xf>
    <xf numFmtId="171" fontId="135" fillId="61" borderId="58" xfId="1" applyNumberFormat="1" applyFont="1" applyFill="1" applyBorder="1" applyAlignment="1">
      <alignment vertical="center"/>
    </xf>
    <xf numFmtId="171" fontId="135" fillId="61" borderId="76" xfId="1" applyNumberFormat="1" applyFont="1" applyFill="1" applyBorder="1" applyAlignment="1">
      <alignment vertical="center"/>
    </xf>
    <xf numFmtId="171" fontId="135" fillId="61" borderId="96" xfId="1" applyNumberFormat="1" applyFont="1" applyFill="1" applyBorder="1" applyAlignment="1">
      <alignment vertical="center"/>
    </xf>
    <xf numFmtId="171" fontId="135" fillId="61" borderId="0" xfId="1" applyNumberFormat="1" applyFont="1" applyFill="1" applyBorder="1" applyAlignment="1">
      <alignment vertical="center"/>
    </xf>
    <xf numFmtId="171" fontId="135" fillId="0" borderId="0" xfId="1" applyNumberFormat="1" applyFont="1" applyFill="1" applyBorder="1" applyAlignment="1">
      <alignment vertical="center"/>
    </xf>
    <xf numFmtId="171" fontId="135" fillId="0" borderId="6" xfId="1" applyNumberFormat="1" applyFont="1" applyBorder="1" applyAlignment="1">
      <alignment vertical="center" wrapText="1"/>
    </xf>
    <xf numFmtId="171" fontId="0" fillId="2" borderId="0" xfId="1" applyNumberFormat="1" applyFont="1" applyFill="1"/>
    <xf numFmtId="0" fontId="0" fillId="2" borderId="0" xfId="0" applyFill="1"/>
    <xf numFmtId="171" fontId="134" fillId="0" borderId="0" xfId="1" applyNumberFormat="1" applyFont="1"/>
    <xf numFmtId="171" fontId="135" fillId="0" borderId="0" xfId="1" applyNumberFormat="1" applyFont="1" applyAlignment="1">
      <alignment vertical="center" wrapText="1"/>
    </xf>
    <xf numFmtId="0" fontId="135" fillId="61" borderId="10" xfId="0" applyFont="1" applyFill="1" applyBorder="1" applyAlignment="1">
      <alignment vertical="center"/>
    </xf>
    <xf numFmtId="171" fontId="135" fillId="61" borderId="97" xfId="1" applyNumberFormat="1" applyFont="1" applyFill="1" applyBorder="1" applyAlignment="1">
      <alignment vertical="center"/>
    </xf>
    <xf numFmtId="171" fontId="135" fillId="61" borderId="11" xfId="1" applyNumberFormat="1" applyFont="1" applyFill="1" applyBorder="1" applyAlignment="1">
      <alignment vertical="center"/>
    </xf>
    <xf numFmtId="171" fontId="135" fillId="61" borderId="98" xfId="1" applyNumberFormat="1" applyFont="1" applyFill="1" applyBorder="1" applyAlignment="1">
      <alignment vertical="center"/>
    </xf>
    <xf numFmtId="171" fontId="135" fillId="61" borderId="99" xfId="1" applyNumberFormat="1" applyFont="1" applyFill="1" applyBorder="1" applyAlignment="1">
      <alignment vertical="center"/>
    </xf>
    <xf numFmtId="0" fontId="10" fillId="0" borderId="6" xfId="0" applyFont="1" applyBorder="1"/>
    <xf numFmtId="0" fontId="135" fillId="0" borderId="56" xfId="0" applyFont="1" applyBorder="1" applyAlignment="1">
      <alignment vertical="center"/>
    </xf>
    <xf numFmtId="171" fontId="134" fillId="0" borderId="94" xfId="1" applyNumberFormat="1" applyFont="1" applyBorder="1" applyAlignment="1">
      <alignment vertical="top"/>
    </xf>
    <xf numFmtId="171" fontId="134" fillId="0" borderId="88" xfId="1" applyNumberFormat="1" applyFont="1" applyBorder="1" applyAlignment="1">
      <alignment vertical="top"/>
    </xf>
    <xf numFmtId="171" fontId="135" fillId="0" borderId="94" xfId="1" applyNumberFormat="1" applyFont="1" applyBorder="1" applyAlignment="1">
      <alignment vertical="center" wrapText="1"/>
    </xf>
    <xf numFmtId="171" fontId="135" fillId="0" borderId="57" xfId="1" applyNumberFormat="1" applyFont="1" applyBorder="1" applyAlignment="1">
      <alignment vertical="center"/>
    </xf>
    <xf numFmtId="171" fontId="134" fillId="0" borderId="94" xfId="1" applyNumberFormat="1" applyFont="1" applyFill="1" applyBorder="1" applyAlignment="1">
      <alignment vertical="top"/>
    </xf>
    <xf numFmtId="171" fontId="134" fillId="0" borderId="88" xfId="1" applyNumberFormat="1" applyFont="1" applyFill="1" applyBorder="1" applyAlignment="1">
      <alignment vertical="top"/>
    </xf>
    <xf numFmtId="171" fontId="135" fillId="0" borderId="57" xfId="1" applyNumberFormat="1" applyFont="1" applyFill="1" applyBorder="1" applyAlignment="1">
      <alignment vertical="center"/>
    </xf>
    <xf numFmtId="0" fontId="135" fillId="61" borderId="14" xfId="0" applyFont="1" applyFill="1" applyBorder="1" applyAlignment="1">
      <alignment vertical="center"/>
    </xf>
    <xf numFmtId="171" fontId="135" fillId="61" borderId="100" xfId="1" applyNumberFormat="1" applyFont="1" applyFill="1" applyBorder="1" applyAlignment="1">
      <alignment vertical="center"/>
    </xf>
    <xf numFmtId="171" fontId="135" fillId="61" borderId="15" xfId="1" applyNumberFormat="1" applyFont="1" applyFill="1" applyBorder="1" applyAlignment="1">
      <alignment vertical="center"/>
    </xf>
    <xf numFmtId="171" fontId="135" fillId="61" borderId="16" xfId="1" applyNumberFormat="1" applyFont="1" applyFill="1" applyBorder="1" applyAlignment="1">
      <alignment vertical="center"/>
    </xf>
    <xf numFmtId="171" fontId="135" fillId="61" borderId="13" xfId="1" applyNumberFormat="1" applyFont="1" applyFill="1" applyBorder="1" applyAlignment="1">
      <alignment vertical="center"/>
    </xf>
    <xf numFmtId="0" fontId="134" fillId="0" borderId="0" xfId="0" applyFont="1" applyAlignment="1">
      <alignment vertical="center" wrapText="1"/>
    </xf>
    <xf numFmtId="171" fontId="134" fillId="0" borderId="0" xfId="1" applyNumberFormat="1" applyFont="1" applyAlignment="1">
      <alignment vertical="center" wrapText="1"/>
    </xf>
    <xf numFmtId="0" fontId="137" fillId="0" borderId="0" xfId="0" applyFont="1"/>
    <xf numFmtId="0" fontId="10" fillId="0" borderId="0" xfId="0" applyFont="1" applyAlignment="1">
      <alignment vertical="top"/>
    </xf>
    <xf numFmtId="0" fontId="10" fillId="62" borderId="87" xfId="0" applyFont="1" applyFill="1" applyBorder="1" applyAlignment="1">
      <alignment vertical="top"/>
    </xf>
    <xf numFmtId="0" fontId="10" fillId="62" borderId="87" xfId="0" applyFont="1" applyFill="1" applyBorder="1" applyAlignment="1">
      <alignment vertical="top" wrapText="1"/>
    </xf>
    <xf numFmtId="0" fontId="0" fillId="0" borderId="87" xfId="15441" applyNumberFormat="1" applyFont="1" applyBorder="1"/>
    <xf numFmtId="43" fontId="0" fillId="0" borderId="87" xfId="15441" applyFont="1" applyBorder="1"/>
    <xf numFmtId="9" fontId="0" fillId="0" borderId="87" xfId="15441" applyNumberFormat="1" applyFont="1" applyBorder="1"/>
    <xf numFmtId="0" fontId="10" fillId="62" borderId="87" xfId="15441" applyNumberFormat="1" applyFont="1" applyFill="1" applyBorder="1"/>
    <xf numFmtId="43" fontId="10" fillId="62" borderId="87" xfId="15441" applyFont="1" applyFill="1" applyBorder="1"/>
    <xf numFmtId="9" fontId="10" fillId="62" borderId="87" xfId="15441" applyNumberFormat="1" applyFont="1" applyFill="1" applyBorder="1"/>
    <xf numFmtId="0" fontId="10" fillId="62" borderId="87" xfId="0" applyFont="1" applyFill="1" applyBorder="1"/>
    <xf numFmtId="0" fontId="0" fillId="62" borderId="87" xfId="0" applyFill="1" applyBorder="1"/>
    <xf numFmtId="43" fontId="0" fillId="62" borderId="87" xfId="15441" applyFont="1" applyFill="1" applyBorder="1"/>
    <xf numFmtId="0" fontId="10" fillId="0" borderId="0" xfId="0" applyFont="1" applyAlignment="1">
      <alignment horizontal="left" wrapText="1"/>
    </xf>
    <xf numFmtId="0" fontId="10" fillId="62" borderId="10" xfId="0" applyFont="1" applyFill="1" applyBorder="1"/>
    <xf numFmtId="0" fontId="10" fillId="62" borderId="99" xfId="0" applyFont="1" applyFill="1" applyBorder="1"/>
    <xf numFmtId="0" fontId="10" fillId="62" borderId="12" xfId="0" applyFont="1" applyFill="1" applyBorder="1"/>
    <xf numFmtId="0" fontId="10" fillId="62" borderId="0" xfId="0" applyFont="1" applyFill="1"/>
    <xf numFmtId="0" fontId="10" fillId="62" borderId="13"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0" fillId="0" borderId="0" xfId="0" applyFont="1" applyAlignment="1">
      <alignment vertical="center"/>
    </xf>
    <xf numFmtId="0" fontId="10" fillId="62" borderId="87" xfId="0" applyFont="1" applyFill="1" applyBorder="1" applyAlignment="1">
      <alignment vertical="center" wrapText="1"/>
    </xf>
    <xf numFmtId="0" fontId="0" fillId="0" borderId="0" xfId="0" applyAlignment="1">
      <alignment vertical="center"/>
    </xf>
    <xf numFmtId="0" fontId="0" fillId="0" borderId="87" xfId="0" applyBorder="1" applyAlignment="1">
      <alignment vertical="top"/>
    </xf>
    <xf numFmtId="0" fontId="0" fillId="0" borderId="87" xfId="0" applyBorder="1" applyAlignment="1">
      <alignment vertical="top" wrapText="1"/>
    </xf>
    <xf numFmtId="166" fontId="8" fillId="0" borderId="4" xfId="1" applyFont="1" applyFill="1" applyBorder="1" applyAlignment="1">
      <alignment horizontal="left" vertical="top"/>
    </xf>
    <xf numFmtId="166" fontId="8" fillId="0" borderId="4" xfId="1" applyFont="1" applyFill="1" applyBorder="1" applyAlignment="1">
      <alignment horizontal="right" vertical="top"/>
    </xf>
    <xf numFmtId="166" fontId="7" fillId="0" borderId="53" xfId="1" applyFont="1" applyFill="1" applyBorder="1" applyAlignment="1">
      <alignment horizontal="left" vertical="top"/>
    </xf>
    <xf numFmtId="166" fontId="7" fillId="0" borderId="4" xfId="1" applyFont="1" applyFill="1" applyBorder="1" applyAlignment="1">
      <alignment horizontal="left" vertical="top"/>
    </xf>
    <xf numFmtId="166" fontId="8" fillId="0" borderId="6" xfId="1" applyFont="1" applyFill="1" applyBorder="1" applyAlignment="1">
      <alignment horizontal="left" vertical="top"/>
    </xf>
    <xf numFmtId="171" fontId="7" fillId="0" borderId="53" xfId="1" applyNumberFormat="1" applyFont="1" applyFill="1" applyBorder="1" applyAlignment="1">
      <alignment horizontal="left" vertical="top"/>
    </xf>
    <xf numFmtId="0" fontId="0" fillId="0" borderId="87" xfId="0" applyBorder="1" applyAlignment="1">
      <alignment horizontal="left" vertical="top"/>
    </xf>
    <xf numFmtId="37" fontId="7" fillId="0" borderId="23" xfId="1" applyNumberFormat="1" applyFont="1" applyFill="1" applyBorder="1" applyAlignment="1">
      <alignment horizontal="right" vertical="top"/>
    </xf>
    <xf numFmtId="213" fontId="8" fillId="2" borderId="0" xfId="0" applyNumberFormat="1" applyFont="1" applyFill="1" applyAlignment="1">
      <alignment vertical="center"/>
    </xf>
    <xf numFmtId="166" fontId="0" fillId="0" borderId="0" xfId="1" applyFont="1" applyFill="1"/>
    <xf numFmtId="214" fontId="7" fillId="0" borderId="69" xfId="1" applyNumberFormat="1" applyFont="1" applyFill="1" applyBorder="1"/>
    <xf numFmtId="15" fontId="0" fillId="0" borderId="0" xfId="0" quotePrefix="1" applyNumberFormat="1" applyAlignment="1">
      <alignment horizontal="left"/>
    </xf>
    <xf numFmtId="0" fontId="10" fillId="59" borderId="87" xfId="0" applyFont="1" applyFill="1" applyBorder="1"/>
    <xf numFmtId="0" fontId="10" fillId="59" borderId="87" xfId="0" applyFont="1" applyFill="1" applyBorder="1" applyAlignment="1">
      <alignment wrapText="1"/>
    </xf>
    <xf numFmtId="0" fontId="0" fillId="2" borderId="87" xfId="0" applyFill="1" applyBorder="1" applyAlignment="1">
      <alignment vertical="top"/>
    </xf>
    <xf numFmtId="0" fontId="0" fillId="59" borderId="87" xfId="0" applyFill="1" applyBorder="1" applyAlignment="1">
      <alignment vertical="top"/>
    </xf>
    <xf numFmtId="0" fontId="0" fillId="59" borderId="87" xfId="0" applyFill="1" applyBorder="1" applyAlignment="1">
      <alignment vertical="top" wrapText="1"/>
    </xf>
    <xf numFmtId="0" fontId="0" fillId="2" borderId="87" xfId="0" applyFill="1" applyBorder="1" applyAlignment="1">
      <alignment vertical="top" wrapText="1"/>
    </xf>
    <xf numFmtId="166" fontId="0" fillId="59" borderId="87" xfId="1" applyFont="1" applyFill="1" applyBorder="1" applyAlignment="1">
      <alignment vertical="top" wrapText="1"/>
    </xf>
    <xf numFmtId="166" fontId="0" fillId="2" borderId="87" xfId="1" applyFont="1" applyFill="1" applyBorder="1" applyAlignment="1">
      <alignment vertical="top" wrapText="1"/>
    </xf>
    <xf numFmtId="166" fontId="0" fillId="0" borderId="87" xfId="1" applyFont="1" applyFill="1" applyBorder="1"/>
    <xf numFmtId="171" fontId="0" fillId="0" borderId="87" xfId="1" applyNumberFormat="1" applyFont="1" applyFill="1" applyBorder="1"/>
    <xf numFmtId="0" fontId="0" fillId="0" borderId="87" xfId="0" applyBorder="1" applyAlignment="1">
      <alignment wrapText="1"/>
    </xf>
    <xf numFmtId="171" fontId="0" fillId="60" borderId="87" xfId="1" applyNumberFormat="1" applyFont="1" applyFill="1" applyBorder="1" applyAlignment="1"/>
    <xf numFmtId="171" fontId="0" fillId="60" borderId="87" xfId="1" applyNumberFormat="1" applyFont="1" applyFill="1" applyBorder="1"/>
    <xf numFmtId="0" fontId="10" fillId="0" borderId="87" xfId="0" applyFont="1" applyBorder="1"/>
    <xf numFmtId="214" fontId="10" fillId="0" borderId="87" xfId="1" applyNumberFormat="1" applyFont="1" applyFill="1" applyBorder="1"/>
    <xf numFmtId="0" fontId="10" fillId="0" borderId="87" xfId="1" applyNumberFormat="1" applyFont="1" applyFill="1" applyBorder="1"/>
    <xf numFmtId="166" fontId="10" fillId="0" borderId="87" xfId="1" applyFont="1" applyFill="1" applyBorder="1"/>
    <xf numFmtId="214" fontId="1" fillId="0" borderId="87" xfId="1" applyNumberFormat="1" applyFont="1" applyFill="1" applyBorder="1"/>
    <xf numFmtId="0" fontId="130" fillId="0" borderId="87" xfId="0" applyFont="1" applyBorder="1"/>
    <xf numFmtId="0" fontId="0" fillId="59" borderId="87" xfId="0" applyFill="1" applyBorder="1" applyAlignment="1">
      <alignment horizontal="left" vertical="top" wrapText="1"/>
    </xf>
    <xf numFmtId="0" fontId="7" fillId="59" borderId="87" xfId="0" applyFont="1" applyFill="1" applyBorder="1" applyAlignment="1">
      <alignment horizontal="center" vertical="center"/>
    </xf>
    <xf numFmtId="213" fontId="7" fillId="0" borderId="87" xfId="1" applyNumberFormat="1" applyFont="1" applyFill="1" applyBorder="1" applyAlignment="1">
      <alignment vertical="center"/>
    </xf>
    <xf numFmtId="213" fontId="8" fillId="0" borderId="87" xfId="1" applyNumberFormat="1" applyFont="1" applyFill="1" applyBorder="1" applyAlignment="1">
      <alignment vertical="center"/>
    </xf>
    <xf numFmtId="0" fontId="7" fillId="59" borderId="87" xfId="0" applyFont="1" applyFill="1" applyBorder="1" applyAlignment="1">
      <alignment horizontal="center" vertical="top" wrapText="1"/>
    </xf>
    <xf numFmtId="213" fontId="7" fillId="0" borderId="87" xfId="1" applyNumberFormat="1" applyFont="1" applyFill="1" applyBorder="1" applyAlignment="1">
      <alignment vertical="center" wrapText="1"/>
    </xf>
    <xf numFmtId="213" fontId="8" fillId="2" borderId="87" xfId="1" applyNumberFormat="1" applyFont="1" applyFill="1" applyBorder="1" applyAlignment="1">
      <alignment vertical="center"/>
    </xf>
    <xf numFmtId="166" fontId="8" fillId="2" borderId="87" xfId="1" applyFont="1" applyFill="1" applyBorder="1" applyAlignment="1">
      <alignment vertical="center"/>
    </xf>
    <xf numFmtId="213" fontId="8" fillId="0" borderId="87" xfId="1" applyNumberFormat="1" applyFont="1" applyFill="1" applyBorder="1" applyAlignment="1">
      <alignment vertical="center" wrapText="1"/>
    </xf>
    <xf numFmtId="213" fontId="8" fillId="0" borderId="87" xfId="1" applyNumberFormat="1" applyFont="1" applyFill="1" applyBorder="1" applyAlignment="1">
      <alignment horizontal="left" vertical="top"/>
    </xf>
    <xf numFmtId="168" fontId="10" fillId="0" borderId="87" xfId="1" applyNumberFormat="1" applyFont="1" applyBorder="1" applyAlignment="1"/>
    <xf numFmtId="213" fontId="7" fillId="0" borderId="87" xfId="1" applyNumberFormat="1" applyFont="1" applyFill="1" applyBorder="1" applyAlignment="1">
      <alignment horizontal="left" vertical="top"/>
    </xf>
    <xf numFmtId="168" fontId="7" fillId="0" borderId="87" xfId="1" applyNumberFormat="1" applyFont="1" applyFill="1" applyBorder="1" applyAlignment="1">
      <alignment horizontal="left" vertical="top"/>
    </xf>
    <xf numFmtId="0" fontId="7" fillId="59" borderId="87" xfId="0" applyFont="1" applyFill="1" applyBorder="1" applyAlignment="1">
      <alignment horizontal="left" vertical="top" wrapText="1"/>
    </xf>
    <xf numFmtId="0" fontId="7" fillId="59" borderId="87" xfId="9" applyNumberFormat="1" applyFont="1" applyFill="1" applyBorder="1" applyAlignment="1">
      <alignment horizontal="left" vertical="top" wrapText="1"/>
    </xf>
    <xf numFmtId="168" fontId="7" fillId="59" borderId="87" xfId="9" applyNumberFormat="1" applyFont="1" applyFill="1" applyBorder="1" applyAlignment="1">
      <alignment horizontal="left" vertical="top" wrapText="1"/>
    </xf>
    <xf numFmtId="213" fontId="8" fillId="2" borderId="87" xfId="1" applyNumberFormat="1" applyFont="1" applyFill="1" applyBorder="1" applyAlignment="1">
      <alignment horizontal="left" vertical="top"/>
    </xf>
    <xf numFmtId="168" fontId="8" fillId="2" borderId="87" xfId="1" applyNumberFormat="1" applyFont="1" applyFill="1" applyBorder="1" applyAlignment="1">
      <alignment horizontal="left" vertical="top"/>
    </xf>
    <xf numFmtId="213" fontId="8" fillId="0" borderId="87" xfId="1" applyNumberFormat="1" applyFont="1" applyFill="1" applyBorder="1" applyAlignment="1">
      <alignment vertical="top"/>
    </xf>
    <xf numFmtId="213" fontId="7" fillId="0" borderId="87" xfId="1" applyNumberFormat="1" applyFont="1" applyFill="1" applyBorder="1" applyAlignment="1">
      <alignment vertical="top"/>
    </xf>
    <xf numFmtId="0" fontId="8" fillId="0" borderId="87" xfId="0" applyFont="1" applyBorder="1" applyAlignment="1">
      <alignment vertical="top" wrapText="1"/>
    </xf>
    <xf numFmtId="0" fontId="7" fillId="0" borderId="87" xfId="0" applyFont="1" applyBorder="1" applyAlignment="1">
      <alignment vertical="top"/>
    </xf>
    <xf numFmtId="213" fontId="7" fillId="2" borderId="87" xfId="1" applyNumberFormat="1" applyFont="1" applyFill="1" applyBorder="1" applyAlignment="1">
      <alignment vertical="top"/>
    </xf>
    <xf numFmtId="0" fontId="8" fillId="0" borderId="87" xfId="0" applyFont="1" applyBorder="1" applyAlignment="1">
      <alignment horizontal="left" vertical="top" wrapText="1"/>
    </xf>
    <xf numFmtId="213" fontId="8" fillId="0" borderId="87" xfId="1" applyNumberFormat="1" applyFont="1" applyFill="1" applyBorder="1" applyAlignment="1">
      <alignment horizontal="center" vertical="top"/>
    </xf>
    <xf numFmtId="213" fontId="8" fillId="2" borderId="87" xfId="1" applyNumberFormat="1" applyFont="1" applyFill="1" applyBorder="1" applyAlignment="1">
      <alignment horizontal="center" vertical="top"/>
    </xf>
    <xf numFmtId="213" fontId="7" fillId="59" borderId="87" xfId="1" applyNumberFormat="1" applyFont="1" applyFill="1" applyBorder="1" applyAlignment="1">
      <alignment horizontal="center" vertical="top"/>
    </xf>
    <xf numFmtId="213" fontId="7" fillId="0" borderId="87" xfId="1" applyNumberFormat="1" applyFont="1" applyFill="1" applyBorder="1" applyAlignment="1">
      <alignment horizontal="center" vertical="top"/>
    </xf>
    <xf numFmtId="213" fontId="8" fillId="0" borderId="87" xfId="1" applyNumberFormat="1" applyFont="1" applyFill="1" applyBorder="1" applyAlignment="1">
      <alignment horizontal="right" vertical="top"/>
    </xf>
    <xf numFmtId="213" fontId="7" fillId="0" borderId="87" xfId="1" applyNumberFormat="1" applyFont="1" applyFill="1" applyBorder="1" applyAlignment="1">
      <alignment horizontal="right" vertical="top"/>
    </xf>
    <xf numFmtId="213" fontId="8" fillId="2" borderId="87" xfId="1" applyNumberFormat="1" applyFont="1" applyFill="1" applyBorder="1" applyAlignment="1">
      <alignment horizontal="right" vertical="top"/>
    </xf>
    <xf numFmtId="213" fontId="8" fillId="0" borderId="87" xfId="1" applyNumberFormat="1" applyFont="1" applyFill="1" applyBorder="1" applyAlignment="1">
      <alignment horizontal="right"/>
    </xf>
    <xf numFmtId="213" fontId="8" fillId="2" borderId="87" xfId="1" applyNumberFormat="1" applyFont="1" applyFill="1" applyBorder="1" applyAlignment="1">
      <alignment horizontal="right"/>
    </xf>
    <xf numFmtId="213" fontId="7" fillId="0" borderId="87" xfId="1" applyNumberFormat="1" applyFont="1" applyFill="1" applyBorder="1" applyAlignment="1">
      <alignment horizontal="right"/>
    </xf>
    <xf numFmtId="213" fontId="7" fillId="2" borderId="87" xfId="1" applyNumberFormat="1" applyFont="1" applyFill="1" applyBorder="1" applyAlignment="1">
      <alignment horizontal="right"/>
    </xf>
    <xf numFmtId="0" fontId="7" fillId="59" borderId="87" xfId="0" applyFont="1" applyFill="1" applyBorder="1" applyAlignment="1">
      <alignment horizontal="center" wrapText="1"/>
    </xf>
    <xf numFmtId="213" fontId="8" fillId="0" borderId="87" xfId="9" applyNumberFormat="1" applyFont="1" applyFill="1" applyBorder="1"/>
    <xf numFmtId="214" fontId="7" fillId="0" borderId="87" xfId="1" applyNumberFormat="1" applyFont="1" applyFill="1" applyBorder="1"/>
    <xf numFmtId="214" fontId="8" fillId="0" borderId="87" xfId="1" applyNumberFormat="1" applyFont="1" applyFill="1" applyBorder="1"/>
    <xf numFmtId="0" fontId="7" fillId="59" borderId="87" xfId="0" applyFont="1" applyFill="1" applyBorder="1" applyAlignment="1">
      <alignment horizontal="center" vertical="top"/>
    </xf>
    <xf numFmtId="213" fontId="7" fillId="0" borderId="87" xfId="1" applyNumberFormat="1" applyFont="1" applyFill="1" applyBorder="1"/>
    <xf numFmtId="213" fontId="8" fillId="0" borderId="87" xfId="1" applyNumberFormat="1" applyFont="1" applyFill="1" applyBorder="1"/>
    <xf numFmtId="171" fontId="7" fillId="0" borderId="87" xfId="1" applyNumberFormat="1" applyFont="1" applyFill="1" applyBorder="1"/>
    <xf numFmtId="171" fontId="8" fillId="0" borderId="87" xfId="1" applyNumberFormat="1" applyFont="1" applyFill="1" applyBorder="1"/>
    <xf numFmtId="213" fontId="7" fillId="0" borderId="87" xfId="0" applyNumberFormat="1" applyFont="1" applyBorder="1" applyAlignment="1">
      <alignment horizontal="center" wrapText="1"/>
    </xf>
    <xf numFmtId="213" fontId="7" fillId="0" borderId="87" xfId="0" applyNumberFormat="1" applyFont="1" applyBorder="1"/>
    <xf numFmtId="213" fontId="8" fillId="2" borderId="87" xfId="9" applyNumberFormat="1" applyFont="1" applyFill="1" applyBorder="1"/>
    <xf numFmtId="213" fontId="7" fillId="2" borderId="87" xfId="0" applyNumberFormat="1" applyFont="1" applyFill="1" applyBorder="1"/>
    <xf numFmtId="213" fontId="7" fillId="59" borderId="87" xfId="0" applyNumberFormat="1" applyFont="1" applyFill="1" applyBorder="1" applyAlignment="1">
      <alignment horizontal="right" wrapText="1"/>
    </xf>
    <xf numFmtId="213" fontId="8" fillId="0" borderId="87" xfId="0" applyNumberFormat="1" applyFont="1" applyBorder="1"/>
    <xf numFmtId="172" fontId="8" fillId="2" borderId="87" xfId="2" applyNumberFormat="1" applyFont="1" applyFill="1" applyBorder="1"/>
    <xf numFmtId="213" fontId="8" fillId="2" borderId="87" xfId="0" applyNumberFormat="1" applyFont="1" applyFill="1" applyBorder="1"/>
    <xf numFmtId="213" fontId="8" fillId="0" borderId="87" xfId="0" applyNumberFormat="1" applyFont="1" applyBorder="1" applyAlignment="1">
      <alignment vertical="top"/>
    </xf>
    <xf numFmtId="213" fontId="8" fillId="2" borderId="87" xfId="1" applyNumberFormat="1" applyFont="1" applyFill="1" applyBorder="1" applyAlignment="1">
      <alignment vertical="top"/>
    </xf>
    <xf numFmtId="216" fontId="8" fillId="0" borderId="87" xfId="0" applyNumberFormat="1" applyFont="1" applyBorder="1" applyAlignment="1">
      <alignment horizontal="center" vertical="top" wrapText="1"/>
    </xf>
    <xf numFmtId="213" fontId="8" fillId="0" borderId="87" xfId="0" applyNumberFormat="1" applyFont="1" applyBorder="1" applyAlignment="1">
      <alignment horizontal="center" vertical="top"/>
    </xf>
    <xf numFmtId="10" fontId="8" fillId="0" borderId="87" xfId="2" applyNumberFormat="1" applyFont="1" applyFill="1" applyBorder="1" applyAlignment="1">
      <alignment vertical="top"/>
    </xf>
    <xf numFmtId="213" fontId="8" fillId="0" borderId="87" xfId="0" applyNumberFormat="1" applyFont="1" applyBorder="1" applyAlignment="1">
      <alignment horizontal="right" vertical="top"/>
    </xf>
    <xf numFmtId="172" fontId="8" fillId="0" borderId="87" xfId="2" applyNumberFormat="1" applyFont="1" applyFill="1" applyBorder="1"/>
    <xf numFmtId="213" fontId="8" fillId="0" borderId="87" xfId="0" applyNumberFormat="1" applyFont="1" applyBorder="1" applyAlignment="1">
      <alignment horizontal="right"/>
    </xf>
    <xf numFmtId="213" fontId="7" fillId="59" borderId="87" xfId="0" applyNumberFormat="1" applyFont="1" applyFill="1" applyBorder="1" applyAlignment="1">
      <alignment horizontal="center" vertical="center" wrapText="1"/>
    </xf>
    <xf numFmtId="213" fontId="8" fillId="2" borderId="87" xfId="1" applyNumberFormat="1" applyFont="1" applyFill="1" applyBorder="1"/>
    <xf numFmtId="213" fontId="8" fillId="0" borderId="87" xfId="1" quotePrefix="1" applyNumberFormat="1" applyFont="1" applyFill="1" applyBorder="1"/>
    <xf numFmtId="213" fontId="8" fillId="2" borderId="87" xfId="1" quotePrefix="1" applyNumberFormat="1" applyFont="1" applyFill="1" applyBorder="1"/>
    <xf numFmtId="213" fontId="7" fillId="59" borderId="87" xfId="0" applyNumberFormat="1" applyFont="1" applyFill="1" applyBorder="1" applyAlignment="1">
      <alignment horizontal="center"/>
    </xf>
    <xf numFmtId="213" fontId="7" fillId="59" borderId="87" xfId="0" applyNumberFormat="1" applyFont="1" applyFill="1" applyBorder="1" applyAlignment="1">
      <alignment horizontal="center" vertical="center"/>
    </xf>
    <xf numFmtId="213" fontId="7" fillId="59" borderId="87" xfId="0" applyNumberFormat="1" applyFont="1" applyFill="1" applyBorder="1"/>
    <xf numFmtId="213" fontId="7" fillId="2" borderId="87" xfId="1" applyNumberFormat="1" applyFont="1" applyFill="1" applyBorder="1" applyAlignment="1">
      <alignment horizontal="center"/>
    </xf>
    <xf numFmtId="213" fontId="8" fillId="2" borderId="87" xfId="1" applyNumberFormat="1" applyFont="1" applyFill="1" applyBorder="1" applyAlignment="1">
      <alignment horizontal="center"/>
    </xf>
    <xf numFmtId="213" fontId="7" fillId="0" borderId="87" xfId="1" applyNumberFormat="1" applyFont="1" applyFill="1" applyBorder="1" applyAlignment="1">
      <alignment horizontal="center"/>
    </xf>
    <xf numFmtId="213" fontId="8" fillId="0" borderId="87" xfId="1" applyNumberFormat="1" applyFont="1" applyFill="1" applyBorder="1" applyAlignment="1">
      <alignment horizontal="center"/>
    </xf>
    <xf numFmtId="10" fontId="8" fillId="2" borderId="87" xfId="2" applyNumberFormat="1" applyFont="1" applyFill="1" applyBorder="1"/>
    <xf numFmtId="213" fontId="7" fillId="59" borderId="87" xfId="3" applyNumberFormat="1" applyFont="1" applyFill="1" applyBorder="1" applyAlignment="1">
      <alignment horizontal="center" vertical="top" wrapText="1"/>
    </xf>
    <xf numFmtId="213" fontId="8" fillId="2" borderId="87" xfId="3" applyNumberFormat="1" applyFont="1" applyFill="1" applyBorder="1" applyAlignment="1">
      <alignment horizontal="center"/>
    </xf>
    <xf numFmtId="10" fontId="8" fillId="2" borderId="87" xfId="2" applyNumberFormat="1" applyFont="1" applyFill="1" applyBorder="1" applyAlignment="1">
      <alignment horizontal="center"/>
    </xf>
    <xf numFmtId="213" fontId="7" fillId="59" borderId="87" xfId="3" applyNumberFormat="1" applyFont="1" applyFill="1" applyBorder="1"/>
    <xf numFmtId="213" fontId="7" fillId="59" borderId="87" xfId="3" applyNumberFormat="1" applyFont="1" applyFill="1" applyBorder="1" applyAlignment="1">
      <alignment horizontal="center" wrapText="1"/>
    </xf>
    <xf numFmtId="213" fontId="8" fillId="0" borderId="87" xfId="3" applyNumberFormat="1" applyFont="1" applyBorder="1" applyAlignment="1">
      <alignment horizontal="center"/>
    </xf>
    <xf numFmtId="166" fontId="8" fillId="0" borderId="87" xfId="1" applyFont="1" applyFill="1" applyBorder="1" applyAlignment="1">
      <alignment horizontal="center"/>
    </xf>
    <xf numFmtId="0" fontId="7" fillId="59" borderId="87" xfId="3" applyFont="1" applyFill="1" applyBorder="1" applyAlignment="1">
      <alignment horizontal="right"/>
    </xf>
    <xf numFmtId="217" fontId="8" fillId="0" borderId="87" xfId="1" applyNumberFormat="1" applyFont="1" applyFill="1" applyBorder="1"/>
    <xf numFmtId="217" fontId="8" fillId="2" borderId="87" xfId="1" applyNumberFormat="1" applyFont="1" applyFill="1" applyBorder="1"/>
    <xf numFmtId="213" fontId="7" fillId="0" borderId="87" xfId="1" quotePrefix="1" applyNumberFormat="1" applyFont="1" applyFill="1" applyBorder="1" applyAlignment="1">
      <alignment horizontal="left"/>
    </xf>
    <xf numFmtId="213" fontId="15" fillId="0" borderId="87" xfId="1" applyNumberFormat="1" applyFont="1" applyFill="1" applyBorder="1"/>
    <xf numFmtId="213" fontId="7" fillId="2" borderId="87" xfId="1" applyNumberFormat="1" applyFont="1" applyFill="1" applyBorder="1"/>
    <xf numFmtId="171" fontId="8" fillId="2" borderId="87" xfId="1" applyNumberFormat="1" applyFont="1" applyFill="1" applyBorder="1" applyAlignment="1">
      <alignment vertical="top"/>
    </xf>
    <xf numFmtId="214" fontId="8" fillId="2" borderId="87" xfId="1" applyNumberFormat="1" applyFont="1" applyFill="1" applyBorder="1" applyAlignment="1">
      <alignment vertical="top" wrapText="1"/>
    </xf>
    <xf numFmtId="213" fontId="8" fillId="0" borderId="88" xfId="0" applyNumberFormat="1" applyFont="1" applyBorder="1"/>
    <xf numFmtId="213" fontId="8" fillId="0" borderId="88" xfId="0" applyNumberFormat="1" applyFont="1" applyBorder="1" applyAlignment="1">
      <alignment horizontal="left"/>
    </xf>
    <xf numFmtId="0" fontId="7" fillId="0" borderId="101" xfId="0" applyFont="1" applyBorder="1"/>
    <xf numFmtId="0" fontId="7" fillId="0" borderId="101" xfId="0" applyFont="1" applyBorder="1" applyAlignment="1">
      <alignment horizontal="left"/>
    </xf>
    <xf numFmtId="213" fontId="80" fillId="0" borderId="88" xfId="15246" applyNumberFormat="1" applyFont="1" applyBorder="1"/>
    <xf numFmtId="213" fontId="80" fillId="0" borderId="87" xfId="15246" applyNumberFormat="1" applyFont="1" applyBorder="1"/>
    <xf numFmtId="213" fontId="8" fillId="0" borderId="88" xfId="7" applyNumberFormat="1" applyFont="1" applyBorder="1" applyAlignment="1">
      <alignment vertical="top"/>
    </xf>
    <xf numFmtId="213" fontId="8" fillId="0" borderId="88" xfId="15246" applyNumberFormat="1" applyFont="1" applyBorder="1"/>
    <xf numFmtId="213" fontId="8" fillId="0" borderId="87" xfId="15246" applyNumberFormat="1" applyFont="1" applyBorder="1"/>
    <xf numFmtId="213" fontId="8" fillId="2" borderId="87" xfId="5" applyNumberFormat="1" applyFont="1" applyFill="1" applyBorder="1"/>
    <xf numFmtId="213" fontId="8" fillId="0" borderId="88" xfId="15246" applyNumberFormat="1" applyFont="1" applyBorder="1" applyAlignment="1">
      <alignment vertical="top"/>
    </xf>
    <xf numFmtId="213" fontId="7" fillId="0" borderId="87" xfId="5" applyNumberFormat="1" applyFont="1" applyFill="1" applyBorder="1"/>
    <xf numFmtId="213" fontId="8" fillId="0" borderId="87" xfId="5" applyNumberFormat="1" applyFont="1" applyFill="1" applyBorder="1"/>
    <xf numFmtId="213" fontId="8" fillId="0" borderId="88" xfId="15246" applyNumberFormat="1" applyFont="1" applyBorder="1" applyAlignment="1">
      <alignment vertical="justify"/>
    </xf>
    <xf numFmtId="213" fontId="7" fillId="59" borderId="87" xfId="0" quotePrefix="1" applyNumberFormat="1" applyFont="1" applyFill="1" applyBorder="1" applyAlignment="1">
      <alignment horizontal="center" vertical="center"/>
    </xf>
    <xf numFmtId="213" fontId="7" fillId="59" borderId="88" xfId="0" applyNumberFormat="1" applyFont="1" applyFill="1" applyBorder="1" applyAlignment="1">
      <alignment horizontal="center" vertical="center" wrapText="1"/>
    </xf>
    <xf numFmtId="213" fontId="7" fillId="59" borderId="87" xfId="0" quotePrefix="1" applyNumberFormat="1" applyFont="1" applyFill="1" applyBorder="1" applyAlignment="1">
      <alignment horizontal="center" vertical="center" wrapText="1"/>
    </xf>
    <xf numFmtId="213" fontId="8" fillId="0" borderId="88" xfId="3" applyNumberFormat="1" applyFont="1" applyBorder="1"/>
    <xf numFmtId="213" fontId="8" fillId="0" borderId="88" xfId="3" quotePrefix="1" applyNumberFormat="1" applyFont="1" applyBorder="1"/>
    <xf numFmtId="0" fontId="7" fillId="0" borderId="101" xfId="3" applyFont="1" applyBorder="1"/>
    <xf numFmtId="213" fontId="8" fillId="0" borderId="87" xfId="1" applyNumberFormat="1" applyFont="1" applyFill="1" applyBorder="1" applyAlignment="1">
      <alignment horizontal="right" vertical="center"/>
    </xf>
    <xf numFmtId="0" fontId="8" fillId="0" borderId="101" xfId="0" applyFont="1" applyBorder="1"/>
    <xf numFmtId="213" fontId="7" fillId="59" borderId="87" xfId="0" applyNumberFormat="1" applyFont="1" applyFill="1" applyBorder="1" applyAlignment="1">
      <alignment horizontal="center" vertical="top" wrapText="1"/>
    </xf>
    <xf numFmtId="213" fontId="12" fillId="59" borderId="87" xfId="0" applyNumberFormat="1" applyFont="1" applyFill="1" applyBorder="1" applyAlignment="1">
      <alignment horizontal="center" vertical="center" wrapText="1"/>
    </xf>
    <xf numFmtId="213" fontId="12" fillId="59" borderId="87" xfId="0" applyNumberFormat="1" applyFont="1" applyFill="1" applyBorder="1" applyAlignment="1">
      <alignment horizontal="center" vertical="center"/>
    </xf>
    <xf numFmtId="0" fontId="125" fillId="2" borderId="87" xfId="0" applyFont="1" applyFill="1" applyBorder="1" applyAlignment="1">
      <alignment horizontal="left" wrapText="1"/>
    </xf>
    <xf numFmtId="213" fontId="11" fillId="2" borderId="87" xfId="0" applyNumberFormat="1" applyFont="1" applyFill="1" applyBorder="1" applyAlignment="1">
      <alignment horizontal="center"/>
    </xf>
    <xf numFmtId="0" fontId="8" fillId="0" borderId="88" xfId="0" applyFont="1" applyBorder="1" applyAlignment="1">
      <alignment horizontal="left"/>
    </xf>
    <xf numFmtId="213" fontId="7" fillId="59" borderId="87" xfId="0" applyNumberFormat="1" applyFont="1" applyFill="1" applyBorder="1" applyAlignment="1">
      <alignment horizontal="right" vertical="top" wrapText="1"/>
    </xf>
    <xf numFmtId="213" fontId="8" fillId="2" borderId="87" xfId="11" applyNumberFormat="1" applyFont="1" applyFill="1" applyBorder="1" applyAlignment="1"/>
    <xf numFmtId="213" fontId="7" fillId="2" borderId="87" xfId="11" applyNumberFormat="1" applyFont="1" applyFill="1" applyBorder="1" applyAlignment="1"/>
    <xf numFmtId="213" fontId="8" fillId="0" borderId="87" xfId="11" applyNumberFormat="1" applyFont="1" applyFill="1" applyBorder="1"/>
    <xf numFmtId="213" fontId="7" fillId="59" borderId="87" xfId="0" applyNumberFormat="1" applyFont="1" applyFill="1" applyBorder="1" applyAlignment="1">
      <alignment horizontal="center" wrapText="1"/>
    </xf>
    <xf numFmtId="216" fontId="8" fillId="2" borderId="87" xfId="0" applyNumberFormat="1" applyFont="1" applyFill="1" applyBorder="1"/>
    <xf numFmtId="213" fontId="8" fillId="2" borderId="87" xfId="15441" applyNumberFormat="1" applyFont="1" applyFill="1" applyBorder="1"/>
    <xf numFmtId="171" fontId="8" fillId="2" borderId="87" xfId="1" applyNumberFormat="1" applyFont="1" applyFill="1" applyBorder="1" applyAlignment="1"/>
    <xf numFmtId="216" fontId="8" fillId="0" borderId="87" xfId="0" applyNumberFormat="1" applyFont="1" applyBorder="1"/>
    <xf numFmtId="213" fontId="8" fillId="0" borderId="87" xfId="15441" applyNumberFormat="1" applyFont="1" applyFill="1" applyBorder="1"/>
    <xf numFmtId="171" fontId="8" fillId="0" borderId="87" xfId="1" applyNumberFormat="1" applyFont="1" applyFill="1" applyBorder="1" applyAlignment="1">
      <alignment horizontal="center"/>
    </xf>
    <xf numFmtId="213" fontId="7" fillId="0" borderId="87" xfId="0" applyNumberFormat="1" applyFont="1" applyBorder="1" applyAlignment="1">
      <alignment horizontal="left" wrapText="1"/>
    </xf>
    <xf numFmtId="171" fontId="8" fillId="0" borderId="87" xfId="1" applyNumberFormat="1" applyFont="1" applyFill="1" applyBorder="1" applyAlignment="1"/>
    <xf numFmtId="0" fontId="8" fillId="2" borderId="87" xfId="0" applyFont="1" applyFill="1" applyBorder="1" applyAlignment="1">
      <alignment horizontal="right"/>
    </xf>
    <xf numFmtId="213" fontId="125" fillId="2" borderId="87" xfId="0" applyNumberFormat="1" applyFont="1" applyFill="1" applyBorder="1" applyAlignment="1">
      <alignment horizontal="right" vertical="center" wrapText="1"/>
    </xf>
    <xf numFmtId="216" fontId="8" fillId="2" borderId="87" xfId="0" applyNumberFormat="1" applyFont="1" applyFill="1" applyBorder="1" applyAlignment="1">
      <alignment horizontal="center" vertical="center" wrapText="1"/>
    </xf>
    <xf numFmtId="213" fontId="8" fillId="2" borderId="87" xfId="2" applyNumberFormat="1" applyFont="1" applyFill="1" applyBorder="1" applyAlignment="1"/>
    <xf numFmtId="213" fontId="8" fillId="2" borderId="87" xfId="15441" applyNumberFormat="1" applyFont="1" applyFill="1" applyBorder="1" applyAlignment="1"/>
    <xf numFmtId="213" fontId="8" fillId="2" borderId="87" xfId="1" applyNumberFormat="1" applyFont="1" applyFill="1" applyBorder="1" applyAlignment="1"/>
    <xf numFmtId="43" fontId="8" fillId="2" borderId="87" xfId="1" applyNumberFormat="1" applyFont="1" applyFill="1" applyBorder="1" applyAlignment="1">
      <alignment vertical="top"/>
    </xf>
    <xf numFmtId="39" fontId="8" fillId="0" borderId="87" xfId="1" applyNumberFormat="1" applyFont="1" applyFill="1" applyBorder="1" applyAlignment="1">
      <alignment vertical="top"/>
    </xf>
    <xf numFmtId="168" fontId="7" fillId="2" borderId="87" xfId="0" applyNumberFormat="1" applyFont="1" applyFill="1" applyBorder="1" applyAlignment="1">
      <alignment vertical="top"/>
    </xf>
    <xf numFmtId="168" fontId="8" fillId="0" borderId="87" xfId="0" applyNumberFormat="1" applyFont="1" applyBorder="1" applyAlignment="1">
      <alignment vertical="top"/>
    </xf>
    <xf numFmtId="168" fontId="8" fillId="2" borderId="87" xfId="1" applyNumberFormat="1" applyFont="1" applyFill="1" applyBorder="1" applyAlignment="1">
      <alignment vertical="top"/>
    </xf>
    <xf numFmtId="0" fontId="8" fillId="0" borderId="87" xfId="15621" applyFont="1" applyBorder="1" applyAlignment="1">
      <alignment horizontal="left" vertical="top" wrapText="1"/>
    </xf>
    <xf numFmtId="168" fontId="8" fillId="2" borderId="87" xfId="5" applyNumberFormat="1" applyFont="1" applyFill="1" applyBorder="1" applyAlignment="1">
      <alignment horizontal="left" vertical="top" wrapText="1"/>
    </xf>
    <xf numFmtId="0" fontId="130" fillId="0" borderId="0" xfId="0" applyFont="1" applyAlignment="1">
      <alignment horizontal="left"/>
    </xf>
    <xf numFmtId="0" fontId="7" fillId="0" borderId="0" xfId="3" applyFont="1" applyAlignment="1">
      <alignment horizontal="left" vertical="top"/>
    </xf>
    <xf numFmtId="168" fontId="7" fillId="59" borderId="64" xfId="5" applyNumberFormat="1" applyFont="1" applyFill="1" applyBorder="1" applyAlignment="1">
      <alignment horizontal="right" vertical="top" wrapText="1"/>
    </xf>
    <xf numFmtId="168" fontId="0" fillId="0" borderId="65" xfId="0" applyNumberFormat="1" applyBorder="1" applyAlignment="1">
      <alignment horizontal="right" vertical="top"/>
    </xf>
    <xf numFmtId="0" fontId="7" fillId="59" borderId="64" xfId="0" applyFont="1" applyFill="1" applyBorder="1" applyAlignment="1">
      <alignment horizontal="center" vertical="top" wrapText="1"/>
    </xf>
    <xf numFmtId="0" fontId="7" fillId="59" borderId="5" xfId="0" applyFont="1" applyFill="1" applyBorder="1" applyAlignment="1">
      <alignment horizontal="center" vertical="top" wrapText="1"/>
    </xf>
    <xf numFmtId="0" fontId="7" fillId="59" borderId="73" xfId="0" applyFont="1" applyFill="1" applyBorder="1" applyAlignment="1">
      <alignment horizontal="center" vertical="top" wrapText="1"/>
    </xf>
    <xf numFmtId="0" fontId="7" fillId="59" borderId="20" xfId="0" applyFont="1" applyFill="1" applyBorder="1" applyAlignment="1">
      <alignment horizontal="center" vertical="top" wrapText="1"/>
    </xf>
    <xf numFmtId="0" fontId="7" fillId="59" borderId="19" xfId="0" applyFont="1" applyFill="1" applyBorder="1" applyAlignment="1">
      <alignment horizontal="center" vertical="top" wrapText="1"/>
    </xf>
    <xf numFmtId="0" fontId="7" fillId="0" borderId="0" xfId="11" applyNumberFormat="1" applyFont="1" applyFill="1" applyBorder="1" applyAlignment="1">
      <alignment horizontal="left" vertical="top" wrapText="1"/>
    </xf>
    <xf numFmtId="213" fontId="7" fillId="59" borderId="87" xfId="9" applyNumberFormat="1" applyFont="1" applyFill="1" applyBorder="1" applyAlignment="1">
      <alignment horizontal="center" vertical="top" wrapText="1"/>
    </xf>
    <xf numFmtId="0" fontId="129" fillId="0" borderId="12" xfId="0" applyFont="1" applyBorder="1" applyAlignment="1">
      <alignment horizontal="left" vertical="top" wrapText="1"/>
    </xf>
    <xf numFmtId="0" fontId="129"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justify" vertical="justify" wrapText="1"/>
    </xf>
    <xf numFmtId="0" fontId="7" fillId="0" borderId="60" xfId="0" applyFont="1" applyBorder="1" applyAlignment="1">
      <alignment vertical="top"/>
    </xf>
    <xf numFmtId="0" fontId="7" fillId="0" borderId="53" xfId="0" applyFont="1" applyBorder="1" applyAlignment="1">
      <alignment vertical="top"/>
    </xf>
    <xf numFmtId="0" fontId="8" fillId="0" borderId="87" xfId="0" applyFont="1" applyBorder="1" applyAlignment="1">
      <alignment vertical="top"/>
    </xf>
    <xf numFmtId="0" fontId="8" fillId="0" borderId="87" xfId="0" applyFont="1" applyBorder="1" applyAlignment="1">
      <alignment vertical="top" wrapText="1"/>
    </xf>
    <xf numFmtId="0" fontId="7" fillId="0" borderId="87" xfId="0" applyFont="1" applyBorder="1" applyAlignment="1">
      <alignment horizontal="left" vertical="top"/>
    </xf>
    <xf numFmtId="0" fontId="7" fillId="59" borderId="74" xfId="0" applyFont="1" applyFill="1" applyBorder="1" applyAlignment="1">
      <alignment horizontal="left" vertical="top"/>
    </xf>
    <xf numFmtId="0" fontId="7" fillId="59" borderId="66" xfId="0" applyFont="1" applyFill="1" applyBorder="1" applyAlignment="1">
      <alignment horizontal="left" vertical="top"/>
    </xf>
    <xf numFmtId="0" fontId="8" fillId="0" borderId="75" xfId="0" applyFont="1" applyBorder="1" applyAlignment="1">
      <alignment horizontal="left" vertical="top"/>
    </xf>
    <xf numFmtId="0" fontId="8" fillId="0" borderId="87" xfId="0" applyFont="1" applyBorder="1" applyAlignment="1">
      <alignment horizontal="left" vertical="top"/>
    </xf>
    <xf numFmtId="0" fontId="8" fillId="0" borderId="75" xfId="0" applyFont="1" applyBorder="1" applyAlignment="1">
      <alignment horizontal="left" vertical="top" wrapText="1"/>
    </xf>
    <xf numFmtId="0" fontId="8" fillId="0" borderId="87" xfId="0" applyFont="1" applyBorder="1" applyAlignment="1">
      <alignment horizontal="left" vertical="top" wrapText="1"/>
    </xf>
    <xf numFmtId="0" fontId="7" fillId="0" borderId="71" xfId="0" applyFont="1" applyBorder="1" applyAlignment="1">
      <alignment horizontal="left" vertical="top"/>
    </xf>
    <xf numFmtId="0" fontId="7" fillId="0" borderId="58" xfId="0" applyFont="1" applyBorder="1" applyAlignment="1">
      <alignment horizontal="left" vertical="top"/>
    </xf>
    <xf numFmtId="0" fontId="7" fillId="0" borderId="75" xfId="12" applyFont="1" applyBorder="1" applyAlignment="1" applyProtection="1">
      <alignment vertical="top" wrapText="1"/>
      <protection locked="0"/>
    </xf>
    <xf numFmtId="0" fontId="7" fillId="0" borderId="87" xfId="12" applyFont="1" applyBorder="1" applyAlignment="1" applyProtection="1">
      <alignment vertical="top" wrapText="1"/>
      <protection locked="0"/>
    </xf>
    <xf numFmtId="0" fontId="7" fillId="0" borderId="75" xfId="3" applyFont="1" applyBorder="1" applyAlignment="1">
      <alignment vertical="top"/>
    </xf>
    <xf numFmtId="0" fontId="7" fillId="0" borderId="87" xfId="3" applyFont="1" applyBorder="1" applyAlignment="1">
      <alignment vertical="top"/>
    </xf>
    <xf numFmtId="0" fontId="7" fillId="0" borderId="71" xfId="3" applyFont="1" applyBorder="1" applyAlignment="1">
      <alignment vertical="top"/>
    </xf>
    <xf numFmtId="0" fontId="7" fillId="0" borderId="58" xfId="3" applyFont="1" applyBorder="1" applyAlignment="1">
      <alignment vertical="top"/>
    </xf>
    <xf numFmtId="213" fontId="7" fillId="59" borderId="87" xfId="0" applyNumberFormat="1" applyFont="1" applyFill="1" applyBorder="1" applyAlignment="1">
      <alignment horizontal="center" vertical="top"/>
    </xf>
    <xf numFmtId="0" fontId="7" fillId="59" borderId="18" xfId="0" applyFont="1" applyFill="1" applyBorder="1" applyAlignment="1">
      <alignment horizontal="left" vertical="top"/>
    </xf>
    <xf numFmtId="0" fontId="7" fillId="59" borderId="78" xfId="0" applyFont="1" applyFill="1" applyBorder="1" applyAlignment="1">
      <alignment horizontal="left" vertical="top"/>
    </xf>
    <xf numFmtId="0" fontId="8" fillId="0" borderId="75" xfId="0" applyFont="1" applyBorder="1" applyAlignment="1">
      <alignment vertical="top" wrapText="1"/>
    </xf>
    <xf numFmtId="0" fontId="8" fillId="0" borderId="75" xfId="0" applyFont="1" applyBorder="1" applyAlignment="1">
      <alignment vertical="top"/>
    </xf>
    <xf numFmtId="0" fontId="7" fillId="0" borderId="75" xfId="0" applyFont="1" applyBorder="1" applyAlignment="1">
      <alignment vertical="top"/>
    </xf>
    <xf numFmtId="0" fontId="7" fillId="0" borderId="87" xfId="0" applyFont="1" applyBorder="1" applyAlignment="1">
      <alignment vertical="top"/>
    </xf>
    <xf numFmtId="0" fontId="7" fillId="0" borderId="75" xfId="0" applyFont="1" applyBorder="1" applyAlignment="1">
      <alignment horizontal="center" vertical="top"/>
    </xf>
    <xf numFmtId="0" fontId="7" fillId="0" borderId="87" xfId="0" applyFont="1" applyBorder="1" applyAlignment="1">
      <alignment horizontal="center" vertical="top"/>
    </xf>
    <xf numFmtId="0" fontId="8" fillId="0" borderId="75" xfId="0" applyFont="1" applyBorder="1" applyAlignment="1">
      <alignment horizontal="left" indent="2"/>
    </xf>
    <xf numFmtId="0" fontId="8" fillId="0" borderId="87" xfId="0" applyFont="1" applyBorder="1" applyAlignment="1">
      <alignment horizontal="left" indent="2"/>
    </xf>
    <xf numFmtId="0" fontId="13" fillId="0" borderId="75" xfId="12" applyFont="1" applyBorder="1" applyAlignment="1">
      <alignment horizontal="left" vertical="top" wrapText="1" indent="2"/>
    </xf>
    <xf numFmtId="0" fontId="13" fillId="0" borderId="87" xfId="12" applyFont="1" applyBorder="1" applyAlignment="1">
      <alignment horizontal="left" vertical="top" wrapText="1" indent="2"/>
    </xf>
    <xf numFmtId="0" fontId="8" fillId="0" borderId="71" xfId="3" applyFont="1" applyBorder="1" applyAlignment="1">
      <alignment vertical="top"/>
    </xf>
    <xf numFmtId="0" fontId="8" fillId="0" borderId="58" xfId="3" applyFont="1" applyBorder="1" applyAlignment="1">
      <alignment vertical="top"/>
    </xf>
    <xf numFmtId="0" fontId="7" fillId="59" borderId="74" xfId="12" applyFont="1" applyFill="1" applyBorder="1" applyAlignment="1">
      <alignment vertical="center"/>
    </xf>
    <xf numFmtId="0" fontId="7" fillId="59" borderId="66" xfId="12" applyFont="1" applyFill="1" applyBorder="1" applyAlignment="1">
      <alignment vertical="center"/>
    </xf>
    <xf numFmtId="0" fontId="7" fillId="0" borderId="75" xfId="12" applyFont="1" applyBorder="1" applyAlignment="1" applyProtection="1">
      <alignment vertical="top"/>
      <protection locked="0"/>
    </xf>
    <xf numFmtId="0" fontId="7" fillId="0" borderId="87" xfId="12" applyFont="1" applyBorder="1" applyAlignment="1" applyProtection="1">
      <alignment vertical="top"/>
      <protection locked="0"/>
    </xf>
    <xf numFmtId="0" fontId="8" fillId="0" borderId="75" xfId="3" applyFont="1" applyBorder="1" applyAlignment="1">
      <alignment vertical="top"/>
    </xf>
    <xf numFmtId="0" fontId="8" fillId="0" borderId="87" xfId="3" applyFont="1" applyBorder="1" applyAlignment="1">
      <alignment vertical="top"/>
    </xf>
    <xf numFmtId="0" fontId="8" fillId="0" borderId="75" xfId="3" applyFont="1" applyBorder="1" applyAlignment="1">
      <alignment horizontal="left" vertical="top" wrapText="1" indent="1"/>
    </xf>
    <xf numFmtId="0" fontId="8" fillId="0" borderId="87" xfId="3" applyFont="1" applyBorder="1" applyAlignment="1">
      <alignment horizontal="left" vertical="top" wrapText="1" indent="1"/>
    </xf>
    <xf numFmtId="0" fontId="125" fillId="0" borderId="75" xfId="3" applyFont="1" applyBorder="1" applyAlignment="1">
      <alignment horizontal="left" vertical="top" wrapText="1" indent="1"/>
    </xf>
    <xf numFmtId="0" fontId="125" fillId="0" borderId="87" xfId="3" applyFont="1" applyBorder="1" applyAlignment="1">
      <alignment horizontal="left" vertical="top" wrapText="1" indent="1"/>
    </xf>
    <xf numFmtId="0" fontId="13" fillId="0" borderId="75" xfId="3" applyFont="1" applyBorder="1" applyAlignment="1">
      <alignment horizontal="left" vertical="top" indent="1"/>
    </xf>
    <xf numFmtId="0" fontId="13" fillId="0" borderId="87" xfId="3" applyFont="1" applyBorder="1" applyAlignment="1">
      <alignment horizontal="left" vertical="top" indent="1"/>
    </xf>
    <xf numFmtId="0" fontId="7" fillId="0" borderId="75" xfId="3" applyFont="1" applyBorder="1" applyAlignment="1">
      <alignment vertical="top" wrapText="1"/>
    </xf>
    <xf numFmtId="0" fontId="7" fillId="0" borderId="87" xfId="3" applyFont="1" applyBorder="1" applyAlignment="1">
      <alignment vertical="top" wrapText="1"/>
    </xf>
    <xf numFmtId="213" fontId="125" fillId="0" borderId="11" xfId="0" applyNumberFormat="1" applyFont="1" applyBorder="1" applyAlignment="1">
      <alignment horizontal="left" vertical="top" wrapText="1"/>
    </xf>
    <xf numFmtId="0" fontId="7" fillId="59" borderId="74" xfId="3" applyFont="1" applyFill="1" applyBorder="1" applyAlignment="1">
      <alignment vertical="top"/>
    </xf>
    <xf numFmtId="0" fontId="7" fillId="59" borderId="66" xfId="3" applyFont="1" applyFill="1" applyBorder="1" applyAlignment="1">
      <alignment vertical="top"/>
    </xf>
    <xf numFmtId="213" fontId="8" fillId="0" borderId="75" xfId="3" applyNumberFormat="1" applyFont="1" applyBorder="1" applyAlignment="1">
      <alignment vertical="top"/>
    </xf>
    <xf numFmtId="213" fontId="8" fillId="0" borderId="87" xfId="3" applyNumberFormat="1" applyFont="1" applyBorder="1" applyAlignment="1">
      <alignment vertical="top"/>
    </xf>
    <xf numFmtId="213" fontId="7" fillId="59" borderId="66" xfId="0" applyNumberFormat="1" applyFont="1" applyFill="1" applyBorder="1" applyAlignment="1">
      <alignment horizontal="center"/>
    </xf>
    <xf numFmtId="213" fontId="7" fillId="59" borderId="74" xfId="0" applyNumberFormat="1" applyFont="1" applyFill="1" applyBorder="1" applyAlignment="1">
      <alignment horizontal="center" vertical="center" wrapText="1"/>
    </xf>
    <xf numFmtId="213" fontId="7" fillId="59" borderId="75" xfId="0" applyNumberFormat="1" applyFont="1" applyFill="1" applyBorder="1" applyAlignment="1">
      <alignment horizontal="center" vertical="center" wrapText="1"/>
    </xf>
    <xf numFmtId="213" fontId="7" fillId="0" borderId="74" xfId="0" applyNumberFormat="1" applyFont="1" applyBorder="1" applyAlignment="1">
      <alignment horizontal="center" vertical="center" wrapText="1"/>
    </xf>
    <xf numFmtId="213" fontId="7" fillId="0" borderId="75" xfId="0" applyNumberFormat="1" applyFont="1" applyBorder="1" applyAlignment="1">
      <alignment horizontal="center" vertical="center" wrapText="1"/>
    </xf>
    <xf numFmtId="213" fontId="7" fillId="0" borderId="66" xfId="0" applyNumberFormat="1" applyFont="1" applyBorder="1" applyAlignment="1">
      <alignment horizontal="center" vertical="center" wrapText="1"/>
    </xf>
    <xf numFmtId="213" fontId="7" fillId="0" borderId="19" xfId="0" applyNumberFormat="1" applyFont="1" applyBorder="1" applyAlignment="1">
      <alignment horizontal="center" vertical="center" wrapText="1"/>
    </xf>
    <xf numFmtId="0" fontId="8" fillId="0" borderId="0" xfId="0" applyFont="1" applyAlignment="1">
      <alignment horizontal="justify" vertical="top" wrapText="1"/>
    </xf>
    <xf numFmtId="0" fontId="7" fillId="59" borderId="66" xfId="0" applyFont="1" applyFill="1" applyBorder="1" applyAlignment="1">
      <alignment horizontal="center" vertical="center" wrapText="1"/>
    </xf>
    <xf numFmtId="0" fontId="7" fillId="59" borderId="67" xfId="0" applyFont="1" applyFill="1" applyBorder="1" applyAlignment="1">
      <alignment horizontal="center" vertical="center" wrapText="1"/>
    </xf>
    <xf numFmtId="0" fontId="7" fillId="59" borderId="66" xfId="0" applyFont="1" applyFill="1" applyBorder="1" applyAlignment="1">
      <alignment horizontal="center" vertical="top" wrapText="1"/>
    </xf>
    <xf numFmtId="0" fontId="7" fillId="59" borderId="67" xfId="0" applyFont="1" applyFill="1" applyBorder="1" applyAlignment="1">
      <alignment horizontal="center" vertical="top" wrapText="1"/>
    </xf>
    <xf numFmtId="0" fontId="7" fillId="59" borderId="66" xfId="0" applyFont="1" applyFill="1" applyBorder="1" applyAlignment="1">
      <alignment horizontal="center" vertical="top"/>
    </xf>
    <xf numFmtId="0" fontId="15" fillId="59" borderId="51" xfId="0" applyFont="1" applyFill="1" applyBorder="1" applyAlignment="1">
      <alignment horizontal="justify" vertical="top" wrapText="1"/>
    </xf>
    <xf numFmtId="0" fontId="15" fillId="59" borderId="88" xfId="0" applyFont="1" applyFill="1" applyBorder="1" applyAlignment="1">
      <alignment horizontal="justify" vertical="top" wrapText="1"/>
    </xf>
    <xf numFmtId="0" fontId="8" fillId="0" borderId="0" xfId="0" applyFont="1" applyAlignment="1">
      <alignment vertical="top" wrapText="1"/>
    </xf>
    <xf numFmtId="0" fontId="125" fillId="2" borderId="1" xfId="0" applyFont="1" applyFill="1" applyBorder="1" applyAlignment="1">
      <alignment vertical="top" wrapText="1"/>
    </xf>
    <xf numFmtId="0" fontId="8" fillId="0" borderId="0" xfId="0" quotePrefix="1" applyFont="1" applyAlignment="1">
      <alignment wrapText="1"/>
    </xf>
    <xf numFmtId="0" fontId="7" fillId="59" borderId="74" xfId="0" applyFont="1" applyFill="1" applyBorder="1" applyAlignment="1">
      <alignment horizontal="center" vertical="center" wrapText="1"/>
    </xf>
    <xf numFmtId="0" fontId="7" fillId="59" borderId="75" xfId="0" applyFont="1" applyFill="1" applyBorder="1" applyAlignment="1">
      <alignment horizontal="center" vertical="center" wrapText="1"/>
    </xf>
    <xf numFmtId="213" fontId="7" fillId="59" borderId="66" xfId="0" applyNumberFormat="1" applyFont="1" applyFill="1" applyBorder="1" applyAlignment="1">
      <alignment horizontal="center" vertical="center" wrapText="1"/>
    </xf>
    <xf numFmtId="213" fontId="7" fillId="59" borderId="67" xfId="0" applyNumberFormat="1" applyFont="1" applyFill="1" applyBorder="1" applyAlignment="1">
      <alignment horizontal="center" vertical="center" wrapText="1"/>
    </xf>
    <xf numFmtId="213" fontId="7" fillId="59" borderId="66" xfId="0" applyNumberFormat="1" applyFont="1" applyFill="1" applyBorder="1" applyAlignment="1">
      <alignment horizontal="center" vertical="center"/>
    </xf>
    <xf numFmtId="213" fontId="7" fillId="59" borderId="87" xfId="0" applyNumberFormat="1" applyFont="1" applyFill="1" applyBorder="1" applyAlignment="1">
      <alignment horizontal="center" vertical="center"/>
    </xf>
    <xf numFmtId="0" fontId="7" fillId="59" borderId="74" xfId="0" applyFont="1" applyFill="1" applyBorder="1" applyAlignment="1">
      <alignment horizontal="center" vertical="center"/>
    </xf>
    <xf numFmtId="0" fontId="7" fillId="59" borderId="75" xfId="0" applyFont="1" applyFill="1" applyBorder="1" applyAlignment="1">
      <alignment horizontal="center" vertical="center"/>
    </xf>
    <xf numFmtId="213" fontId="7" fillId="59" borderId="64" xfId="0" applyNumberFormat="1" applyFont="1" applyFill="1" applyBorder="1" applyAlignment="1">
      <alignment horizontal="center" vertical="top"/>
    </xf>
    <xf numFmtId="213" fontId="7" fillId="59" borderId="5" xfId="0" applyNumberFormat="1" applyFont="1" applyFill="1" applyBorder="1" applyAlignment="1">
      <alignment horizontal="center" vertical="top"/>
    </xf>
    <xf numFmtId="213" fontId="7" fillId="59" borderId="67" xfId="0" applyNumberFormat="1" applyFont="1" applyFill="1" applyBorder="1" applyAlignment="1">
      <alignment horizontal="center"/>
    </xf>
    <xf numFmtId="0" fontId="8" fillId="0" borderId="0" xfId="0" applyFont="1" applyAlignment="1">
      <alignment horizontal="left" wrapText="1"/>
    </xf>
    <xf numFmtId="0" fontId="15" fillId="59" borderId="79" xfId="0" applyFont="1" applyFill="1" applyBorder="1" applyAlignment="1">
      <alignment horizontal="justify" vertical="top" wrapText="1"/>
    </xf>
    <xf numFmtId="0" fontId="15" fillId="59" borderId="48" xfId="0" applyFont="1" applyFill="1" applyBorder="1" applyAlignment="1">
      <alignment horizontal="justify" vertical="top" wrapText="1"/>
    </xf>
    <xf numFmtId="0" fontId="15" fillId="59" borderId="6" xfId="0" applyFont="1" applyFill="1" applyBorder="1" applyAlignment="1">
      <alignment horizontal="left" vertical="top" wrapText="1"/>
    </xf>
    <xf numFmtId="0" fontId="15" fillId="59" borderId="0" xfId="0" applyFont="1" applyFill="1" applyAlignment="1">
      <alignment horizontal="left" vertical="top" wrapText="1"/>
    </xf>
    <xf numFmtId="0" fontId="15" fillId="59" borderId="8" xfId="0" applyFont="1" applyFill="1" applyBorder="1" applyAlignment="1">
      <alignment horizontal="justify" vertical="top" wrapText="1"/>
    </xf>
    <xf numFmtId="0" fontId="15" fillId="59" borderId="1" xfId="0" applyFont="1" applyFill="1" applyBorder="1" applyAlignment="1">
      <alignment horizontal="justify" vertical="top" wrapText="1"/>
    </xf>
    <xf numFmtId="0" fontId="8" fillId="0" borderId="0" xfId="3" applyFont="1" applyAlignment="1">
      <alignment vertical="top" wrapText="1"/>
    </xf>
    <xf numFmtId="213" fontId="7" fillId="59" borderId="73" xfId="3" applyNumberFormat="1" applyFont="1" applyFill="1" applyBorder="1" applyAlignment="1">
      <alignment horizontal="center" vertical="top"/>
    </xf>
    <xf numFmtId="213" fontId="7" fillId="59" borderId="20" xfId="3" applyNumberFormat="1" applyFont="1" applyFill="1" applyBorder="1" applyAlignment="1">
      <alignment horizontal="center" vertical="top"/>
    </xf>
    <xf numFmtId="213" fontId="7" fillId="59" borderId="78" xfId="3" applyNumberFormat="1" applyFont="1" applyFill="1" applyBorder="1" applyAlignment="1">
      <alignment horizontal="center" vertical="top"/>
    </xf>
    <xf numFmtId="0" fontId="7" fillId="59" borderId="55" xfId="3" applyFont="1" applyFill="1" applyBorder="1" applyAlignment="1">
      <alignment horizontal="left" vertical="top"/>
    </xf>
    <xf numFmtId="0" fontId="7" fillId="59" borderId="61" xfId="3" applyFont="1" applyFill="1" applyBorder="1" applyAlignment="1">
      <alignment horizontal="left" vertical="top"/>
    </xf>
    <xf numFmtId="213" fontId="7" fillId="59" borderId="66" xfId="3" applyNumberFormat="1" applyFont="1" applyFill="1" applyBorder="1" applyAlignment="1">
      <alignment horizontal="center"/>
    </xf>
    <xf numFmtId="213" fontId="7" fillId="59" borderId="67" xfId="3" applyNumberFormat="1" applyFont="1" applyFill="1" applyBorder="1" applyAlignment="1">
      <alignment horizontal="center"/>
    </xf>
    <xf numFmtId="0" fontId="7" fillId="59" borderId="74" xfId="3" applyFont="1" applyFill="1" applyBorder="1" applyAlignment="1">
      <alignment horizontal="center" vertical="center"/>
    </xf>
    <xf numFmtId="0" fontId="7" fillId="59" borderId="75" xfId="3" applyFont="1" applyFill="1" applyBorder="1" applyAlignment="1">
      <alignment horizontal="center" vertical="center"/>
    </xf>
    <xf numFmtId="213" fontId="7" fillId="59" borderId="73" xfId="3" applyNumberFormat="1" applyFont="1" applyFill="1" applyBorder="1" applyAlignment="1">
      <alignment horizontal="center"/>
    </xf>
    <xf numFmtId="213" fontId="7" fillId="59" borderId="19" xfId="3" applyNumberFormat="1" applyFont="1" applyFill="1" applyBorder="1" applyAlignment="1">
      <alignment horizontal="center"/>
    </xf>
    <xf numFmtId="0" fontId="8" fillId="0" borderId="0" xfId="0" applyFont="1" applyAlignment="1">
      <alignment wrapText="1"/>
    </xf>
    <xf numFmtId="0" fontId="0" fillId="0" borderId="0" xfId="0" applyAlignment="1">
      <alignment wrapText="1"/>
    </xf>
    <xf numFmtId="213" fontId="8" fillId="0" borderId="0" xfId="0" applyNumberFormat="1" applyFont="1" applyAlignment="1">
      <alignment horizontal="left" vertical="center" wrapText="1"/>
    </xf>
    <xf numFmtId="213" fontId="8" fillId="0" borderId="12" xfId="0" applyNumberFormat="1" applyFont="1" applyBorder="1" applyAlignment="1">
      <alignment horizontal="justify" vertical="top" wrapText="1"/>
    </xf>
    <xf numFmtId="213" fontId="8" fillId="0" borderId="0" xfId="0" applyNumberFormat="1" applyFont="1" applyAlignment="1">
      <alignment horizontal="justify" vertical="top" wrapText="1"/>
    </xf>
    <xf numFmtId="213" fontId="8" fillId="0" borderId="13" xfId="0" applyNumberFormat="1" applyFont="1" applyBorder="1" applyAlignment="1">
      <alignment horizontal="justify" vertical="top" wrapText="1"/>
    </xf>
    <xf numFmtId="213" fontId="7" fillId="59" borderId="74" xfId="0" applyNumberFormat="1" applyFont="1" applyFill="1" applyBorder="1" applyAlignment="1">
      <alignment horizontal="center" wrapText="1"/>
    </xf>
    <xf numFmtId="213" fontId="7" fillId="59" borderId="66" xfId="0" applyNumberFormat="1" applyFont="1" applyFill="1" applyBorder="1" applyAlignment="1">
      <alignment horizontal="center" wrapText="1"/>
    </xf>
    <xf numFmtId="0" fontId="8" fillId="0" borderId="11" xfId="0" applyFont="1" applyBorder="1" applyAlignment="1">
      <alignment horizontal="left" vertical="top" wrapText="1"/>
    </xf>
    <xf numFmtId="0" fontId="8" fillId="0" borderId="56" xfId="0" applyFont="1" applyBorder="1" applyAlignment="1">
      <alignment horizontal="left" vertical="top" wrapText="1"/>
    </xf>
    <xf numFmtId="0" fontId="8" fillId="0" borderId="88" xfId="0" applyFont="1" applyBorder="1" applyAlignment="1">
      <alignment horizontal="left" vertical="top" wrapText="1"/>
    </xf>
    <xf numFmtId="0" fontId="8" fillId="0" borderId="72" xfId="0" applyFont="1" applyBorder="1" applyAlignment="1">
      <alignment horizontal="left" vertical="top" wrapText="1"/>
    </xf>
    <xf numFmtId="0" fontId="7" fillId="59" borderId="18" xfId="0" applyFont="1" applyFill="1" applyBorder="1" applyAlignment="1">
      <alignment horizontal="left" wrapText="1"/>
    </xf>
    <xf numFmtId="0" fontId="7" fillId="59" borderId="20" xfId="0" applyFont="1" applyFill="1" applyBorder="1" applyAlignment="1">
      <alignment horizontal="left" wrapText="1"/>
    </xf>
    <xf numFmtId="0" fontId="7" fillId="59" borderId="78" xfId="0" applyFont="1" applyFill="1" applyBorder="1" applyAlignment="1">
      <alignment horizontal="left" wrapText="1"/>
    </xf>
    <xf numFmtId="213" fontId="8" fillId="0" borderId="101" xfId="0" applyNumberFormat="1" applyFont="1" applyBorder="1" applyAlignment="1">
      <alignment horizontal="left" wrapText="1"/>
    </xf>
    <xf numFmtId="213" fontId="8" fillId="0" borderId="49" xfId="0" applyNumberFormat="1" applyFont="1" applyBorder="1" applyAlignment="1">
      <alignment horizontal="left" wrapText="1"/>
    </xf>
    <xf numFmtId="213" fontId="8" fillId="0" borderId="77" xfId="0" applyNumberFormat="1" applyFont="1" applyBorder="1" applyAlignment="1">
      <alignment horizontal="left" wrapText="1"/>
    </xf>
    <xf numFmtId="0" fontId="8" fillId="0" borderId="0" xfId="0" applyFont="1" applyAlignment="1">
      <alignment vertical="center" wrapText="1"/>
    </xf>
    <xf numFmtId="0" fontId="8" fillId="0" borderId="0" xfId="3" quotePrefix="1" applyFont="1" applyAlignment="1">
      <alignment vertical="top" wrapText="1"/>
    </xf>
    <xf numFmtId="213" fontId="8" fillId="0" borderId="0" xfId="3" applyNumberFormat="1" applyFont="1" applyAlignment="1">
      <alignment wrapText="1"/>
    </xf>
    <xf numFmtId="213" fontId="7" fillId="59" borderId="73" xfId="0" quotePrefix="1" applyNumberFormat="1" applyFont="1" applyFill="1" applyBorder="1" applyAlignment="1">
      <alignment horizontal="center"/>
    </xf>
    <xf numFmtId="213" fontId="7" fillId="59" borderId="78" xfId="0" quotePrefix="1" applyNumberFormat="1" applyFont="1" applyFill="1" applyBorder="1" applyAlignment="1">
      <alignment horizontal="center"/>
    </xf>
    <xf numFmtId="0" fontId="8" fillId="0" borderId="0" xfId="3" quotePrefix="1" applyFont="1" applyAlignment="1">
      <alignment horizontal="justify" vertical="top" wrapText="1"/>
    </xf>
    <xf numFmtId="0" fontId="8" fillId="0" borderId="0" xfId="3" applyFont="1" applyAlignment="1">
      <alignment horizontal="justify" vertical="top" wrapText="1"/>
    </xf>
    <xf numFmtId="0" fontId="8" fillId="0" borderId="0" xfId="3" applyFont="1" applyAlignment="1">
      <alignment wrapText="1"/>
    </xf>
    <xf numFmtId="213" fontId="7" fillId="0" borderId="51" xfId="1" applyNumberFormat="1" applyFont="1" applyFill="1" applyBorder="1" applyAlignment="1">
      <alignment horizontal="center" vertical="center" wrapText="1"/>
    </xf>
    <xf numFmtId="213" fontId="7" fillId="0" borderId="72" xfId="1" applyNumberFormat="1" applyFont="1" applyFill="1" applyBorder="1" applyAlignment="1">
      <alignment horizontal="center" vertical="center" wrapText="1"/>
    </xf>
    <xf numFmtId="213" fontId="8" fillId="0" borderId="15" xfId="1" applyNumberFormat="1" applyFont="1" applyFill="1" applyBorder="1" applyAlignment="1">
      <alignment horizontal="justify" vertical="top" wrapText="1"/>
    </xf>
    <xf numFmtId="213" fontId="7" fillId="0" borderId="87" xfId="1" applyNumberFormat="1" applyFont="1" applyFill="1" applyBorder="1" applyAlignment="1">
      <alignment horizontal="center" vertical="center" wrapText="1"/>
    </xf>
    <xf numFmtId="213" fontId="7" fillId="59" borderId="73" xfId="0" applyNumberFormat="1" applyFont="1" applyFill="1" applyBorder="1" applyAlignment="1">
      <alignment horizontal="center" vertical="center" wrapText="1"/>
    </xf>
    <xf numFmtId="213" fontId="7" fillId="59" borderId="20" xfId="0" applyNumberFormat="1" applyFont="1" applyFill="1" applyBorder="1" applyAlignment="1">
      <alignment horizontal="center" vertical="center" wrapText="1"/>
    </xf>
    <xf numFmtId="213" fontId="7" fillId="59" borderId="19" xfId="0" applyNumberFormat="1" applyFont="1" applyFill="1" applyBorder="1" applyAlignment="1">
      <alignment horizontal="center" vertical="center" wrapText="1"/>
    </xf>
    <xf numFmtId="213" fontId="7" fillId="0" borderId="73" xfId="1" applyNumberFormat="1" applyFont="1" applyFill="1" applyBorder="1" applyAlignment="1">
      <alignment horizontal="center" vertical="center" wrapText="1"/>
    </xf>
    <xf numFmtId="213" fontId="7" fillId="0" borderId="78" xfId="1" applyNumberFormat="1" applyFont="1" applyFill="1" applyBorder="1" applyAlignment="1">
      <alignment horizontal="center" vertical="center" wrapText="1"/>
    </xf>
    <xf numFmtId="213" fontId="8" fillId="0" borderId="0" xfId="0" applyNumberFormat="1" applyFont="1" applyAlignment="1">
      <alignment horizontal="left" vertical="top" wrapText="1"/>
    </xf>
    <xf numFmtId="0" fontId="8" fillId="0" borderId="0" xfId="0" applyFont="1" applyAlignment="1">
      <alignment horizontal="left" vertical="top"/>
    </xf>
    <xf numFmtId="14" fontId="7" fillId="59" borderId="66" xfId="0" applyNumberFormat="1" applyFont="1" applyFill="1" applyBorder="1" applyAlignment="1">
      <alignment horizontal="center" vertical="top"/>
    </xf>
    <xf numFmtId="213" fontId="8" fillId="0" borderId="0" xfId="0" applyNumberFormat="1" applyFont="1" applyAlignment="1">
      <alignment horizontal="left"/>
    </xf>
    <xf numFmtId="213" fontId="7" fillId="59" borderId="87" xfId="0" applyNumberFormat="1" applyFont="1" applyFill="1" applyBorder="1" applyAlignment="1">
      <alignment horizontal="center" vertical="center" wrapText="1"/>
    </xf>
    <xf numFmtId="213" fontId="7" fillId="59" borderId="62" xfId="0" applyNumberFormat="1" applyFont="1" applyFill="1" applyBorder="1" applyAlignment="1">
      <alignment horizontal="center" vertical="center" wrapText="1"/>
    </xf>
    <xf numFmtId="213" fontId="7" fillId="59" borderId="64" xfId="0" applyNumberFormat="1" applyFont="1" applyFill="1" applyBorder="1" applyAlignment="1">
      <alignment horizontal="center" vertical="top" wrapText="1"/>
    </xf>
    <xf numFmtId="213" fontId="7" fillId="59" borderId="5" xfId="0" applyNumberFormat="1" applyFont="1" applyFill="1" applyBorder="1" applyAlignment="1">
      <alignment horizontal="center" vertical="top" wrapText="1"/>
    </xf>
    <xf numFmtId="0" fontId="7" fillId="59" borderId="55" xfId="0" applyFont="1" applyFill="1" applyBorder="1" applyAlignment="1">
      <alignment horizontal="center" vertical="top" wrapText="1"/>
    </xf>
    <xf numFmtId="0" fontId="7" fillId="59" borderId="61" xfId="0" applyFont="1" applyFill="1" applyBorder="1" applyAlignment="1">
      <alignment horizontal="center" vertical="top" wrapText="1"/>
    </xf>
    <xf numFmtId="0" fontId="10" fillId="0" borderId="0" xfId="0" applyFont="1" applyAlignment="1">
      <alignment horizontal="left" wrapText="1"/>
    </xf>
    <xf numFmtId="0" fontId="10" fillId="62" borderId="11" xfId="0" applyFont="1" applyFill="1" applyBorder="1" applyAlignment="1">
      <alignment horizontal="center"/>
    </xf>
    <xf numFmtId="0" fontId="10" fillId="62" borderId="87" xfId="0" applyFont="1" applyFill="1" applyBorder="1" applyAlignment="1">
      <alignment horizontal="left" vertical="top"/>
    </xf>
    <xf numFmtId="0" fontId="10" fillId="62" borderId="87" xfId="0" applyFont="1" applyFill="1" applyBorder="1" applyAlignment="1">
      <alignment horizontal="center"/>
    </xf>
    <xf numFmtId="0" fontId="10" fillId="62" borderId="87" xfId="0" applyFont="1" applyFill="1" applyBorder="1" applyAlignment="1">
      <alignment horizontal="left" vertical="center"/>
    </xf>
    <xf numFmtId="0" fontId="0" fillId="0" borderId="0" xfId="0" applyAlignment="1">
      <alignment horizontal="left" vertical="top"/>
    </xf>
    <xf numFmtId="0" fontId="15" fillId="59" borderId="54" xfId="0" applyFont="1" applyFill="1" applyBorder="1" applyAlignment="1">
      <alignment horizontal="justify" vertical="top" wrapText="1"/>
    </xf>
    <xf numFmtId="0" fontId="15" fillId="59" borderId="9" xfId="0" applyFont="1" applyFill="1" applyBorder="1" applyAlignment="1">
      <alignment horizontal="justify" vertical="top" wrapText="1"/>
    </xf>
    <xf numFmtId="14" fontId="7" fillId="59" borderId="73" xfId="0" applyNumberFormat="1" applyFont="1" applyFill="1" applyBorder="1" applyAlignment="1">
      <alignment horizontal="center" wrapText="1"/>
    </xf>
    <xf numFmtId="14" fontId="7" fillId="59" borderId="78" xfId="0" applyNumberFormat="1" applyFont="1" applyFill="1" applyBorder="1" applyAlignment="1">
      <alignment horizontal="center" wrapText="1"/>
    </xf>
    <xf numFmtId="0" fontId="7" fillId="0" borderId="0" xfId="0" applyFont="1" applyAlignment="1">
      <alignment horizontal="left" vertical="top" wrapText="1"/>
    </xf>
    <xf numFmtId="0" fontId="125" fillId="0" borderId="75" xfId="0" quotePrefix="1" applyFont="1" applyBorder="1" applyAlignment="1"/>
    <xf numFmtId="0" fontId="125" fillId="0" borderId="87" xfId="0" quotePrefix="1" applyFont="1" applyBorder="1" applyAlignment="1"/>
  </cellXfs>
  <cellStyles count="15709">
    <cellStyle name="%" xfId="15260" xr:uid="{00000000-0005-0000-0000-000000000000}"/>
    <cellStyle name="_Allocation" xfId="15267" xr:uid="{00000000-0005-0000-0000-000001000000}"/>
    <cellStyle name="_And" xfId="15268" xr:uid="{00000000-0005-0000-0000-000002000000}"/>
    <cellStyle name="_Book1" xfId="15269" xr:uid="{00000000-0005-0000-0000-000003000000}"/>
    <cellStyle name="_Book18" xfId="15270" xr:uid="{00000000-0005-0000-0000-000004000000}"/>
    <cellStyle name="_Book2" xfId="15271" xr:uid="{00000000-0005-0000-0000-000005000000}"/>
    <cellStyle name="_Column1" xfId="15272" xr:uid="{00000000-0005-0000-0000-000006000000}"/>
    <cellStyle name="_Column1 2" xfId="15273" xr:uid="{00000000-0005-0000-0000-000007000000}"/>
    <cellStyle name="_Column1_BPCIL Related Party Transactions 2004" xfId="15274" xr:uid="{00000000-0005-0000-0000-000008000000}"/>
    <cellStyle name="_Column1_BPCIL Related Party Transactions 2004 2" xfId="15275" xr:uid="{00000000-0005-0000-0000-000009000000}"/>
    <cellStyle name="_Column1_BPCIL Related Party Transactions 2004-Final 23.03.05" xfId="15276" xr:uid="{00000000-0005-0000-0000-00000A000000}"/>
    <cellStyle name="_Column1_BPCIL Related Party Transactions 2004-Final 23.03.05 2" xfId="15277" xr:uid="{00000000-0005-0000-0000-00000B000000}"/>
    <cellStyle name="_Column1_BPPL  Form 3CEB  Y.E. 31-03-2007" xfId="15278" xr:uid="{00000000-0005-0000-0000-00000C000000}"/>
    <cellStyle name="_Column1_BPPL  Form 3CEB  Y.E. 31-03-2007 2" xfId="15279" xr:uid="{00000000-0005-0000-0000-00000D000000}"/>
    <cellStyle name="_Column1_Dhiren J" xfId="15280" xr:uid="{00000000-0005-0000-0000-00000E000000}"/>
    <cellStyle name="_Column1_Dhiren J 2" xfId="15281" xr:uid="{00000000-0005-0000-0000-00000F000000}"/>
    <cellStyle name="_Column1_Final Financial Split 17-10-2007" xfId="15282" xr:uid="{00000000-0005-0000-0000-000010000000}"/>
    <cellStyle name="_Column1_Mapping 0073 250804am2" xfId="15283" xr:uid="{00000000-0005-0000-0000-000011000000}"/>
    <cellStyle name="_Column1_Mapping 0073 250804am2 2" xfId="15284" xr:uid="{00000000-0005-0000-0000-000012000000}"/>
    <cellStyle name="_Column1_Master TaskList-270704 COA" xfId="15285" xr:uid="{00000000-0005-0000-0000-000013000000}"/>
    <cellStyle name="_Column1_Master TaskList-270704 COA 2" xfId="15286" xr:uid="{00000000-0005-0000-0000-000014000000}"/>
    <cellStyle name="_Column1_Sheet2" xfId="15287" xr:uid="{00000000-0005-0000-0000-000015000000}"/>
    <cellStyle name="_Column1_Sheet2 2" xfId="15288" xr:uid="{00000000-0005-0000-0000-000016000000}"/>
    <cellStyle name="_Column2" xfId="15289" xr:uid="{00000000-0005-0000-0000-000017000000}"/>
    <cellStyle name="_Column2_BPCIL Related Party Transactions 2004" xfId="15290" xr:uid="{00000000-0005-0000-0000-000018000000}"/>
    <cellStyle name="_Column2_BPCIL Related Party Transactions 2004-Final 23.03.05" xfId="15291" xr:uid="{00000000-0005-0000-0000-000019000000}"/>
    <cellStyle name="_Column2_BPPL  Form 3CEB  Y.E. 31-03-2007" xfId="15292" xr:uid="{00000000-0005-0000-0000-00001A000000}"/>
    <cellStyle name="_Column2_Final Financial Split 17-10-2007" xfId="15293" xr:uid="{00000000-0005-0000-0000-00001B000000}"/>
    <cellStyle name="_Column2_Sheet2" xfId="15294" xr:uid="{00000000-0005-0000-0000-00001C000000}"/>
    <cellStyle name="_Column3" xfId="15295" xr:uid="{00000000-0005-0000-0000-00001D000000}"/>
    <cellStyle name="_Column3_BPCIL Related Party Transactions 2004" xfId="15296" xr:uid="{00000000-0005-0000-0000-00001E000000}"/>
    <cellStyle name="_Column3_BPCIL Related Party Transactions 2004-Final 23.03.05" xfId="15297" xr:uid="{00000000-0005-0000-0000-00001F000000}"/>
    <cellStyle name="_Column3_BPPL  Form 3CEB  Y.E. 31-03-2007" xfId="15298" xr:uid="{00000000-0005-0000-0000-000020000000}"/>
    <cellStyle name="_Column3_Final Financial Split 17-10-2007" xfId="15299" xr:uid="{00000000-0005-0000-0000-000021000000}"/>
    <cellStyle name="_Column3_Sheet2" xfId="15300" xr:uid="{00000000-0005-0000-0000-000022000000}"/>
    <cellStyle name="_Column4" xfId="15301" xr:uid="{00000000-0005-0000-0000-000023000000}"/>
    <cellStyle name="_Column4_BPCIL Related Party Transactions 2004" xfId="15302" xr:uid="{00000000-0005-0000-0000-000024000000}"/>
    <cellStyle name="_Column4_BPCIL Related Party Transactions 2004-Final 23.03.05" xfId="15303" xr:uid="{00000000-0005-0000-0000-000025000000}"/>
    <cellStyle name="_Column4_BPPL  Form 3CEB  Y.E. 31-03-2007" xfId="15304" xr:uid="{00000000-0005-0000-0000-000026000000}"/>
    <cellStyle name="_Column4_Final Financial Split 17-10-2007" xfId="15305" xr:uid="{00000000-0005-0000-0000-000027000000}"/>
    <cellStyle name="_Column4_Sheet2" xfId="15306" xr:uid="{00000000-0005-0000-0000-000028000000}"/>
    <cellStyle name="_Column5" xfId="15307" xr:uid="{00000000-0005-0000-0000-000029000000}"/>
    <cellStyle name="_Column5_BPCIL Related Party Transactions 2004" xfId="15308" xr:uid="{00000000-0005-0000-0000-00002A000000}"/>
    <cellStyle name="_Column5_BPCIL Related Party Transactions 2004-Final 23.03.05" xfId="15309" xr:uid="{00000000-0005-0000-0000-00002B000000}"/>
    <cellStyle name="_Column5_BPPL  Form 3CEB  Y.E. 31-03-2007" xfId="15310" xr:uid="{00000000-0005-0000-0000-00002C000000}"/>
    <cellStyle name="_Column5_Final Financial Split 17-10-2007" xfId="15311" xr:uid="{00000000-0005-0000-0000-00002D000000}"/>
    <cellStyle name="_Column5_Sheet2" xfId="15312" xr:uid="{00000000-0005-0000-0000-00002E000000}"/>
    <cellStyle name="_Column6" xfId="15313" xr:uid="{00000000-0005-0000-0000-00002F000000}"/>
    <cellStyle name="_Column6_BPCIL Related Party Transactions 2004" xfId="15314" xr:uid="{00000000-0005-0000-0000-000030000000}"/>
    <cellStyle name="_Column6_BPCIL Related Party Transactions 2004-Final 23.03.05" xfId="15315" xr:uid="{00000000-0005-0000-0000-000031000000}"/>
    <cellStyle name="_Column6_BPPL  Form 3CEB  Y.E. 31-03-2007" xfId="15316" xr:uid="{00000000-0005-0000-0000-000032000000}"/>
    <cellStyle name="_Column6_Final Financial Split 17-10-2007" xfId="15317" xr:uid="{00000000-0005-0000-0000-000033000000}"/>
    <cellStyle name="_Column6_Sheet2" xfId="15318" xr:uid="{00000000-0005-0000-0000-000034000000}"/>
    <cellStyle name="_Column7" xfId="15319" xr:uid="{00000000-0005-0000-0000-000035000000}"/>
    <cellStyle name="_Column7 2" xfId="15320" xr:uid="{00000000-0005-0000-0000-000036000000}"/>
    <cellStyle name="_Column7_BPCIL Related Party Transactions 2004" xfId="15321" xr:uid="{00000000-0005-0000-0000-000037000000}"/>
    <cellStyle name="_Column7_BPCIL Related Party Transactions 2004 2" xfId="15322" xr:uid="{00000000-0005-0000-0000-000038000000}"/>
    <cellStyle name="_Column7_BPCIL Related Party Transactions 2004-Final 23.03.05" xfId="15323" xr:uid="{00000000-0005-0000-0000-000039000000}"/>
    <cellStyle name="_Column7_BPCIL Related Party Transactions 2004-Final 23.03.05 2" xfId="15324" xr:uid="{00000000-0005-0000-0000-00003A000000}"/>
    <cellStyle name="_Column7_BPPL  Form 3CEB  Y.E. 31-03-2007" xfId="15325" xr:uid="{00000000-0005-0000-0000-00003B000000}"/>
    <cellStyle name="_Column7_BPPL  Form 3CEB  Y.E. 31-03-2007 2" xfId="15326" xr:uid="{00000000-0005-0000-0000-00003C000000}"/>
    <cellStyle name="_Column7_Final Financial Split 17-10-2007" xfId="15327" xr:uid="{00000000-0005-0000-0000-00003D000000}"/>
    <cellStyle name="_Column7_Final Financial Split 17-10-2007 2" xfId="15328" xr:uid="{00000000-0005-0000-0000-00003E000000}"/>
    <cellStyle name="_Column7_Sheet2" xfId="15329" xr:uid="{00000000-0005-0000-0000-00003F000000}"/>
    <cellStyle name="_Column7_Sheet2 2" xfId="15330" xr:uid="{00000000-0005-0000-0000-000040000000}"/>
    <cellStyle name="_Data" xfId="15331" xr:uid="{00000000-0005-0000-0000-000041000000}"/>
    <cellStyle name="_Data 07.06.2008" xfId="15332" xr:uid="{00000000-0005-0000-0000-000042000000}"/>
    <cellStyle name="_Data 2" xfId="15333" xr:uid="{00000000-0005-0000-0000-000043000000}"/>
    <cellStyle name="_Data_BPCIL Related Party Transactions 2004" xfId="15334" xr:uid="{00000000-0005-0000-0000-000044000000}"/>
    <cellStyle name="_Data_BPCIL Related Party Transactions 2004 2" xfId="15335" xr:uid="{00000000-0005-0000-0000-000045000000}"/>
    <cellStyle name="_Data_BPCIL Related Party Transactions 2004-Final 23.03.05" xfId="15336" xr:uid="{00000000-0005-0000-0000-000046000000}"/>
    <cellStyle name="_Data_BPCIL Related Party Transactions 2004-Final 23.03.05 2" xfId="15337" xr:uid="{00000000-0005-0000-0000-000047000000}"/>
    <cellStyle name="_Data_BPPL  Form 3CEB  Y.E. 31-03-2007" xfId="15338" xr:uid="{00000000-0005-0000-0000-000048000000}"/>
    <cellStyle name="_Data_BPPL  Form 3CEB  Y.E. 31-03-2007 2" xfId="15339" xr:uid="{00000000-0005-0000-0000-000049000000}"/>
    <cellStyle name="_Data_Dhiren J" xfId="15340" xr:uid="{00000000-0005-0000-0000-00004A000000}"/>
    <cellStyle name="_Data_Dhiren J 2" xfId="15341" xr:uid="{00000000-0005-0000-0000-00004B000000}"/>
    <cellStyle name="_Data_Final Financial Split 17-10-2007" xfId="15342" xr:uid="{00000000-0005-0000-0000-00004C000000}"/>
    <cellStyle name="_Data_Final Financial Split 17-10-2007 2" xfId="15343" xr:uid="{00000000-0005-0000-0000-00004D000000}"/>
    <cellStyle name="_Data_Mapping 0073 250804am2" xfId="15344" xr:uid="{00000000-0005-0000-0000-00004E000000}"/>
    <cellStyle name="_Data_Mapping 0073 250804am2 2" xfId="15345" xr:uid="{00000000-0005-0000-0000-00004F000000}"/>
    <cellStyle name="_Data_Master TaskList-270704 COA" xfId="15346" xr:uid="{00000000-0005-0000-0000-000050000000}"/>
    <cellStyle name="_Data_Master TaskList-270704 COA 2" xfId="15347" xr:uid="{00000000-0005-0000-0000-000051000000}"/>
    <cellStyle name="_Data_Sheet2" xfId="15348" xr:uid="{00000000-0005-0000-0000-000052000000}"/>
    <cellStyle name="_Data_Sheet2 2" xfId="15349" xr:uid="{00000000-0005-0000-0000-000053000000}"/>
    <cellStyle name="_Disclosure" xfId="15350" xr:uid="{00000000-0005-0000-0000-000054000000}"/>
    <cellStyle name="_Forecast Reconciliation Template Guelph New" xfId="15351" xr:uid="{00000000-0005-0000-0000-000055000000}"/>
    <cellStyle name="_gratuity fund" xfId="15352" xr:uid="{00000000-0005-0000-0000-000056000000}"/>
    <cellStyle name="_Header" xfId="15353" xr:uid="{00000000-0005-0000-0000-000057000000}"/>
    <cellStyle name="_Header_BPCIL Related Party Transactions 2004" xfId="15354" xr:uid="{00000000-0005-0000-0000-000058000000}"/>
    <cellStyle name="_Header_BPCIL Related Party Transactions 2004-Final 23.03.05" xfId="15355" xr:uid="{00000000-0005-0000-0000-000059000000}"/>
    <cellStyle name="_Header_BPPL  Form 3CEB  Y.E. 31-03-2007" xfId="15356" xr:uid="{00000000-0005-0000-0000-00005A000000}"/>
    <cellStyle name="_Header_Final Financial Split 17-10-2007" xfId="15357" xr:uid="{00000000-0005-0000-0000-00005B000000}"/>
    <cellStyle name="_Header_Sheet2" xfId="15358" xr:uid="{00000000-0005-0000-0000-00005C000000}"/>
    <cellStyle name="_Pension,LE &amp; Gratuity 2007 Albert" xfId="15359" xr:uid="{00000000-0005-0000-0000-00005D000000}"/>
    <cellStyle name="_Provisions Tax March 2008" xfId="15360" xr:uid="{00000000-0005-0000-0000-00005E000000}"/>
    <cellStyle name="_Regroup Previous" xfId="15361" xr:uid="{00000000-0005-0000-0000-00005F000000}"/>
    <cellStyle name="_Row1" xfId="15362" xr:uid="{00000000-0005-0000-0000-000060000000}"/>
    <cellStyle name="_Row1 2" xfId="15363" xr:uid="{00000000-0005-0000-0000-000061000000}"/>
    <cellStyle name="_Row1_BPCIL Related Party Transactions 2004" xfId="15364" xr:uid="{00000000-0005-0000-0000-000062000000}"/>
    <cellStyle name="_Row1_BPCIL Related Party Transactions 2004 2" xfId="15365" xr:uid="{00000000-0005-0000-0000-000063000000}"/>
    <cellStyle name="_Row1_BPCIL Related Party Transactions 2004-Final 23.03.05" xfId="15366" xr:uid="{00000000-0005-0000-0000-000064000000}"/>
    <cellStyle name="_Row1_BPCIL Related Party Transactions 2004-Final 23.03.05 2" xfId="15367" xr:uid="{00000000-0005-0000-0000-000065000000}"/>
    <cellStyle name="_Row1_BPPL  Form 3CEB  Y.E. 31-03-2007" xfId="15368" xr:uid="{00000000-0005-0000-0000-000066000000}"/>
    <cellStyle name="_Row1_BPPL  Form 3CEB  Y.E. 31-03-2007 2" xfId="15369" xr:uid="{00000000-0005-0000-0000-000067000000}"/>
    <cellStyle name="_Row1_Dhiren J" xfId="15370" xr:uid="{00000000-0005-0000-0000-000068000000}"/>
    <cellStyle name="_Row1_Dhiren J 2" xfId="15371" xr:uid="{00000000-0005-0000-0000-000069000000}"/>
    <cellStyle name="_Row1_Final Financial Split 17-10-2007" xfId="15372" xr:uid="{00000000-0005-0000-0000-00006A000000}"/>
    <cellStyle name="_Row1_Mapping 0073 250804am2" xfId="15373" xr:uid="{00000000-0005-0000-0000-00006B000000}"/>
    <cellStyle name="_Row1_Mapping 0073 250804am2 2" xfId="15374" xr:uid="{00000000-0005-0000-0000-00006C000000}"/>
    <cellStyle name="_Row1_Master TaskList-270704 COA" xfId="15375" xr:uid="{00000000-0005-0000-0000-00006D000000}"/>
    <cellStyle name="_Row1_Master TaskList-270704 COA 2" xfId="15376" xr:uid="{00000000-0005-0000-0000-00006E000000}"/>
    <cellStyle name="_Row1_Sheet2" xfId="15377" xr:uid="{00000000-0005-0000-0000-00006F000000}"/>
    <cellStyle name="_Row1_Sheet2 2" xfId="15378" xr:uid="{00000000-0005-0000-0000-000070000000}"/>
    <cellStyle name="_Row2" xfId="15379" xr:uid="{00000000-0005-0000-0000-000071000000}"/>
    <cellStyle name="_Row2_BPCIL Related Party Transactions 2004" xfId="15380" xr:uid="{00000000-0005-0000-0000-000072000000}"/>
    <cellStyle name="_Row2_BPCIL Related Party Transactions 2004-Final 23.03.05" xfId="15381" xr:uid="{00000000-0005-0000-0000-000073000000}"/>
    <cellStyle name="_Row2_BPPL  Form 3CEB  Y.E. 31-03-2007" xfId="15382" xr:uid="{00000000-0005-0000-0000-000074000000}"/>
    <cellStyle name="_Row2_Final Financial Split 17-10-2007" xfId="15383" xr:uid="{00000000-0005-0000-0000-000075000000}"/>
    <cellStyle name="_Row2_Sheet2" xfId="15384" xr:uid="{00000000-0005-0000-0000-000076000000}"/>
    <cellStyle name="_Row3" xfId="15385" xr:uid="{00000000-0005-0000-0000-000077000000}"/>
    <cellStyle name="_Row3_BPCIL Related Party Transactions 2004" xfId="15386" xr:uid="{00000000-0005-0000-0000-000078000000}"/>
    <cellStyle name="_Row3_BPCIL Related Party Transactions 2004-Final 23.03.05" xfId="15387" xr:uid="{00000000-0005-0000-0000-000079000000}"/>
    <cellStyle name="_Row3_BPPL  Form 3CEB  Y.E. 31-03-2007" xfId="15388" xr:uid="{00000000-0005-0000-0000-00007A000000}"/>
    <cellStyle name="_Row3_Final Financial Split 17-10-2007" xfId="15389" xr:uid="{00000000-0005-0000-0000-00007B000000}"/>
    <cellStyle name="_Row3_Sheet2" xfId="15390" xr:uid="{00000000-0005-0000-0000-00007C000000}"/>
    <cellStyle name="_Row4" xfId="15391" xr:uid="{00000000-0005-0000-0000-00007D000000}"/>
    <cellStyle name="_Row4_BPCIL Related Party Transactions 2004" xfId="15392" xr:uid="{00000000-0005-0000-0000-00007E000000}"/>
    <cellStyle name="_Row4_BPCIL Related Party Transactions 2004-Final 23.03.05" xfId="15393" xr:uid="{00000000-0005-0000-0000-00007F000000}"/>
    <cellStyle name="_Row4_BPPL  Form 3CEB  Y.E. 31-03-2007" xfId="15394" xr:uid="{00000000-0005-0000-0000-000080000000}"/>
    <cellStyle name="_Row4_Final Financial Split 17-10-2007" xfId="15395" xr:uid="{00000000-0005-0000-0000-000081000000}"/>
    <cellStyle name="_Row4_Final Financial Split 17-10-2007 2" xfId="15396" xr:uid="{00000000-0005-0000-0000-000082000000}"/>
    <cellStyle name="_Row4_Sheet2" xfId="15397" xr:uid="{00000000-0005-0000-0000-000083000000}"/>
    <cellStyle name="_Row5" xfId="15398" xr:uid="{00000000-0005-0000-0000-000084000000}"/>
    <cellStyle name="_Row5_BPCIL Related Party Transactions 2004" xfId="15399" xr:uid="{00000000-0005-0000-0000-000085000000}"/>
    <cellStyle name="_Row5_BPCIL Related Party Transactions 2004-Final 23.03.05" xfId="15400" xr:uid="{00000000-0005-0000-0000-000086000000}"/>
    <cellStyle name="_Row5_BPPL  Form 3CEB  Y.E. 31-03-2007" xfId="15401" xr:uid="{00000000-0005-0000-0000-000087000000}"/>
    <cellStyle name="_Row5_Final Financial Split 17-10-2007" xfId="15402" xr:uid="{00000000-0005-0000-0000-000088000000}"/>
    <cellStyle name="_Row5_Sheet2" xfId="15403" xr:uid="{00000000-0005-0000-0000-000089000000}"/>
    <cellStyle name="_Row6" xfId="15404" xr:uid="{00000000-0005-0000-0000-00008A000000}"/>
    <cellStyle name="_Row6_BPCIL Related Party Transactions 2004" xfId="15405" xr:uid="{00000000-0005-0000-0000-00008B000000}"/>
    <cellStyle name="_Row6_BPCIL Related Party Transactions 2004-Final 23.03.05" xfId="15406" xr:uid="{00000000-0005-0000-0000-00008C000000}"/>
    <cellStyle name="_Row6_BPPL  Form 3CEB  Y.E. 31-03-2007" xfId="15407" xr:uid="{00000000-0005-0000-0000-00008D000000}"/>
    <cellStyle name="_Row6_Final Financial Split 17-10-2007" xfId="15408" xr:uid="{00000000-0005-0000-0000-00008E000000}"/>
    <cellStyle name="_Row6_Sheet2" xfId="15409" xr:uid="{00000000-0005-0000-0000-00008F000000}"/>
    <cellStyle name="_Row7" xfId="15410" xr:uid="{00000000-0005-0000-0000-000090000000}"/>
    <cellStyle name="_Row7 2" xfId="15411" xr:uid="{00000000-0005-0000-0000-000091000000}"/>
    <cellStyle name="_Row7_BPCIL Related Party Transactions 2004" xfId="15412" xr:uid="{00000000-0005-0000-0000-000092000000}"/>
    <cellStyle name="_Row7_BPCIL Related Party Transactions 2004 2" xfId="15413" xr:uid="{00000000-0005-0000-0000-000093000000}"/>
    <cellStyle name="_Row7_BPCIL Related Party Transactions 2004-Final 23.03.05" xfId="15414" xr:uid="{00000000-0005-0000-0000-000094000000}"/>
    <cellStyle name="_Row7_BPCIL Related Party Transactions 2004-Final 23.03.05 2" xfId="15415" xr:uid="{00000000-0005-0000-0000-000095000000}"/>
    <cellStyle name="_Row7_BPPL  Form 3CEB  Y.E. 31-03-2007" xfId="15416" xr:uid="{00000000-0005-0000-0000-000096000000}"/>
    <cellStyle name="_Row7_BPPL  Form 3CEB  Y.E. 31-03-2007 2" xfId="15417" xr:uid="{00000000-0005-0000-0000-000097000000}"/>
    <cellStyle name="_Row7_Final Financial Split 17-10-2007" xfId="15418" xr:uid="{00000000-0005-0000-0000-000098000000}"/>
    <cellStyle name="_Row7_Final Financial Split 17-10-2007 2" xfId="15419" xr:uid="{00000000-0005-0000-0000-000099000000}"/>
    <cellStyle name="_Row7_Sheet2" xfId="15420" xr:uid="{00000000-0005-0000-0000-00009A000000}"/>
    <cellStyle name="_Row7_Sheet2 2" xfId="15421" xr:uid="{00000000-0005-0000-0000-00009B000000}"/>
    <cellStyle name="_September 2006 financials 26.10.2006" xfId="15422" xr:uid="{00000000-0005-0000-0000-00009C000000}"/>
    <cellStyle name="_Sri Lanka-TB Format-Mar2010" xfId="15261" xr:uid="{00000000-0005-0000-0000-00009D000000}"/>
    <cellStyle name="_TB_Srilanka_Dec07_Audited_INR" xfId="15262" xr:uid="{00000000-0005-0000-0000-00009E000000}"/>
    <cellStyle name="_Trail balance Srilanka INR" xfId="15263" xr:uid="{00000000-0005-0000-0000-00009F000000}"/>
    <cellStyle name="_Utilisation of Provision" xfId="15423" xr:uid="{00000000-0005-0000-0000-0000A0000000}"/>
    <cellStyle name="=C:\WINNT\SYSTEM32\COMMAND.COM" xfId="15424" xr:uid="{00000000-0005-0000-0000-0000A1000000}"/>
    <cellStyle name="=C:\WINNT\SYSTEM32\COMMAND.COM 2" xfId="15425" xr:uid="{00000000-0005-0000-0000-0000A2000000}"/>
    <cellStyle name="=C:\WINNT\SYSTEM32\COMMAND.COM 2 2" xfId="15426" xr:uid="{00000000-0005-0000-0000-0000A3000000}"/>
    <cellStyle name="=C:\WINNT\SYSTEM32\COMMAND.COM 3" xfId="25" xr:uid="{00000000-0005-0000-0000-0000A4000000}"/>
    <cellStyle name="20% - Accent1 2" xfId="26" xr:uid="{00000000-0005-0000-0000-0000A5000000}"/>
    <cellStyle name="20% - Accent1 2 10" xfId="27" xr:uid="{00000000-0005-0000-0000-0000A6000000}"/>
    <cellStyle name="20% - Accent1 2 10 2" xfId="28" xr:uid="{00000000-0005-0000-0000-0000A7000000}"/>
    <cellStyle name="20% - Accent1 2 10 2 2" xfId="29" xr:uid="{00000000-0005-0000-0000-0000A8000000}"/>
    <cellStyle name="20% - Accent1 2 10 2 2 2" xfId="30" xr:uid="{00000000-0005-0000-0000-0000A9000000}"/>
    <cellStyle name="20% - Accent1 2 10 2 3" xfId="31" xr:uid="{00000000-0005-0000-0000-0000AA000000}"/>
    <cellStyle name="20% - Accent1 2 10 3" xfId="32" xr:uid="{00000000-0005-0000-0000-0000AB000000}"/>
    <cellStyle name="20% - Accent1 2 10 3 2" xfId="33" xr:uid="{00000000-0005-0000-0000-0000AC000000}"/>
    <cellStyle name="20% - Accent1 2 10 4" xfId="34" xr:uid="{00000000-0005-0000-0000-0000AD000000}"/>
    <cellStyle name="20% - Accent1 2 11" xfId="35" xr:uid="{00000000-0005-0000-0000-0000AE000000}"/>
    <cellStyle name="20% - Accent1 2 11 2" xfId="36" xr:uid="{00000000-0005-0000-0000-0000AF000000}"/>
    <cellStyle name="20% - Accent1 2 11 2 2" xfId="37" xr:uid="{00000000-0005-0000-0000-0000B0000000}"/>
    <cellStyle name="20% - Accent1 2 11 3" xfId="38" xr:uid="{00000000-0005-0000-0000-0000B1000000}"/>
    <cellStyle name="20% - Accent1 2 12" xfId="39" xr:uid="{00000000-0005-0000-0000-0000B2000000}"/>
    <cellStyle name="20% - Accent1 2 12 2" xfId="40" xr:uid="{00000000-0005-0000-0000-0000B3000000}"/>
    <cellStyle name="20% - Accent1 2 13" xfId="41" xr:uid="{00000000-0005-0000-0000-0000B4000000}"/>
    <cellStyle name="20% - Accent1 2 2" xfId="42" xr:uid="{00000000-0005-0000-0000-0000B5000000}"/>
    <cellStyle name="20% - Accent1 2 2 2" xfId="43" xr:uid="{00000000-0005-0000-0000-0000B6000000}"/>
    <cellStyle name="20% - Accent1 2 3" xfId="44" xr:uid="{00000000-0005-0000-0000-0000B7000000}"/>
    <cellStyle name="20% - Accent1 2 3 2" xfId="45" xr:uid="{00000000-0005-0000-0000-0000B8000000}"/>
    <cellStyle name="20% - Accent1 2 3 2 2" xfId="46" xr:uid="{00000000-0005-0000-0000-0000B9000000}"/>
    <cellStyle name="20% - Accent1 2 3 2 2 2" xfId="47" xr:uid="{00000000-0005-0000-0000-0000BA000000}"/>
    <cellStyle name="20% - Accent1 2 3 2 2 2 2" xfId="48" xr:uid="{00000000-0005-0000-0000-0000BB000000}"/>
    <cellStyle name="20% - Accent1 2 3 2 2 2 2 2" xfId="49" xr:uid="{00000000-0005-0000-0000-0000BC000000}"/>
    <cellStyle name="20% - Accent1 2 3 2 2 2 2 2 2" xfId="50" xr:uid="{00000000-0005-0000-0000-0000BD000000}"/>
    <cellStyle name="20% - Accent1 2 3 2 2 2 2 2 2 2" xfId="51" xr:uid="{00000000-0005-0000-0000-0000BE000000}"/>
    <cellStyle name="20% - Accent1 2 3 2 2 2 2 2 3" xfId="52" xr:uid="{00000000-0005-0000-0000-0000BF000000}"/>
    <cellStyle name="20% - Accent1 2 3 2 2 2 2 3" xfId="53" xr:uid="{00000000-0005-0000-0000-0000C0000000}"/>
    <cellStyle name="20% - Accent1 2 3 2 2 2 2 3 2" xfId="54" xr:uid="{00000000-0005-0000-0000-0000C1000000}"/>
    <cellStyle name="20% - Accent1 2 3 2 2 2 2 4" xfId="55" xr:uid="{00000000-0005-0000-0000-0000C2000000}"/>
    <cellStyle name="20% - Accent1 2 3 2 2 2 3" xfId="56" xr:uid="{00000000-0005-0000-0000-0000C3000000}"/>
    <cellStyle name="20% - Accent1 2 3 2 2 2 3 2" xfId="57" xr:uid="{00000000-0005-0000-0000-0000C4000000}"/>
    <cellStyle name="20% - Accent1 2 3 2 2 2 3 2 2" xfId="58" xr:uid="{00000000-0005-0000-0000-0000C5000000}"/>
    <cellStyle name="20% - Accent1 2 3 2 2 2 3 3" xfId="59" xr:uid="{00000000-0005-0000-0000-0000C6000000}"/>
    <cellStyle name="20% - Accent1 2 3 2 2 2 4" xfId="60" xr:uid="{00000000-0005-0000-0000-0000C7000000}"/>
    <cellStyle name="20% - Accent1 2 3 2 2 2 4 2" xfId="61" xr:uid="{00000000-0005-0000-0000-0000C8000000}"/>
    <cellStyle name="20% - Accent1 2 3 2 2 2 5" xfId="62" xr:uid="{00000000-0005-0000-0000-0000C9000000}"/>
    <cellStyle name="20% - Accent1 2 3 2 2 3" xfId="63" xr:uid="{00000000-0005-0000-0000-0000CA000000}"/>
    <cellStyle name="20% - Accent1 2 3 2 2 3 2" xfId="64" xr:uid="{00000000-0005-0000-0000-0000CB000000}"/>
    <cellStyle name="20% - Accent1 2 3 2 2 3 2 2" xfId="65" xr:uid="{00000000-0005-0000-0000-0000CC000000}"/>
    <cellStyle name="20% - Accent1 2 3 2 2 3 2 2 2" xfId="66" xr:uid="{00000000-0005-0000-0000-0000CD000000}"/>
    <cellStyle name="20% - Accent1 2 3 2 2 3 2 2 2 2" xfId="67" xr:uid="{00000000-0005-0000-0000-0000CE000000}"/>
    <cellStyle name="20% - Accent1 2 3 2 2 3 2 2 3" xfId="68" xr:uid="{00000000-0005-0000-0000-0000CF000000}"/>
    <cellStyle name="20% - Accent1 2 3 2 2 3 2 3" xfId="69" xr:uid="{00000000-0005-0000-0000-0000D0000000}"/>
    <cellStyle name="20% - Accent1 2 3 2 2 3 2 3 2" xfId="70" xr:uid="{00000000-0005-0000-0000-0000D1000000}"/>
    <cellStyle name="20% - Accent1 2 3 2 2 3 2 4" xfId="71" xr:uid="{00000000-0005-0000-0000-0000D2000000}"/>
    <cellStyle name="20% - Accent1 2 3 2 2 3 3" xfId="72" xr:uid="{00000000-0005-0000-0000-0000D3000000}"/>
    <cellStyle name="20% - Accent1 2 3 2 2 3 3 2" xfId="73" xr:uid="{00000000-0005-0000-0000-0000D4000000}"/>
    <cellStyle name="20% - Accent1 2 3 2 2 3 3 2 2" xfId="74" xr:uid="{00000000-0005-0000-0000-0000D5000000}"/>
    <cellStyle name="20% - Accent1 2 3 2 2 3 3 3" xfId="75" xr:uid="{00000000-0005-0000-0000-0000D6000000}"/>
    <cellStyle name="20% - Accent1 2 3 2 2 3 4" xfId="76" xr:uid="{00000000-0005-0000-0000-0000D7000000}"/>
    <cellStyle name="20% - Accent1 2 3 2 2 3 4 2" xfId="77" xr:uid="{00000000-0005-0000-0000-0000D8000000}"/>
    <cellStyle name="20% - Accent1 2 3 2 2 3 5" xfId="78" xr:uid="{00000000-0005-0000-0000-0000D9000000}"/>
    <cellStyle name="20% - Accent1 2 3 2 2 4" xfId="79" xr:uid="{00000000-0005-0000-0000-0000DA000000}"/>
    <cellStyle name="20% - Accent1 2 3 2 2 4 2" xfId="80" xr:uid="{00000000-0005-0000-0000-0000DB000000}"/>
    <cellStyle name="20% - Accent1 2 3 2 2 4 2 2" xfId="81" xr:uid="{00000000-0005-0000-0000-0000DC000000}"/>
    <cellStyle name="20% - Accent1 2 3 2 2 4 2 2 2" xfId="82" xr:uid="{00000000-0005-0000-0000-0000DD000000}"/>
    <cellStyle name="20% - Accent1 2 3 2 2 4 2 3" xfId="83" xr:uid="{00000000-0005-0000-0000-0000DE000000}"/>
    <cellStyle name="20% - Accent1 2 3 2 2 4 3" xfId="84" xr:uid="{00000000-0005-0000-0000-0000DF000000}"/>
    <cellStyle name="20% - Accent1 2 3 2 2 4 3 2" xfId="85" xr:uid="{00000000-0005-0000-0000-0000E0000000}"/>
    <cellStyle name="20% - Accent1 2 3 2 2 4 4" xfId="86" xr:uid="{00000000-0005-0000-0000-0000E1000000}"/>
    <cellStyle name="20% - Accent1 2 3 2 2 5" xfId="87" xr:uid="{00000000-0005-0000-0000-0000E2000000}"/>
    <cellStyle name="20% - Accent1 2 3 2 2 5 2" xfId="88" xr:uid="{00000000-0005-0000-0000-0000E3000000}"/>
    <cellStyle name="20% - Accent1 2 3 2 2 5 2 2" xfId="89" xr:uid="{00000000-0005-0000-0000-0000E4000000}"/>
    <cellStyle name="20% - Accent1 2 3 2 2 5 3" xfId="90" xr:uid="{00000000-0005-0000-0000-0000E5000000}"/>
    <cellStyle name="20% - Accent1 2 3 2 2 6" xfId="91" xr:uid="{00000000-0005-0000-0000-0000E6000000}"/>
    <cellStyle name="20% - Accent1 2 3 2 2 6 2" xfId="92" xr:uid="{00000000-0005-0000-0000-0000E7000000}"/>
    <cellStyle name="20% - Accent1 2 3 2 2 7" xfId="93" xr:uid="{00000000-0005-0000-0000-0000E8000000}"/>
    <cellStyle name="20% - Accent1 2 3 2 3" xfId="94" xr:uid="{00000000-0005-0000-0000-0000E9000000}"/>
    <cellStyle name="20% - Accent1 2 3 2 3 2" xfId="95" xr:uid="{00000000-0005-0000-0000-0000EA000000}"/>
    <cellStyle name="20% - Accent1 2 3 2 3 2 2" xfId="96" xr:uid="{00000000-0005-0000-0000-0000EB000000}"/>
    <cellStyle name="20% - Accent1 2 3 2 3 2 2 2" xfId="97" xr:uid="{00000000-0005-0000-0000-0000EC000000}"/>
    <cellStyle name="20% - Accent1 2 3 2 3 2 2 2 2" xfId="98" xr:uid="{00000000-0005-0000-0000-0000ED000000}"/>
    <cellStyle name="20% - Accent1 2 3 2 3 2 2 3" xfId="99" xr:uid="{00000000-0005-0000-0000-0000EE000000}"/>
    <cellStyle name="20% - Accent1 2 3 2 3 2 3" xfId="100" xr:uid="{00000000-0005-0000-0000-0000EF000000}"/>
    <cellStyle name="20% - Accent1 2 3 2 3 2 3 2" xfId="101" xr:uid="{00000000-0005-0000-0000-0000F0000000}"/>
    <cellStyle name="20% - Accent1 2 3 2 3 2 4" xfId="102" xr:uid="{00000000-0005-0000-0000-0000F1000000}"/>
    <cellStyle name="20% - Accent1 2 3 2 3 3" xfId="103" xr:uid="{00000000-0005-0000-0000-0000F2000000}"/>
    <cellStyle name="20% - Accent1 2 3 2 3 3 2" xfId="104" xr:uid="{00000000-0005-0000-0000-0000F3000000}"/>
    <cellStyle name="20% - Accent1 2 3 2 3 3 2 2" xfId="105" xr:uid="{00000000-0005-0000-0000-0000F4000000}"/>
    <cellStyle name="20% - Accent1 2 3 2 3 3 3" xfId="106" xr:uid="{00000000-0005-0000-0000-0000F5000000}"/>
    <cellStyle name="20% - Accent1 2 3 2 3 4" xfId="107" xr:uid="{00000000-0005-0000-0000-0000F6000000}"/>
    <cellStyle name="20% - Accent1 2 3 2 3 4 2" xfId="108" xr:uid="{00000000-0005-0000-0000-0000F7000000}"/>
    <cellStyle name="20% - Accent1 2 3 2 3 5" xfId="109" xr:uid="{00000000-0005-0000-0000-0000F8000000}"/>
    <cellStyle name="20% - Accent1 2 3 2 4" xfId="110" xr:uid="{00000000-0005-0000-0000-0000F9000000}"/>
    <cellStyle name="20% - Accent1 2 3 2 4 2" xfId="111" xr:uid="{00000000-0005-0000-0000-0000FA000000}"/>
    <cellStyle name="20% - Accent1 2 3 2 4 2 2" xfId="112" xr:uid="{00000000-0005-0000-0000-0000FB000000}"/>
    <cellStyle name="20% - Accent1 2 3 2 4 2 2 2" xfId="113" xr:uid="{00000000-0005-0000-0000-0000FC000000}"/>
    <cellStyle name="20% - Accent1 2 3 2 4 2 2 2 2" xfId="114" xr:uid="{00000000-0005-0000-0000-0000FD000000}"/>
    <cellStyle name="20% - Accent1 2 3 2 4 2 2 3" xfId="115" xr:uid="{00000000-0005-0000-0000-0000FE000000}"/>
    <cellStyle name="20% - Accent1 2 3 2 4 2 3" xfId="116" xr:uid="{00000000-0005-0000-0000-0000FF000000}"/>
    <cellStyle name="20% - Accent1 2 3 2 4 2 3 2" xfId="117" xr:uid="{00000000-0005-0000-0000-000000010000}"/>
    <cellStyle name="20% - Accent1 2 3 2 4 2 4" xfId="118" xr:uid="{00000000-0005-0000-0000-000001010000}"/>
    <cellStyle name="20% - Accent1 2 3 2 4 3" xfId="119" xr:uid="{00000000-0005-0000-0000-000002010000}"/>
    <cellStyle name="20% - Accent1 2 3 2 4 3 2" xfId="120" xr:uid="{00000000-0005-0000-0000-000003010000}"/>
    <cellStyle name="20% - Accent1 2 3 2 4 3 2 2" xfId="121" xr:uid="{00000000-0005-0000-0000-000004010000}"/>
    <cellStyle name="20% - Accent1 2 3 2 4 3 3" xfId="122" xr:uid="{00000000-0005-0000-0000-000005010000}"/>
    <cellStyle name="20% - Accent1 2 3 2 4 4" xfId="123" xr:uid="{00000000-0005-0000-0000-000006010000}"/>
    <cellStyle name="20% - Accent1 2 3 2 4 4 2" xfId="124" xr:uid="{00000000-0005-0000-0000-000007010000}"/>
    <cellStyle name="20% - Accent1 2 3 2 4 5" xfId="125" xr:uid="{00000000-0005-0000-0000-000008010000}"/>
    <cellStyle name="20% - Accent1 2 3 2 5" xfId="126" xr:uid="{00000000-0005-0000-0000-000009010000}"/>
    <cellStyle name="20% - Accent1 2 3 2 5 2" xfId="127" xr:uid="{00000000-0005-0000-0000-00000A010000}"/>
    <cellStyle name="20% - Accent1 2 3 2 5 2 2" xfId="128" xr:uid="{00000000-0005-0000-0000-00000B010000}"/>
    <cellStyle name="20% - Accent1 2 3 2 5 2 2 2" xfId="129" xr:uid="{00000000-0005-0000-0000-00000C010000}"/>
    <cellStyle name="20% - Accent1 2 3 2 5 2 3" xfId="130" xr:uid="{00000000-0005-0000-0000-00000D010000}"/>
    <cellStyle name="20% - Accent1 2 3 2 5 3" xfId="131" xr:uid="{00000000-0005-0000-0000-00000E010000}"/>
    <cellStyle name="20% - Accent1 2 3 2 5 3 2" xfId="132" xr:uid="{00000000-0005-0000-0000-00000F010000}"/>
    <cellStyle name="20% - Accent1 2 3 2 5 4" xfId="133" xr:uid="{00000000-0005-0000-0000-000010010000}"/>
    <cellStyle name="20% - Accent1 2 3 2 6" xfId="134" xr:uid="{00000000-0005-0000-0000-000011010000}"/>
    <cellStyle name="20% - Accent1 2 3 2 6 2" xfId="135" xr:uid="{00000000-0005-0000-0000-000012010000}"/>
    <cellStyle name="20% - Accent1 2 3 2 6 2 2" xfId="136" xr:uid="{00000000-0005-0000-0000-000013010000}"/>
    <cellStyle name="20% - Accent1 2 3 2 6 3" xfId="137" xr:uid="{00000000-0005-0000-0000-000014010000}"/>
    <cellStyle name="20% - Accent1 2 3 2 7" xfId="138" xr:uid="{00000000-0005-0000-0000-000015010000}"/>
    <cellStyle name="20% - Accent1 2 3 2 7 2" xfId="139" xr:uid="{00000000-0005-0000-0000-000016010000}"/>
    <cellStyle name="20% - Accent1 2 3 2 8" xfId="140" xr:uid="{00000000-0005-0000-0000-000017010000}"/>
    <cellStyle name="20% - Accent1 2 3 3" xfId="141" xr:uid="{00000000-0005-0000-0000-000018010000}"/>
    <cellStyle name="20% - Accent1 2 3 3 2" xfId="142" xr:uid="{00000000-0005-0000-0000-000019010000}"/>
    <cellStyle name="20% - Accent1 2 3 3 2 2" xfId="143" xr:uid="{00000000-0005-0000-0000-00001A010000}"/>
    <cellStyle name="20% - Accent1 2 3 3 2 2 2" xfId="144" xr:uid="{00000000-0005-0000-0000-00001B010000}"/>
    <cellStyle name="20% - Accent1 2 3 3 2 2 2 2" xfId="145" xr:uid="{00000000-0005-0000-0000-00001C010000}"/>
    <cellStyle name="20% - Accent1 2 3 3 2 2 2 2 2" xfId="146" xr:uid="{00000000-0005-0000-0000-00001D010000}"/>
    <cellStyle name="20% - Accent1 2 3 3 2 2 2 3" xfId="147" xr:uid="{00000000-0005-0000-0000-00001E010000}"/>
    <cellStyle name="20% - Accent1 2 3 3 2 2 3" xfId="148" xr:uid="{00000000-0005-0000-0000-00001F010000}"/>
    <cellStyle name="20% - Accent1 2 3 3 2 2 3 2" xfId="149" xr:uid="{00000000-0005-0000-0000-000020010000}"/>
    <cellStyle name="20% - Accent1 2 3 3 2 2 4" xfId="150" xr:uid="{00000000-0005-0000-0000-000021010000}"/>
    <cellStyle name="20% - Accent1 2 3 3 2 3" xfId="151" xr:uid="{00000000-0005-0000-0000-000022010000}"/>
    <cellStyle name="20% - Accent1 2 3 3 2 3 2" xfId="152" xr:uid="{00000000-0005-0000-0000-000023010000}"/>
    <cellStyle name="20% - Accent1 2 3 3 2 3 2 2" xfId="153" xr:uid="{00000000-0005-0000-0000-000024010000}"/>
    <cellStyle name="20% - Accent1 2 3 3 2 3 3" xfId="154" xr:uid="{00000000-0005-0000-0000-000025010000}"/>
    <cellStyle name="20% - Accent1 2 3 3 2 4" xfId="155" xr:uid="{00000000-0005-0000-0000-000026010000}"/>
    <cellStyle name="20% - Accent1 2 3 3 2 4 2" xfId="156" xr:uid="{00000000-0005-0000-0000-000027010000}"/>
    <cellStyle name="20% - Accent1 2 3 3 2 5" xfId="157" xr:uid="{00000000-0005-0000-0000-000028010000}"/>
    <cellStyle name="20% - Accent1 2 3 3 3" xfId="158" xr:uid="{00000000-0005-0000-0000-000029010000}"/>
    <cellStyle name="20% - Accent1 2 3 3 3 2" xfId="159" xr:uid="{00000000-0005-0000-0000-00002A010000}"/>
    <cellStyle name="20% - Accent1 2 3 3 3 2 2" xfId="160" xr:uid="{00000000-0005-0000-0000-00002B010000}"/>
    <cellStyle name="20% - Accent1 2 3 3 3 2 2 2" xfId="161" xr:uid="{00000000-0005-0000-0000-00002C010000}"/>
    <cellStyle name="20% - Accent1 2 3 3 3 2 2 2 2" xfId="162" xr:uid="{00000000-0005-0000-0000-00002D010000}"/>
    <cellStyle name="20% - Accent1 2 3 3 3 2 2 3" xfId="163" xr:uid="{00000000-0005-0000-0000-00002E010000}"/>
    <cellStyle name="20% - Accent1 2 3 3 3 2 3" xfId="164" xr:uid="{00000000-0005-0000-0000-00002F010000}"/>
    <cellStyle name="20% - Accent1 2 3 3 3 2 3 2" xfId="165" xr:uid="{00000000-0005-0000-0000-000030010000}"/>
    <cellStyle name="20% - Accent1 2 3 3 3 2 4" xfId="166" xr:uid="{00000000-0005-0000-0000-000031010000}"/>
    <cellStyle name="20% - Accent1 2 3 3 3 3" xfId="167" xr:uid="{00000000-0005-0000-0000-000032010000}"/>
    <cellStyle name="20% - Accent1 2 3 3 3 3 2" xfId="168" xr:uid="{00000000-0005-0000-0000-000033010000}"/>
    <cellStyle name="20% - Accent1 2 3 3 3 3 2 2" xfId="169" xr:uid="{00000000-0005-0000-0000-000034010000}"/>
    <cellStyle name="20% - Accent1 2 3 3 3 3 3" xfId="170" xr:uid="{00000000-0005-0000-0000-000035010000}"/>
    <cellStyle name="20% - Accent1 2 3 3 3 4" xfId="171" xr:uid="{00000000-0005-0000-0000-000036010000}"/>
    <cellStyle name="20% - Accent1 2 3 3 3 4 2" xfId="172" xr:uid="{00000000-0005-0000-0000-000037010000}"/>
    <cellStyle name="20% - Accent1 2 3 3 3 5" xfId="173" xr:uid="{00000000-0005-0000-0000-000038010000}"/>
    <cellStyle name="20% - Accent1 2 3 3 4" xfId="174" xr:uid="{00000000-0005-0000-0000-000039010000}"/>
    <cellStyle name="20% - Accent1 2 3 3 4 2" xfId="175" xr:uid="{00000000-0005-0000-0000-00003A010000}"/>
    <cellStyle name="20% - Accent1 2 3 3 4 2 2" xfId="176" xr:uid="{00000000-0005-0000-0000-00003B010000}"/>
    <cellStyle name="20% - Accent1 2 3 3 4 2 2 2" xfId="177" xr:uid="{00000000-0005-0000-0000-00003C010000}"/>
    <cellStyle name="20% - Accent1 2 3 3 4 2 3" xfId="178" xr:uid="{00000000-0005-0000-0000-00003D010000}"/>
    <cellStyle name="20% - Accent1 2 3 3 4 3" xfId="179" xr:uid="{00000000-0005-0000-0000-00003E010000}"/>
    <cellStyle name="20% - Accent1 2 3 3 4 3 2" xfId="180" xr:uid="{00000000-0005-0000-0000-00003F010000}"/>
    <cellStyle name="20% - Accent1 2 3 3 4 4" xfId="181" xr:uid="{00000000-0005-0000-0000-000040010000}"/>
    <cellStyle name="20% - Accent1 2 3 3 5" xfId="182" xr:uid="{00000000-0005-0000-0000-000041010000}"/>
    <cellStyle name="20% - Accent1 2 3 3 5 2" xfId="183" xr:uid="{00000000-0005-0000-0000-000042010000}"/>
    <cellStyle name="20% - Accent1 2 3 3 5 2 2" xfId="184" xr:uid="{00000000-0005-0000-0000-000043010000}"/>
    <cellStyle name="20% - Accent1 2 3 3 5 3" xfId="185" xr:uid="{00000000-0005-0000-0000-000044010000}"/>
    <cellStyle name="20% - Accent1 2 3 3 6" xfId="186" xr:uid="{00000000-0005-0000-0000-000045010000}"/>
    <cellStyle name="20% - Accent1 2 3 3 6 2" xfId="187" xr:uid="{00000000-0005-0000-0000-000046010000}"/>
    <cellStyle name="20% - Accent1 2 3 3 7" xfId="188" xr:uid="{00000000-0005-0000-0000-000047010000}"/>
    <cellStyle name="20% - Accent1 2 3 4" xfId="189" xr:uid="{00000000-0005-0000-0000-000048010000}"/>
    <cellStyle name="20% - Accent1 2 3 4 2" xfId="190" xr:uid="{00000000-0005-0000-0000-000049010000}"/>
    <cellStyle name="20% - Accent1 2 3 4 2 2" xfId="191" xr:uid="{00000000-0005-0000-0000-00004A010000}"/>
    <cellStyle name="20% - Accent1 2 3 4 2 2 2" xfId="192" xr:uid="{00000000-0005-0000-0000-00004B010000}"/>
    <cellStyle name="20% - Accent1 2 3 4 2 2 2 2" xfId="193" xr:uid="{00000000-0005-0000-0000-00004C010000}"/>
    <cellStyle name="20% - Accent1 2 3 4 2 2 3" xfId="194" xr:uid="{00000000-0005-0000-0000-00004D010000}"/>
    <cellStyle name="20% - Accent1 2 3 4 2 3" xfId="195" xr:uid="{00000000-0005-0000-0000-00004E010000}"/>
    <cellStyle name="20% - Accent1 2 3 4 2 3 2" xfId="196" xr:uid="{00000000-0005-0000-0000-00004F010000}"/>
    <cellStyle name="20% - Accent1 2 3 4 2 4" xfId="197" xr:uid="{00000000-0005-0000-0000-000050010000}"/>
    <cellStyle name="20% - Accent1 2 3 4 3" xfId="198" xr:uid="{00000000-0005-0000-0000-000051010000}"/>
    <cellStyle name="20% - Accent1 2 3 4 3 2" xfId="199" xr:uid="{00000000-0005-0000-0000-000052010000}"/>
    <cellStyle name="20% - Accent1 2 3 4 3 2 2" xfId="200" xr:uid="{00000000-0005-0000-0000-000053010000}"/>
    <cellStyle name="20% - Accent1 2 3 4 3 3" xfId="201" xr:uid="{00000000-0005-0000-0000-000054010000}"/>
    <cellStyle name="20% - Accent1 2 3 4 4" xfId="202" xr:uid="{00000000-0005-0000-0000-000055010000}"/>
    <cellStyle name="20% - Accent1 2 3 4 4 2" xfId="203" xr:uid="{00000000-0005-0000-0000-000056010000}"/>
    <cellStyle name="20% - Accent1 2 3 4 5" xfId="204" xr:uid="{00000000-0005-0000-0000-000057010000}"/>
    <cellStyle name="20% - Accent1 2 3 5" xfId="205" xr:uid="{00000000-0005-0000-0000-000058010000}"/>
    <cellStyle name="20% - Accent1 2 3 5 2" xfId="206" xr:uid="{00000000-0005-0000-0000-000059010000}"/>
    <cellStyle name="20% - Accent1 2 3 5 2 2" xfId="207" xr:uid="{00000000-0005-0000-0000-00005A010000}"/>
    <cellStyle name="20% - Accent1 2 3 5 2 2 2" xfId="208" xr:uid="{00000000-0005-0000-0000-00005B010000}"/>
    <cellStyle name="20% - Accent1 2 3 5 2 2 2 2" xfId="209" xr:uid="{00000000-0005-0000-0000-00005C010000}"/>
    <cellStyle name="20% - Accent1 2 3 5 2 2 3" xfId="210" xr:uid="{00000000-0005-0000-0000-00005D010000}"/>
    <cellStyle name="20% - Accent1 2 3 5 2 3" xfId="211" xr:uid="{00000000-0005-0000-0000-00005E010000}"/>
    <cellStyle name="20% - Accent1 2 3 5 2 3 2" xfId="212" xr:uid="{00000000-0005-0000-0000-00005F010000}"/>
    <cellStyle name="20% - Accent1 2 3 5 2 4" xfId="213" xr:uid="{00000000-0005-0000-0000-000060010000}"/>
    <cellStyle name="20% - Accent1 2 3 5 3" xfId="214" xr:uid="{00000000-0005-0000-0000-000061010000}"/>
    <cellStyle name="20% - Accent1 2 3 5 3 2" xfId="215" xr:uid="{00000000-0005-0000-0000-000062010000}"/>
    <cellStyle name="20% - Accent1 2 3 5 3 2 2" xfId="216" xr:uid="{00000000-0005-0000-0000-000063010000}"/>
    <cellStyle name="20% - Accent1 2 3 5 3 3" xfId="217" xr:uid="{00000000-0005-0000-0000-000064010000}"/>
    <cellStyle name="20% - Accent1 2 3 5 4" xfId="218" xr:uid="{00000000-0005-0000-0000-000065010000}"/>
    <cellStyle name="20% - Accent1 2 3 5 4 2" xfId="219" xr:uid="{00000000-0005-0000-0000-000066010000}"/>
    <cellStyle name="20% - Accent1 2 3 5 5" xfId="220" xr:uid="{00000000-0005-0000-0000-000067010000}"/>
    <cellStyle name="20% - Accent1 2 3 6" xfId="221" xr:uid="{00000000-0005-0000-0000-000068010000}"/>
    <cellStyle name="20% - Accent1 2 3 6 2" xfId="222" xr:uid="{00000000-0005-0000-0000-000069010000}"/>
    <cellStyle name="20% - Accent1 2 3 6 2 2" xfId="223" xr:uid="{00000000-0005-0000-0000-00006A010000}"/>
    <cellStyle name="20% - Accent1 2 3 6 2 2 2" xfId="224" xr:uid="{00000000-0005-0000-0000-00006B010000}"/>
    <cellStyle name="20% - Accent1 2 3 6 2 3" xfId="225" xr:uid="{00000000-0005-0000-0000-00006C010000}"/>
    <cellStyle name="20% - Accent1 2 3 6 3" xfId="226" xr:uid="{00000000-0005-0000-0000-00006D010000}"/>
    <cellStyle name="20% - Accent1 2 3 6 3 2" xfId="227" xr:uid="{00000000-0005-0000-0000-00006E010000}"/>
    <cellStyle name="20% - Accent1 2 3 6 4" xfId="228" xr:uid="{00000000-0005-0000-0000-00006F010000}"/>
    <cellStyle name="20% - Accent1 2 3 7" xfId="229" xr:uid="{00000000-0005-0000-0000-000070010000}"/>
    <cellStyle name="20% - Accent1 2 3 7 2" xfId="230" xr:uid="{00000000-0005-0000-0000-000071010000}"/>
    <cellStyle name="20% - Accent1 2 3 7 2 2" xfId="231" xr:uid="{00000000-0005-0000-0000-000072010000}"/>
    <cellStyle name="20% - Accent1 2 3 7 3" xfId="232" xr:uid="{00000000-0005-0000-0000-000073010000}"/>
    <cellStyle name="20% - Accent1 2 3 8" xfId="233" xr:uid="{00000000-0005-0000-0000-000074010000}"/>
    <cellStyle name="20% - Accent1 2 3 8 2" xfId="234" xr:uid="{00000000-0005-0000-0000-000075010000}"/>
    <cellStyle name="20% - Accent1 2 3 9" xfId="235" xr:uid="{00000000-0005-0000-0000-000076010000}"/>
    <cellStyle name="20% - Accent1 2 4" xfId="236" xr:uid="{00000000-0005-0000-0000-000077010000}"/>
    <cellStyle name="20% - Accent1 2 4 2" xfId="237" xr:uid="{00000000-0005-0000-0000-000078010000}"/>
    <cellStyle name="20% - Accent1 2 4 2 2" xfId="238" xr:uid="{00000000-0005-0000-0000-000079010000}"/>
    <cellStyle name="20% - Accent1 2 4 2 2 2" xfId="239" xr:uid="{00000000-0005-0000-0000-00007A010000}"/>
    <cellStyle name="20% - Accent1 2 4 2 2 2 2" xfId="240" xr:uid="{00000000-0005-0000-0000-00007B010000}"/>
    <cellStyle name="20% - Accent1 2 4 2 2 2 2 2" xfId="241" xr:uid="{00000000-0005-0000-0000-00007C010000}"/>
    <cellStyle name="20% - Accent1 2 4 2 2 2 2 2 2" xfId="242" xr:uid="{00000000-0005-0000-0000-00007D010000}"/>
    <cellStyle name="20% - Accent1 2 4 2 2 2 2 2 2 2" xfId="243" xr:uid="{00000000-0005-0000-0000-00007E010000}"/>
    <cellStyle name="20% - Accent1 2 4 2 2 2 2 2 3" xfId="244" xr:uid="{00000000-0005-0000-0000-00007F010000}"/>
    <cellStyle name="20% - Accent1 2 4 2 2 2 2 3" xfId="245" xr:uid="{00000000-0005-0000-0000-000080010000}"/>
    <cellStyle name="20% - Accent1 2 4 2 2 2 2 3 2" xfId="246" xr:uid="{00000000-0005-0000-0000-000081010000}"/>
    <cellStyle name="20% - Accent1 2 4 2 2 2 2 4" xfId="247" xr:uid="{00000000-0005-0000-0000-000082010000}"/>
    <cellStyle name="20% - Accent1 2 4 2 2 2 3" xfId="248" xr:uid="{00000000-0005-0000-0000-000083010000}"/>
    <cellStyle name="20% - Accent1 2 4 2 2 2 3 2" xfId="249" xr:uid="{00000000-0005-0000-0000-000084010000}"/>
    <cellStyle name="20% - Accent1 2 4 2 2 2 3 2 2" xfId="250" xr:uid="{00000000-0005-0000-0000-000085010000}"/>
    <cellStyle name="20% - Accent1 2 4 2 2 2 3 3" xfId="251" xr:uid="{00000000-0005-0000-0000-000086010000}"/>
    <cellStyle name="20% - Accent1 2 4 2 2 2 4" xfId="252" xr:uid="{00000000-0005-0000-0000-000087010000}"/>
    <cellStyle name="20% - Accent1 2 4 2 2 2 4 2" xfId="253" xr:uid="{00000000-0005-0000-0000-000088010000}"/>
    <cellStyle name="20% - Accent1 2 4 2 2 2 5" xfId="254" xr:uid="{00000000-0005-0000-0000-000089010000}"/>
    <cellStyle name="20% - Accent1 2 4 2 2 3" xfId="255" xr:uid="{00000000-0005-0000-0000-00008A010000}"/>
    <cellStyle name="20% - Accent1 2 4 2 2 3 2" xfId="256" xr:uid="{00000000-0005-0000-0000-00008B010000}"/>
    <cellStyle name="20% - Accent1 2 4 2 2 3 2 2" xfId="257" xr:uid="{00000000-0005-0000-0000-00008C010000}"/>
    <cellStyle name="20% - Accent1 2 4 2 2 3 2 2 2" xfId="258" xr:uid="{00000000-0005-0000-0000-00008D010000}"/>
    <cellStyle name="20% - Accent1 2 4 2 2 3 2 2 2 2" xfId="259" xr:uid="{00000000-0005-0000-0000-00008E010000}"/>
    <cellStyle name="20% - Accent1 2 4 2 2 3 2 2 3" xfId="260" xr:uid="{00000000-0005-0000-0000-00008F010000}"/>
    <cellStyle name="20% - Accent1 2 4 2 2 3 2 3" xfId="261" xr:uid="{00000000-0005-0000-0000-000090010000}"/>
    <cellStyle name="20% - Accent1 2 4 2 2 3 2 3 2" xfId="262" xr:uid="{00000000-0005-0000-0000-000091010000}"/>
    <cellStyle name="20% - Accent1 2 4 2 2 3 2 4" xfId="263" xr:uid="{00000000-0005-0000-0000-000092010000}"/>
    <cellStyle name="20% - Accent1 2 4 2 2 3 3" xfId="264" xr:uid="{00000000-0005-0000-0000-000093010000}"/>
    <cellStyle name="20% - Accent1 2 4 2 2 3 3 2" xfId="265" xr:uid="{00000000-0005-0000-0000-000094010000}"/>
    <cellStyle name="20% - Accent1 2 4 2 2 3 3 2 2" xfId="266" xr:uid="{00000000-0005-0000-0000-000095010000}"/>
    <cellStyle name="20% - Accent1 2 4 2 2 3 3 3" xfId="267" xr:uid="{00000000-0005-0000-0000-000096010000}"/>
    <cellStyle name="20% - Accent1 2 4 2 2 3 4" xfId="268" xr:uid="{00000000-0005-0000-0000-000097010000}"/>
    <cellStyle name="20% - Accent1 2 4 2 2 3 4 2" xfId="269" xr:uid="{00000000-0005-0000-0000-000098010000}"/>
    <cellStyle name="20% - Accent1 2 4 2 2 3 5" xfId="270" xr:uid="{00000000-0005-0000-0000-000099010000}"/>
    <cellStyle name="20% - Accent1 2 4 2 2 4" xfId="271" xr:uid="{00000000-0005-0000-0000-00009A010000}"/>
    <cellStyle name="20% - Accent1 2 4 2 2 4 2" xfId="272" xr:uid="{00000000-0005-0000-0000-00009B010000}"/>
    <cellStyle name="20% - Accent1 2 4 2 2 4 2 2" xfId="273" xr:uid="{00000000-0005-0000-0000-00009C010000}"/>
    <cellStyle name="20% - Accent1 2 4 2 2 4 2 2 2" xfId="274" xr:uid="{00000000-0005-0000-0000-00009D010000}"/>
    <cellStyle name="20% - Accent1 2 4 2 2 4 2 3" xfId="275" xr:uid="{00000000-0005-0000-0000-00009E010000}"/>
    <cellStyle name="20% - Accent1 2 4 2 2 4 3" xfId="276" xr:uid="{00000000-0005-0000-0000-00009F010000}"/>
    <cellStyle name="20% - Accent1 2 4 2 2 4 3 2" xfId="277" xr:uid="{00000000-0005-0000-0000-0000A0010000}"/>
    <cellStyle name="20% - Accent1 2 4 2 2 4 4" xfId="278" xr:uid="{00000000-0005-0000-0000-0000A1010000}"/>
    <cellStyle name="20% - Accent1 2 4 2 2 5" xfId="279" xr:uid="{00000000-0005-0000-0000-0000A2010000}"/>
    <cellStyle name="20% - Accent1 2 4 2 2 5 2" xfId="280" xr:uid="{00000000-0005-0000-0000-0000A3010000}"/>
    <cellStyle name="20% - Accent1 2 4 2 2 5 2 2" xfId="281" xr:uid="{00000000-0005-0000-0000-0000A4010000}"/>
    <cellStyle name="20% - Accent1 2 4 2 2 5 3" xfId="282" xr:uid="{00000000-0005-0000-0000-0000A5010000}"/>
    <cellStyle name="20% - Accent1 2 4 2 2 6" xfId="283" xr:uid="{00000000-0005-0000-0000-0000A6010000}"/>
    <cellStyle name="20% - Accent1 2 4 2 2 6 2" xfId="284" xr:uid="{00000000-0005-0000-0000-0000A7010000}"/>
    <cellStyle name="20% - Accent1 2 4 2 2 7" xfId="285" xr:uid="{00000000-0005-0000-0000-0000A8010000}"/>
    <cellStyle name="20% - Accent1 2 4 2 3" xfId="286" xr:uid="{00000000-0005-0000-0000-0000A9010000}"/>
    <cellStyle name="20% - Accent1 2 4 2 3 2" xfId="287" xr:uid="{00000000-0005-0000-0000-0000AA010000}"/>
    <cellStyle name="20% - Accent1 2 4 2 3 2 2" xfId="288" xr:uid="{00000000-0005-0000-0000-0000AB010000}"/>
    <cellStyle name="20% - Accent1 2 4 2 3 2 2 2" xfId="289" xr:uid="{00000000-0005-0000-0000-0000AC010000}"/>
    <cellStyle name="20% - Accent1 2 4 2 3 2 2 2 2" xfId="290" xr:uid="{00000000-0005-0000-0000-0000AD010000}"/>
    <cellStyle name="20% - Accent1 2 4 2 3 2 2 3" xfId="291" xr:uid="{00000000-0005-0000-0000-0000AE010000}"/>
    <cellStyle name="20% - Accent1 2 4 2 3 2 3" xfId="292" xr:uid="{00000000-0005-0000-0000-0000AF010000}"/>
    <cellStyle name="20% - Accent1 2 4 2 3 2 3 2" xfId="293" xr:uid="{00000000-0005-0000-0000-0000B0010000}"/>
    <cellStyle name="20% - Accent1 2 4 2 3 2 4" xfId="294" xr:uid="{00000000-0005-0000-0000-0000B1010000}"/>
    <cellStyle name="20% - Accent1 2 4 2 3 3" xfId="295" xr:uid="{00000000-0005-0000-0000-0000B2010000}"/>
    <cellStyle name="20% - Accent1 2 4 2 3 3 2" xfId="296" xr:uid="{00000000-0005-0000-0000-0000B3010000}"/>
    <cellStyle name="20% - Accent1 2 4 2 3 3 2 2" xfId="297" xr:uid="{00000000-0005-0000-0000-0000B4010000}"/>
    <cellStyle name="20% - Accent1 2 4 2 3 3 3" xfId="298" xr:uid="{00000000-0005-0000-0000-0000B5010000}"/>
    <cellStyle name="20% - Accent1 2 4 2 3 4" xfId="299" xr:uid="{00000000-0005-0000-0000-0000B6010000}"/>
    <cellStyle name="20% - Accent1 2 4 2 3 4 2" xfId="300" xr:uid="{00000000-0005-0000-0000-0000B7010000}"/>
    <cellStyle name="20% - Accent1 2 4 2 3 5" xfId="301" xr:uid="{00000000-0005-0000-0000-0000B8010000}"/>
    <cellStyle name="20% - Accent1 2 4 2 4" xfId="302" xr:uid="{00000000-0005-0000-0000-0000B9010000}"/>
    <cellStyle name="20% - Accent1 2 4 2 4 2" xfId="303" xr:uid="{00000000-0005-0000-0000-0000BA010000}"/>
    <cellStyle name="20% - Accent1 2 4 2 4 2 2" xfId="304" xr:uid="{00000000-0005-0000-0000-0000BB010000}"/>
    <cellStyle name="20% - Accent1 2 4 2 4 2 2 2" xfId="305" xr:uid="{00000000-0005-0000-0000-0000BC010000}"/>
    <cellStyle name="20% - Accent1 2 4 2 4 2 2 2 2" xfId="306" xr:uid="{00000000-0005-0000-0000-0000BD010000}"/>
    <cellStyle name="20% - Accent1 2 4 2 4 2 2 3" xfId="307" xr:uid="{00000000-0005-0000-0000-0000BE010000}"/>
    <cellStyle name="20% - Accent1 2 4 2 4 2 3" xfId="308" xr:uid="{00000000-0005-0000-0000-0000BF010000}"/>
    <cellStyle name="20% - Accent1 2 4 2 4 2 3 2" xfId="309" xr:uid="{00000000-0005-0000-0000-0000C0010000}"/>
    <cellStyle name="20% - Accent1 2 4 2 4 2 4" xfId="310" xr:uid="{00000000-0005-0000-0000-0000C1010000}"/>
    <cellStyle name="20% - Accent1 2 4 2 4 3" xfId="311" xr:uid="{00000000-0005-0000-0000-0000C2010000}"/>
    <cellStyle name="20% - Accent1 2 4 2 4 3 2" xfId="312" xr:uid="{00000000-0005-0000-0000-0000C3010000}"/>
    <cellStyle name="20% - Accent1 2 4 2 4 3 2 2" xfId="313" xr:uid="{00000000-0005-0000-0000-0000C4010000}"/>
    <cellStyle name="20% - Accent1 2 4 2 4 3 3" xfId="314" xr:uid="{00000000-0005-0000-0000-0000C5010000}"/>
    <cellStyle name="20% - Accent1 2 4 2 4 4" xfId="315" xr:uid="{00000000-0005-0000-0000-0000C6010000}"/>
    <cellStyle name="20% - Accent1 2 4 2 4 4 2" xfId="316" xr:uid="{00000000-0005-0000-0000-0000C7010000}"/>
    <cellStyle name="20% - Accent1 2 4 2 4 5" xfId="317" xr:uid="{00000000-0005-0000-0000-0000C8010000}"/>
    <cellStyle name="20% - Accent1 2 4 2 5" xfId="318" xr:uid="{00000000-0005-0000-0000-0000C9010000}"/>
    <cellStyle name="20% - Accent1 2 4 2 5 2" xfId="319" xr:uid="{00000000-0005-0000-0000-0000CA010000}"/>
    <cellStyle name="20% - Accent1 2 4 2 5 2 2" xfId="320" xr:uid="{00000000-0005-0000-0000-0000CB010000}"/>
    <cellStyle name="20% - Accent1 2 4 2 5 2 2 2" xfId="321" xr:uid="{00000000-0005-0000-0000-0000CC010000}"/>
    <cellStyle name="20% - Accent1 2 4 2 5 2 3" xfId="322" xr:uid="{00000000-0005-0000-0000-0000CD010000}"/>
    <cellStyle name="20% - Accent1 2 4 2 5 3" xfId="323" xr:uid="{00000000-0005-0000-0000-0000CE010000}"/>
    <cellStyle name="20% - Accent1 2 4 2 5 3 2" xfId="324" xr:uid="{00000000-0005-0000-0000-0000CF010000}"/>
    <cellStyle name="20% - Accent1 2 4 2 5 4" xfId="325" xr:uid="{00000000-0005-0000-0000-0000D0010000}"/>
    <cellStyle name="20% - Accent1 2 4 2 6" xfId="326" xr:uid="{00000000-0005-0000-0000-0000D1010000}"/>
    <cellStyle name="20% - Accent1 2 4 2 6 2" xfId="327" xr:uid="{00000000-0005-0000-0000-0000D2010000}"/>
    <cellStyle name="20% - Accent1 2 4 2 6 2 2" xfId="328" xr:uid="{00000000-0005-0000-0000-0000D3010000}"/>
    <cellStyle name="20% - Accent1 2 4 2 6 3" xfId="329" xr:uid="{00000000-0005-0000-0000-0000D4010000}"/>
    <cellStyle name="20% - Accent1 2 4 2 7" xfId="330" xr:uid="{00000000-0005-0000-0000-0000D5010000}"/>
    <cellStyle name="20% - Accent1 2 4 2 7 2" xfId="331" xr:uid="{00000000-0005-0000-0000-0000D6010000}"/>
    <cellStyle name="20% - Accent1 2 4 2 8" xfId="332" xr:uid="{00000000-0005-0000-0000-0000D7010000}"/>
    <cellStyle name="20% - Accent1 2 4 3" xfId="333" xr:uid="{00000000-0005-0000-0000-0000D8010000}"/>
    <cellStyle name="20% - Accent1 2 4 3 2" xfId="334" xr:uid="{00000000-0005-0000-0000-0000D9010000}"/>
    <cellStyle name="20% - Accent1 2 4 3 2 2" xfId="335" xr:uid="{00000000-0005-0000-0000-0000DA010000}"/>
    <cellStyle name="20% - Accent1 2 4 3 2 2 2" xfId="336" xr:uid="{00000000-0005-0000-0000-0000DB010000}"/>
    <cellStyle name="20% - Accent1 2 4 3 2 2 2 2" xfId="337" xr:uid="{00000000-0005-0000-0000-0000DC010000}"/>
    <cellStyle name="20% - Accent1 2 4 3 2 2 2 2 2" xfId="338" xr:uid="{00000000-0005-0000-0000-0000DD010000}"/>
    <cellStyle name="20% - Accent1 2 4 3 2 2 2 3" xfId="339" xr:uid="{00000000-0005-0000-0000-0000DE010000}"/>
    <cellStyle name="20% - Accent1 2 4 3 2 2 3" xfId="340" xr:uid="{00000000-0005-0000-0000-0000DF010000}"/>
    <cellStyle name="20% - Accent1 2 4 3 2 2 3 2" xfId="341" xr:uid="{00000000-0005-0000-0000-0000E0010000}"/>
    <cellStyle name="20% - Accent1 2 4 3 2 2 4" xfId="342" xr:uid="{00000000-0005-0000-0000-0000E1010000}"/>
    <cellStyle name="20% - Accent1 2 4 3 2 3" xfId="343" xr:uid="{00000000-0005-0000-0000-0000E2010000}"/>
    <cellStyle name="20% - Accent1 2 4 3 2 3 2" xfId="344" xr:uid="{00000000-0005-0000-0000-0000E3010000}"/>
    <cellStyle name="20% - Accent1 2 4 3 2 3 2 2" xfId="345" xr:uid="{00000000-0005-0000-0000-0000E4010000}"/>
    <cellStyle name="20% - Accent1 2 4 3 2 3 3" xfId="346" xr:uid="{00000000-0005-0000-0000-0000E5010000}"/>
    <cellStyle name="20% - Accent1 2 4 3 2 4" xfId="347" xr:uid="{00000000-0005-0000-0000-0000E6010000}"/>
    <cellStyle name="20% - Accent1 2 4 3 2 4 2" xfId="348" xr:uid="{00000000-0005-0000-0000-0000E7010000}"/>
    <cellStyle name="20% - Accent1 2 4 3 2 5" xfId="349" xr:uid="{00000000-0005-0000-0000-0000E8010000}"/>
    <cellStyle name="20% - Accent1 2 4 3 3" xfId="350" xr:uid="{00000000-0005-0000-0000-0000E9010000}"/>
    <cellStyle name="20% - Accent1 2 4 3 3 2" xfId="351" xr:uid="{00000000-0005-0000-0000-0000EA010000}"/>
    <cellStyle name="20% - Accent1 2 4 3 3 2 2" xfId="352" xr:uid="{00000000-0005-0000-0000-0000EB010000}"/>
    <cellStyle name="20% - Accent1 2 4 3 3 2 2 2" xfId="353" xr:uid="{00000000-0005-0000-0000-0000EC010000}"/>
    <cellStyle name="20% - Accent1 2 4 3 3 2 2 2 2" xfId="354" xr:uid="{00000000-0005-0000-0000-0000ED010000}"/>
    <cellStyle name="20% - Accent1 2 4 3 3 2 2 3" xfId="355" xr:uid="{00000000-0005-0000-0000-0000EE010000}"/>
    <cellStyle name="20% - Accent1 2 4 3 3 2 3" xfId="356" xr:uid="{00000000-0005-0000-0000-0000EF010000}"/>
    <cellStyle name="20% - Accent1 2 4 3 3 2 3 2" xfId="357" xr:uid="{00000000-0005-0000-0000-0000F0010000}"/>
    <cellStyle name="20% - Accent1 2 4 3 3 2 4" xfId="358" xr:uid="{00000000-0005-0000-0000-0000F1010000}"/>
    <cellStyle name="20% - Accent1 2 4 3 3 3" xfId="359" xr:uid="{00000000-0005-0000-0000-0000F2010000}"/>
    <cellStyle name="20% - Accent1 2 4 3 3 3 2" xfId="360" xr:uid="{00000000-0005-0000-0000-0000F3010000}"/>
    <cellStyle name="20% - Accent1 2 4 3 3 3 2 2" xfId="361" xr:uid="{00000000-0005-0000-0000-0000F4010000}"/>
    <cellStyle name="20% - Accent1 2 4 3 3 3 3" xfId="362" xr:uid="{00000000-0005-0000-0000-0000F5010000}"/>
    <cellStyle name="20% - Accent1 2 4 3 3 4" xfId="363" xr:uid="{00000000-0005-0000-0000-0000F6010000}"/>
    <cellStyle name="20% - Accent1 2 4 3 3 4 2" xfId="364" xr:uid="{00000000-0005-0000-0000-0000F7010000}"/>
    <cellStyle name="20% - Accent1 2 4 3 3 5" xfId="365" xr:uid="{00000000-0005-0000-0000-0000F8010000}"/>
    <cellStyle name="20% - Accent1 2 4 3 4" xfId="366" xr:uid="{00000000-0005-0000-0000-0000F9010000}"/>
    <cellStyle name="20% - Accent1 2 4 3 4 2" xfId="367" xr:uid="{00000000-0005-0000-0000-0000FA010000}"/>
    <cellStyle name="20% - Accent1 2 4 3 4 2 2" xfId="368" xr:uid="{00000000-0005-0000-0000-0000FB010000}"/>
    <cellStyle name="20% - Accent1 2 4 3 4 2 2 2" xfId="369" xr:uid="{00000000-0005-0000-0000-0000FC010000}"/>
    <cellStyle name="20% - Accent1 2 4 3 4 2 3" xfId="370" xr:uid="{00000000-0005-0000-0000-0000FD010000}"/>
    <cellStyle name="20% - Accent1 2 4 3 4 3" xfId="371" xr:uid="{00000000-0005-0000-0000-0000FE010000}"/>
    <cellStyle name="20% - Accent1 2 4 3 4 3 2" xfId="372" xr:uid="{00000000-0005-0000-0000-0000FF010000}"/>
    <cellStyle name="20% - Accent1 2 4 3 4 4" xfId="373" xr:uid="{00000000-0005-0000-0000-000000020000}"/>
    <cellStyle name="20% - Accent1 2 4 3 5" xfId="374" xr:uid="{00000000-0005-0000-0000-000001020000}"/>
    <cellStyle name="20% - Accent1 2 4 3 5 2" xfId="375" xr:uid="{00000000-0005-0000-0000-000002020000}"/>
    <cellStyle name="20% - Accent1 2 4 3 5 2 2" xfId="376" xr:uid="{00000000-0005-0000-0000-000003020000}"/>
    <cellStyle name="20% - Accent1 2 4 3 5 3" xfId="377" xr:uid="{00000000-0005-0000-0000-000004020000}"/>
    <cellStyle name="20% - Accent1 2 4 3 6" xfId="378" xr:uid="{00000000-0005-0000-0000-000005020000}"/>
    <cellStyle name="20% - Accent1 2 4 3 6 2" xfId="379" xr:uid="{00000000-0005-0000-0000-000006020000}"/>
    <cellStyle name="20% - Accent1 2 4 3 7" xfId="380" xr:uid="{00000000-0005-0000-0000-000007020000}"/>
    <cellStyle name="20% - Accent1 2 4 4" xfId="381" xr:uid="{00000000-0005-0000-0000-000008020000}"/>
    <cellStyle name="20% - Accent1 2 4 4 2" xfId="382" xr:uid="{00000000-0005-0000-0000-000009020000}"/>
    <cellStyle name="20% - Accent1 2 4 4 2 2" xfId="383" xr:uid="{00000000-0005-0000-0000-00000A020000}"/>
    <cellStyle name="20% - Accent1 2 4 4 2 2 2" xfId="384" xr:uid="{00000000-0005-0000-0000-00000B020000}"/>
    <cellStyle name="20% - Accent1 2 4 4 2 2 2 2" xfId="385" xr:uid="{00000000-0005-0000-0000-00000C020000}"/>
    <cellStyle name="20% - Accent1 2 4 4 2 2 3" xfId="386" xr:uid="{00000000-0005-0000-0000-00000D020000}"/>
    <cellStyle name="20% - Accent1 2 4 4 2 3" xfId="387" xr:uid="{00000000-0005-0000-0000-00000E020000}"/>
    <cellStyle name="20% - Accent1 2 4 4 2 3 2" xfId="388" xr:uid="{00000000-0005-0000-0000-00000F020000}"/>
    <cellStyle name="20% - Accent1 2 4 4 2 4" xfId="389" xr:uid="{00000000-0005-0000-0000-000010020000}"/>
    <cellStyle name="20% - Accent1 2 4 4 3" xfId="390" xr:uid="{00000000-0005-0000-0000-000011020000}"/>
    <cellStyle name="20% - Accent1 2 4 4 3 2" xfId="391" xr:uid="{00000000-0005-0000-0000-000012020000}"/>
    <cellStyle name="20% - Accent1 2 4 4 3 2 2" xfId="392" xr:uid="{00000000-0005-0000-0000-000013020000}"/>
    <cellStyle name="20% - Accent1 2 4 4 3 3" xfId="393" xr:uid="{00000000-0005-0000-0000-000014020000}"/>
    <cellStyle name="20% - Accent1 2 4 4 4" xfId="394" xr:uid="{00000000-0005-0000-0000-000015020000}"/>
    <cellStyle name="20% - Accent1 2 4 4 4 2" xfId="395" xr:uid="{00000000-0005-0000-0000-000016020000}"/>
    <cellStyle name="20% - Accent1 2 4 4 5" xfId="396" xr:uid="{00000000-0005-0000-0000-000017020000}"/>
    <cellStyle name="20% - Accent1 2 4 5" xfId="397" xr:uid="{00000000-0005-0000-0000-000018020000}"/>
    <cellStyle name="20% - Accent1 2 4 5 2" xfId="398" xr:uid="{00000000-0005-0000-0000-000019020000}"/>
    <cellStyle name="20% - Accent1 2 4 5 2 2" xfId="399" xr:uid="{00000000-0005-0000-0000-00001A020000}"/>
    <cellStyle name="20% - Accent1 2 4 5 2 2 2" xfId="400" xr:uid="{00000000-0005-0000-0000-00001B020000}"/>
    <cellStyle name="20% - Accent1 2 4 5 2 2 2 2" xfId="401" xr:uid="{00000000-0005-0000-0000-00001C020000}"/>
    <cellStyle name="20% - Accent1 2 4 5 2 2 3" xfId="402" xr:uid="{00000000-0005-0000-0000-00001D020000}"/>
    <cellStyle name="20% - Accent1 2 4 5 2 3" xfId="403" xr:uid="{00000000-0005-0000-0000-00001E020000}"/>
    <cellStyle name="20% - Accent1 2 4 5 2 3 2" xfId="404" xr:uid="{00000000-0005-0000-0000-00001F020000}"/>
    <cellStyle name="20% - Accent1 2 4 5 2 4" xfId="405" xr:uid="{00000000-0005-0000-0000-000020020000}"/>
    <cellStyle name="20% - Accent1 2 4 5 3" xfId="406" xr:uid="{00000000-0005-0000-0000-000021020000}"/>
    <cellStyle name="20% - Accent1 2 4 5 3 2" xfId="407" xr:uid="{00000000-0005-0000-0000-000022020000}"/>
    <cellStyle name="20% - Accent1 2 4 5 3 2 2" xfId="408" xr:uid="{00000000-0005-0000-0000-000023020000}"/>
    <cellStyle name="20% - Accent1 2 4 5 3 3" xfId="409" xr:uid="{00000000-0005-0000-0000-000024020000}"/>
    <cellStyle name="20% - Accent1 2 4 5 4" xfId="410" xr:uid="{00000000-0005-0000-0000-000025020000}"/>
    <cellStyle name="20% - Accent1 2 4 5 4 2" xfId="411" xr:uid="{00000000-0005-0000-0000-000026020000}"/>
    <cellStyle name="20% - Accent1 2 4 5 5" xfId="412" xr:uid="{00000000-0005-0000-0000-000027020000}"/>
    <cellStyle name="20% - Accent1 2 4 6" xfId="413" xr:uid="{00000000-0005-0000-0000-000028020000}"/>
    <cellStyle name="20% - Accent1 2 4 6 2" xfId="414" xr:uid="{00000000-0005-0000-0000-000029020000}"/>
    <cellStyle name="20% - Accent1 2 4 6 2 2" xfId="415" xr:uid="{00000000-0005-0000-0000-00002A020000}"/>
    <cellStyle name="20% - Accent1 2 4 6 2 2 2" xfId="416" xr:uid="{00000000-0005-0000-0000-00002B020000}"/>
    <cellStyle name="20% - Accent1 2 4 6 2 3" xfId="417" xr:uid="{00000000-0005-0000-0000-00002C020000}"/>
    <cellStyle name="20% - Accent1 2 4 6 3" xfId="418" xr:uid="{00000000-0005-0000-0000-00002D020000}"/>
    <cellStyle name="20% - Accent1 2 4 6 3 2" xfId="419" xr:uid="{00000000-0005-0000-0000-00002E020000}"/>
    <cellStyle name="20% - Accent1 2 4 6 4" xfId="420" xr:uid="{00000000-0005-0000-0000-00002F020000}"/>
    <cellStyle name="20% - Accent1 2 4 7" xfId="421" xr:uid="{00000000-0005-0000-0000-000030020000}"/>
    <cellStyle name="20% - Accent1 2 4 7 2" xfId="422" xr:uid="{00000000-0005-0000-0000-000031020000}"/>
    <cellStyle name="20% - Accent1 2 4 7 2 2" xfId="423" xr:uid="{00000000-0005-0000-0000-000032020000}"/>
    <cellStyle name="20% - Accent1 2 4 7 3" xfId="424" xr:uid="{00000000-0005-0000-0000-000033020000}"/>
    <cellStyle name="20% - Accent1 2 4 8" xfId="425" xr:uid="{00000000-0005-0000-0000-000034020000}"/>
    <cellStyle name="20% - Accent1 2 4 8 2" xfId="426" xr:uid="{00000000-0005-0000-0000-000035020000}"/>
    <cellStyle name="20% - Accent1 2 4 9" xfId="427" xr:uid="{00000000-0005-0000-0000-000036020000}"/>
    <cellStyle name="20% - Accent1 2 5" xfId="428" xr:uid="{00000000-0005-0000-0000-000037020000}"/>
    <cellStyle name="20% - Accent1 2 5 2" xfId="429" xr:uid="{00000000-0005-0000-0000-000038020000}"/>
    <cellStyle name="20% - Accent1 2 5 2 2" xfId="430" xr:uid="{00000000-0005-0000-0000-000039020000}"/>
    <cellStyle name="20% - Accent1 2 5 2 2 2" xfId="431" xr:uid="{00000000-0005-0000-0000-00003A020000}"/>
    <cellStyle name="20% - Accent1 2 5 2 2 2 2" xfId="432" xr:uid="{00000000-0005-0000-0000-00003B020000}"/>
    <cellStyle name="20% - Accent1 2 5 2 2 2 2 2" xfId="433" xr:uid="{00000000-0005-0000-0000-00003C020000}"/>
    <cellStyle name="20% - Accent1 2 5 2 2 2 2 2 2" xfId="434" xr:uid="{00000000-0005-0000-0000-00003D020000}"/>
    <cellStyle name="20% - Accent1 2 5 2 2 2 2 2 2 2" xfId="435" xr:uid="{00000000-0005-0000-0000-00003E020000}"/>
    <cellStyle name="20% - Accent1 2 5 2 2 2 2 2 3" xfId="436" xr:uid="{00000000-0005-0000-0000-00003F020000}"/>
    <cellStyle name="20% - Accent1 2 5 2 2 2 2 3" xfId="437" xr:uid="{00000000-0005-0000-0000-000040020000}"/>
    <cellStyle name="20% - Accent1 2 5 2 2 2 2 3 2" xfId="438" xr:uid="{00000000-0005-0000-0000-000041020000}"/>
    <cellStyle name="20% - Accent1 2 5 2 2 2 2 4" xfId="439" xr:uid="{00000000-0005-0000-0000-000042020000}"/>
    <cellStyle name="20% - Accent1 2 5 2 2 2 3" xfId="440" xr:uid="{00000000-0005-0000-0000-000043020000}"/>
    <cellStyle name="20% - Accent1 2 5 2 2 2 3 2" xfId="441" xr:uid="{00000000-0005-0000-0000-000044020000}"/>
    <cellStyle name="20% - Accent1 2 5 2 2 2 3 2 2" xfId="442" xr:uid="{00000000-0005-0000-0000-000045020000}"/>
    <cellStyle name="20% - Accent1 2 5 2 2 2 3 3" xfId="443" xr:uid="{00000000-0005-0000-0000-000046020000}"/>
    <cellStyle name="20% - Accent1 2 5 2 2 2 4" xfId="444" xr:uid="{00000000-0005-0000-0000-000047020000}"/>
    <cellStyle name="20% - Accent1 2 5 2 2 2 4 2" xfId="445" xr:uid="{00000000-0005-0000-0000-000048020000}"/>
    <cellStyle name="20% - Accent1 2 5 2 2 2 5" xfId="446" xr:uid="{00000000-0005-0000-0000-000049020000}"/>
    <cellStyle name="20% - Accent1 2 5 2 2 3" xfId="447" xr:uid="{00000000-0005-0000-0000-00004A020000}"/>
    <cellStyle name="20% - Accent1 2 5 2 2 3 2" xfId="448" xr:uid="{00000000-0005-0000-0000-00004B020000}"/>
    <cellStyle name="20% - Accent1 2 5 2 2 3 2 2" xfId="449" xr:uid="{00000000-0005-0000-0000-00004C020000}"/>
    <cellStyle name="20% - Accent1 2 5 2 2 3 2 2 2" xfId="450" xr:uid="{00000000-0005-0000-0000-00004D020000}"/>
    <cellStyle name="20% - Accent1 2 5 2 2 3 2 2 2 2" xfId="451" xr:uid="{00000000-0005-0000-0000-00004E020000}"/>
    <cellStyle name="20% - Accent1 2 5 2 2 3 2 2 3" xfId="452" xr:uid="{00000000-0005-0000-0000-00004F020000}"/>
    <cellStyle name="20% - Accent1 2 5 2 2 3 2 3" xfId="453" xr:uid="{00000000-0005-0000-0000-000050020000}"/>
    <cellStyle name="20% - Accent1 2 5 2 2 3 2 3 2" xfId="454" xr:uid="{00000000-0005-0000-0000-000051020000}"/>
    <cellStyle name="20% - Accent1 2 5 2 2 3 2 4" xfId="455" xr:uid="{00000000-0005-0000-0000-000052020000}"/>
    <cellStyle name="20% - Accent1 2 5 2 2 3 3" xfId="456" xr:uid="{00000000-0005-0000-0000-000053020000}"/>
    <cellStyle name="20% - Accent1 2 5 2 2 3 3 2" xfId="457" xr:uid="{00000000-0005-0000-0000-000054020000}"/>
    <cellStyle name="20% - Accent1 2 5 2 2 3 3 2 2" xfId="458" xr:uid="{00000000-0005-0000-0000-000055020000}"/>
    <cellStyle name="20% - Accent1 2 5 2 2 3 3 3" xfId="459" xr:uid="{00000000-0005-0000-0000-000056020000}"/>
    <cellStyle name="20% - Accent1 2 5 2 2 3 4" xfId="460" xr:uid="{00000000-0005-0000-0000-000057020000}"/>
    <cellStyle name="20% - Accent1 2 5 2 2 3 4 2" xfId="461" xr:uid="{00000000-0005-0000-0000-000058020000}"/>
    <cellStyle name="20% - Accent1 2 5 2 2 3 5" xfId="462" xr:uid="{00000000-0005-0000-0000-000059020000}"/>
    <cellStyle name="20% - Accent1 2 5 2 2 4" xfId="463" xr:uid="{00000000-0005-0000-0000-00005A020000}"/>
    <cellStyle name="20% - Accent1 2 5 2 2 4 2" xfId="464" xr:uid="{00000000-0005-0000-0000-00005B020000}"/>
    <cellStyle name="20% - Accent1 2 5 2 2 4 2 2" xfId="465" xr:uid="{00000000-0005-0000-0000-00005C020000}"/>
    <cellStyle name="20% - Accent1 2 5 2 2 4 2 2 2" xfId="466" xr:uid="{00000000-0005-0000-0000-00005D020000}"/>
    <cellStyle name="20% - Accent1 2 5 2 2 4 2 3" xfId="467" xr:uid="{00000000-0005-0000-0000-00005E020000}"/>
    <cellStyle name="20% - Accent1 2 5 2 2 4 3" xfId="468" xr:uid="{00000000-0005-0000-0000-00005F020000}"/>
    <cellStyle name="20% - Accent1 2 5 2 2 4 3 2" xfId="469" xr:uid="{00000000-0005-0000-0000-000060020000}"/>
    <cellStyle name="20% - Accent1 2 5 2 2 4 4" xfId="470" xr:uid="{00000000-0005-0000-0000-000061020000}"/>
    <cellStyle name="20% - Accent1 2 5 2 2 5" xfId="471" xr:uid="{00000000-0005-0000-0000-000062020000}"/>
    <cellStyle name="20% - Accent1 2 5 2 2 5 2" xfId="472" xr:uid="{00000000-0005-0000-0000-000063020000}"/>
    <cellStyle name="20% - Accent1 2 5 2 2 5 2 2" xfId="473" xr:uid="{00000000-0005-0000-0000-000064020000}"/>
    <cellStyle name="20% - Accent1 2 5 2 2 5 3" xfId="474" xr:uid="{00000000-0005-0000-0000-000065020000}"/>
    <cellStyle name="20% - Accent1 2 5 2 2 6" xfId="475" xr:uid="{00000000-0005-0000-0000-000066020000}"/>
    <cellStyle name="20% - Accent1 2 5 2 2 6 2" xfId="476" xr:uid="{00000000-0005-0000-0000-000067020000}"/>
    <cellStyle name="20% - Accent1 2 5 2 2 7" xfId="477" xr:uid="{00000000-0005-0000-0000-000068020000}"/>
    <cellStyle name="20% - Accent1 2 5 2 3" xfId="478" xr:uid="{00000000-0005-0000-0000-000069020000}"/>
    <cellStyle name="20% - Accent1 2 5 2 3 2" xfId="479" xr:uid="{00000000-0005-0000-0000-00006A020000}"/>
    <cellStyle name="20% - Accent1 2 5 2 3 2 2" xfId="480" xr:uid="{00000000-0005-0000-0000-00006B020000}"/>
    <cellStyle name="20% - Accent1 2 5 2 3 2 2 2" xfId="481" xr:uid="{00000000-0005-0000-0000-00006C020000}"/>
    <cellStyle name="20% - Accent1 2 5 2 3 2 2 2 2" xfId="482" xr:uid="{00000000-0005-0000-0000-00006D020000}"/>
    <cellStyle name="20% - Accent1 2 5 2 3 2 2 3" xfId="483" xr:uid="{00000000-0005-0000-0000-00006E020000}"/>
    <cellStyle name="20% - Accent1 2 5 2 3 2 3" xfId="484" xr:uid="{00000000-0005-0000-0000-00006F020000}"/>
    <cellStyle name="20% - Accent1 2 5 2 3 2 3 2" xfId="485" xr:uid="{00000000-0005-0000-0000-000070020000}"/>
    <cellStyle name="20% - Accent1 2 5 2 3 2 4" xfId="486" xr:uid="{00000000-0005-0000-0000-000071020000}"/>
    <cellStyle name="20% - Accent1 2 5 2 3 3" xfId="487" xr:uid="{00000000-0005-0000-0000-000072020000}"/>
    <cellStyle name="20% - Accent1 2 5 2 3 3 2" xfId="488" xr:uid="{00000000-0005-0000-0000-000073020000}"/>
    <cellStyle name="20% - Accent1 2 5 2 3 3 2 2" xfId="489" xr:uid="{00000000-0005-0000-0000-000074020000}"/>
    <cellStyle name="20% - Accent1 2 5 2 3 3 3" xfId="490" xr:uid="{00000000-0005-0000-0000-000075020000}"/>
    <cellStyle name="20% - Accent1 2 5 2 3 4" xfId="491" xr:uid="{00000000-0005-0000-0000-000076020000}"/>
    <cellStyle name="20% - Accent1 2 5 2 3 4 2" xfId="492" xr:uid="{00000000-0005-0000-0000-000077020000}"/>
    <cellStyle name="20% - Accent1 2 5 2 3 5" xfId="493" xr:uid="{00000000-0005-0000-0000-000078020000}"/>
    <cellStyle name="20% - Accent1 2 5 2 4" xfId="494" xr:uid="{00000000-0005-0000-0000-000079020000}"/>
    <cellStyle name="20% - Accent1 2 5 2 4 2" xfId="495" xr:uid="{00000000-0005-0000-0000-00007A020000}"/>
    <cellStyle name="20% - Accent1 2 5 2 4 2 2" xfId="496" xr:uid="{00000000-0005-0000-0000-00007B020000}"/>
    <cellStyle name="20% - Accent1 2 5 2 4 2 2 2" xfId="497" xr:uid="{00000000-0005-0000-0000-00007C020000}"/>
    <cellStyle name="20% - Accent1 2 5 2 4 2 2 2 2" xfId="498" xr:uid="{00000000-0005-0000-0000-00007D020000}"/>
    <cellStyle name="20% - Accent1 2 5 2 4 2 2 3" xfId="499" xr:uid="{00000000-0005-0000-0000-00007E020000}"/>
    <cellStyle name="20% - Accent1 2 5 2 4 2 3" xfId="500" xr:uid="{00000000-0005-0000-0000-00007F020000}"/>
    <cellStyle name="20% - Accent1 2 5 2 4 2 3 2" xfId="501" xr:uid="{00000000-0005-0000-0000-000080020000}"/>
    <cellStyle name="20% - Accent1 2 5 2 4 2 4" xfId="502" xr:uid="{00000000-0005-0000-0000-000081020000}"/>
    <cellStyle name="20% - Accent1 2 5 2 4 3" xfId="503" xr:uid="{00000000-0005-0000-0000-000082020000}"/>
    <cellStyle name="20% - Accent1 2 5 2 4 3 2" xfId="504" xr:uid="{00000000-0005-0000-0000-000083020000}"/>
    <cellStyle name="20% - Accent1 2 5 2 4 3 2 2" xfId="505" xr:uid="{00000000-0005-0000-0000-000084020000}"/>
    <cellStyle name="20% - Accent1 2 5 2 4 3 3" xfId="506" xr:uid="{00000000-0005-0000-0000-000085020000}"/>
    <cellStyle name="20% - Accent1 2 5 2 4 4" xfId="507" xr:uid="{00000000-0005-0000-0000-000086020000}"/>
    <cellStyle name="20% - Accent1 2 5 2 4 4 2" xfId="508" xr:uid="{00000000-0005-0000-0000-000087020000}"/>
    <cellStyle name="20% - Accent1 2 5 2 4 5" xfId="509" xr:uid="{00000000-0005-0000-0000-000088020000}"/>
    <cellStyle name="20% - Accent1 2 5 2 5" xfId="510" xr:uid="{00000000-0005-0000-0000-000089020000}"/>
    <cellStyle name="20% - Accent1 2 5 2 5 2" xfId="511" xr:uid="{00000000-0005-0000-0000-00008A020000}"/>
    <cellStyle name="20% - Accent1 2 5 2 5 2 2" xfId="512" xr:uid="{00000000-0005-0000-0000-00008B020000}"/>
    <cellStyle name="20% - Accent1 2 5 2 5 2 2 2" xfId="513" xr:uid="{00000000-0005-0000-0000-00008C020000}"/>
    <cellStyle name="20% - Accent1 2 5 2 5 2 3" xfId="514" xr:uid="{00000000-0005-0000-0000-00008D020000}"/>
    <cellStyle name="20% - Accent1 2 5 2 5 3" xfId="515" xr:uid="{00000000-0005-0000-0000-00008E020000}"/>
    <cellStyle name="20% - Accent1 2 5 2 5 3 2" xfId="516" xr:uid="{00000000-0005-0000-0000-00008F020000}"/>
    <cellStyle name="20% - Accent1 2 5 2 5 4" xfId="517" xr:uid="{00000000-0005-0000-0000-000090020000}"/>
    <cellStyle name="20% - Accent1 2 5 2 6" xfId="518" xr:uid="{00000000-0005-0000-0000-000091020000}"/>
    <cellStyle name="20% - Accent1 2 5 2 6 2" xfId="519" xr:uid="{00000000-0005-0000-0000-000092020000}"/>
    <cellStyle name="20% - Accent1 2 5 2 6 2 2" xfId="520" xr:uid="{00000000-0005-0000-0000-000093020000}"/>
    <cellStyle name="20% - Accent1 2 5 2 6 3" xfId="521" xr:uid="{00000000-0005-0000-0000-000094020000}"/>
    <cellStyle name="20% - Accent1 2 5 2 7" xfId="522" xr:uid="{00000000-0005-0000-0000-000095020000}"/>
    <cellStyle name="20% - Accent1 2 5 2 7 2" xfId="523" xr:uid="{00000000-0005-0000-0000-000096020000}"/>
    <cellStyle name="20% - Accent1 2 5 2 8" xfId="524" xr:uid="{00000000-0005-0000-0000-000097020000}"/>
    <cellStyle name="20% - Accent1 2 5 3" xfId="525" xr:uid="{00000000-0005-0000-0000-000098020000}"/>
    <cellStyle name="20% - Accent1 2 5 3 2" xfId="526" xr:uid="{00000000-0005-0000-0000-000099020000}"/>
    <cellStyle name="20% - Accent1 2 5 3 2 2" xfId="527" xr:uid="{00000000-0005-0000-0000-00009A020000}"/>
    <cellStyle name="20% - Accent1 2 5 3 2 2 2" xfId="528" xr:uid="{00000000-0005-0000-0000-00009B020000}"/>
    <cellStyle name="20% - Accent1 2 5 3 2 2 2 2" xfId="529" xr:uid="{00000000-0005-0000-0000-00009C020000}"/>
    <cellStyle name="20% - Accent1 2 5 3 2 2 2 2 2" xfId="530" xr:uid="{00000000-0005-0000-0000-00009D020000}"/>
    <cellStyle name="20% - Accent1 2 5 3 2 2 2 3" xfId="531" xr:uid="{00000000-0005-0000-0000-00009E020000}"/>
    <cellStyle name="20% - Accent1 2 5 3 2 2 3" xfId="532" xr:uid="{00000000-0005-0000-0000-00009F020000}"/>
    <cellStyle name="20% - Accent1 2 5 3 2 2 3 2" xfId="533" xr:uid="{00000000-0005-0000-0000-0000A0020000}"/>
    <cellStyle name="20% - Accent1 2 5 3 2 2 4" xfId="534" xr:uid="{00000000-0005-0000-0000-0000A1020000}"/>
    <cellStyle name="20% - Accent1 2 5 3 2 3" xfId="535" xr:uid="{00000000-0005-0000-0000-0000A2020000}"/>
    <cellStyle name="20% - Accent1 2 5 3 2 3 2" xfId="536" xr:uid="{00000000-0005-0000-0000-0000A3020000}"/>
    <cellStyle name="20% - Accent1 2 5 3 2 3 2 2" xfId="537" xr:uid="{00000000-0005-0000-0000-0000A4020000}"/>
    <cellStyle name="20% - Accent1 2 5 3 2 3 3" xfId="538" xr:uid="{00000000-0005-0000-0000-0000A5020000}"/>
    <cellStyle name="20% - Accent1 2 5 3 2 4" xfId="539" xr:uid="{00000000-0005-0000-0000-0000A6020000}"/>
    <cellStyle name="20% - Accent1 2 5 3 2 4 2" xfId="540" xr:uid="{00000000-0005-0000-0000-0000A7020000}"/>
    <cellStyle name="20% - Accent1 2 5 3 2 5" xfId="541" xr:uid="{00000000-0005-0000-0000-0000A8020000}"/>
    <cellStyle name="20% - Accent1 2 5 3 3" xfId="542" xr:uid="{00000000-0005-0000-0000-0000A9020000}"/>
    <cellStyle name="20% - Accent1 2 5 3 3 2" xfId="543" xr:uid="{00000000-0005-0000-0000-0000AA020000}"/>
    <cellStyle name="20% - Accent1 2 5 3 3 2 2" xfId="544" xr:uid="{00000000-0005-0000-0000-0000AB020000}"/>
    <cellStyle name="20% - Accent1 2 5 3 3 2 2 2" xfId="545" xr:uid="{00000000-0005-0000-0000-0000AC020000}"/>
    <cellStyle name="20% - Accent1 2 5 3 3 2 2 2 2" xfId="546" xr:uid="{00000000-0005-0000-0000-0000AD020000}"/>
    <cellStyle name="20% - Accent1 2 5 3 3 2 2 3" xfId="547" xr:uid="{00000000-0005-0000-0000-0000AE020000}"/>
    <cellStyle name="20% - Accent1 2 5 3 3 2 3" xfId="548" xr:uid="{00000000-0005-0000-0000-0000AF020000}"/>
    <cellStyle name="20% - Accent1 2 5 3 3 2 3 2" xfId="549" xr:uid="{00000000-0005-0000-0000-0000B0020000}"/>
    <cellStyle name="20% - Accent1 2 5 3 3 2 4" xfId="550" xr:uid="{00000000-0005-0000-0000-0000B1020000}"/>
    <cellStyle name="20% - Accent1 2 5 3 3 3" xfId="551" xr:uid="{00000000-0005-0000-0000-0000B2020000}"/>
    <cellStyle name="20% - Accent1 2 5 3 3 3 2" xfId="552" xr:uid="{00000000-0005-0000-0000-0000B3020000}"/>
    <cellStyle name="20% - Accent1 2 5 3 3 3 2 2" xfId="553" xr:uid="{00000000-0005-0000-0000-0000B4020000}"/>
    <cellStyle name="20% - Accent1 2 5 3 3 3 3" xfId="554" xr:uid="{00000000-0005-0000-0000-0000B5020000}"/>
    <cellStyle name="20% - Accent1 2 5 3 3 4" xfId="555" xr:uid="{00000000-0005-0000-0000-0000B6020000}"/>
    <cellStyle name="20% - Accent1 2 5 3 3 4 2" xfId="556" xr:uid="{00000000-0005-0000-0000-0000B7020000}"/>
    <cellStyle name="20% - Accent1 2 5 3 3 5" xfId="557" xr:uid="{00000000-0005-0000-0000-0000B8020000}"/>
    <cellStyle name="20% - Accent1 2 5 3 4" xfId="558" xr:uid="{00000000-0005-0000-0000-0000B9020000}"/>
    <cellStyle name="20% - Accent1 2 5 3 4 2" xfId="559" xr:uid="{00000000-0005-0000-0000-0000BA020000}"/>
    <cellStyle name="20% - Accent1 2 5 3 4 2 2" xfId="560" xr:uid="{00000000-0005-0000-0000-0000BB020000}"/>
    <cellStyle name="20% - Accent1 2 5 3 4 2 2 2" xfId="561" xr:uid="{00000000-0005-0000-0000-0000BC020000}"/>
    <cellStyle name="20% - Accent1 2 5 3 4 2 3" xfId="562" xr:uid="{00000000-0005-0000-0000-0000BD020000}"/>
    <cellStyle name="20% - Accent1 2 5 3 4 3" xfId="563" xr:uid="{00000000-0005-0000-0000-0000BE020000}"/>
    <cellStyle name="20% - Accent1 2 5 3 4 3 2" xfId="564" xr:uid="{00000000-0005-0000-0000-0000BF020000}"/>
    <cellStyle name="20% - Accent1 2 5 3 4 4" xfId="565" xr:uid="{00000000-0005-0000-0000-0000C0020000}"/>
    <cellStyle name="20% - Accent1 2 5 3 5" xfId="566" xr:uid="{00000000-0005-0000-0000-0000C1020000}"/>
    <cellStyle name="20% - Accent1 2 5 3 5 2" xfId="567" xr:uid="{00000000-0005-0000-0000-0000C2020000}"/>
    <cellStyle name="20% - Accent1 2 5 3 5 2 2" xfId="568" xr:uid="{00000000-0005-0000-0000-0000C3020000}"/>
    <cellStyle name="20% - Accent1 2 5 3 5 3" xfId="569" xr:uid="{00000000-0005-0000-0000-0000C4020000}"/>
    <cellStyle name="20% - Accent1 2 5 3 6" xfId="570" xr:uid="{00000000-0005-0000-0000-0000C5020000}"/>
    <cellStyle name="20% - Accent1 2 5 3 6 2" xfId="571" xr:uid="{00000000-0005-0000-0000-0000C6020000}"/>
    <cellStyle name="20% - Accent1 2 5 3 7" xfId="572" xr:uid="{00000000-0005-0000-0000-0000C7020000}"/>
    <cellStyle name="20% - Accent1 2 5 4" xfId="573" xr:uid="{00000000-0005-0000-0000-0000C8020000}"/>
    <cellStyle name="20% - Accent1 2 5 4 2" xfId="574" xr:uid="{00000000-0005-0000-0000-0000C9020000}"/>
    <cellStyle name="20% - Accent1 2 5 4 2 2" xfId="575" xr:uid="{00000000-0005-0000-0000-0000CA020000}"/>
    <cellStyle name="20% - Accent1 2 5 4 2 2 2" xfId="576" xr:uid="{00000000-0005-0000-0000-0000CB020000}"/>
    <cellStyle name="20% - Accent1 2 5 4 2 2 2 2" xfId="577" xr:uid="{00000000-0005-0000-0000-0000CC020000}"/>
    <cellStyle name="20% - Accent1 2 5 4 2 2 3" xfId="578" xr:uid="{00000000-0005-0000-0000-0000CD020000}"/>
    <cellStyle name="20% - Accent1 2 5 4 2 3" xfId="579" xr:uid="{00000000-0005-0000-0000-0000CE020000}"/>
    <cellStyle name="20% - Accent1 2 5 4 2 3 2" xfId="580" xr:uid="{00000000-0005-0000-0000-0000CF020000}"/>
    <cellStyle name="20% - Accent1 2 5 4 2 4" xfId="581" xr:uid="{00000000-0005-0000-0000-0000D0020000}"/>
    <cellStyle name="20% - Accent1 2 5 4 3" xfId="582" xr:uid="{00000000-0005-0000-0000-0000D1020000}"/>
    <cellStyle name="20% - Accent1 2 5 4 3 2" xfId="583" xr:uid="{00000000-0005-0000-0000-0000D2020000}"/>
    <cellStyle name="20% - Accent1 2 5 4 3 2 2" xfId="584" xr:uid="{00000000-0005-0000-0000-0000D3020000}"/>
    <cellStyle name="20% - Accent1 2 5 4 3 3" xfId="585" xr:uid="{00000000-0005-0000-0000-0000D4020000}"/>
    <cellStyle name="20% - Accent1 2 5 4 4" xfId="586" xr:uid="{00000000-0005-0000-0000-0000D5020000}"/>
    <cellStyle name="20% - Accent1 2 5 4 4 2" xfId="587" xr:uid="{00000000-0005-0000-0000-0000D6020000}"/>
    <cellStyle name="20% - Accent1 2 5 4 5" xfId="588" xr:uid="{00000000-0005-0000-0000-0000D7020000}"/>
    <cellStyle name="20% - Accent1 2 5 5" xfId="589" xr:uid="{00000000-0005-0000-0000-0000D8020000}"/>
    <cellStyle name="20% - Accent1 2 5 5 2" xfId="590" xr:uid="{00000000-0005-0000-0000-0000D9020000}"/>
    <cellStyle name="20% - Accent1 2 5 5 2 2" xfId="591" xr:uid="{00000000-0005-0000-0000-0000DA020000}"/>
    <cellStyle name="20% - Accent1 2 5 5 2 2 2" xfId="592" xr:uid="{00000000-0005-0000-0000-0000DB020000}"/>
    <cellStyle name="20% - Accent1 2 5 5 2 2 2 2" xfId="593" xr:uid="{00000000-0005-0000-0000-0000DC020000}"/>
    <cellStyle name="20% - Accent1 2 5 5 2 2 3" xfId="594" xr:uid="{00000000-0005-0000-0000-0000DD020000}"/>
    <cellStyle name="20% - Accent1 2 5 5 2 3" xfId="595" xr:uid="{00000000-0005-0000-0000-0000DE020000}"/>
    <cellStyle name="20% - Accent1 2 5 5 2 3 2" xfId="596" xr:uid="{00000000-0005-0000-0000-0000DF020000}"/>
    <cellStyle name="20% - Accent1 2 5 5 2 4" xfId="597" xr:uid="{00000000-0005-0000-0000-0000E0020000}"/>
    <cellStyle name="20% - Accent1 2 5 5 3" xfId="598" xr:uid="{00000000-0005-0000-0000-0000E1020000}"/>
    <cellStyle name="20% - Accent1 2 5 5 3 2" xfId="599" xr:uid="{00000000-0005-0000-0000-0000E2020000}"/>
    <cellStyle name="20% - Accent1 2 5 5 3 2 2" xfId="600" xr:uid="{00000000-0005-0000-0000-0000E3020000}"/>
    <cellStyle name="20% - Accent1 2 5 5 3 3" xfId="601" xr:uid="{00000000-0005-0000-0000-0000E4020000}"/>
    <cellStyle name="20% - Accent1 2 5 5 4" xfId="602" xr:uid="{00000000-0005-0000-0000-0000E5020000}"/>
    <cellStyle name="20% - Accent1 2 5 5 4 2" xfId="603" xr:uid="{00000000-0005-0000-0000-0000E6020000}"/>
    <cellStyle name="20% - Accent1 2 5 5 5" xfId="604" xr:uid="{00000000-0005-0000-0000-0000E7020000}"/>
    <cellStyle name="20% - Accent1 2 5 6" xfId="605" xr:uid="{00000000-0005-0000-0000-0000E8020000}"/>
    <cellStyle name="20% - Accent1 2 5 6 2" xfId="606" xr:uid="{00000000-0005-0000-0000-0000E9020000}"/>
    <cellStyle name="20% - Accent1 2 5 6 2 2" xfId="607" xr:uid="{00000000-0005-0000-0000-0000EA020000}"/>
    <cellStyle name="20% - Accent1 2 5 6 2 2 2" xfId="608" xr:uid="{00000000-0005-0000-0000-0000EB020000}"/>
    <cellStyle name="20% - Accent1 2 5 6 2 3" xfId="609" xr:uid="{00000000-0005-0000-0000-0000EC020000}"/>
    <cellStyle name="20% - Accent1 2 5 6 3" xfId="610" xr:uid="{00000000-0005-0000-0000-0000ED020000}"/>
    <cellStyle name="20% - Accent1 2 5 6 3 2" xfId="611" xr:uid="{00000000-0005-0000-0000-0000EE020000}"/>
    <cellStyle name="20% - Accent1 2 5 6 4" xfId="612" xr:uid="{00000000-0005-0000-0000-0000EF020000}"/>
    <cellStyle name="20% - Accent1 2 5 7" xfId="613" xr:uid="{00000000-0005-0000-0000-0000F0020000}"/>
    <cellStyle name="20% - Accent1 2 5 7 2" xfId="614" xr:uid="{00000000-0005-0000-0000-0000F1020000}"/>
    <cellStyle name="20% - Accent1 2 5 7 2 2" xfId="615" xr:uid="{00000000-0005-0000-0000-0000F2020000}"/>
    <cellStyle name="20% - Accent1 2 5 7 3" xfId="616" xr:uid="{00000000-0005-0000-0000-0000F3020000}"/>
    <cellStyle name="20% - Accent1 2 5 8" xfId="617" xr:uid="{00000000-0005-0000-0000-0000F4020000}"/>
    <cellStyle name="20% - Accent1 2 5 8 2" xfId="618" xr:uid="{00000000-0005-0000-0000-0000F5020000}"/>
    <cellStyle name="20% - Accent1 2 5 9" xfId="619" xr:uid="{00000000-0005-0000-0000-0000F6020000}"/>
    <cellStyle name="20% - Accent1 2 6" xfId="620" xr:uid="{00000000-0005-0000-0000-0000F7020000}"/>
    <cellStyle name="20% - Accent1 2 6 2" xfId="621" xr:uid="{00000000-0005-0000-0000-0000F8020000}"/>
    <cellStyle name="20% - Accent1 2 6 2 2" xfId="622" xr:uid="{00000000-0005-0000-0000-0000F9020000}"/>
    <cellStyle name="20% - Accent1 2 6 2 2 2" xfId="623" xr:uid="{00000000-0005-0000-0000-0000FA020000}"/>
    <cellStyle name="20% - Accent1 2 6 2 2 2 2" xfId="624" xr:uid="{00000000-0005-0000-0000-0000FB020000}"/>
    <cellStyle name="20% - Accent1 2 6 2 2 2 2 2" xfId="625" xr:uid="{00000000-0005-0000-0000-0000FC020000}"/>
    <cellStyle name="20% - Accent1 2 6 2 2 2 2 2 2" xfId="626" xr:uid="{00000000-0005-0000-0000-0000FD020000}"/>
    <cellStyle name="20% - Accent1 2 6 2 2 2 2 3" xfId="627" xr:uid="{00000000-0005-0000-0000-0000FE020000}"/>
    <cellStyle name="20% - Accent1 2 6 2 2 2 3" xfId="628" xr:uid="{00000000-0005-0000-0000-0000FF020000}"/>
    <cellStyle name="20% - Accent1 2 6 2 2 2 3 2" xfId="629" xr:uid="{00000000-0005-0000-0000-000000030000}"/>
    <cellStyle name="20% - Accent1 2 6 2 2 2 4" xfId="630" xr:uid="{00000000-0005-0000-0000-000001030000}"/>
    <cellStyle name="20% - Accent1 2 6 2 2 3" xfId="631" xr:uid="{00000000-0005-0000-0000-000002030000}"/>
    <cellStyle name="20% - Accent1 2 6 2 2 3 2" xfId="632" xr:uid="{00000000-0005-0000-0000-000003030000}"/>
    <cellStyle name="20% - Accent1 2 6 2 2 3 2 2" xfId="633" xr:uid="{00000000-0005-0000-0000-000004030000}"/>
    <cellStyle name="20% - Accent1 2 6 2 2 3 3" xfId="634" xr:uid="{00000000-0005-0000-0000-000005030000}"/>
    <cellStyle name="20% - Accent1 2 6 2 2 4" xfId="635" xr:uid="{00000000-0005-0000-0000-000006030000}"/>
    <cellStyle name="20% - Accent1 2 6 2 2 4 2" xfId="636" xr:uid="{00000000-0005-0000-0000-000007030000}"/>
    <cellStyle name="20% - Accent1 2 6 2 2 5" xfId="637" xr:uid="{00000000-0005-0000-0000-000008030000}"/>
    <cellStyle name="20% - Accent1 2 6 2 3" xfId="638" xr:uid="{00000000-0005-0000-0000-000009030000}"/>
    <cellStyle name="20% - Accent1 2 6 2 3 2" xfId="639" xr:uid="{00000000-0005-0000-0000-00000A030000}"/>
    <cellStyle name="20% - Accent1 2 6 2 3 2 2" xfId="640" xr:uid="{00000000-0005-0000-0000-00000B030000}"/>
    <cellStyle name="20% - Accent1 2 6 2 3 2 2 2" xfId="641" xr:uid="{00000000-0005-0000-0000-00000C030000}"/>
    <cellStyle name="20% - Accent1 2 6 2 3 2 2 2 2" xfId="642" xr:uid="{00000000-0005-0000-0000-00000D030000}"/>
    <cellStyle name="20% - Accent1 2 6 2 3 2 2 3" xfId="643" xr:uid="{00000000-0005-0000-0000-00000E030000}"/>
    <cellStyle name="20% - Accent1 2 6 2 3 2 3" xfId="644" xr:uid="{00000000-0005-0000-0000-00000F030000}"/>
    <cellStyle name="20% - Accent1 2 6 2 3 2 3 2" xfId="645" xr:uid="{00000000-0005-0000-0000-000010030000}"/>
    <cellStyle name="20% - Accent1 2 6 2 3 2 4" xfId="646" xr:uid="{00000000-0005-0000-0000-000011030000}"/>
    <cellStyle name="20% - Accent1 2 6 2 3 3" xfId="647" xr:uid="{00000000-0005-0000-0000-000012030000}"/>
    <cellStyle name="20% - Accent1 2 6 2 3 3 2" xfId="648" xr:uid="{00000000-0005-0000-0000-000013030000}"/>
    <cellStyle name="20% - Accent1 2 6 2 3 3 2 2" xfId="649" xr:uid="{00000000-0005-0000-0000-000014030000}"/>
    <cellStyle name="20% - Accent1 2 6 2 3 3 3" xfId="650" xr:uid="{00000000-0005-0000-0000-000015030000}"/>
    <cellStyle name="20% - Accent1 2 6 2 3 4" xfId="651" xr:uid="{00000000-0005-0000-0000-000016030000}"/>
    <cellStyle name="20% - Accent1 2 6 2 3 4 2" xfId="652" xr:uid="{00000000-0005-0000-0000-000017030000}"/>
    <cellStyle name="20% - Accent1 2 6 2 3 5" xfId="653" xr:uid="{00000000-0005-0000-0000-000018030000}"/>
    <cellStyle name="20% - Accent1 2 6 2 4" xfId="654" xr:uid="{00000000-0005-0000-0000-000019030000}"/>
    <cellStyle name="20% - Accent1 2 6 2 4 2" xfId="655" xr:uid="{00000000-0005-0000-0000-00001A030000}"/>
    <cellStyle name="20% - Accent1 2 6 2 4 2 2" xfId="656" xr:uid="{00000000-0005-0000-0000-00001B030000}"/>
    <cellStyle name="20% - Accent1 2 6 2 4 2 2 2" xfId="657" xr:uid="{00000000-0005-0000-0000-00001C030000}"/>
    <cellStyle name="20% - Accent1 2 6 2 4 2 3" xfId="658" xr:uid="{00000000-0005-0000-0000-00001D030000}"/>
    <cellStyle name="20% - Accent1 2 6 2 4 3" xfId="659" xr:uid="{00000000-0005-0000-0000-00001E030000}"/>
    <cellStyle name="20% - Accent1 2 6 2 4 3 2" xfId="660" xr:uid="{00000000-0005-0000-0000-00001F030000}"/>
    <cellStyle name="20% - Accent1 2 6 2 4 4" xfId="661" xr:uid="{00000000-0005-0000-0000-000020030000}"/>
    <cellStyle name="20% - Accent1 2 6 2 5" xfId="662" xr:uid="{00000000-0005-0000-0000-000021030000}"/>
    <cellStyle name="20% - Accent1 2 6 2 5 2" xfId="663" xr:uid="{00000000-0005-0000-0000-000022030000}"/>
    <cellStyle name="20% - Accent1 2 6 2 5 2 2" xfId="664" xr:uid="{00000000-0005-0000-0000-000023030000}"/>
    <cellStyle name="20% - Accent1 2 6 2 5 3" xfId="665" xr:uid="{00000000-0005-0000-0000-000024030000}"/>
    <cellStyle name="20% - Accent1 2 6 2 6" xfId="666" xr:uid="{00000000-0005-0000-0000-000025030000}"/>
    <cellStyle name="20% - Accent1 2 6 2 6 2" xfId="667" xr:uid="{00000000-0005-0000-0000-000026030000}"/>
    <cellStyle name="20% - Accent1 2 6 2 7" xfId="668" xr:uid="{00000000-0005-0000-0000-000027030000}"/>
    <cellStyle name="20% - Accent1 2 6 3" xfId="669" xr:uid="{00000000-0005-0000-0000-000028030000}"/>
    <cellStyle name="20% - Accent1 2 6 3 2" xfId="670" xr:uid="{00000000-0005-0000-0000-000029030000}"/>
    <cellStyle name="20% - Accent1 2 6 3 2 2" xfId="671" xr:uid="{00000000-0005-0000-0000-00002A030000}"/>
    <cellStyle name="20% - Accent1 2 6 3 2 2 2" xfId="672" xr:uid="{00000000-0005-0000-0000-00002B030000}"/>
    <cellStyle name="20% - Accent1 2 6 3 2 2 2 2" xfId="673" xr:uid="{00000000-0005-0000-0000-00002C030000}"/>
    <cellStyle name="20% - Accent1 2 6 3 2 2 3" xfId="674" xr:uid="{00000000-0005-0000-0000-00002D030000}"/>
    <cellStyle name="20% - Accent1 2 6 3 2 3" xfId="675" xr:uid="{00000000-0005-0000-0000-00002E030000}"/>
    <cellStyle name="20% - Accent1 2 6 3 2 3 2" xfId="676" xr:uid="{00000000-0005-0000-0000-00002F030000}"/>
    <cellStyle name="20% - Accent1 2 6 3 2 4" xfId="677" xr:uid="{00000000-0005-0000-0000-000030030000}"/>
    <cellStyle name="20% - Accent1 2 6 3 3" xfId="678" xr:uid="{00000000-0005-0000-0000-000031030000}"/>
    <cellStyle name="20% - Accent1 2 6 3 3 2" xfId="679" xr:uid="{00000000-0005-0000-0000-000032030000}"/>
    <cellStyle name="20% - Accent1 2 6 3 3 2 2" xfId="680" xr:uid="{00000000-0005-0000-0000-000033030000}"/>
    <cellStyle name="20% - Accent1 2 6 3 3 3" xfId="681" xr:uid="{00000000-0005-0000-0000-000034030000}"/>
    <cellStyle name="20% - Accent1 2 6 3 4" xfId="682" xr:uid="{00000000-0005-0000-0000-000035030000}"/>
    <cellStyle name="20% - Accent1 2 6 3 4 2" xfId="683" xr:uid="{00000000-0005-0000-0000-000036030000}"/>
    <cellStyle name="20% - Accent1 2 6 3 5" xfId="684" xr:uid="{00000000-0005-0000-0000-000037030000}"/>
    <cellStyle name="20% - Accent1 2 6 4" xfId="685" xr:uid="{00000000-0005-0000-0000-000038030000}"/>
    <cellStyle name="20% - Accent1 2 6 4 2" xfId="686" xr:uid="{00000000-0005-0000-0000-000039030000}"/>
    <cellStyle name="20% - Accent1 2 6 4 2 2" xfId="687" xr:uid="{00000000-0005-0000-0000-00003A030000}"/>
    <cellStyle name="20% - Accent1 2 6 4 2 2 2" xfId="688" xr:uid="{00000000-0005-0000-0000-00003B030000}"/>
    <cellStyle name="20% - Accent1 2 6 4 2 2 2 2" xfId="689" xr:uid="{00000000-0005-0000-0000-00003C030000}"/>
    <cellStyle name="20% - Accent1 2 6 4 2 2 3" xfId="690" xr:uid="{00000000-0005-0000-0000-00003D030000}"/>
    <cellStyle name="20% - Accent1 2 6 4 2 3" xfId="691" xr:uid="{00000000-0005-0000-0000-00003E030000}"/>
    <cellStyle name="20% - Accent1 2 6 4 2 3 2" xfId="692" xr:uid="{00000000-0005-0000-0000-00003F030000}"/>
    <cellStyle name="20% - Accent1 2 6 4 2 4" xfId="693" xr:uid="{00000000-0005-0000-0000-000040030000}"/>
    <cellStyle name="20% - Accent1 2 6 4 3" xfId="694" xr:uid="{00000000-0005-0000-0000-000041030000}"/>
    <cellStyle name="20% - Accent1 2 6 4 3 2" xfId="695" xr:uid="{00000000-0005-0000-0000-000042030000}"/>
    <cellStyle name="20% - Accent1 2 6 4 3 2 2" xfId="696" xr:uid="{00000000-0005-0000-0000-000043030000}"/>
    <cellStyle name="20% - Accent1 2 6 4 3 3" xfId="697" xr:uid="{00000000-0005-0000-0000-000044030000}"/>
    <cellStyle name="20% - Accent1 2 6 4 4" xfId="698" xr:uid="{00000000-0005-0000-0000-000045030000}"/>
    <cellStyle name="20% - Accent1 2 6 4 4 2" xfId="699" xr:uid="{00000000-0005-0000-0000-000046030000}"/>
    <cellStyle name="20% - Accent1 2 6 4 5" xfId="700" xr:uid="{00000000-0005-0000-0000-000047030000}"/>
    <cellStyle name="20% - Accent1 2 6 5" xfId="701" xr:uid="{00000000-0005-0000-0000-000048030000}"/>
    <cellStyle name="20% - Accent1 2 6 5 2" xfId="702" xr:uid="{00000000-0005-0000-0000-000049030000}"/>
    <cellStyle name="20% - Accent1 2 6 5 2 2" xfId="703" xr:uid="{00000000-0005-0000-0000-00004A030000}"/>
    <cellStyle name="20% - Accent1 2 6 5 2 2 2" xfId="704" xr:uid="{00000000-0005-0000-0000-00004B030000}"/>
    <cellStyle name="20% - Accent1 2 6 5 2 3" xfId="705" xr:uid="{00000000-0005-0000-0000-00004C030000}"/>
    <cellStyle name="20% - Accent1 2 6 5 3" xfId="706" xr:uid="{00000000-0005-0000-0000-00004D030000}"/>
    <cellStyle name="20% - Accent1 2 6 5 3 2" xfId="707" xr:uid="{00000000-0005-0000-0000-00004E030000}"/>
    <cellStyle name="20% - Accent1 2 6 5 4" xfId="708" xr:uid="{00000000-0005-0000-0000-00004F030000}"/>
    <cellStyle name="20% - Accent1 2 6 6" xfId="709" xr:uid="{00000000-0005-0000-0000-000050030000}"/>
    <cellStyle name="20% - Accent1 2 6 6 2" xfId="710" xr:uid="{00000000-0005-0000-0000-000051030000}"/>
    <cellStyle name="20% - Accent1 2 6 6 2 2" xfId="711" xr:uid="{00000000-0005-0000-0000-000052030000}"/>
    <cellStyle name="20% - Accent1 2 6 6 3" xfId="712" xr:uid="{00000000-0005-0000-0000-000053030000}"/>
    <cellStyle name="20% - Accent1 2 6 7" xfId="713" xr:uid="{00000000-0005-0000-0000-000054030000}"/>
    <cellStyle name="20% - Accent1 2 6 7 2" xfId="714" xr:uid="{00000000-0005-0000-0000-000055030000}"/>
    <cellStyle name="20% - Accent1 2 6 8" xfId="715" xr:uid="{00000000-0005-0000-0000-000056030000}"/>
    <cellStyle name="20% - Accent1 2 7" xfId="716" xr:uid="{00000000-0005-0000-0000-000057030000}"/>
    <cellStyle name="20% - Accent1 2 7 2" xfId="717" xr:uid="{00000000-0005-0000-0000-000058030000}"/>
    <cellStyle name="20% - Accent1 2 7 2 2" xfId="718" xr:uid="{00000000-0005-0000-0000-000059030000}"/>
    <cellStyle name="20% - Accent1 2 7 2 2 2" xfId="719" xr:uid="{00000000-0005-0000-0000-00005A030000}"/>
    <cellStyle name="20% - Accent1 2 7 2 2 2 2" xfId="720" xr:uid="{00000000-0005-0000-0000-00005B030000}"/>
    <cellStyle name="20% - Accent1 2 7 2 2 2 2 2" xfId="721" xr:uid="{00000000-0005-0000-0000-00005C030000}"/>
    <cellStyle name="20% - Accent1 2 7 2 2 2 3" xfId="722" xr:uid="{00000000-0005-0000-0000-00005D030000}"/>
    <cellStyle name="20% - Accent1 2 7 2 2 3" xfId="723" xr:uid="{00000000-0005-0000-0000-00005E030000}"/>
    <cellStyle name="20% - Accent1 2 7 2 2 3 2" xfId="724" xr:uid="{00000000-0005-0000-0000-00005F030000}"/>
    <cellStyle name="20% - Accent1 2 7 2 2 4" xfId="725" xr:uid="{00000000-0005-0000-0000-000060030000}"/>
    <cellStyle name="20% - Accent1 2 7 2 3" xfId="726" xr:uid="{00000000-0005-0000-0000-000061030000}"/>
    <cellStyle name="20% - Accent1 2 7 2 3 2" xfId="727" xr:uid="{00000000-0005-0000-0000-000062030000}"/>
    <cellStyle name="20% - Accent1 2 7 2 3 2 2" xfId="728" xr:uid="{00000000-0005-0000-0000-000063030000}"/>
    <cellStyle name="20% - Accent1 2 7 2 3 3" xfId="729" xr:uid="{00000000-0005-0000-0000-000064030000}"/>
    <cellStyle name="20% - Accent1 2 7 2 4" xfId="730" xr:uid="{00000000-0005-0000-0000-000065030000}"/>
    <cellStyle name="20% - Accent1 2 7 2 4 2" xfId="731" xr:uid="{00000000-0005-0000-0000-000066030000}"/>
    <cellStyle name="20% - Accent1 2 7 2 5" xfId="732" xr:uid="{00000000-0005-0000-0000-000067030000}"/>
    <cellStyle name="20% - Accent1 2 7 3" xfId="733" xr:uid="{00000000-0005-0000-0000-000068030000}"/>
    <cellStyle name="20% - Accent1 2 7 3 2" xfId="734" xr:uid="{00000000-0005-0000-0000-000069030000}"/>
    <cellStyle name="20% - Accent1 2 7 3 2 2" xfId="735" xr:uid="{00000000-0005-0000-0000-00006A030000}"/>
    <cellStyle name="20% - Accent1 2 7 3 2 2 2" xfId="736" xr:uid="{00000000-0005-0000-0000-00006B030000}"/>
    <cellStyle name="20% - Accent1 2 7 3 2 2 2 2" xfId="737" xr:uid="{00000000-0005-0000-0000-00006C030000}"/>
    <cellStyle name="20% - Accent1 2 7 3 2 2 3" xfId="738" xr:uid="{00000000-0005-0000-0000-00006D030000}"/>
    <cellStyle name="20% - Accent1 2 7 3 2 3" xfId="739" xr:uid="{00000000-0005-0000-0000-00006E030000}"/>
    <cellStyle name="20% - Accent1 2 7 3 2 3 2" xfId="740" xr:uid="{00000000-0005-0000-0000-00006F030000}"/>
    <cellStyle name="20% - Accent1 2 7 3 2 4" xfId="741" xr:uid="{00000000-0005-0000-0000-000070030000}"/>
    <cellStyle name="20% - Accent1 2 7 3 3" xfId="742" xr:uid="{00000000-0005-0000-0000-000071030000}"/>
    <cellStyle name="20% - Accent1 2 7 3 3 2" xfId="743" xr:uid="{00000000-0005-0000-0000-000072030000}"/>
    <cellStyle name="20% - Accent1 2 7 3 3 2 2" xfId="744" xr:uid="{00000000-0005-0000-0000-000073030000}"/>
    <cellStyle name="20% - Accent1 2 7 3 3 3" xfId="745" xr:uid="{00000000-0005-0000-0000-000074030000}"/>
    <cellStyle name="20% - Accent1 2 7 3 4" xfId="746" xr:uid="{00000000-0005-0000-0000-000075030000}"/>
    <cellStyle name="20% - Accent1 2 7 3 4 2" xfId="747" xr:uid="{00000000-0005-0000-0000-000076030000}"/>
    <cellStyle name="20% - Accent1 2 7 3 5" xfId="748" xr:uid="{00000000-0005-0000-0000-000077030000}"/>
    <cellStyle name="20% - Accent1 2 7 4" xfId="749" xr:uid="{00000000-0005-0000-0000-000078030000}"/>
    <cellStyle name="20% - Accent1 2 7 4 2" xfId="750" xr:uid="{00000000-0005-0000-0000-000079030000}"/>
    <cellStyle name="20% - Accent1 2 7 4 2 2" xfId="751" xr:uid="{00000000-0005-0000-0000-00007A030000}"/>
    <cellStyle name="20% - Accent1 2 7 4 2 2 2" xfId="752" xr:uid="{00000000-0005-0000-0000-00007B030000}"/>
    <cellStyle name="20% - Accent1 2 7 4 2 3" xfId="753" xr:uid="{00000000-0005-0000-0000-00007C030000}"/>
    <cellStyle name="20% - Accent1 2 7 4 3" xfId="754" xr:uid="{00000000-0005-0000-0000-00007D030000}"/>
    <cellStyle name="20% - Accent1 2 7 4 3 2" xfId="755" xr:uid="{00000000-0005-0000-0000-00007E030000}"/>
    <cellStyle name="20% - Accent1 2 7 4 4" xfId="756" xr:uid="{00000000-0005-0000-0000-00007F030000}"/>
    <cellStyle name="20% - Accent1 2 7 5" xfId="757" xr:uid="{00000000-0005-0000-0000-000080030000}"/>
    <cellStyle name="20% - Accent1 2 7 5 2" xfId="758" xr:uid="{00000000-0005-0000-0000-000081030000}"/>
    <cellStyle name="20% - Accent1 2 7 5 2 2" xfId="759" xr:uid="{00000000-0005-0000-0000-000082030000}"/>
    <cellStyle name="20% - Accent1 2 7 5 3" xfId="760" xr:uid="{00000000-0005-0000-0000-000083030000}"/>
    <cellStyle name="20% - Accent1 2 7 6" xfId="761" xr:uid="{00000000-0005-0000-0000-000084030000}"/>
    <cellStyle name="20% - Accent1 2 7 6 2" xfId="762" xr:uid="{00000000-0005-0000-0000-000085030000}"/>
    <cellStyle name="20% - Accent1 2 7 7" xfId="763" xr:uid="{00000000-0005-0000-0000-000086030000}"/>
    <cellStyle name="20% - Accent1 2 8" xfId="764" xr:uid="{00000000-0005-0000-0000-000087030000}"/>
    <cellStyle name="20% - Accent1 2 8 2" xfId="765" xr:uid="{00000000-0005-0000-0000-000088030000}"/>
    <cellStyle name="20% - Accent1 2 8 2 2" xfId="766" xr:uid="{00000000-0005-0000-0000-000089030000}"/>
    <cellStyle name="20% - Accent1 2 8 2 2 2" xfId="767" xr:uid="{00000000-0005-0000-0000-00008A030000}"/>
    <cellStyle name="20% - Accent1 2 8 2 2 2 2" xfId="768" xr:uid="{00000000-0005-0000-0000-00008B030000}"/>
    <cellStyle name="20% - Accent1 2 8 2 2 3" xfId="769" xr:uid="{00000000-0005-0000-0000-00008C030000}"/>
    <cellStyle name="20% - Accent1 2 8 2 3" xfId="770" xr:uid="{00000000-0005-0000-0000-00008D030000}"/>
    <cellStyle name="20% - Accent1 2 8 2 3 2" xfId="771" xr:uid="{00000000-0005-0000-0000-00008E030000}"/>
    <cellStyle name="20% - Accent1 2 8 2 4" xfId="772" xr:uid="{00000000-0005-0000-0000-00008F030000}"/>
    <cellStyle name="20% - Accent1 2 8 3" xfId="773" xr:uid="{00000000-0005-0000-0000-000090030000}"/>
    <cellStyle name="20% - Accent1 2 8 3 2" xfId="774" xr:uid="{00000000-0005-0000-0000-000091030000}"/>
    <cellStyle name="20% - Accent1 2 8 3 2 2" xfId="775" xr:uid="{00000000-0005-0000-0000-000092030000}"/>
    <cellStyle name="20% - Accent1 2 8 3 3" xfId="776" xr:uid="{00000000-0005-0000-0000-000093030000}"/>
    <cellStyle name="20% - Accent1 2 8 4" xfId="777" xr:uid="{00000000-0005-0000-0000-000094030000}"/>
    <cellStyle name="20% - Accent1 2 8 4 2" xfId="778" xr:uid="{00000000-0005-0000-0000-000095030000}"/>
    <cellStyle name="20% - Accent1 2 8 5" xfId="779" xr:uid="{00000000-0005-0000-0000-000096030000}"/>
    <cellStyle name="20% - Accent1 2 9" xfId="780" xr:uid="{00000000-0005-0000-0000-000097030000}"/>
    <cellStyle name="20% - Accent1 2 9 2" xfId="781" xr:uid="{00000000-0005-0000-0000-000098030000}"/>
    <cellStyle name="20% - Accent1 2 9 2 2" xfId="782" xr:uid="{00000000-0005-0000-0000-000099030000}"/>
    <cellStyle name="20% - Accent1 2 9 2 2 2" xfId="783" xr:uid="{00000000-0005-0000-0000-00009A030000}"/>
    <cellStyle name="20% - Accent1 2 9 2 2 2 2" xfId="784" xr:uid="{00000000-0005-0000-0000-00009B030000}"/>
    <cellStyle name="20% - Accent1 2 9 2 2 3" xfId="785" xr:uid="{00000000-0005-0000-0000-00009C030000}"/>
    <cellStyle name="20% - Accent1 2 9 2 3" xfId="786" xr:uid="{00000000-0005-0000-0000-00009D030000}"/>
    <cellStyle name="20% - Accent1 2 9 2 3 2" xfId="787" xr:uid="{00000000-0005-0000-0000-00009E030000}"/>
    <cellStyle name="20% - Accent1 2 9 2 4" xfId="788" xr:uid="{00000000-0005-0000-0000-00009F030000}"/>
    <cellStyle name="20% - Accent1 2 9 3" xfId="789" xr:uid="{00000000-0005-0000-0000-0000A0030000}"/>
    <cellStyle name="20% - Accent1 2 9 3 2" xfId="790" xr:uid="{00000000-0005-0000-0000-0000A1030000}"/>
    <cellStyle name="20% - Accent1 2 9 3 2 2" xfId="791" xr:uid="{00000000-0005-0000-0000-0000A2030000}"/>
    <cellStyle name="20% - Accent1 2 9 3 3" xfId="792" xr:uid="{00000000-0005-0000-0000-0000A3030000}"/>
    <cellStyle name="20% - Accent1 2 9 4" xfId="793" xr:uid="{00000000-0005-0000-0000-0000A4030000}"/>
    <cellStyle name="20% - Accent1 2 9 4 2" xfId="794" xr:uid="{00000000-0005-0000-0000-0000A5030000}"/>
    <cellStyle name="20% - Accent1 2 9 5" xfId="795" xr:uid="{00000000-0005-0000-0000-0000A6030000}"/>
    <cellStyle name="20% - Accent1 3" xfId="796" xr:uid="{00000000-0005-0000-0000-0000A7030000}"/>
    <cellStyle name="20% - Accent1 3 2" xfId="797" xr:uid="{00000000-0005-0000-0000-0000A8030000}"/>
    <cellStyle name="20% - Accent1 3 2 2" xfId="798" xr:uid="{00000000-0005-0000-0000-0000A9030000}"/>
    <cellStyle name="20% - Accent1 3 2 2 2" xfId="799" xr:uid="{00000000-0005-0000-0000-0000AA030000}"/>
    <cellStyle name="20% - Accent1 3 2 2 2 2" xfId="800" xr:uid="{00000000-0005-0000-0000-0000AB030000}"/>
    <cellStyle name="20% - Accent1 3 2 2 2 2 2" xfId="801" xr:uid="{00000000-0005-0000-0000-0000AC030000}"/>
    <cellStyle name="20% - Accent1 3 2 2 2 2 2 2" xfId="802" xr:uid="{00000000-0005-0000-0000-0000AD030000}"/>
    <cellStyle name="20% - Accent1 3 2 2 2 2 2 2 2" xfId="803" xr:uid="{00000000-0005-0000-0000-0000AE030000}"/>
    <cellStyle name="20% - Accent1 3 2 2 2 2 2 2 2 2" xfId="804" xr:uid="{00000000-0005-0000-0000-0000AF030000}"/>
    <cellStyle name="20% - Accent1 3 2 2 2 2 2 2 3" xfId="805" xr:uid="{00000000-0005-0000-0000-0000B0030000}"/>
    <cellStyle name="20% - Accent1 3 2 2 2 2 2 3" xfId="806" xr:uid="{00000000-0005-0000-0000-0000B1030000}"/>
    <cellStyle name="20% - Accent1 3 2 2 2 2 2 3 2" xfId="807" xr:uid="{00000000-0005-0000-0000-0000B2030000}"/>
    <cellStyle name="20% - Accent1 3 2 2 2 2 2 4" xfId="808" xr:uid="{00000000-0005-0000-0000-0000B3030000}"/>
    <cellStyle name="20% - Accent1 3 2 2 2 2 3" xfId="809" xr:uid="{00000000-0005-0000-0000-0000B4030000}"/>
    <cellStyle name="20% - Accent1 3 2 2 2 2 3 2" xfId="810" xr:uid="{00000000-0005-0000-0000-0000B5030000}"/>
    <cellStyle name="20% - Accent1 3 2 2 2 2 3 2 2" xfId="811" xr:uid="{00000000-0005-0000-0000-0000B6030000}"/>
    <cellStyle name="20% - Accent1 3 2 2 2 2 3 3" xfId="812" xr:uid="{00000000-0005-0000-0000-0000B7030000}"/>
    <cellStyle name="20% - Accent1 3 2 2 2 2 4" xfId="813" xr:uid="{00000000-0005-0000-0000-0000B8030000}"/>
    <cellStyle name="20% - Accent1 3 2 2 2 2 4 2" xfId="814" xr:uid="{00000000-0005-0000-0000-0000B9030000}"/>
    <cellStyle name="20% - Accent1 3 2 2 2 2 5" xfId="815" xr:uid="{00000000-0005-0000-0000-0000BA030000}"/>
    <cellStyle name="20% - Accent1 3 2 2 2 3" xfId="816" xr:uid="{00000000-0005-0000-0000-0000BB030000}"/>
    <cellStyle name="20% - Accent1 3 2 2 2 3 2" xfId="817" xr:uid="{00000000-0005-0000-0000-0000BC030000}"/>
    <cellStyle name="20% - Accent1 3 2 2 2 3 2 2" xfId="818" xr:uid="{00000000-0005-0000-0000-0000BD030000}"/>
    <cellStyle name="20% - Accent1 3 2 2 2 3 2 2 2" xfId="819" xr:uid="{00000000-0005-0000-0000-0000BE030000}"/>
    <cellStyle name="20% - Accent1 3 2 2 2 3 2 2 2 2" xfId="820" xr:uid="{00000000-0005-0000-0000-0000BF030000}"/>
    <cellStyle name="20% - Accent1 3 2 2 2 3 2 2 3" xfId="821" xr:uid="{00000000-0005-0000-0000-0000C0030000}"/>
    <cellStyle name="20% - Accent1 3 2 2 2 3 2 3" xfId="822" xr:uid="{00000000-0005-0000-0000-0000C1030000}"/>
    <cellStyle name="20% - Accent1 3 2 2 2 3 2 3 2" xfId="823" xr:uid="{00000000-0005-0000-0000-0000C2030000}"/>
    <cellStyle name="20% - Accent1 3 2 2 2 3 2 4" xfId="824" xr:uid="{00000000-0005-0000-0000-0000C3030000}"/>
    <cellStyle name="20% - Accent1 3 2 2 2 3 3" xfId="825" xr:uid="{00000000-0005-0000-0000-0000C4030000}"/>
    <cellStyle name="20% - Accent1 3 2 2 2 3 3 2" xfId="826" xr:uid="{00000000-0005-0000-0000-0000C5030000}"/>
    <cellStyle name="20% - Accent1 3 2 2 2 3 3 2 2" xfId="827" xr:uid="{00000000-0005-0000-0000-0000C6030000}"/>
    <cellStyle name="20% - Accent1 3 2 2 2 3 3 3" xfId="828" xr:uid="{00000000-0005-0000-0000-0000C7030000}"/>
    <cellStyle name="20% - Accent1 3 2 2 2 3 4" xfId="829" xr:uid="{00000000-0005-0000-0000-0000C8030000}"/>
    <cellStyle name="20% - Accent1 3 2 2 2 3 4 2" xfId="830" xr:uid="{00000000-0005-0000-0000-0000C9030000}"/>
    <cellStyle name="20% - Accent1 3 2 2 2 3 5" xfId="831" xr:uid="{00000000-0005-0000-0000-0000CA030000}"/>
    <cellStyle name="20% - Accent1 3 2 2 2 4" xfId="832" xr:uid="{00000000-0005-0000-0000-0000CB030000}"/>
    <cellStyle name="20% - Accent1 3 2 2 2 4 2" xfId="833" xr:uid="{00000000-0005-0000-0000-0000CC030000}"/>
    <cellStyle name="20% - Accent1 3 2 2 2 4 2 2" xfId="834" xr:uid="{00000000-0005-0000-0000-0000CD030000}"/>
    <cellStyle name="20% - Accent1 3 2 2 2 4 2 2 2" xfId="835" xr:uid="{00000000-0005-0000-0000-0000CE030000}"/>
    <cellStyle name="20% - Accent1 3 2 2 2 4 2 3" xfId="836" xr:uid="{00000000-0005-0000-0000-0000CF030000}"/>
    <cellStyle name="20% - Accent1 3 2 2 2 4 3" xfId="837" xr:uid="{00000000-0005-0000-0000-0000D0030000}"/>
    <cellStyle name="20% - Accent1 3 2 2 2 4 3 2" xfId="838" xr:uid="{00000000-0005-0000-0000-0000D1030000}"/>
    <cellStyle name="20% - Accent1 3 2 2 2 4 4" xfId="839" xr:uid="{00000000-0005-0000-0000-0000D2030000}"/>
    <cellStyle name="20% - Accent1 3 2 2 2 5" xfId="840" xr:uid="{00000000-0005-0000-0000-0000D3030000}"/>
    <cellStyle name="20% - Accent1 3 2 2 2 5 2" xfId="841" xr:uid="{00000000-0005-0000-0000-0000D4030000}"/>
    <cellStyle name="20% - Accent1 3 2 2 2 5 2 2" xfId="842" xr:uid="{00000000-0005-0000-0000-0000D5030000}"/>
    <cellStyle name="20% - Accent1 3 2 2 2 5 3" xfId="843" xr:uid="{00000000-0005-0000-0000-0000D6030000}"/>
    <cellStyle name="20% - Accent1 3 2 2 2 6" xfId="844" xr:uid="{00000000-0005-0000-0000-0000D7030000}"/>
    <cellStyle name="20% - Accent1 3 2 2 2 6 2" xfId="845" xr:uid="{00000000-0005-0000-0000-0000D8030000}"/>
    <cellStyle name="20% - Accent1 3 2 2 2 7" xfId="846" xr:uid="{00000000-0005-0000-0000-0000D9030000}"/>
    <cellStyle name="20% - Accent1 3 2 2 3" xfId="847" xr:uid="{00000000-0005-0000-0000-0000DA030000}"/>
    <cellStyle name="20% - Accent1 3 2 2 3 2" xfId="848" xr:uid="{00000000-0005-0000-0000-0000DB030000}"/>
    <cellStyle name="20% - Accent1 3 2 2 3 2 2" xfId="849" xr:uid="{00000000-0005-0000-0000-0000DC030000}"/>
    <cellStyle name="20% - Accent1 3 2 2 3 2 2 2" xfId="850" xr:uid="{00000000-0005-0000-0000-0000DD030000}"/>
    <cellStyle name="20% - Accent1 3 2 2 3 2 2 2 2" xfId="851" xr:uid="{00000000-0005-0000-0000-0000DE030000}"/>
    <cellStyle name="20% - Accent1 3 2 2 3 2 2 3" xfId="852" xr:uid="{00000000-0005-0000-0000-0000DF030000}"/>
    <cellStyle name="20% - Accent1 3 2 2 3 2 3" xfId="853" xr:uid="{00000000-0005-0000-0000-0000E0030000}"/>
    <cellStyle name="20% - Accent1 3 2 2 3 2 3 2" xfId="854" xr:uid="{00000000-0005-0000-0000-0000E1030000}"/>
    <cellStyle name="20% - Accent1 3 2 2 3 2 4" xfId="855" xr:uid="{00000000-0005-0000-0000-0000E2030000}"/>
    <cellStyle name="20% - Accent1 3 2 2 3 3" xfId="856" xr:uid="{00000000-0005-0000-0000-0000E3030000}"/>
    <cellStyle name="20% - Accent1 3 2 2 3 3 2" xfId="857" xr:uid="{00000000-0005-0000-0000-0000E4030000}"/>
    <cellStyle name="20% - Accent1 3 2 2 3 3 2 2" xfId="858" xr:uid="{00000000-0005-0000-0000-0000E5030000}"/>
    <cellStyle name="20% - Accent1 3 2 2 3 3 3" xfId="859" xr:uid="{00000000-0005-0000-0000-0000E6030000}"/>
    <cellStyle name="20% - Accent1 3 2 2 3 4" xfId="860" xr:uid="{00000000-0005-0000-0000-0000E7030000}"/>
    <cellStyle name="20% - Accent1 3 2 2 3 4 2" xfId="861" xr:uid="{00000000-0005-0000-0000-0000E8030000}"/>
    <cellStyle name="20% - Accent1 3 2 2 3 5" xfId="862" xr:uid="{00000000-0005-0000-0000-0000E9030000}"/>
    <cellStyle name="20% - Accent1 3 2 2 4" xfId="863" xr:uid="{00000000-0005-0000-0000-0000EA030000}"/>
    <cellStyle name="20% - Accent1 3 2 2 4 2" xfId="864" xr:uid="{00000000-0005-0000-0000-0000EB030000}"/>
    <cellStyle name="20% - Accent1 3 2 2 4 2 2" xfId="865" xr:uid="{00000000-0005-0000-0000-0000EC030000}"/>
    <cellStyle name="20% - Accent1 3 2 2 4 2 2 2" xfId="866" xr:uid="{00000000-0005-0000-0000-0000ED030000}"/>
    <cellStyle name="20% - Accent1 3 2 2 4 2 2 2 2" xfId="867" xr:uid="{00000000-0005-0000-0000-0000EE030000}"/>
    <cellStyle name="20% - Accent1 3 2 2 4 2 2 3" xfId="868" xr:uid="{00000000-0005-0000-0000-0000EF030000}"/>
    <cellStyle name="20% - Accent1 3 2 2 4 2 3" xfId="869" xr:uid="{00000000-0005-0000-0000-0000F0030000}"/>
    <cellStyle name="20% - Accent1 3 2 2 4 2 3 2" xfId="870" xr:uid="{00000000-0005-0000-0000-0000F1030000}"/>
    <cellStyle name="20% - Accent1 3 2 2 4 2 4" xfId="871" xr:uid="{00000000-0005-0000-0000-0000F2030000}"/>
    <cellStyle name="20% - Accent1 3 2 2 4 3" xfId="872" xr:uid="{00000000-0005-0000-0000-0000F3030000}"/>
    <cellStyle name="20% - Accent1 3 2 2 4 3 2" xfId="873" xr:uid="{00000000-0005-0000-0000-0000F4030000}"/>
    <cellStyle name="20% - Accent1 3 2 2 4 3 2 2" xfId="874" xr:uid="{00000000-0005-0000-0000-0000F5030000}"/>
    <cellStyle name="20% - Accent1 3 2 2 4 3 3" xfId="875" xr:uid="{00000000-0005-0000-0000-0000F6030000}"/>
    <cellStyle name="20% - Accent1 3 2 2 4 4" xfId="876" xr:uid="{00000000-0005-0000-0000-0000F7030000}"/>
    <cellStyle name="20% - Accent1 3 2 2 4 4 2" xfId="877" xr:uid="{00000000-0005-0000-0000-0000F8030000}"/>
    <cellStyle name="20% - Accent1 3 2 2 4 5" xfId="878" xr:uid="{00000000-0005-0000-0000-0000F9030000}"/>
    <cellStyle name="20% - Accent1 3 2 2 5" xfId="879" xr:uid="{00000000-0005-0000-0000-0000FA030000}"/>
    <cellStyle name="20% - Accent1 3 2 2 5 2" xfId="880" xr:uid="{00000000-0005-0000-0000-0000FB030000}"/>
    <cellStyle name="20% - Accent1 3 2 2 5 2 2" xfId="881" xr:uid="{00000000-0005-0000-0000-0000FC030000}"/>
    <cellStyle name="20% - Accent1 3 2 2 5 2 2 2" xfId="882" xr:uid="{00000000-0005-0000-0000-0000FD030000}"/>
    <cellStyle name="20% - Accent1 3 2 2 5 2 3" xfId="883" xr:uid="{00000000-0005-0000-0000-0000FE030000}"/>
    <cellStyle name="20% - Accent1 3 2 2 5 3" xfId="884" xr:uid="{00000000-0005-0000-0000-0000FF030000}"/>
    <cellStyle name="20% - Accent1 3 2 2 5 3 2" xfId="885" xr:uid="{00000000-0005-0000-0000-000000040000}"/>
    <cellStyle name="20% - Accent1 3 2 2 5 4" xfId="886" xr:uid="{00000000-0005-0000-0000-000001040000}"/>
    <cellStyle name="20% - Accent1 3 2 2 6" xfId="887" xr:uid="{00000000-0005-0000-0000-000002040000}"/>
    <cellStyle name="20% - Accent1 3 2 2 6 2" xfId="888" xr:uid="{00000000-0005-0000-0000-000003040000}"/>
    <cellStyle name="20% - Accent1 3 2 2 6 2 2" xfId="889" xr:uid="{00000000-0005-0000-0000-000004040000}"/>
    <cellStyle name="20% - Accent1 3 2 2 6 3" xfId="890" xr:uid="{00000000-0005-0000-0000-000005040000}"/>
    <cellStyle name="20% - Accent1 3 2 2 7" xfId="891" xr:uid="{00000000-0005-0000-0000-000006040000}"/>
    <cellStyle name="20% - Accent1 3 2 2 7 2" xfId="892" xr:uid="{00000000-0005-0000-0000-000007040000}"/>
    <cellStyle name="20% - Accent1 3 2 2 8" xfId="893" xr:uid="{00000000-0005-0000-0000-000008040000}"/>
    <cellStyle name="20% - Accent1 3 2 3" xfId="894" xr:uid="{00000000-0005-0000-0000-000009040000}"/>
    <cellStyle name="20% - Accent1 3 2 3 2" xfId="895" xr:uid="{00000000-0005-0000-0000-00000A040000}"/>
    <cellStyle name="20% - Accent1 3 2 3 2 2" xfId="896" xr:uid="{00000000-0005-0000-0000-00000B040000}"/>
    <cellStyle name="20% - Accent1 3 2 3 2 2 2" xfId="897" xr:uid="{00000000-0005-0000-0000-00000C040000}"/>
    <cellStyle name="20% - Accent1 3 2 3 2 2 2 2" xfId="898" xr:uid="{00000000-0005-0000-0000-00000D040000}"/>
    <cellStyle name="20% - Accent1 3 2 3 2 2 2 2 2" xfId="899" xr:uid="{00000000-0005-0000-0000-00000E040000}"/>
    <cellStyle name="20% - Accent1 3 2 3 2 2 2 3" xfId="900" xr:uid="{00000000-0005-0000-0000-00000F040000}"/>
    <cellStyle name="20% - Accent1 3 2 3 2 2 3" xfId="901" xr:uid="{00000000-0005-0000-0000-000010040000}"/>
    <cellStyle name="20% - Accent1 3 2 3 2 2 3 2" xfId="902" xr:uid="{00000000-0005-0000-0000-000011040000}"/>
    <cellStyle name="20% - Accent1 3 2 3 2 2 4" xfId="903" xr:uid="{00000000-0005-0000-0000-000012040000}"/>
    <cellStyle name="20% - Accent1 3 2 3 2 3" xfId="904" xr:uid="{00000000-0005-0000-0000-000013040000}"/>
    <cellStyle name="20% - Accent1 3 2 3 2 3 2" xfId="905" xr:uid="{00000000-0005-0000-0000-000014040000}"/>
    <cellStyle name="20% - Accent1 3 2 3 2 3 2 2" xfId="906" xr:uid="{00000000-0005-0000-0000-000015040000}"/>
    <cellStyle name="20% - Accent1 3 2 3 2 3 3" xfId="907" xr:uid="{00000000-0005-0000-0000-000016040000}"/>
    <cellStyle name="20% - Accent1 3 2 3 2 4" xfId="908" xr:uid="{00000000-0005-0000-0000-000017040000}"/>
    <cellStyle name="20% - Accent1 3 2 3 2 4 2" xfId="909" xr:uid="{00000000-0005-0000-0000-000018040000}"/>
    <cellStyle name="20% - Accent1 3 2 3 2 5" xfId="910" xr:uid="{00000000-0005-0000-0000-000019040000}"/>
    <cellStyle name="20% - Accent1 3 2 3 3" xfId="911" xr:uid="{00000000-0005-0000-0000-00001A040000}"/>
    <cellStyle name="20% - Accent1 3 2 3 3 2" xfId="912" xr:uid="{00000000-0005-0000-0000-00001B040000}"/>
    <cellStyle name="20% - Accent1 3 2 3 3 2 2" xfId="913" xr:uid="{00000000-0005-0000-0000-00001C040000}"/>
    <cellStyle name="20% - Accent1 3 2 3 3 2 2 2" xfId="914" xr:uid="{00000000-0005-0000-0000-00001D040000}"/>
    <cellStyle name="20% - Accent1 3 2 3 3 2 2 2 2" xfId="915" xr:uid="{00000000-0005-0000-0000-00001E040000}"/>
    <cellStyle name="20% - Accent1 3 2 3 3 2 2 3" xfId="916" xr:uid="{00000000-0005-0000-0000-00001F040000}"/>
    <cellStyle name="20% - Accent1 3 2 3 3 2 3" xfId="917" xr:uid="{00000000-0005-0000-0000-000020040000}"/>
    <cellStyle name="20% - Accent1 3 2 3 3 2 3 2" xfId="918" xr:uid="{00000000-0005-0000-0000-000021040000}"/>
    <cellStyle name="20% - Accent1 3 2 3 3 2 4" xfId="919" xr:uid="{00000000-0005-0000-0000-000022040000}"/>
    <cellStyle name="20% - Accent1 3 2 3 3 3" xfId="920" xr:uid="{00000000-0005-0000-0000-000023040000}"/>
    <cellStyle name="20% - Accent1 3 2 3 3 3 2" xfId="921" xr:uid="{00000000-0005-0000-0000-000024040000}"/>
    <cellStyle name="20% - Accent1 3 2 3 3 3 2 2" xfId="922" xr:uid="{00000000-0005-0000-0000-000025040000}"/>
    <cellStyle name="20% - Accent1 3 2 3 3 3 3" xfId="923" xr:uid="{00000000-0005-0000-0000-000026040000}"/>
    <cellStyle name="20% - Accent1 3 2 3 3 4" xfId="924" xr:uid="{00000000-0005-0000-0000-000027040000}"/>
    <cellStyle name="20% - Accent1 3 2 3 3 4 2" xfId="925" xr:uid="{00000000-0005-0000-0000-000028040000}"/>
    <cellStyle name="20% - Accent1 3 2 3 3 5" xfId="926" xr:uid="{00000000-0005-0000-0000-000029040000}"/>
    <cellStyle name="20% - Accent1 3 2 3 4" xfId="927" xr:uid="{00000000-0005-0000-0000-00002A040000}"/>
    <cellStyle name="20% - Accent1 3 2 3 4 2" xfId="928" xr:uid="{00000000-0005-0000-0000-00002B040000}"/>
    <cellStyle name="20% - Accent1 3 2 3 4 2 2" xfId="929" xr:uid="{00000000-0005-0000-0000-00002C040000}"/>
    <cellStyle name="20% - Accent1 3 2 3 4 2 2 2" xfId="930" xr:uid="{00000000-0005-0000-0000-00002D040000}"/>
    <cellStyle name="20% - Accent1 3 2 3 4 2 3" xfId="931" xr:uid="{00000000-0005-0000-0000-00002E040000}"/>
    <cellStyle name="20% - Accent1 3 2 3 4 3" xfId="932" xr:uid="{00000000-0005-0000-0000-00002F040000}"/>
    <cellStyle name="20% - Accent1 3 2 3 4 3 2" xfId="933" xr:uid="{00000000-0005-0000-0000-000030040000}"/>
    <cellStyle name="20% - Accent1 3 2 3 4 4" xfId="934" xr:uid="{00000000-0005-0000-0000-000031040000}"/>
    <cellStyle name="20% - Accent1 3 2 3 5" xfId="935" xr:uid="{00000000-0005-0000-0000-000032040000}"/>
    <cellStyle name="20% - Accent1 3 2 3 5 2" xfId="936" xr:uid="{00000000-0005-0000-0000-000033040000}"/>
    <cellStyle name="20% - Accent1 3 2 3 5 2 2" xfId="937" xr:uid="{00000000-0005-0000-0000-000034040000}"/>
    <cellStyle name="20% - Accent1 3 2 3 5 3" xfId="938" xr:uid="{00000000-0005-0000-0000-000035040000}"/>
    <cellStyle name="20% - Accent1 3 2 3 6" xfId="939" xr:uid="{00000000-0005-0000-0000-000036040000}"/>
    <cellStyle name="20% - Accent1 3 2 3 6 2" xfId="940" xr:uid="{00000000-0005-0000-0000-000037040000}"/>
    <cellStyle name="20% - Accent1 3 2 3 7" xfId="941" xr:uid="{00000000-0005-0000-0000-000038040000}"/>
    <cellStyle name="20% - Accent1 3 2 4" xfId="942" xr:uid="{00000000-0005-0000-0000-000039040000}"/>
    <cellStyle name="20% - Accent1 3 2 4 2" xfId="943" xr:uid="{00000000-0005-0000-0000-00003A040000}"/>
    <cellStyle name="20% - Accent1 3 2 4 2 2" xfId="944" xr:uid="{00000000-0005-0000-0000-00003B040000}"/>
    <cellStyle name="20% - Accent1 3 2 4 2 2 2" xfId="945" xr:uid="{00000000-0005-0000-0000-00003C040000}"/>
    <cellStyle name="20% - Accent1 3 2 4 2 2 2 2" xfId="946" xr:uid="{00000000-0005-0000-0000-00003D040000}"/>
    <cellStyle name="20% - Accent1 3 2 4 2 2 3" xfId="947" xr:uid="{00000000-0005-0000-0000-00003E040000}"/>
    <cellStyle name="20% - Accent1 3 2 4 2 3" xfId="948" xr:uid="{00000000-0005-0000-0000-00003F040000}"/>
    <cellStyle name="20% - Accent1 3 2 4 2 3 2" xfId="949" xr:uid="{00000000-0005-0000-0000-000040040000}"/>
    <cellStyle name="20% - Accent1 3 2 4 2 4" xfId="950" xr:uid="{00000000-0005-0000-0000-000041040000}"/>
    <cellStyle name="20% - Accent1 3 2 4 3" xfId="951" xr:uid="{00000000-0005-0000-0000-000042040000}"/>
    <cellStyle name="20% - Accent1 3 2 4 3 2" xfId="952" xr:uid="{00000000-0005-0000-0000-000043040000}"/>
    <cellStyle name="20% - Accent1 3 2 4 3 2 2" xfId="953" xr:uid="{00000000-0005-0000-0000-000044040000}"/>
    <cellStyle name="20% - Accent1 3 2 4 3 3" xfId="954" xr:uid="{00000000-0005-0000-0000-000045040000}"/>
    <cellStyle name="20% - Accent1 3 2 4 4" xfId="955" xr:uid="{00000000-0005-0000-0000-000046040000}"/>
    <cellStyle name="20% - Accent1 3 2 4 4 2" xfId="956" xr:uid="{00000000-0005-0000-0000-000047040000}"/>
    <cellStyle name="20% - Accent1 3 2 4 5" xfId="957" xr:uid="{00000000-0005-0000-0000-000048040000}"/>
    <cellStyle name="20% - Accent1 3 2 5" xfId="958" xr:uid="{00000000-0005-0000-0000-000049040000}"/>
    <cellStyle name="20% - Accent1 3 2 5 2" xfId="959" xr:uid="{00000000-0005-0000-0000-00004A040000}"/>
    <cellStyle name="20% - Accent1 3 2 5 2 2" xfId="960" xr:uid="{00000000-0005-0000-0000-00004B040000}"/>
    <cellStyle name="20% - Accent1 3 2 5 2 2 2" xfId="961" xr:uid="{00000000-0005-0000-0000-00004C040000}"/>
    <cellStyle name="20% - Accent1 3 2 5 2 2 2 2" xfId="962" xr:uid="{00000000-0005-0000-0000-00004D040000}"/>
    <cellStyle name="20% - Accent1 3 2 5 2 2 3" xfId="963" xr:uid="{00000000-0005-0000-0000-00004E040000}"/>
    <cellStyle name="20% - Accent1 3 2 5 2 3" xfId="964" xr:uid="{00000000-0005-0000-0000-00004F040000}"/>
    <cellStyle name="20% - Accent1 3 2 5 2 3 2" xfId="965" xr:uid="{00000000-0005-0000-0000-000050040000}"/>
    <cellStyle name="20% - Accent1 3 2 5 2 4" xfId="966" xr:uid="{00000000-0005-0000-0000-000051040000}"/>
    <cellStyle name="20% - Accent1 3 2 5 3" xfId="967" xr:uid="{00000000-0005-0000-0000-000052040000}"/>
    <cellStyle name="20% - Accent1 3 2 5 3 2" xfId="968" xr:uid="{00000000-0005-0000-0000-000053040000}"/>
    <cellStyle name="20% - Accent1 3 2 5 3 2 2" xfId="969" xr:uid="{00000000-0005-0000-0000-000054040000}"/>
    <cellStyle name="20% - Accent1 3 2 5 3 3" xfId="970" xr:uid="{00000000-0005-0000-0000-000055040000}"/>
    <cellStyle name="20% - Accent1 3 2 5 4" xfId="971" xr:uid="{00000000-0005-0000-0000-000056040000}"/>
    <cellStyle name="20% - Accent1 3 2 5 4 2" xfId="972" xr:uid="{00000000-0005-0000-0000-000057040000}"/>
    <cellStyle name="20% - Accent1 3 2 5 5" xfId="973" xr:uid="{00000000-0005-0000-0000-000058040000}"/>
    <cellStyle name="20% - Accent1 3 2 6" xfId="974" xr:uid="{00000000-0005-0000-0000-000059040000}"/>
    <cellStyle name="20% - Accent1 3 2 6 2" xfId="975" xr:uid="{00000000-0005-0000-0000-00005A040000}"/>
    <cellStyle name="20% - Accent1 3 2 6 2 2" xfId="976" xr:uid="{00000000-0005-0000-0000-00005B040000}"/>
    <cellStyle name="20% - Accent1 3 2 6 2 2 2" xfId="977" xr:uid="{00000000-0005-0000-0000-00005C040000}"/>
    <cellStyle name="20% - Accent1 3 2 6 2 3" xfId="978" xr:uid="{00000000-0005-0000-0000-00005D040000}"/>
    <cellStyle name="20% - Accent1 3 2 6 3" xfId="979" xr:uid="{00000000-0005-0000-0000-00005E040000}"/>
    <cellStyle name="20% - Accent1 3 2 6 3 2" xfId="980" xr:uid="{00000000-0005-0000-0000-00005F040000}"/>
    <cellStyle name="20% - Accent1 3 2 6 4" xfId="981" xr:uid="{00000000-0005-0000-0000-000060040000}"/>
    <cellStyle name="20% - Accent1 3 2 7" xfId="982" xr:uid="{00000000-0005-0000-0000-000061040000}"/>
    <cellStyle name="20% - Accent1 3 2 7 2" xfId="983" xr:uid="{00000000-0005-0000-0000-000062040000}"/>
    <cellStyle name="20% - Accent1 3 2 7 2 2" xfId="984" xr:uid="{00000000-0005-0000-0000-000063040000}"/>
    <cellStyle name="20% - Accent1 3 2 7 3" xfId="985" xr:uid="{00000000-0005-0000-0000-000064040000}"/>
    <cellStyle name="20% - Accent1 3 2 8" xfId="986" xr:uid="{00000000-0005-0000-0000-000065040000}"/>
    <cellStyle name="20% - Accent1 3 2 8 2" xfId="987" xr:uid="{00000000-0005-0000-0000-000066040000}"/>
    <cellStyle name="20% - Accent1 3 2 9" xfId="988" xr:uid="{00000000-0005-0000-0000-000067040000}"/>
    <cellStyle name="20% - Accent1 3 3" xfId="989" xr:uid="{00000000-0005-0000-0000-000068040000}"/>
    <cellStyle name="20% - Accent1 3 3 2" xfId="990" xr:uid="{00000000-0005-0000-0000-000069040000}"/>
    <cellStyle name="20% - Accent1 3 3 2 2" xfId="991" xr:uid="{00000000-0005-0000-0000-00006A040000}"/>
    <cellStyle name="20% - Accent1 3 3 2 2 2" xfId="992" xr:uid="{00000000-0005-0000-0000-00006B040000}"/>
    <cellStyle name="20% - Accent1 3 3 2 2 2 2" xfId="993" xr:uid="{00000000-0005-0000-0000-00006C040000}"/>
    <cellStyle name="20% - Accent1 3 3 2 2 3" xfId="994" xr:uid="{00000000-0005-0000-0000-00006D040000}"/>
    <cellStyle name="20% - Accent1 3 3 2 3" xfId="995" xr:uid="{00000000-0005-0000-0000-00006E040000}"/>
    <cellStyle name="20% - Accent1 3 3 2 3 2" xfId="996" xr:uid="{00000000-0005-0000-0000-00006F040000}"/>
    <cellStyle name="20% - Accent1 3 3 2 4" xfId="997" xr:uid="{00000000-0005-0000-0000-000070040000}"/>
    <cellStyle name="20% - Accent1 3 3 3" xfId="998" xr:uid="{00000000-0005-0000-0000-000071040000}"/>
    <cellStyle name="20% - Accent1 3 3 3 2" xfId="999" xr:uid="{00000000-0005-0000-0000-000072040000}"/>
    <cellStyle name="20% - Accent1 3 3 3 2 2" xfId="1000" xr:uid="{00000000-0005-0000-0000-000073040000}"/>
    <cellStyle name="20% - Accent1 3 3 3 3" xfId="1001" xr:uid="{00000000-0005-0000-0000-000074040000}"/>
    <cellStyle name="20% - Accent1 3 3 4" xfId="1002" xr:uid="{00000000-0005-0000-0000-000075040000}"/>
    <cellStyle name="20% - Accent1 3 3 4 2" xfId="1003" xr:uid="{00000000-0005-0000-0000-000076040000}"/>
    <cellStyle name="20% - Accent1 3 3 5" xfId="1004" xr:uid="{00000000-0005-0000-0000-000077040000}"/>
    <cellStyle name="20% - Accent1 3 4" xfId="1005" xr:uid="{00000000-0005-0000-0000-000078040000}"/>
    <cellStyle name="20% - Accent1 3 4 2" xfId="1006" xr:uid="{00000000-0005-0000-0000-000079040000}"/>
    <cellStyle name="20% - Accent1 3 4 2 2" xfId="1007" xr:uid="{00000000-0005-0000-0000-00007A040000}"/>
    <cellStyle name="20% - Accent1 3 4 2 2 2" xfId="1008" xr:uid="{00000000-0005-0000-0000-00007B040000}"/>
    <cellStyle name="20% - Accent1 3 4 2 3" xfId="1009" xr:uid="{00000000-0005-0000-0000-00007C040000}"/>
    <cellStyle name="20% - Accent1 3 4 3" xfId="1010" xr:uid="{00000000-0005-0000-0000-00007D040000}"/>
    <cellStyle name="20% - Accent1 3 4 3 2" xfId="1011" xr:uid="{00000000-0005-0000-0000-00007E040000}"/>
    <cellStyle name="20% - Accent1 3 4 4" xfId="1012" xr:uid="{00000000-0005-0000-0000-00007F040000}"/>
    <cellStyle name="20% - Accent1 3 5" xfId="1013" xr:uid="{00000000-0005-0000-0000-000080040000}"/>
    <cellStyle name="20% - Accent1 4" xfId="1014" xr:uid="{00000000-0005-0000-0000-000081040000}"/>
    <cellStyle name="20% - Accent1 4 2" xfId="1015" xr:uid="{00000000-0005-0000-0000-000082040000}"/>
    <cellStyle name="20% - Accent1 4 2 2" xfId="1016" xr:uid="{00000000-0005-0000-0000-000083040000}"/>
    <cellStyle name="20% - Accent1 4 2 2 2" xfId="1017" xr:uid="{00000000-0005-0000-0000-000084040000}"/>
    <cellStyle name="20% - Accent1 4 2 2 2 2" xfId="1018" xr:uid="{00000000-0005-0000-0000-000085040000}"/>
    <cellStyle name="20% - Accent1 4 2 2 2 2 2" xfId="1019" xr:uid="{00000000-0005-0000-0000-000086040000}"/>
    <cellStyle name="20% - Accent1 4 2 2 2 3" xfId="1020" xr:uid="{00000000-0005-0000-0000-000087040000}"/>
    <cellStyle name="20% - Accent1 4 2 2 3" xfId="1021" xr:uid="{00000000-0005-0000-0000-000088040000}"/>
    <cellStyle name="20% - Accent1 4 2 2 3 2" xfId="1022" xr:uid="{00000000-0005-0000-0000-000089040000}"/>
    <cellStyle name="20% - Accent1 4 2 2 4" xfId="1023" xr:uid="{00000000-0005-0000-0000-00008A040000}"/>
    <cellStyle name="20% - Accent1 4 2 3" xfId="1024" xr:uid="{00000000-0005-0000-0000-00008B040000}"/>
    <cellStyle name="20% - Accent1 4 2 3 2" xfId="1025" xr:uid="{00000000-0005-0000-0000-00008C040000}"/>
    <cellStyle name="20% - Accent1 4 2 3 2 2" xfId="1026" xr:uid="{00000000-0005-0000-0000-00008D040000}"/>
    <cellStyle name="20% - Accent1 4 2 3 3" xfId="1027" xr:uid="{00000000-0005-0000-0000-00008E040000}"/>
    <cellStyle name="20% - Accent1 4 2 4" xfId="1028" xr:uid="{00000000-0005-0000-0000-00008F040000}"/>
    <cellStyle name="20% - Accent1 4 2 4 2" xfId="1029" xr:uid="{00000000-0005-0000-0000-000090040000}"/>
    <cellStyle name="20% - Accent1 4 2 5" xfId="1030" xr:uid="{00000000-0005-0000-0000-000091040000}"/>
    <cellStyle name="20% - Accent1 5" xfId="1031" xr:uid="{00000000-0005-0000-0000-000092040000}"/>
    <cellStyle name="20% - Accent1 5 2" xfId="1032" xr:uid="{00000000-0005-0000-0000-000093040000}"/>
    <cellStyle name="20% - Accent1 5 2 2" xfId="1033" xr:uid="{00000000-0005-0000-0000-000094040000}"/>
    <cellStyle name="20% - Accent1 5 2 2 2" xfId="1034" xr:uid="{00000000-0005-0000-0000-000095040000}"/>
    <cellStyle name="20% - Accent1 5 2 3" xfId="1035" xr:uid="{00000000-0005-0000-0000-000096040000}"/>
    <cellStyle name="20% - Accent1 5 3" xfId="1036" xr:uid="{00000000-0005-0000-0000-000097040000}"/>
    <cellStyle name="20% - Accent1 5 3 2" xfId="1037" xr:uid="{00000000-0005-0000-0000-000098040000}"/>
    <cellStyle name="20% - Accent1 5 4" xfId="1038" xr:uid="{00000000-0005-0000-0000-000099040000}"/>
    <cellStyle name="20% - Accent1 6" xfId="1039" xr:uid="{00000000-0005-0000-0000-00009A040000}"/>
    <cellStyle name="20% - Accent1 6 2" xfId="1040" xr:uid="{00000000-0005-0000-0000-00009B040000}"/>
    <cellStyle name="20% - Accent1 6 2 2" xfId="1041" xr:uid="{00000000-0005-0000-0000-00009C040000}"/>
    <cellStyle name="20% - Accent1 6 3" xfId="1042" xr:uid="{00000000-0005-0000-0000-00009D040000}"/>
    <cellStyle name="20% - Accent1 7" xfId="1043" xr:uid="{00000000-0005-0000-0000-00009E040000}"/>
    <cellStyle name="20% - Accent1 7 2" xfId="1044" xr:uid="{00000000-0005-0000-0000-00009F040000}"/>
    <cellStyle name="20% - Accent1 8" xfId="1045" xr:uid="{00000000-0005-0000-0000-0000A0040000}"/>
    <cellStyle name="20% - Accent2 2" xfId="1046" xr:uid="{00000000-0005-0000-0000-0000A1040000}"/>
    <cellStyle name="20% - Accent2 2 10" xfId="1047" xr:uid="{00000000-0005-0000-0000-0000A2040000}"/>
    <cellStyle name="20% - Accent2 2 10 2" xfId="1048" xr:uid="{00000000-0005-0000-0000-0000A3040000}"/>
    <cellStyle name="20% - Accent2 2 10 2 2" xfId="1049" xr:uid="{00000000-0005-0000-0000-0000A4040000}"/>
    <cellStyle name="20% - Accent2 2 10 2 2 2" xfId="1050" xr:uid="{00000000-0005-0000-0000-0000A5040000}"/>
    <cellStyle name="20% - Accent2 2 10 2 3" xfId="1051" xr:uid="{00000000-0005-0000-0000-0000A6040000}"/>
    <cellStyle name="20% - Accent2 2 10 3" xfId="1052" xr:uid="{00000000-0005-0000-0000-0000A7040000}"/>
    <cellStyle name="20% - Accent2 2 10 3 2" xfId="1053" xr:uid="{00000000-0005-0000-0000-0000A8040000}"/>
    <cellStyle name="20% - Accent2 2 10 4" xfId="1054" xr:uid="{00000000-0005-0000-0000-0000A9040000}"/>
    <cellStyle name="20% - Accent2 2 11" xfId="1055" xr:uid="{00000000-0005-0000-0000-0000AA040000}"/>
    <cellStyle name="20% - Accent2 2 11 2" xfId="1056" xr:uid="{00000000-0005-0000-0000-0000AB040000}"/>
    <cellStyle name="20% - Accent2 2 11 2 2" xfId="1057" xr:uid="{00000000-0005-0000-0000-0000AC040000}"/>
    <cellStyle name="20% - Accent2 2 11 3" xfId="1058" xr:uid="{00000000-0005-0000-0000-0000AD040000}"/>
    <cellStyle name="20% - Accent2 2 12" xfId="1059" xr:uid="{00000000-0005-0000-0000-0000AE040000}"/>
    <cellStyle name="20% - Accent2 2 12 2" xfId="1060" xr:uid="{00000000-0005-0000-0000-0000AF040000}"/>
    <cellStyle name="20% - Accent2 2 13" xfId="1061" xr:uid="{00000000-0005-0000-0000-0000B0040000}"/>
    <cellStyle name="20% - Accent2 2 2" xfId="1062" xr:uid="{00000000-0005-0000-0000-0000B1040000}"/>
    <cellStyle name="20% - Accent2 2 2 2" xfId="1063" xr:uid="{00000000-0005-0000-0000-0000B2040000}"/>
    <cellStyle name="20% - Accent2 2 3" xfId="1064" xr:uid="{00000000-0005-0000-0000-0000B3040000}"/>
    <cellStyle name="20% - Accent2 2 3 2" xfId="1065" xr:uid="{00000000-0005-0000-0000-0000B4040000}"/>
    <cellStyle name="20% - Accent2 2 3 2 2" xfId="1066" xr:uid="{00000000-0005-0000-0000-0000B5040000}"/>
    <cellStyle name="20% - Accent2 2 3 2 2 2" xfId="1067" xr:uid="{00000000-0005-0000-0000-0000B6040000}"/>
    <cellStyle name="20% - Accent2 2 3 2 2 2 2" xfId="1068" xr:uid="{00000000-0005-0000-0000-0000B7040000}"/>
    <cellStyle name="20% - Accent2 2 3 2 2 2 2 2" xfId="1069" xr:uid="{00000000-0005-0000-0000-0000B8040000}"/>
    <cellStyle name="20% - Accent2 2 3 2 2 2 2 2 2" xfId="1070" xr:uid="{00000000-0005-0000-0000-0000B9040000}"/>
    <cellStyle name="20% - Accent2 2 3 2 2 2 2 2 2 2" xfId="1071" xr:uid="{00000000-0005-0000-0000-0000BA040000}"/>
    <cellStyle name="20% - Accent2 2 3 2 2 2 2 2 3" xfId="1072" xr:uid="{00000000-0005-0000-0000-0000BB040000}"/>
    <cellStyle name="20% - Accent2 2 3 2 2 2 2 3" xfId="1073" xr:uid="{00000000-0005-0000-0000-0000BC040000}"/>
    <cellStyle name="20% - Accent2 2 3 2 2 2 2 3 2" xfId="1074" xr:uid="{00000000-0005-0000-0000-0000BD040000}"/>
    <cellStyle name="20% - Accent2 2 3 2 2 2 2 4" xfId="1075" xr:uid="{00000000-0005-0000-0000-0000BE040000}"/>
    <cellStyle name="20% - Accent2 2 3 2 2 2 3" xfId="1076" xr:uid="{00000000-0005-0000-0000-0000BF040000}"/>
    <cellStyle name="20% - Accent2 2 3 2 2 2 3 2" xfId="1077" xr:uid="{00000000-0005-0000-0000-0000C0040000}"/>
    <cellStyle name="20% - Accent2 2 3 2 2 2 3 2 2" xfId="1078" xr:uid="{00000000-0005-0000-0000-0000C1040000}"/>
    <cellStyle name="20% - Accent2 2 3 2 2 2 3 3" xfId="1079" xr:uid="{00000000-0005-0000-0000-0000C2040000}"/>
    <cellStyle name="20% - Accent2 2 3 2 2 2 4" xfId="1080" xr:uid="{00000000-0005-0000-0000-0000C3040000}"/>
    <cellStyle name="20% - Accent2 2 3 2 2 2 4 2" xfId="1081" xr:uid="{00000000-0005-0000-0000-0000C4040000}"/>
    <cellStyle name="20% - Accent2 2 3 2 2 2 5" xfId="1082" xr:uid="{00000000-0005-0000-0000-0000C5040000}"/>
    <cellStyle name="20% - Accent2 2 3 2 2 3" xfId="1083" xr:uid="{00000000-0005-0000-0000-0000C6040000}"/>
    <cellStyle name="20% - Accent2 2 3 2 2 3 2" xfId="1084" xr:uid="{00000000-0005-0000-0000-0000C7040000}"/>
    <cellStyle name="20% - Accent2 2 3 2 2 3 2 2" xfId="1085" xr:uid="{00000000-0005-0000-0000-0000C8040000}"/>
    <cellStyle name="20% - Accent2 2 3 2 2 3 2 2 2" xfId="1086" xr:uid="{00000000-0005-0000-0000-0000C9040000}"/>
    <cellStyle name="20% - Accent2 2 3 2 2 3 2 2 2 2" xfId="1087" xr:uid="{00000000-0005-0000-0000-0000CA040000}"/>
    <cellStyle name="20% - Accent2 2 3 2 2 3 2 2 3" xfId="1088" xr:uid="{00000000-0005-0000-0000-0000CB040000}"/>
    <cellStyle name="20% - Accent2 2 3 2 2 3 2 3" xfId="1089" xr:uid="{00000000-0005-0000-0000-0000CC040000}"/>
    <cellStyle name="20% - Accent2 2 3 2 2 3 2 3 2" xfId="1090" xr:uid="{00000000-0005-0000-0000-0000CD040000}"/>
    <cellStyle name="20% - Accent2 2 3 2 2 3 2 4" xfId="1091" xr:uid="{00000000-0005-0000-0000-0000CE040000}"/>
    <cellStyle name="20% - Accent2 2 3 2 2 3 3" xfId="1092" xr:uid="{00000000-0005-0000-0000-0000CF040000}"/>
    <cellStyle name="20% - Accent2 2 3 2 2 3 3 2" xfId="1093" xr:uid="{00000000-0005-0000-0000-0000D0040000}"/>
    <cellStyle name="20% - Accent2 2 3 2 2 3 3 2 2" xfId="1094" xr:uid="{00000000-0005-0000-0000-0000D1040000}"/>
    <cellStyle name="20% - Accent2 2 3 2 2 3 3 3" xfId="1095" xr:uid="{00000000-0005-0000-0000-0000D2040000}"/>
    <cellStyle name="20% - Accent2 2 3 2 2 3 4" xfId="1096" xr:uid="{00000000-0005-0000-0000-0000D3040000}"/>
    <cellStyle name="20% - Accent2 2 3 2 2 3 4 2" xfId="1097" xr:uid="{00000000-0005-0000-0000-0000D4040000}"/>
    <cellStyle name="20% - Accent2 2 3 2 2 3 5" xfId="1098" xr:uid="{00000000-0005-0000-0000-0000D5040000}"/>
    <cellStyle name="20% - Accent2 2 3 2 2 4" xfId="1099" xr:uid="{00000000-0005-0000-0000-0000D6040000}"/>
    <cellStyle name="20% - Accent2 2 3 2 2 4 2" xfId="1100" xr:uid="{00000000-0005-0000-0000-0000D7040000}"/>
    <cellStyle name="20% - Accent2 2 3 2 2 4 2 2" xfId="1101" xr:uid="{00000000-0005-0000-0000-0000D8040000}"/>
    <cellStyle name="20% - Accent2 2 3 2 2 4 2 2 2" xfId="1102" xr:uid="{00000000-0005-0000-0000-0000D9040000}"/>
    <cellStyle name="20% - Accent2 2 3 2 2 4 2 3" xfId="1103" xr:uid="{00000000-0005-0000-0000-0000DA040000}"/>
    <cellStyle name="20% - Accent2 2 3 2 2 4 3" xfId="1104" xr:uid="{00000000-0005-0000-0000-0000DB040000}"/>
    <cellStyle name="20% - Accent2 2 3 2 2 4 3 2" xfId="1105" xr:uid="{00000000-0005-0000-0000-0000DC040000}"/>
    <cellStyle name="20% - Accent2 2 3 2 2 4 4" xfId="1106" xr:uid="{00000000-0005-0000-0000-0000DD040000}"/>
    <cellStyle name="20% - Accent2 2 3 2 2 5" xfId="1107" xr:uid="{00000000-0005-0000-0000-0000DE040000}"/>
    <cellStyle name="20% - Accent2 2 3 2 2 5 2" xfId="1108" xr:uid="{00000000-0005-0000-0000-0000DF040000}"/>
    <cellStyle name="20% - Accent2 2 3 2 2 5 2 2" xfId="1109" xr:uid="{00000000-0005-0000-0000-0000E0040000}"/>
    <cellStyle name="20% - Accent2 2 3 2 2 5 3" xfId="1110" xr:uid="{00000000-0005-0000-0000-0000E1040000}"/>
    <cellStyle name="20% - Accent2 2 3 2 2 6" xfId="1111" xr:uid="{00000000-0005-0000-0000-0000E2040000}"/>
    <cellStyle name="20% - Accent2 2 3 2 2 6 2" xfId="1112" xr:uid="{00000000-0005-0000-0000-0000E3040000}"/>
    <cellStyle name="20% - Accent2 2 3 2 2 7" xfId="1113" xr:uid="{00000000-0005-0000-0000-0000E4040000}"/>
    <cellStyle name="20% - Accent2 2 3 2 3" xfId="1114" xr:uid="{00000000-0005-0000-0000-0000E5040000}"/>
    <cellStyle name="20% - Accent2 2 3 2 3 2" xfId="1115" xr:uid="{00000000-0005-0000-0000-0000E6040000}"/>
    <cellStyle name="20% - Accent2 2 3 2 3 2 2" xfId="1116" xr:uid="{00000000-0005-0000-0000-0000E7040000}"/>
    <cellStyle name="20% - Accent2 2 3 2 3 2 2 2" xfId="1117" xr:uid="{00000000-0005-0000-0000-0000E8040000}"/>
    <cellStyle name="20% - Accent2 2 3 2 3 2 2 2 2" xfId="1118" xr:uid="{00000000-0005-0000-0000-0000E9040000}"/>
    <cellStyle name="20% - Accent2 2 3 2 3 2 2 3" xfId="1119" xr:uid="{00000000-0005-0000-0000-0000EA040000}"/>
    <cellStyle name="20% - Accent2 2 3 2 3 2 3" xfId="1120" xr:uid="{00000000-0005-0000-0000-0000EB040000}"/>
    <cellStyle name="20% - Accent2 2 3 2 3 2 3 2" xfId="1121" xr:uid="{00000000-0005-0000-0000-0000EC040000}"/>
    <cellStyle name="20% - Accent2 2 3 2 3 2 4" xfId="1122" xr:uid="{00000000-0005-0000-0000-0000ED040000}"/>
    <cellStyle name="20% - Accent2 2 3 2 3 3" xfId="1123" xr:uid="{00000000-0005-0000-0000-0000EE040000}"/>
    <cellStyle name="20% - Accent2 2 3 2 3 3 2" xfId="1124" xr:uid="{00000000-0005-0000-0000-0000EF040000}"/>
    <cellStyle name="20% - Accent2 2 3 2 3 3 2 2" xfId="1125" xr:uid="{00000000-0005-0000-0000-0000F0040000}"/>
    <cellStyle name="20% - Accent2 2 3 2 3 3 3" xfId="1126" xr:uid="{00000000-0005-0000-0000-0000F1040000}"/>
    <cellStyle name="20% - Accent2 2 3 2 3 4" xfId="1127" xr:uid="{00000000-0005-0000-0000-0000F2040000}"/>
    <cellStyle name="20% - Accent2 2 3 2 3 4 2" xfId="1128" xr:uid="{00000000-0005-0000-0000-0000F3040000}"/>
    <cellStyle name="20% - Accent2 2 3 2 3 5" xfId="1129" xr:uid="{00000000-0005-0000-0000-0000F4040000}"/>
    <cellStyle name="20% - Accent2 2 3 2 4" xfId="1130" xr:uid="{00000000-0005-0000-0000-0000F5040000}"/>
    <cellStyle name="20% - Accent2 2 3 2 4 2" xfId="1131" xr:uid="{00000000-0005-0000-0000-0000F6040000}"/>
    <cellStyle name="20% - Accent2 2 3 2 4 2 2" xfId="1132" xr:uid="{00000000-0005-0000-0000-0000F7040000}"/>
    <cellStyle name="20% - Accent2 2 3 2 4 2 2 2" xfId="1133" xr:uid="{00000000-0005-0000-0000-0000F8040000}"/>
    <cellStyle name="20% - Accent2 2 3 2 4 2 2 2 2" xfId="1134" xr:uid="{00000000-0005-0000-0000-0000F9040000}"/>
    <cellStyle name="20% - Accent2 2 3 2 4 2 2 3" xfId="1135" xr:uid="{00000000-0005-0000-0000-0000FA040000}"/>
    <cellStyle name="20% - Accent2 2 3 2 4 2 3" xfId="1136" xr:uid="{00000000-0005-0000-0000-0000FB040000}"/>
    <cellStyle name="20% - Accent2 2 3 2 4 2 3 2" xfId="1137" xr:uid="{00000000-0005-0000-0000-0000FC040000}"/>
    <cellStyle name="20% - Accent2 2 3 2 4 2 4" xfId="1138" xr:uid="{00000000-0005-0000-0000-0000FD040000}"/>
    <cellStyle name="20% - Accent2 2 3 2 4 3" xfId="1139" xr:uid="{00000000-0005-0000-0000-0000FE040000}"/>
    <cellStyle name="20% - Accent2 2 3 2 4 3 2" xfId="1140" xr:uid="{00000000-0005-0000-0000-0000FF040000}"/>
    <cellStyle name="20% - Accent2 2 3 2 4 3 2 2" xfId="1141" xr:uid="{00000000-0005-0000-0000-000000050000}"/>
    <cellStyle name="20% - Accent2 2 3 2 4 3 3" xfId="1142" xr:uid="{00000000-0005-0000-0000-000001050000}"/>
    <cellStyle name="20% - Accent2 2 3 2 4 4" xfId="1143" xr:uid="{00000000-0005-0000-0000-000002050000}"/>
    <cellStyle name="20% - Accent2 2 3 2 4 4 2" xfId="1144" xr:uid="{00000000-0005-0000-0000-000003050000}"/>
    <cellStyle name="20% - Accent2 2 3 2 4 5" xfId="1145" xr:uid="{00000000-0005-0000-0000-000004050000}"/>
    <cellStyle name="20% - Accent2 2 3 2 5" xfId="1146" xr:uid="{00000000-0005-0000-0000-000005050000}"/>
    <cellStyle name="20% - Accent2 2 3 2 5 2" xfId="1147" xr:uid="{00000000-0005-0000-0000-000006050000}"/>
    <cellStyle name="20% - Accent2 2 3 2 5 2 2" xfId="1148" xr:uid="{00000000-0005-0000-0000-000007050000}"/>
    <cellStyle name="20% - Accent2 2 3 2 5 2 2 2" xfId="1149" xr:uid="{00000000-0005-0000-0000-000008050000}"/>
    <cellStyle name="20% - Accent2 2 3 2 5 2 3" xfId="1150" xr:uid="{00000000-0005-0000-0000-000009050000}"/>
    <cellStyle name="20% - Accent2 2 3 2 5 3" xfId="1151" xr:uid="{00000000-0005-0000-0000-00000A050000}"/>
    <cellStyle name="20% - Accent2 2 3 2 5 3 2" xfId="1152" xr:uid="{00000000-0005-0000-0000-00000B050000}"/>
    <cellStyle name="20% - Accent2 2 3 2 5 4" xfId="1153" xr:uid="{00000000-0005-0000-0000-00000C050000}"/>
    <cellStyle name="20% - Accent2 2 3 2 6" xfId="1154" xr:uid="{00000000-0005-0000-0000-00000D050000}"/>
    <cellStyle name="20% - Accent2 2 3 2 6 2" xfId="1155" xr:uid="{00000000-0005-0000-0000-00000E050000}"/>
    <cellStyle name="20% - Accent2 2 3 2 6 2 2" xfId="1156" xr:uid="{00000000-0005-0000-0000-00000F050000}"/>
    <cellStyle name="20% - Accent2 2 3 2 6 3" xfId="1157" xr:uid="{00000000-0005-0000-0000-000010050000}"/>
    <cellStyle name="20% - Accent2 2 3 2 7" xfId="1158" xr:uid="{00000000-0005-0000-0000-000011050000}"/>
    <cellStyle name="20% - Accent2 2 3 2 7 2" xfId="1159" xr:uid="{00000000-0005-0000-0000-000012050000}"/>
    <cellStyle name="20% - Accent2 2 3 2 8" xfId="1160" xr:uid="{00000000-0005-0000-0000-000013050000}"/>
    <cellStyle name="20% - Accent2 2 3 3" xfId="1161" xr:uid="{00000000-0005-0000-0000-000014050000}"/>
    <cellStyle name="20% - Accent2 2 3 3 2" xfId="1162" xr:uid="{00000000-0005-0000-0000-000015050000}"/>
    <cellStyle name="20% - Accent2 2 3 3 2 2" xfId="1163" xr:uid="{00000000-0005-0000-0000-000016050000}"/>
    <cellStyle name="20% - Accent2 2 3 3 2 2 2" xfId="1164" xr:uid="{00000000-0005-0000-0000-000017050000}"/>
    <cellStyle name="20% - Accent2 2 3 3 2 2 2 2" xfId="1165" xr:uid="{00000000-0005-0000-0000-000018050000}"/>
    <cellStyle name="20% - Accent2 2 3 3 2 2 2 2 2" xfId="1166" xr:uid="{00000000-0005-0000-0000-000019050000}"/>
    <cellStyle name="20% - Accent2 2 3 3 2 2 2 3" xfId="1167" xr:uid="{00000000-0005-0000-0000-00001A050000}"/>
    <cellStyle name="20% - Accent2 2 3 3 2 2 3" xfId="1168" xr:uid="{00000000-0005-0000-0000-00001B050000}"/>
    <cellStyle name="20% - Accent2 2 3 3 2 2 3 2" xfId="1169" xr:uid="{00000000-0005-0000-0000-00001C050000}"/>
    <cellStyle name="20% - Accent2 2 3 3 2 2 4" xfId="1170" xr:uid="{00000000-0005-0000-0000-00001D050000}"/>
    <cellStyle name="20% - Accent2 2 3 3 2 3" xfId="1171" xr:uid="{00000000-0005-0000-0000-00001E050000}"/>
    <cellStyle name="20% - Accent2 2 3 3 2 3 2" xfId="1172" xr:uid="{00000000-0005-0000-0000-00001F050000}"/>
    <cellStyle name="20% - Accent2 2 3 3 2 3 2 2" xfId="1173" xr:uid="{00000000-0005-0000-0000-000020050000}"/>
    <cellStyle name="20% - Accent2 2 3 3 2 3 3" xfId="1174" xr:uid="{00000000-0005-0000-0000-000021050000}"/>
    <cellStyle name="20% - Accent2 2 3 3 2 4" xfId="1175" xr:uid="{00000000-0005-0000-0000-000022050000}"/>
    <cellStyle name="20% - Accent2 2 3 3 2 4 2" xfId="1176" xr:uid="{00000000-0005-0000-0000-000023050000}"/>
    <cellStyle name="20% - Accent2 2 3 3 2 5" xfId="1177" xr:uid="{00000000-0005-0000-0000-000024050000}"/>
    <cellStyle name="20% - Accent2 2 3 3 3" xfId="1178" xr:uid="{00000000-0005-0000-0000-000025050000}"/>
    <cellStyle name="20% - Accent2 2 3 3 3 2" xfId="1179" xr:uid="{00000000-0005-0000-0000-000026050000}"/>
    <cellStyle name="20% - Accent2 2 3 3 3 2 2" xfId="1180" xr:uid="{00000000-0005-0000-0000-000027050000}"/>
    <cellStyle name="20% - Accent2 2 3 3 3 2 2 2" xfId="1181" xr:uid="{00000000-0005-0000-0000-000028050000}"/>
    <cellStyle name="20% - Accent2 2 3 3 3 2 2 2 2" xfId="1182" xr:uid="{00000000-0005-0000-0000-000029050000}"/>
    <cellStyle name="20% - Accent2 2 3 3 3 2 2 3" xfId="1183" xr:uid="{00000000-0005-0000-0000-00002A050000}"/>
    <cellStyle name="20% - Accent2 2 3 3 3 2 3" xfId="1184" xr:uid="{00000000-0005-0000-0000-00002B050000}"/>
    <cellStyle name="20% - Accent2 2 3 3 3 2 3 2" xfId="1185" xr:uid="{00000000-0005-0000-0000-00002C050000}"/>
    <cellStyle name="20% - Accent2 2 3 3 3 2 4" xfId="1186" xr:uid="{00000000-0005-0000-0000-00002D050000}"/>
    <cellStyle name="20% - Accent2 2 3 3 3 3" xfId="1187" xr:uid="{00000000-0005-0000-0000-00002E050000}"/>
    <cellStyle name="20% - Accent2 2 3 3 3 3 2" xfId="1188" xr:uid="{00000000-0005-0000-0000-00002F050000}"/>
    <cellStyle name="20% - Accent2 2 3 3 3 3 2 2" xfId="1189" xr:uid="{00000000-0005-0000-0000-000030050000}"/>
    <cellStyle name="20% - Accent2 2 3 3 3 3 3" xfId="1190" xr:uid="{00000000-0005-0000-0000-000031050000}"/>
    <cellStyle name="20% - Accent2 2 3 3 3 4" xfId="1191" xr:uid="{00000000-0005-0000-0000-000032050000}"/>
    <cellStyle name="20% - Accent2 2 3 3 3 4 2" xfId="1192" xr:uid="{00000000-0005-0000-0000-000033050000}"/>
    <cellStyle name="20% - Accent2 2 3 3 3 5" xfId="1193" xr:uid="{00000000-0005-0000-0000-000034050000}"/>
    <cellStyle name="20% - Accent2 2 3 3 4" xfId="1194" xr:uid="{00000000-0005-0000-0000-000035050000}"/>
    <cellStyle name="20% - Accent2 2 3 3 4 2" xfId="1195" xr:uid="{00000000-0005-0000-0000-000036050000}"/>
    <cellStyle name="20% - Accent2 2 3 3 4 2 2" xfId="1196" xr:uid="{00000000-0005-0000-0000-000037050000}"/>
    <cellStyle name="20% - Accent2 2 3 3 4 2 2 2" xfId="1197" xr:uid="{00000000-0005-0000-0000-000038050000}"/>
    <cellStyle name="20% - Accent2 2 3 3 4 2 3" xfId="1198" xr:uid="{00000000-0005-0000-0000-000039050000}"/>
    <cellStyle name="20% - Accent2 2 3 3 4 3" xfId="1199" xr:uid="{00000000-0005-0000-0000-00003A050000}"/>
    <cellStyle name="20% - Accent2 2 3 3 4 3 2" xfId="1200" xr:uid="{00000000-0005-0000-0000-00003B050000}"/>
    <cellStyle name="20% - Accent2 2 3 3 4 4" xfId="1201" xr:uid="{00000000-0005-0000-0000-00003C050000}"/>
    <cellStyle name="20% - Accent2 2 3 3 5" xfId="1202" xr:uid="{00000000-0005-0000-0000-00003D050000}"/>
    <cellStyle name="20% - Accent2 2 3 3 5 2" xfId="1203" xr:uid="{00000000-0005-0000-0000-00003E050000}"/>
    <cellStyle name="20% - Accent2 2 3 3 5 2 2" xfId="1204" xr:uid="{00000000-0005-0000-0000-00003F050000}"/>
    <cellStyle name="20% - Accent2 2 3 3 5 3" xfId="1205" xr:uid="{00000000-0005-0000-0000-000040050000}"/>
    <cellStyle name="20% - Accent2 2 3 3 6" xfId="1206" xr:uid="{00000000-0005-0000-0000-000041050000}"/>
    <cellStyle name="20% - Accent2 2 3 3 6 2" xfId="1207" xr:uid="{00000000-0005-0000-0000-000042050000}"/>
    <cellStyle name="20% - Accent2 2 3 3 7" xfId="1208" xr:uid="{00000000-0005-0000-0000-000043050000}"/>
    <cellStyle name="20% - Accent2 2 3 4" xfId="1209" xr:uid="{00000000-0005-0000-0000-000044050000}"/>
    <cellStyle name="20% - Accent2 2 3 4 2" xfId="1210" xr:uid="{00000000-0005-0000-0000-000045050000}"/>
    <cellStyle name="20% - Accent2 2 3 4 2 2" xfId="1211" xr:uid="{00000000-0005-0000-0000-000046050000}"/>
    <cellStyle name="20% - Accent2 2 3 4 2 2 2" xfId="1212" xr:uid="{00000000-0005-0000-0000-000047050000}"/>
    <cellStyle name="20% - Accent2 2 3 4 2 2 2 2" xfId="1213" xr:uid="{00000000-0005-0000-0000-000048050000}"/>
    <cellStyle name="20% - Accent2 2 3 4 2 2 3" xfId="1214" xr:uid="{00000000-0005-0000-0000-000049050000}"/>
    <cellStyle name="20% - Accent2 2 3 4 2 3" xfId="1215" xr:uid="{00000000-0005-0000-0000-00004A050000}"/>
    <cellStyle name="20% - Accent2 2 3 4 2 3 2" xfId="1216" xr:uid="{00000000-0005-0000-0000-00004B050000}"/>
    <cellStyle name="20% - Accent2 2 3 4 2 4" xfId="1217" xr:uid="{00000000-0005-0000-0000-00004C050000}"/>
    <cellStyle name="20% - Accent2 2 3 4 3" xfId="1218" xr:uid="{00000000-0005-0000-0000-00004D050000}"/>
    <cellStyle name="20% - Accent2 2 3 4 3 2" xfId="1219" xr:uid="{00000000-0005-0000-0000-00004E050000}"/>
    <cellStyle name="20% - Accent2 2 3 4 3 2 2" xfId="1220" xr:uid="{00000000-0005-0000-0000-00004F050000}"/>
    <cellStyle name="20% - Accent2 2 3 4 3 3" xfId="1221" xr:uid="{00000000-0005-0000-0000-000050050000}"/>
    <cellStyle name="20% - Accent2 2 3 4 4" xfId="1222" xr:uid="{00000000-0005-0000-0000-000051050000}"/>
    <cellStyle name="20% - Accent2 2 3 4 4 2" xfId="1223" xr:uid="{00000000-0005-0000-0000-000052050000}"/>
    <cellStyle name="20% - Accent2 2 3 4 5" xfId="1224" xr:uid="{00000000-0005-0000-0000-000053050000}"/>
    <cellStyle name="20% - Accent2 2 3 5" xfId="1225" xr:uid="{00000000-0005-0000-0000-000054050000}"/>
    <cellStyle name="20% - Accent2 2 3 5 2" xfId="1226" xr:uid="{00000000-0005-0000-0000-000055050000}"/>
    <cellStyle name="20% - Accent2 2 3 5 2 2" xfId="1227" xr:uid="{00000000-0005-0000-0000-000056050000}"/>
    <cellStyle name="20% - Accent2 2 3 5 2 2 2" xfId="1228" xr:uid="{00000000-0005-0000-0000-000057050000}"/>
    <cellStyle name="20% - Accent2 2 3 5 2 2 2 2" xfId="1229" xr:uid="{00000000-0005-0000-0000-000058050000}"/>
    <cellStyle name="20% - Accent2 2 3 5 2 2 3" xfId="1230" xr:uid="{00000000-0005-0000-0000-000059050000}"/>
    <cellStyle name="20% - Accent2 2 3 5 2 3" xfId="1231" xr:uid="{00000000-0005-0000-0000-00005A050000}"/>
    <cellStyle name="20% - Accent2 2 3 5 2 3 2" xfId="1232" xr:uid="{00000000-0005-0000-0000-00005B050000}"/>
    <cellStyle name="20% - Accent2 2 3 5 2 4" xfId="1233" xr:uid="{00000000-0005-0000-0000-00005C050000}"/>
    <cellStyle name="20% - Accent2 2 3 5 3" xfId="1234" xr:uid="{00000000-0005-0000-0000-00005D050000}"/>
    <cellStyle name="20% - Accent2 2 3 5 3 2" xfId="1235" xr:uid="{00000000-0005-0000-0000-00005E050000}"/>
    <cellStyle name="20% - Accent2 2 3 5 3 2 2" xfId="1236" xr:uid="{00000000-0005-0000-0000-00005F050000}"/>
    <cellStyle name="20% - Accent2 2 3 5 3 3" xfId="1237" xr:uid="{00000000-0005-0000-0000-000060050000}"/>
    <cellStyle name="20% - Accent2 2 3 5 4" xfId="1238" xr:uid="{00000000-0005-0000-0000-000061050000}"/>
    <cellStyle name="20% - Accent2 2 3 5 4 2" xfId="1239" xr:uid="{00000000-0005-0000-0000-000062050000}"/>
    <cellStyle name="20% - Accent2 2 3 5 5" xfId="1240" xr:uid="{00000000-0005-0000-0000-000063050000}"/>
    <cellStyle name="20% - Accent2 2 3 6" xfId="1241" xr:uid="{00000000-0005-0000-0000-000064050000}"/>
    <cellStyle name="20% - Accent2 2 3 6 2" xfId="1242" xr:uid="{00000000-0005-0000-0000-000065050000}"/>
    <cellStyle name="20% - Accent2 2 3 6 2 2" xfId="1243" xr:uid="{00000000-0005-0000-0000-000066050000}"/>
    <cellStyle name="20% - Accent2 2 3 6 2 2 2" xfId="1244" xr:uid="{00000000-0005-0000-0000-000067050000}"/>
    <cellStyle name="20% - Accent2 2 3 6 2 3" xfId="1245" xr:uid="{00000000-0005-0000-0000-000068050000}"/>
    <cellStyle name="20% - Accent2 2 3 6 3" xfId="1246" xr:uid="{00000000-0005-0000-0000-000069050000}"/>
    <cellStyle name="20% - Accent2 2 3 6 3 2" xfId="1247" xr:uid="{00000000-0005-0000-0000-00006A050000}"/>
    <cellStyle name="20% - Accent2 2 3 6 4" xfId="1248" xr:uid="{00000000-0005-0000-0000-00006B050000}"/>
    <cellStyle name="20% - Accent2 2 3 7" xfId="1249" xr:uid="{00000000-0005-0000-0000-00006C050000}"/>
    <cellStyle name="20% - Accent2 2 3 7 2" xfId="1250" xr:uid="{00000000-0005-0000-0000-00006D050000}"/>
    <cellStyle name="20% - Accent2 2 3 7 2 2" xfId="1251" xr:uid="{00000000-0005-0000-0000-00006E050000}"/>
    <cellStyle name="20% - Accent2 2 3 7 3" xfId="1252" xr:uid="{00000000-0005-0000-0000-00006F050000}"/>
    <cellStyle name="20% - Accent2 2 3 8" xfId="1253" xr:uid="{00000000-0005-0000-0000-000070050000}"/>
    <cellStyle name="20% - Accent2 2 3 8 2" xfId="1254" xr:uid="{00000000-0005-0000-0000-000071050000}"/>
    <cellStyle name="20% - Accent2 2 3 9" xfId="1255" xr:uid="{00000000-0005-0000-0000-000072050000}"/>
    <cellStyle name="20% - Accent2 2 4" xfId="1256" xr:uid="{00000000-0005-0000-0000-000073050000}"/>
    <cellStyle name="20% - Accent2 2 4 2" xfId="1257" xr:uid="{00000000-0005-0000-0000-000074050000}"/>
    <cellStyle name="20% - Accent2 2 4 2 2" xfId="1258" xr:uid="{00000000-0005-0000-0000-000075050000}"/>
    <cellStyle name="20% - Accent2 2 4 2 2 2" xfId="1259" xr:uid="{00000000-0005-0000-0000-000076050000}"/>
    <cellStyle name="20% - Accent2 2 4 2 2 2 2" xfId="1260" xr:uid="{00000000-0005-0000-0000-000077050000}"/>
    <cellStyle name="20% - Accent2 2 4 2 2 2 2 2" xfId="1261" xr:uid="{00000000-0005-0000-0000-000078050000}"/>
    <cellStyle name="20% - Accent2 2 4 2 2 2 2 2 2" xfId="1262" xr:uid="{00000000-0005-0000-0000-000079050000}"/>
    <cellStyle name="20% - Accent2 2 4 2 2 2 2 2 2 2" xfId="1263" xr:uid="{00000000-0005-0000-0000-00007A050000}"/>
    <cellStyle name="20% - Accent2 2 4 2 2 2 2 2 3" xfId="1264" xr:uid="{00000000-0005-0000-0000-00007B050000}"/>
    <cellStyle name="20% - Accent2 2 4 2 2 2 2 3" xfId="1265" xr:uid="{00000000-0005-0000-0000-00007C050000}"/>
    <cellStyle name="20% - Accent2 2 4 2 2 2 2 3 2" xfId="1266" xr:uid="{00000000-0005-0000-0000-00007D050000}"/>
    <cellStyle name="20% - Accent2 2 4 2 2 2 2 4" xfId="1267" xr:uid="{00000000-0005-0000-0000-00007E050000}"/>
    <cellStyle name="20% - Accent2 2 4 2 2 2 3" xfId="1268" xr:uid="{00000000-0005-0000-0000-00007F050000}"/>
    <cellStyle name="20% - Accent2 2 4 2 2 2 3 2" xfId="1269" xr:uid="{00000000-0005-0000-0000-000080050000}"/>
    <cellStyle name="20% - Accent2 2 4 2 2 2 3 2 2" xfId="1270" xr:uid="{00000000-0005-0000-0000-000081050000}"/>
    <cellStyle name="20% - Accent2 2 4 2 2 2 3 3" xfId="1271" xr:uid="{00000000-0005-0000-0000-000082050000}"/>
    <cellStyle name="20% - Accent2 2 4 2 2 2 4" xfId="1272" xr:uid="{00000000-0005-0000-0000-000083050000}"/>
    <cellStyle name="20% - Accent2 2 4 2 2 2 4 2" xfId="1273" xr:uid="{00000000-0005-0000-0000-000084050000}"/>
    <cellStyle name="20% - Accent2 2 4 2 2 2 5" xfId="1274" xr:uid="{00000000-0005-0000-0000-000085050000}"/>
    <cellStyle name="20% - Accent2 2 4 2 2 3" xfId="1275" xr:uid="{00000000-0005-0000-0000-000086050000}"/>
    <cellStyle name="20% - Accent2 2 4 2 2 3 2" xfId="1276" xr:uid="{00000000-0005-0000-0000-000087050000}"/>
    <cellStyle name="20% - Accent2 2 4 2 2 3 2 2" xfId="1277" xr:uid="{00000000-0005-0000-0000-000088050000}"/>
    <cellStyle name="20% - Accent2 2 4 2 2 3 2 2 2" xfId="1278" xr:uid="{00000000-0005-0000-0000-000089050000}"/>
    <cellStyle name="20% - Accent2 2 4 2 2 3 2 2 2 2" xfId="1279" xr:uid="{00000000-0005-0000-0000-00008A050000}"/>
    <cellStyle name="20% - Accent2 2 4 2 2 3 2 2 3" xfId="1280" xr:uid="{00000000-0005-0000-0000-00008B050000}"/>
    <cellStyle name="20% - Accent2 2 4 2 2 3 2 3" xfId="1281" xr:uid="{00000000-0005-0000-0000-00008C050000}"/>
    <cellStyle name="20% - Accent2 2 4 2 2 3 2 3 2" xfId="1282" xr:uid="{00000000-0005-0000-0000-00008D050000}"/>
    <cellStyle name="20% - Accent2 2 4 2 2 3 2 4" xfId="1283" xr:uid="{00000000-0005-0000-0000-00008E050000}"/>
    <cellStyle name="20% - Accent2 2 4 2 2 3 3" xfId="1284" xr:uid="{00000000-0005-0000-0000-00008F050000}"/>
    <cellStyle name="20% - Accent2 2 4 2 2 3 3 2" xfId="1285" xr:uid="{00000000-0005-0000-0000-000090050000}"/>
    <cellStyle name="20% - Accent2 2 4 2 2 3 3 2 2" xfId="1286" xr:uid="{00000000-0005-0000-0000-000091050000}"/>
    <cellStyle name="20% - Accent2 2 4 2 2 3 3 3" xfId="1287" xr:uid="{00000000-0005-0000-0000-000092050000}"/>
    <cellStyle name="20% - Accent2 2 4 2 2 3 4" xfId="1288" xr:uid="{00000000-0005-0000-0000-000093050000}"/>
    <cellStyle name="20% - Accent2 2 4 2 2 3 4 2" xfId="1289" xr:uid="{00000000-0005-0000-0000-000094050000}"/>
    <cellStyle name="20% - Accent2 2 4 2 2 3 5" xfId="1290" xr:uid="{00000000-0005-0000-0000-000095050000}"/>
    <cellStyle name="20% - Accent2 2 4 2 2 4" xfId="1291" xr:uid="{00000000-0005-0000-0000-000096050000}"/>
    <cellStyle name="20% - Accent2 2 4 2 2 4 2" xfId="1292" xr:uid="{00000000-0005-0000-0000-000097050000}"/>
    <cellStyle name="20% - Accent2 2 4 2 2 4 2 2" xfId="1293" xr:uid="{00000000-0005-0000-0000-000098050000}"/>
    <cellStyle name="20% - Accent2 2 4 2 2 4 2 2 2" xfId="1294" xr:uid="{00000000-0005-0000-0000-000099050000}"/>
    <cellStyle name="20% - Accent2 2 4 2 2 4 2 3" xfId="1295" xr:uid="{00000000-0005-0000-0000-00009A050000}"/>
    <cellStyle name="20% - Accent2 2 4 2 2 4 3" xfId="1296" xr:uid="{00000000-0005-0000-0000-00009B050000}"/>
    <cellStyle name="20% - Accent2 2 4 2 2 4 3 2" xfId="1297" xr:uid="{00000000-0005-0000-0000-00009C050000}"/>
    <cellStyle name="20% - Accent2 2 4 2 2 4 4" xfId="1298" xr:uid="{00000000-0005-0000-0000-00009D050000}"/>
    <cellStyle name="20% - Accent2 2 4 2 2 5" xfId="1299" xr:uid="{00000000-0005-0000-0000-00009E050000}"/>
    <cellStyle name="20% - Accent2 2 4 2 2 5 2" xfId="1300" xr:uid="{00000000-0005-0000-0000-00009F050000}"/>
    <cellStyle name="20% - Accent2 2 4 2 2 5 2 2" xfId="1301" xr:uid="{00000000-0005-0000-0000-0000A0050000}"/>
    <cellStyle name="20% - Accent2 2 4 2 2 5 3" xfId="1302" xr:uid="{00000000-0005-0000-0000-0000A1050000}"/>
    <cellStyle name="20% - Accent2 2 4 2 2 6" xfId="1303" xr:uid="{00000000-0005-0000-0000-0000A2050000}"/>
    <cellStyle name="20% - Accent2 2 4 2 2 6 2" xfId="1304" xr:uid="{00000000-0005-0000-0000-0000A3050000}"/>
    <cellStyle name="20% - Accent2 2 4 2 2 7" xfId="1305" xr:uid="{00000000-0005-0000-0000-0000A4050000}"/>
    <cellStyle name="20% - Accent2 2 4 2 3" xfId="1306" xr:uid="{00000000-0005-0000-0000-0000A5050000}"/>
    <cellStyle name="20% - Accent2 2 4 2 3 2" xfId="1307" xr:uid="{00000000-0005-0000-0000-0000A6050000}"/>
    <cellStyle name="20% - Accent2 2 4 2 3 2 2" xfId="1308" xr:uid="{00000000-0005-0000-0000-0000A7050000}"/>
    <cellStyle name="20% - Accent2 2 4 2 3 2 2 2" xfId="1309" xr:uid="{00000000-0005-0000-0000-0000A8050000}"/>
    <cellStyle name="20% - Accent2 2 4 2 3 2 2 2 2" xfId="1310" xr:uid="{00000000-0005-0000-0000-0000A9050000}"/>
    <cellStyle name="20% - Accent2 2 4 2 3 2 2 3" xfId="1311" xr:uid="{00000000-0005-0000-0000-0000AA050000}"/>
    <cellStyle name="20% - Accent2 2 4 2 3 2 3" xfId="1312" xr:uid="{00000000-0005-0000-0000-0000AB050000}"/>
    <cellStyle name="20% - Accent2 2 4 2 3 2 3 2" xfId="1313" xr:uid="{00000000-0005-0000-0000-0000AC050000}"/>
    <cellStyle name="20% - Accent2 2 4 2 3 2 4" xfId="1314" xr:uid="{00000000-0005-0000-0000-0000AD050000}"/>
    <cellStyle name="20% - Accent2 2 4 2 3 3" xfId="1315" xr:uid="{00000000-0005-0000-0000-0000AE050000}"/>
    <cellStyle name="20% - Accent2 2 4 2 3 3 2" xfId="1316" xr:uid="{00000000-0005-0000-0000-0000AF050000}"/>
    <cellStyle name="20% - Accent2 2 4 2 3 3 2 2" xfId="1317" xr:uid="{00000000-0005-0000-0000-0000B0050000}"/>
    <cellStyle name="20% - Accent2 2 4 2 3 3 3" xfId="1318" xr:uid="{00000000-0005-0000-0000-0000B1050000}"/>
    <cellStyle name="20% - Accent2 2 4 2 3 4" xfId="1319" xr:uid="{00000000-0005-0000-0000-0000B2050000}"/>
    <cellStyle name="20% - Accent2 2 4 2 3 4 2" xfId="1320" xr:uid="{00000000-0005-0000-0000-0000B3050000}"/>
    <cellStyle name="20% - Accent2 2 4 2 3 5" xfId="1321" xr:uid="{00000000-0005-0000-0000-0000B4050000}"/>
    <cellStyle name="20% - Accent2 2 4 2 4" xfId="1322" xr:uid="{00000000-0005-0000-0000-0000B5050000}"/>
    <cellStyle name="20% - Accent2 2 4 2 4 2" xfId="1323" xr:uid="{00000000-0005-0000-0000-0000B6050000}"/>
    <cellStyle name="20% - Accent2 2 4 2 4 2 2" xfId="1324" xr:uid="{00000000-0005-0000-0000-0000B7050000}"/>
    <cellStyle name="20% - Accent2 2 4 2 4 2 2 2" xfId="1325" xr:uid="{00000000-0005-0000-0000-0000B8050000}"/>
    <cellStyle name="20% - Accent2 2 4 2 4 2 2 2 2" xfId="1326" xr:uid="{00000000-0005-0000-0000-0000B9050000}"/>
    <cellStyle name="20% - Accent2 2 4 2 4 2 2 3" xfId="1327" xr:uid="{00000000-0005-0000-0000-0000BA050000}"/>
    <cellStyle name="20% - Accent2 2 4 2 4 2 3" xfId="1328" xr:uid="{00000000-0005-0000-0000-0000BB050000}"/>
    <cellStyle name="20% - Accent2 2 4 2 4 2 3 2" xfId="1329" xr:uid="{00000000-0005-0000-0000-0000BC050000}"/>
    <cellStyle name="20% - Accent2 2 4 2 4 2 4" xfId="1330" xr:uid="{00000000-0005-0000-0000-0000BD050000}"/>
    <cellStyle name="20% - Accent2 2 4 2 4 3" xfId="1331" xr:uid="{00000000-0005-0000-0000-0000BE050000}"/>
    <cellStyle name="20% - Accent2 2 4 2 4 3 2" xfId="1332" xr:uid="{00000000-0005-0000-0000-0000BF050000}"/>
    <cellStyle name="20% - Accent2 2 4 2 4 3 2 2" xfId="1333" xr:uid="{00000000-0005-0000-0000-0000C0050000}"/>
    <cellStyle name="20% - Accent2 2 4 2 4 3 3" xfId="1334" xr:uid="{00000000-0005-0000-0000-0000C1050000}"/>
    <cellStyle name="20% - Accent2 2 4 2 4 4" xfId="1335" xr:uid="{00000000-0005-0000-0000-0000C2050000}"/>
    <cellStyle name="20% - Accent2 2 4 2 4 4 2" xfId="1336" xr:uid="{00000000-0005-0000-0000-0000C3050000}"/>
    <cellStyle name="20% - Accent2 2 4 2 4 5" xfId="1337" xr:uid="{00000000-0005-0000-0000-0000C4050000}"/>
    <cellStyle name="20% - Accent2 2 4 2 5" xfId="1338" xr:uid="{00000000-0005-0000-0000-0000C5050000}"/>
    <cellStyle name="20% - Accent2 2 4 2 5 2" xfId="1339" xr:uid="{00000000-0005-0000-0000-0000C6050000}"/>
    <cellStyle name="20% - Accent2 2 4 2 5 2 2" xfId="1340" xr:uid="{00000000-0005-0000-0000-0000C7050000}"/>
    <cellStyle name="20% - Accent2 2 4 2 5 2 2 2" xfId="1341" xr:uid="{00000000-0005-0000-0000-0000C8050000}"/>
    <cellStyle name="20% - Accent2 2 4 2 5 2 3" xfId="1342" xr:uid="{00000000-0005-0000-0000-0000C9050000}"/>
    <cellStyle name="20% - Accent2 2 4 2 5 3" xfId="1343" xr:uid="{00000000-0005-0000-0000-0000CA050000}"/>
    <cellStyle name="20% - Accent2 2 4 2 5 3 2" xfId="1344" xr:uid="{00000000-0005-0000-0000-0000CB050000}"/>
    <cellStyle name="20% - Accent2 2 4 2 5 4" xfId="1345" xr:uid="{00000000-0005-0000-0000-0000CC050000}"/>
    <cellStyle name="20% - Accent2 2 4 2 6" xfId="1346" xr:uid="{00000000-0005-0000-0000-0000CD050000}"/>
    <cellStyle name="20% - Accent2 2 4 2 6 2" xfId="1347" xr:uid="{00000000-0005-0000-0000-0000CE050000}"/>
    <cellStyle name="20% - Accent2 2 4 2 6 2 2" xfId="1348" xr:uid="{00000000-0005-0000-0000-0000CF050000}"/>
    <cellStyle name="20% - Accent2 2 4 2 6 3" xfId="1349" xr:uid="{00000000-0005-0000-0000-0000D0050000}"/>
    <cellStyle name="20% - Accent2 2 4 2 7" xfId="1350" xr:uid="{00000000-0005-0000-0000-0000D1050000}"/>
    <cellStyle name="20% - Accent2 2 4 2 7 2" xfId="1351" xr:uid="{00000000-0005-0000-0000-0000D2050000}"/>
    <cellStyle name="20% - Accent2 2 4 2 8" xfId="1352" xr:uid="{00000000-0005-0000-0000-0000D3050000}"/>
    <cellStyle name="20% - Accent2 2 4 3" xfId="1353" xr:uid="{00000000-0005-0000-0000-0000D4050000}"/>
    <cellStyle name="20% - Accent2 2 4 3 2" xfId="1354" xr:uid="{00000000-0005-0000-0000-0000D5050000}"/>
    <cellStyle name="20% - Accent2 2 4 3 2 2" xfId="1355" xr:uid="{00000000-0005-0000-0000-0000D6050000}"/>
    <cellStyle name="20% - Accent2 2 4 3 2 2 2" xfId="1356" xr:uid="{00000000-0005-0000-0000-0000D7050000}"/>
    <cellStyle name="20% - Accent2 2 4 3 2 2 2 2" xfId="1357" xr:uid="{00000000-0005-0000-0000-0000D8050000}"/>
    <cellStyle name="20% - Accent2 2 4 3 2 2 2 2 2" xfId="1358" xr:uid="{00000000-0005-0000-0000-0000D9050000}"/>
    <cellStyle name="20% - Accent2 2 4 3 2 2 2 3" xfId="1359" xr:uid="{00000000-0005-0000-0000-0000DA050000}"/>
    <cellStyle name="20% - Accent2 2 4 3 2 2 3" xfId="1360" xr:uid="{00000000-0005-0000-0000-0000DB050000}"/>
    <cellStyle name="20% - Accent2 2 4 3 2 2 3 2" xfId="1361" xr:uid="{00000000-0005-0000-0000-0000DC050000}"/>
    <cellStyle name="20% - Accent2 2 4 3 2 2 4" xfId="1362" xr:uid="{00000000-0005-0000-0000-0000DD050000}"/>
    <cellStyle name="20% - Accent2 2 4 3 2 3" xfId="1363" xr:uid="{00000000-0005-0000-0000-0000DE050000}"/>
    <cellStyle name="20% - Accent2 2 4 3 2 3 2" xfId="1364" xr:uid="{00000000-0005-0000-0000-0000DF050000}"/>
    <cellStyle name="20% - Accent2 2 4 3 2 3 2 2" xfId="1365" xr:uid="{00000000-0005-0000-0000-0000E0050000}"/>
    <cellStyle name="20% - Accent2 2 4 3 2 3 3" xfId="1366" xr:uid="{00000000-0005-0000-0000-0000E1050000}"/>
    <cellStyle name="20% - Accent2 2 4 3 2 4" xfId="1367" xr:uid="{00000000-0005-0000-0000-0000E2050000}"/>
    <cellStyle name="20% - Accent2 2 4 3 2 4 2" xfId="1368" xr:uid="{00000000-0005-0000-0000-0000E3050000}"/>
    <cellStyle name="20% - Accent2 2 4 3 2 5" xfId="1369" xr:uid="{00000000-0005-0000-0000-0000E4050000}"/>
    <cellStyle name="20% - Accent2 2 4 3 3" xfId="1370" xr:uid="{00000000-0005-0000-0000-0000E5050000}"/>
    <cellStyle name="20% - Accent2 2 4 3 3 2" xfId="1371" xr:uid="{00000000-0005-0000-0000-0000E6050000}"/>
    <cellStyle name="20% - Accent2 2 4 3 3 2 2" xfId="1372" xr:uid="{00000000-0005-0000-0000-0000E7050000}"/>
    <cellStyle name="20% - Accent2 2 4 3 3 2 2 2" xfId="1373" xr:uid="{00000000-0005-0000-0000-0000E8050000}"/>
    <cellStyle name="20% - Accent2 2 4 3 3 2 2 2 2" xfId="1374" xr:uid="{00000000-0005-0000-0000-0000E9050000}"/>
    <cellStyle name="20% - Accent2 2 4 3 3 2 2 3" xfId="1375" xr:uid="{00000000-0005-0000-0000-0000EA050000}"/>
    <cellStyle name="20% - Accent2 2 4 3 3 2 3" xfId="1376" xr:uid="{00000000-0005-0000-0000-0000EB050000}"/>
    <cellStyle name="20% - Accent2 2 4 3 3 2 3 2" xfId="1377" xr:uid="{00000000-0005-0000-0000-0000EC050000}"/>
    <cellStyle name="20% - Accent2 2 4 3 3 2 4" xfId="1378" xr:uid="{00000000-0005-0000-0000-0000ED050000}"/>
    <cellStyle name="20% - Accent2 2 4 3 3 3" xfId="1379" xr:uid="{00000000-0005-0000-0000-0000EE050000}"/>
    <cellStyle name="20% - Accent2 2 4 3 3 3 2" xfId="1380" xr:uid="{00000000-0005-0000-0000-0000EF050000}"/>
    <cellStyle name="20% - Accent2 2 4 3 3 3 2 2" xfId="1381" xr:uid="{00000000-0005-0000-0000-0000F0050000}"/>
    <cellStyle name="20% - Accent2 2 4 3 3 3 3" xfId="1382" xr:uid="{00000000-0005-0000-0000-0000F1050000}"/>
    <cellStyle name="20% - Accent2 2 4 3 3 4" xfId="1383" xr:uid="{00000000-0005-0000-0000-0000F2050000}"/>
    <cellStyle name="20% - Accent2 2 4 3 3 4 2" xfId="1384" xr:uid="{00000000-0005-0000-0000-0000F3050000}"/>
    <cellStyle name="20% - Accent2 2 4 3 3 5" xfId="1385" xr:uid="{00000000-0005-0000-0000-0000F4050000}"/>
    <cellStyle name="20% - Accent2 2 4 3 4" xfId="1386" xr:uid="{00000000-0005-0000-0000-0000F5050000}"/>
    <cellStyle name="20% - Accent2 2 4 3 4 2" xfId="1387" xr:uid="{00000000-0005-0000-0000-0000F6050000}"/>
    <cellStyle name="20% - Accent2 2 4 3 4 2 2" xfId="1388" xr:uid="{00000000-0005-0000-0000-0000F7050000}"/>
    <cellStyle name="20% - Accent2 2 4 3 4 2 2 2" xfId="1389" xr:uid="{00000000-0005-0000-0000-0000F8050000}"/>
    <cellStyle name="20% - Accent2 2 4 3 4 2 3" xfId="1390" xr:uid="{00000000-0005-0000-0000-0000F9050000}"/>
    <cellStyle name="20% - Accent2 2 4 3 4 3" xfId="1391" xr:uid="{00000000-0005-0000-0000-0000FA050000}"/>
    <cellStyle name="20% - Accent2 2 4 3 4 3 2" xfId="1392" xr:uid="{00000000-0005-0000-0000-0000FB050000}"/>
    <cellStyle name="20% - Accent2 2 4 3 4 4" xfId="1393" xr:uid="{00000000-0005-0000-0000-0000FC050000}"/>
    <cellStyle name="20% - Accent2 2 4 3 5" xfId="1394" xr:uid="{00000000-0005-0000-0000-0000FD050000}"/>
    <cellStyle name="20% - Accent2 2 4 3 5 2" xfId="1395" xr:uid="{00000000-0005-0000-0000-0000FE050000}"/>
    <cellStyle name="20% - Accent2 2 4 3 5 2 2" xfId="1396" xr:uid="{00000000-0005-0000-0000-0000FF050000}"/>
    <cellStyle name="20% - Accent2 2 4 3 5 3" xfId="1397" xr:uid="{00000000-0005-0000-0000-000000060000}"/>
    <cellStyle name="20% - Accent2 2 4 3 6" xfId="1398" xr:uid="{00000000-0005-0000-0000-000001060000}"/>
    <cellStyle name="20% - Accent2 2 4 3 6 2" xfId="1399" xr:uid="{00000000-0005-0000-0000-000002060000}"/>
    <cellStyle name="20% - Accent2 2 4 3 7" xfId="1400" xr:uid="{00000000-0005-0000-0000-000003060000}"/>
    <cellStyle name="20% - Accent2 2 4 4" xfId="1401" xr:uid="{00000000-0005-0000-0000-000004060000}"/>
    <cellStyle name="20% - Accent2 2 4 4 2" xfId="1402" xr:uid="{00000000-0005-0000-0000-000005060000}"/>
    <cellStyle name="20% - Accent2 2 4 4 2 2" xfId="1403" xr:uid="{00000000-0005-0000-0000-000006060000}"/>
    <cellStyle name="20% - Accent2 2 4 4 2 2 2" xfId="1404" xr:uid="{00000000-0005-0000-0000-000007060000}"/>
    <cellStyle name="20% - Accent2 2 4 4 2 2 2 2" xfId="1405" xr:uid="{00000000-0005-0000-0000-000008060000}"/>
    <cellStyle name="20% - Accent2 2 4 4 2 2 3" xfId="1406" xr:uid="{00000000-0005-0000-0000-000009060000}"/>
    <cellStyle name="20% - Accent2 2 4 4 2 3" xfId="1407" xr:uid="{00000000-0005-0000-0000-00000A060000}"/>
    <cellStyle name="20% - Accent2 2 4 4 2 3 2" xfId="1408" xr:uid="{00000000-0005-0000-0000-00000B060000}"/>
    <cellStyle name="20% - Accent2 2 4 4 2 4" xfId="1409" xr:uid="{00000000-0005-0000-0000-00000C060000}"/>
    <cellStyle name="20% - Accent2 2 4 4 3" xfId="1410" xr:uid="{00000000-0005-0000-0000-00000D060000}"/>
    <cellStyle name="20% - Accent2 2 4 4 3 2" xfId="1411" xr:uid="{00000000-0005-0000-0000-00000E060000}"/>
    <cellStyle name="20% - Accent2 2 4 4 3 2 2" xfId="1412" xr:uid="{00000000-0005-0000-0000-00000F060000}"/>
    <cellStyle name="20% - Accent2 2 4 4 3 3" xfId="1413" xr:uid="{00000000-0005-0000-0000-000010060000}"/>
    <cellStyle name="20% - Accent2 2 4 4 4" xfId="1414" xr:uid="{00000000-0005-0000-0000-000011060000}"/>
    <cellStyle name="20% - Accent2 2 4 4 4 2" xfId="1415" xr:uid="{00000000-0005-0000-0000-000012060000}"/>
    <cellStyle name="20% - Accent2 2 4 4 5" xfId="1416" xr:uid="{00000000-0005-0000-0000-000013060000}"/>
    <cellStyle name="20% - Accent2 2 4 5" xfId="1417" xr:uid="{00000000-0005-0000-0000-000014060000}"/>
    <cellStyle name="20% - Accent2 2 4 5 2" xfId="1418" xr:uid="{00000000-0005-0000-0000-000015060000}"/>
    <cellStyle name="20% - Accent2 2 4 5 2 2" xfId="1419" xr:uid="{00000000-0005-0000-0000-000016060000}"/>
    <cellStyle name="20% - Accent2 2 4 5 2 2 2" xfId="1420" xr:uid="{00000000-0005-0000-0000-000017060000}"/>
    <cellStyle name="20% - Accent2 2 4 5 2 2 2 2" xfId="1421" xr:uid="{00000000-0005-0000-0000-000018060000}"/>
    <cellStyle name="20% - Accent2 2 4 5 2 2 3" xfId="1422" xr:uid="{00000000-0005-0000-0000-000019060000}"/>
    <cellStyle name="20% - Accent2 2 4 5 2 3" xfId="1423" xr:uid="{00000000-0005-0000-0000-00001A060000}"/>
    <cellStyle name="20% - Accent2 2 4 5 2 3 2" xfId="1424" xr:uid="{00000000-0005-0000-0000-00001B060000}"/>
    <cellStyle name="20% - Accent2 2 4 5 2 4" xfId="1425" xr:uid="{00000000-0005-0000-0000-00001C060000}"/>
    <cellStyle name="20% - Accent2 2 4 5 3" xfId="1426" xr:uid="{00000000-0005-0000-0000-00001D060000}"/>
    <cellStyle name="20% - Accent2 2 4 5 3 2" xfId="1427" xr:uid="{00000000-0005-0000-0000-00001E060000}"/>
    <cellStyle name="20% - Accent2 2 4 5 3 2 2" xfId="1428" xr:uid="{00000000-0005-0000-0000-00001F060000}"/>
    <cellStyle name="20% - Accent2 2 4 5 3 3" xfId="1429" xr:uid="{00000000-0005-0000-0000-000020060000}"/>
    <cellStyle name="20% - Accent2 2 4 5 4" xfId="1430" xr:uid="{00000000-0005-0000-0000-000021060000}"/>
    <cellStyle name="20% - Accent2 2 4 5 4 2" xfId="1431" xr:uid="{00000000-0005-0000-0000-000022060000}"/>
    <cellStyle name="20% - Accent2 2 4 5 5" xfId="1432" xr:uid="{00000000-0005-0000-0000-000023060000}"/>
    <cellStyle name="20% - Accent2 2 4 6" xfId="1433" xr:uid="{00000000-0005-0000-0000-000024060000}"/>
    <cellStyle name="20% - Accent2 2 4 6 2" xfId="1434" xr:uid="{00000000-0005-0000-0000-000025060000}"/>
    <cellStyle name="20% - Accent2 2 4 6 2 2" xfId="1435" xr:uid="{00000000-0005-0000-0000-000026060000}"/>
    <cellStyle name="20% - Accent2 2 4 6 2 2 2" xfId="1436" xr:uid="{00000000-0005-0000-0000-000027060000}"/>
    <cellStyle name="20% - Accent2 2 4 6 2 3" xfId="1437" xr:uid="{00000000-0005-0000-0000-000028060000}"/>
    <cellStyle name="20% - Accent2 2 4 6 3" xfId="1438" xr:uid="{00000000-0005-0000-0000-000029060000}"/>
    <cellStyle name="20% - Accent2 2 4 6 3 2" xfId="1439" xr:uid="{00000000-0005-0000-0000-00002A060000}"/>
    <cellStyle name="20% - Accent2 2 4 6 4" xfId="1440" xr:uid="{00000000-0005-0000-0000-00002B060000}"/>
    <cellStyle name="20% - Accent2 2 4 7" xfId="1441" xr:uid="{00000000-0005-0000-0000-00002C060000}"/>
    <cellStyle name="20% - Accent2 2 4 7 2" xfId="1442" xr:uid="{00000000-0005-0000-0000-00002D060000}"/>
    <cellStyle name="20% - Accent2 2 4 7 2 2" xfId="1443" xr:uid="{00000000-0005-0000-0000-00002E060000}"/>
    <cellStyle name="20% - Accent2 2 4 7 3" xfId="1444" xr:uid="{00000000-0005-0000-0000-00002F060000}"/>
    <cellStyle name="20% - Accent2 2 4 8" xfId="1445" xr:uid="{00000000-0005-0000-0000-000030060000}"/>
    <cellStyle name="20% - Accent2 2 4 8 2" xfId="1446" xr:uid="{00000000-0005-0000-0000-000031060000}"/>
    <cellStyle name="20% - Accent2 2 4 9" xfId="1447" xr:uid="{00000000-0005-0000-0000-000032060000}"/>
    <cellStyle name="20% - Accent2 2 5" xfId="1448" xr:uid="{00000000-0005-0000-0000-000033060000}"/>
    <cellStyle name="20% - Accent2 2 5 2" xfId="1449" xr:uid="{00000000-0005-0000-0000-000034060000}"/>
    <cellStyle name="20% - Accent2 2 5 2 2" xfId="1450" xr:uid="{00000000-0005-0000-0000-000035060000}"/>
    <cellStyle name="20% - Accent2 2 5 2 2 2" xfId="1451" xr:uid="{00000000-0005-0000-0000-000036060000}"/>
    <cellStyle name="20% - Accent2 2 5 2 2 2 2" xfId="1452" xr:uid="{00000000-0005-0000-0000-000037060000}"/>
    <cellStyle name="20% - Accent2 2 5 2 2 2 2 2" xfId="1453" xr:uid="{00000000-0005-0000-0000-000038060000}"/>
    <cellStyle name="20% - Accent2 2 5 2 2 2 2 2 2" xfId="1454" xr:uid="{00000000-0005-0000-0000-000039060000}"/>
    <cellStyle name="20% - Accent2 2 5 2 2 2 2 2 2 2" xfId="1455" xr:uid="{00000000-0005-0000-0000-00003A060000}"/>
    <cellStyle name="20% - Accent2 2 5 2 2 2 2 2 3" xfId="1456" xr:uid="{00000000-0005-0000-0000-00003B060000}"/>
    <cellStyle name="20% - Accent2 2 5 2 2 2 2 3" xfId="1457" xr:uid="{00000000-0005-0000-0000-00003C060000}"/>
    <cellStyle name="20% - Accent2 2 5 2 2 2 2 3 2" xfId="1458" xr:uid="{00000000-0005-0000-0000-00003D060000}"/>
    <cellStyle name="20% - Accent2 2 5 2 2 2 2 4" xfId="1459" xr:uid="{00000000-0005-0000-0000-00003E060000}"/>
    <cellStyle name="20% - Accent2 2 5 2 2 2 3" xfId="1460" xr:uid="{00000000-0005-0000-0000-00003F060000}"/>
    <cellStyle name="20% - Accent2 2 5 2 2 2 3 2" xfId="1461" xr:uid="{00000000-0005-0000-0000-000040060000}"/>
    <cellStyle name="20% - Accent2 2 5 2 2 2 3 2 2" xfId="1462" xr:uid="{00000000-0005-0000-0000-000041060000}"/>
    <cellStyle name="20% - Accent2 2 5 2 2 2 3 3" xfId="1463" xr:uid="{00000000-0005-0000-0000-000042060000}"/>
    <cellStyle name="20% - Accent2 2 5 2 2 2 4" xfId="1464" xr:uid="{00000000-0005-0000-0000-000043060000}"/>
    <cellStyle name="20% - Accent2 2 5 2 2 2 4 2" xfId="1465" xr:uid="{00000000-0005-0000-0000-000044060000}"/>
    <cellStyle name="20% - Accent2 2 5 2 2 2 5" xfId="1466" xr:uid="{00000000-0005-0000-0000-000045060000}"/>
    <cellStyle name="20% - Accent2 2 5 2 2 3" xfId="1467" xr:uid="{00000000-0005-0000-0000-000046060000}"/>
    <cellStyle name="20% - Accent2 2 5 2 2 3 2" xfId="1468" xr:uid="{00000000-0005-0000-0000-000047060000}"/>
    <cellStyle name="20% - Accent2 2 5 2 2 3 2 2" xfId="1469" xr:uid="{00000000-0005-0000-0000-000048060000}"/>
    <cellStyle name="20% - Accent2 2 5 2 2 3 2 2 2" xfId="1470" xr:uid="{00000000-0005-0000-0000-000049060000}"/>
    <cellStyle name="20% - Accent2 2 5 2 2 3 2 2 2 2" xfId="1471" xr:uid="{00000000-0005-0000-0000-00004A060000}"/>
    <cellStyle name="20% - Accent2 2 5 2 2 3 2 2 3" xfId="1472" xr:uid="{00000000-0005-0000-0000-00004B060000}"/>
    <cellStyle name="20% - Accent2 2 5 2 2 3 2 3" xfId="1473" xr:uid="{00000000-0005-0000-0000-00004C060000}"/>
    <cellStyle name="20% - Accent2 2 5 2 2 3 2 3 2" xfId="1474" xr:uid="{00000000-0005-0000-0000-00004D060000}"/>
    <cellStyle name="20% - Accent2 2 5 2 2 3 2 4" xfId="1475" xr:uid="{00000000-0005-0000-0000-00004E060000}"/>
    <cellStyle name="20% - Accent2 2 5 2 2 3 3" xfId="1476" xr:uid="{00000000-0005-0000-0000-00004F060000}"/>
    <cellStyle name="20% - Accent2 2 5 2 2 3 3 2" xfId="1477" xr:uid="{00000000-0005-0000-0000-000050060000}"/>
    <cellStyle name="20% - Accent2 2 5 2 2 3 3 2 2" xfId="1478" xr:uid="{00000000-0005-0000-0000-000051060000}"/>
    <cellStyle name="20% - Accent2 2 5 2 2 3 3 3" xfId="1479" xr:uid="{00000000-0005-0000-0000-000052060000}"/>
    <cellStyle name="20% - Accent2 2 5 2 2 3 4" xfId="1480" xr:uid="{00000000-0005-0000-0000-000053060000}"/>
    <cellStyle name="20% - Accent2 2 5 2 2 3 4 2" xfId="1481" xr:uid="{00000000-0005-0000-0000-000054060000}"/>
    <cellStyle name="20% - Accent2 2 5 2 2 3 5" xfId="1482" xr:uid="{00000000-0005-0000-0000-000055060000}"/>
    <cellStyle name="20% - Accent2 2 5 2 2 4" xfId="1483" xr:uid="{00000000-0005-0000-0000-000056060000}"/>
    <cellStyle name="20% - Accent2 2 5 2 2 4 2" xfId="1484" xr:uid="{00000000-0005-0000-0000-000057060000}"/>
    <cellStyle name="20% - Accent2 2 5 2 2 4 2 2" xfId="1485" xr:uid="{00000000-0005-0000-0000-000058060000}"/>
    <cellStyle name="20% - Accent2 2 5 2 2 4 2 2 2" xfId="1486" xr:uid="{00000000-0005-0000-0000-000059060000}"/>
    <cellStyle name="20% - Accent2 2 5 2 2 4 2 3" xfId="1487" xr:uid="{00000000-0005-0000-0000-00005A060000}"/>
    <cellStyle name="20% - Accent2 2 5 2 2 4 3" xfId="1488" xr:uid="{00000000-0005-0000-0000-00005B060000}"/>
    <cellStyle name="20% - Accent2 2 5 2 2 4 3 2" xfId="1489" xr:uid="{00000000-0005-0000-0000-00005C060000}"/>
    <cellStyle name="20% - Accent2 2 5 2 2 4 4" xfId="1490" xr:uid="{00000000-0005-0000-0000-00005D060000}"/>
    <cellStyle name="20% - Accent2 2 5 2 2 5" xfId="1491" xr:uid="{00000000-0005-0000-0000-00005E060000}"/>
    <cellStyle name="20% - Accent2 2 5 2 2 5 2" xfId="1492" xr:uid="{00000000-0005-0000-0000-00005F060000}"/>
    <cellStyle name="20% - Accent2 2 5 2 2 5 2 2" xfId="1493" xr:uid="{00000000-0005-0000-0000-000060060000}"/>
    <cellStyle name="20% - Accent2 2 5 2 2 5 3" xfId="1494" xr:uid="{00000000-0005-0000-0000-000061060000}"/>
    <cellStyle name="20% - Accent2 2 5 2 2 6" xfId="1495" xr:uid="{00000000-0005-0000-0000-000062060000}"/>
    <cellStyle name="20% - Accent2 2 5 2 2 6 2" xfId="1496" xr:uid="{00000000-0005-0000-0000-000063060000}"/>
    <cellStyle name="20% - Accent2 2 5 2 2 7" xfId="1497" xr:uid="{00000000-0005-0000-0000-000064060000}"/>
    <cellStyle name="20% - Accent2 2 5 2 3" xfId="1498" xr:uid="{00000000-0005-0000-0000-000065060000}"/>
    <cellStyle name="20% - Accent2 2 5 2 3 2" xfId="1499" xr:uid="{00000000-0005-0000-0000-000066060000}"/>
    <cellStyle name="20% - Accent2 2 5 2 3 2 2" xfId="1500" xr:uid="{00000000-0005-0000-0000-000067060000}"/>
    <cellStyle name="20% - Accent2 2 5 2 3 2 2 2" xfId="1501" xr:uid="{00000000-0005-0000-0000-000068060000}"/>
    <cellStyle name="20% - Accent2 2 5 2 3 2 2 2 2" xfId="1502" xr:uid="{00000000-0005-0000-0000-000069060000}"/>
    <cellStyle name="20% - Accent2 2 5 2 3 2 2 3" xfId="1503" xr:uid="{00000000-0005-0000-0000-00006A060000}"/>
    <cellStyle name="20% - Accent2 2 5 2 3 2 3" xfId="1504" xr:uid="{00000000-0005-0000-0000-00006B060000}"/>
    <cellStyle name="20% - Accent2 2 5 2 3 2 3 2" xfId="1505" xr:uid="{00000000-0005-0000-0000-00006C060000}"/>
    <cellStyle name="20% - Accent2 2 5 2 3 2 4" xfId="1506" xr:uid="{00000000-0005-0000-0000-00006D060000}"/>
    <cellStyle name="20% - Accent2 2 5 2 3 3" xfId="1507" xr:uid="{00000000-0005-0000-0000-00006E060000}"/>
    <cellStyle name="20% - Accent2 2 5 2 3 3 2" xfId="1508" xr:uid="{00000000-0005-0000-0000-00006F060000}"/>
    <cellStyle name="20% - Accent2 2 5 2 3 3 2 2" xfId="1509" xr:uid="{00000000-0005-0000-0000-000070060000}"/>
    <cellStyle name="20% - Accent2 2 5 2 3 3 3" xfId="1510" xr:uid="{00000000-0005-0000-0000-000071060000}"/>
    <cellStyle name="20% - Accent2 2 5 2 3 4" xfId="1511" xr:uid="{00000000-0005-0000-0000-000072060000}"/>
    <cellStyle name="20% - Accent2 2 5 2 3 4 2" xfId="1512" xr:uid="{00000000-0005-0000-0000-000073060000}"/>
    <cellStyle name="20% - Accent2 2 5 2 3 5" xfId="1513" xr:uid="{00000000-0005-0000-0000-000074060000}"/>
    <cellStyle name="20% - Accent2 2 5 2 4" xfId="1514" xr:uid="{00000000-0005-0000-0000-000075060000}"/>
    <cellStyle name="20% - Accent2 2 5 2 4 2" xfId="1515" xr:uid="{00000000-0005-0000-0000-000076060000}"/>
    <cellStyle name="20% - Accent2 2 5 2 4 2 2" xfId="1516" xr:uid="{00000000-0005-0000-0000-000077060000}"/>
    <cellStyle name="20% - Accent2 2 5 2 4 2 2 2" xfId="1517" xr:uid="{00000000-0005-0000-0000-000078060000}"/>
    <cellStyle name="20% - Accent2 2 5 2 4 2 2 2 2" xfId="1518" xr:uid="{00000000-0005-0000-0000-000079060000}"/>
    <cellStyle name="20% - Accent2 2 5 2 4 2 2 3" xfId="1519" xr:uid="{00000000-0005-0000-0000-00007A060000}"/>
    <cellStyle name="20% - Accent2 2 5 2 4 2 3" xfId="1520" xr:uid="{00000000-0005-0000-0000-00007B060000}"/>
    <cellStyle name="20% - Accent2 2 5 2 4 2 3 2" xfId="1521" xr:uid="{00000000-0005-0000-0000-00007C060000}"/>
    <cellStyle name="20% - Accent2 2 5 2 4 2 4" xfId="1522" xr:uid="{00000000-0005-0000-0000-00007D060000}"/>
    <cellStyle name="20% - Accent2 2 5 2 4 3" xfId="1523" xr:uid="{00000000-0005-0000-0000-00007E060000}"/>
    <cellStyle name="20% - Accent2 2 5 2 4 3 2" xfId="1524" xr:uid="{00000000-0005-0000-0000-00007F060000}"/>
    <cellStyle name="20% - Accent2 2 5 2 4 3 2 2" xfId="1525" xr:uid="{00000000-0005-0000-0000-000080060000}"/>
    <cellStyle name="20% - Accent2 2 5 2 4 3 3" xfId="1526" xr:uid="{00000000-0005-0000-0000-000081060000}"/>
    <cellStyle name="20% - Accent2 2 5 2 4 4" xfId="1527" xr:uid="{00000000-0005-0000-0000-000082060000}"/>
    <cellStyle name="20% - Accent2 2 5 2 4 4 2" xfId="1528" xr:uid="{00000000-0005-0000-0000-000083060000}"/>
    <cellStyle name="20% - Accent2 2 5 2 4 5" xfId="1529" xr:uid="{00000000-0005-0000-0000-000084060000}"/>
    <cellStyle name="20% - Accent2 2 5 2 5" xfId="1530" xr:uid="{00000000-0005-0000-0000-000085060000}"/>
    <cellStyle name="20% - Accent2 2 5 2 5 2" xfId="1531" xr:uid="{00000000-0005-0000-0000-000086060000}"/>
    <cellStyle name="20% - Accent2 2 5 2 5 2 2" xfId="1532" xr:uid="{00000000-0005-0000-0000-000087060000}"/>
    <cellStyle name="20% - Accent2 2 5 2 5 2 2 2" xfId="1533" xr:uid="{00000000-0005-0000-0000-000088060000}"/>
    <cellStyle name="20% - Accent2 2 5 2 5 2 3" xfId="1534" xr:uid="{00000000-0005-0000-0000-000089060000}"/>
    <cellStyle name="20% - Accent2 2 5 2 5 3" xfId="1535" xr:uid="{00000000-0005-0000-0000-00008A060000}"/>
    <cellStyle name="20% - Accent2 2 5 2 5 3 2" xfId="1536" xr:uid="{00000000-0005-0000-0000-00008B060000}"/>
    <cellStyle name="20% - Accent2 2 5 2 5 4" xfId="1537" xr:uid="{00000000-0005-0000-0000-00008C060000}"/>
    <cellStyle name="20% - Accent2 2 5 2 6" xfId="1538" xr:uid="{00000000-0005-0000-0000-00008D060000}"/>
    <cellStyle name="20% - Accent2 2 5 2 6 2" xfId="1539" xr:uid="{00000000-0005-0000-0000-00008E060000}"/>
    <cellStyle name="20% - Accent2 2 5 2 6 2 2" xfId="1540" xr:uid="{00000000-0005-0000-0000-00008F060000}"/>
    <cellStyle name="20% - Accent2 2 5 2 6 3" xfId="1541" xr:uid="{00000000-0005-0000-0000-000090060000}"/>
    <cellStyle name="20% - Accent2 2 5 2 7" xfId="1542" xr:uid="{00000000-0005-0000-0000-000091060000}"/>
    <cellStyle name="20% - Accent2 2 5 2 7 2" xfId="1543" xr:uid="{00000000-0005-0000-0000-000092060000}"/>
    <cellStyle name="20% - Accent2 2 5 2 8" xfId="1544" xr:uid="{00000000-0005-0000-0000-000093060000}"/>
    <cellStyle name="20% - Accent2 2 5 3" xfId="1545" xr:uid="{00000000-0005-0000-0000-000094060000}"/>
    <cellStyle name="20% - Accent2 2 5 3 2" xfId="1546" xr:uid="{00000000-0005-0000-0000-000095060000}"/>
    <cellStyle name="20% - Accent2 2 5 3 2 2" xfId="1547" xr:uid="{00000000-0005-0000-0000-000096060000}"/>
    <cellStyle name="20% - Accent2 2 5 3 2 2 2" xfId="1548" xr:uid="{00000000-0005-0000-0000-000097060000}"/>
    <cellStyle name="20% - Accent2 2 5 3 2 2 2 2" xfId="1549" xr:uid="{00000000-0005-0000-0000-000098060000}"/>
    <cellStyle name="20% - Accent2 2 5 3 2 2 2 2 2" xfId="1550" xr:uid="{00000000-0005-0000-0000-000099060000}"/>
    <cellStyle name="20% - Accent2 2 5 3 2 2 2 3" xfId="1551" xr:uid="{00000000-0005-0000-0000-00009A060000}"/>
    <cellStyle name="20% - Accent2 2 5 3 2 2 3" xfId="1552" xr:uid="{00000000-0005-0000-0000-00009B060000}"/>
    <cellStyle name="20% - Accent2 2 5 3 2 2 3 2" xfId="1553" xr:uid="{00000000-0005-0000-0000-00009C060000}"/>
    <cellStyle name="20% - Accent2 2 5 3 2 2 4" xfId="1554" xr:uid="{00000000-0005-0000-0000-00009D060000}"/>
    <cellStyle name="20% - Accent2 2 5 3 2 3" xfId="1555" xr:uid="{00000000-0005-0000-0000-00009E060000}"/>
    <cellStyle name="20% - Accent2 2 5 3 2 3 2" xfId="1556" xr:uid="{00000000-0005-0000-0000-00009F060000}"/>
    <cellStyle name="20% - Accent2 2 5 3 2 3 2 2" xfId="1557" xr:uid="{00000000-0005-0000-0000-0000A0060000}"/>
    <cellStyle name="20% - Accent2 2 5 3 2 3 3" xfId="1558" xr:uid="{00000000-0005-0000-0000-0000A1060000}"/>
    <cellStyle name="20% - Accent2 2 5 3 2 4" xfId="1559" xr:uid="{00000000-0005-0000-0000-0000A2060000}"/>
    <cellStyle name="20% - Accent2 2 5 3 2 4 2" xfId="1560" xr:uid="{00000000-0005-0000-0000-0000A3060000}"/>
    <cellStyle name="20% - Accent2 2 5 3 2 5" xfId="1561" xr:uid="{00000000-0005-0000-0000-0000A4060000}"/>
    <cellStyle name="20% - Accent2 2 5 3 3" xfId="1562" xr:uid="{00000000-0005-0000-0000-0000A5060000}"/>
    <cellStyle name="20% - Accent2 2 5 3 3 2" xfId="1563" xr:uid="{00000000-0005-0000-0000-0000A6060000}"/>
    <cellStyle name="20% - Accent2 2 5 3 3 2 2" xfId="1564" xr:uid="{00000000-0005-0000-0000-0000A7060000}"/>
    <cellStyle name="20% - Accent2 2 5 3 3 2 2 2" xfId="1565" xr:uid="{00000000-0005-0000-0000-0000A8060000}"/>
    <cellStyle name="20% - Accent2 2 5 3 3 2 2 2 2" xfId="1566" xr:uid="{00000000-0005-0000-0000-0000A9060000}"/>
    <cellStyle name="20% - Accent2 2 5 3 3 2 2 3" xfId="1567" xr:uid="{00000000-0005-0000-0000-0000AA060000}"/>
    <cellStyle name="20% - Accent2 2 5 3 3 2 3" xfId="1568" xr:uid="{00000000-0005-0000-0000-0000AB060000}"/>
    <cellStyle name="20% - Accent2 2 5 3 3 2 3 2" xfId="1569" xr:uid="{00000000-0005-0000-0000-0000AC060000}"/>
    <cellStyle name="20% - Accent2 2 5 3 3 2 4" xfId="1570" xr:uid="{00000000-0005-0000-0000-0000AD060000}"/>
    <cellStyle name="20% - Accent2 2 5 3 3 3" xfId="1571" xr:uid="{00000000-0005-0000-0000-0000AE060000}"/>
    <cellStyle name="20% - Accent2 2 5 3 3 3 2" xfId="1572" xr:uid="{00000000-0005-0000-0000-0000AF060000}"/>
    <cellStyle name="20% - Accent2 2 5 3 3 3 2 2" xfId="1573" xr:uid="{00000000-0005-0000-0000-0000B0060000}"/>
    <cellStyle name="20% - Accent2 2 5 3 3 3 3" xfId="1574" xr:uid="{00000000-0005-0000-0000-0000B1060000}"/>
    <cellStyle name="20% - Accent2 2 5 3 3 4" xfId="1575" xr:uid="{00000000-0005-0000-0000-0000B2060000}"/>
    <cellStyle name="20% - Accent2 2 5 3 3 4 2" xfId="1576" xr:uid="{00000000-0005-0000-0000-0000B3060000}"/>
    <cellStyle name="20% - Accent2 2 5 3 3 5" xfId="1577" xr:uid="{00000000-0005-0000-0000-0000B4060000}"/>
    <cellStyle name="20% - Accent2 2 5 3 4" xfId="1578" xr:uid="{00000000-0005-0000-0000-0000B5060000}"/>
    <cellStyle name="20% - Accent2 2 5 3 4 2" xfId="1579" xr:uid="{00000000-0005-0000-0000-0000B6060000}"/>
    <cellStyle name="20% - Accent2 2 5 3 4 2 2" xfId="1580" xr:uid="{00000000-0005-0000-0000-0000B7060000}"/>
    <cellStyle name="20% - Accent2 2 5 3 4 2 2 2" xfId="1581" xr:uid="{00000000-0005-0000-0000-0000B8060000}"/>
    <cellStyle name="20% - Accent2 2 5 3 4 2 3" xfId="1582" xr:uid="{00000000-0005-0000-0000-0000B9060000}"/>
    <cellStyle name="20% - Accent2 2 5 3 4 3" xfId="1583" xr:uid="{00000000-0005-0000-0000-0000BA060000}"/>
    <cellStyle name="20% - Accent2 2 5 3 4 3 2" xfId="1584" xr:uid="{00000000-0005-0000-0000-0000BB060000}"/>
    <cellStyle name="20% - Accent2 2 5 3 4 4" xfId="1585" xr:uid="{00000000-0005-0000-0000-0000BC060000}"/>
    <cellStyle name="20% - Accent2 2 5 3 5" xfId="1586" xr:uid="{00000000-0005-0000-0000-0000BD060000}"/>
    <cellStyle name="20% - Accent2 2 5 3 5 2" xfId="1587" xr:uid="{00000000-0005-0000-0000-0000BE060000}"/>
    <cellStyle name="20% - Accent2 2 5 3 5 2 2" xfId="1588" xr:uid="{00000000-0005-0000-0000-0000BF060000}"/>
    <cellStyle name="20% - Accent2 2 5 3 5 3" xfId="1589" xr:uid="{00000000-0005-0000-0000-0000C0060000}"/>
    <cellStyle name="20% - Accent2 2 5 3 6" xfId="1590" xr:uid="{00000000-0005-0000-0000-0000C1060000}"/>
    <cellStyle name="20% - Accent2 2 5 3 6 2" xfId="1591" xr:uid="{00000000-0005-0000-0000-0000C2060000}"/>
    <cellStyle name="20% - Accent2 2 5 3 7" xfId="1592" xr:uid="{00000000-0005-0000-0000-0000C3060000}"/>
    <cellStyle name="20% - Accent2 2 5 4" xfId="1593" xr:uid="{00000000-0005-0000-0000-0000C4060000}"/>
    <cellStyle name="20% - Accent2 2 5 4 2" xfId="1594" xr:uid="{00000000-0005-0000-0000-0000C5060000}"/>
    <cellStyle name="20% - Accent2 2 5 4 2 2" xfId="1595" xr:uid="{00000000-0005-0000-0000-0000C6060000}"/>
    <cellStyle name="20% - Accent2 2 5 4 2 2 2" xfId="1596" xr:uid="{00000000-0005-0000-0000-0000C7060000}"/>
    <cellStyle name="20% - Accent2 2 5 4 2 2 2 2" xfId="1597" xr:uid="{00000000-0005-0000-0000-0000C8060000}"/>
    <cellStyle name="20% - Accent2 2 5 4 2 2 3" xfId="1598" xr:uid="{00000000-0005-0000-0000-0000C9060000}"/>
    <cellStyle name="20% - Accent2 2 5 4 2 3" xfId="1599" xr:uid="{00000000-0005-0000-0000-0000CA060000}"/>
    <cellStyle name="20% - Accent2 2 5 4 2 3 2" xfId="1600" xr:uid="{00000000-0005-0000-0000-0000CB060000}"/>
    <cellStyle name="20% - Accent2 2 5 4 2 4" xfId="1601" xr:uid="{00000000-0005-0000-0000-0000CC060000}"/>
    <cellStyle name="20% - Accent2 2 5 4 3" xfId="1602" xr:uid="{00000000-0005-0000-0000-0000CD060000}"/>
    <cellStyle name="20% - Accent2 2 5 4 3 2" xfId="1603" xr:uid="{00000000-0005-0000-0000-0000CE060000}"/>
    <cellStyle name="20% - Accent2 2 5 4 3 2 2" xfId="1604" xr:uid="{00000000-0005-0000-0000-0000CF060000}"/>
    <cellStyle name="20% - Accent2 2 5 4 3 3" xfId="1605" xr:uid="{00000000-0005-0000-0000-0000D0060000}"/>
    <cellStyle name="20% - Accent2 2 5 4 4" xfId="1606" xr:uid="{00000000-0005-0000-0000-0000D1060000}"/>
    <cellStyle name="20% - Accent2 2 5 4 4 2" xfId="1607" xr:uid="{00000000-0005-0000-0000-0000D2060000}"/>
    <cellStyle name="20% - Accent2 2 5 4 5" xfId="1608" xr:uid="{00000000-0005-0000-0000-0000D3060000}"/>
    <cellStyle name="20% - Accent2 2 5 5" xfId="1609" xr:uid="{00000000-0005-0000-0000-0000D4060000}"/>
    <cellStyle name="20% - Accent2 2 5 5 2" xfId="1610" xr:uid="{00000000-0005-0000-0000-0000D5060000}"/>
    <cellStyle name="20% - Accent2 2 5 5 2 2" xfId="1611" xr:uid="{00000000-0005-0000-0000-0000D6060000}"/>
    <cellStyle name="20% - Accent2 2 5 5 2 2 2" xfId="1612" xr:uid="{00000000-0005-0000-0000-0000D7060000}"/>
    <cellStyle name="20% - Accent2 2 5 5 2 2 2 2" xfId="1613" xr:uid="{00000000-0005-0000-0000-0000D8060000}"/>
    <cellStyle name="20% - Accent2 2 5 5 2 2 3" xfId="1614" xr:uid="{00000000-0005-0000-0000-0000D9060000}"/>
    <cellStyle name="20% - Accent2 2 5 5 2 3" xfId="1615" xr:uid="{00000000-0005-0000-0000-0000DA060000}"/>
    <cellStyle name="20% - Accent2 2 5 5 2 3 2" xfId="1616" xr:uid="{00000000-0005-0000-0000-0000DB060000}"/>
    <cellStyle name="20% - Accent2 2 5 5 2 4" xfId="1617" xr:uid="{00000000-0005-0000-0000-0000DC060000}"/>
    <cellStyle name="20% - Accent2 2 5 5 3" xfId="1618" xr:uid="{00000000-0005-0000-0000-0000DD060000}"/>
    <cellStyle name="20% - Accent2 2 5 5 3 2" xfId="1619" xr:uid="{00000000-0005-0000-0000-0000DE060000}"/>
    <cellStyle name="20% - Accent2 2 5 5 3 2 2" xfId="1620" xr:uid="{00000000-0005-0000-0000-0000DF060000}"/>
    <cellStyle name="20% - Accent2 2 5 5 3 3" xfId="1621" xr:uid="{00000000-0005-0000-0000-0000E0060000}"/>
    <cellStyle name="20% - Accent2 2 5 5 4" xfId="1622" xr:uid="{00000000-0005-0000-0000-0000E1060000}"/>
    <cellStyle name="20% - Accent2 2 5 5 4 2" xfId="1623" xr:uid="{00000000-0005-0000-0000-0000E2060000}"/>
    <cellStyle name="20% - Accent2 2 5 5 5" xfId="1624" xr:uid="{00000000-0005-0000-0000-0000E3060000}"/>
    <cellStyle name="20% - Accent2 2 5 6" xfId="1625" xr:uid="{00000000-0005-0000-0000-0000E4060000}"/>
    <cellStyle name="20% - Accent2 2 5 6 2" xfId="1626" xr:uid="{00000000-0005-0000-0000-0000E5060000}"/>
    <cellStyle name="20% - Accent2 2 5 6 2 2" xfId="1627" xr:uid="{00000000-0005-0000-0000-0000E6060000}"/>
    <cellStyle name="20% - Accent2 2 5 6 2 2 2" xfId="1628" xr:uid="{00000000-0005-0000-0000-0000E7060000}"/>
    <cellStyle name="20% - Accent2 2 5 6 2 3" xfId="1629" xr:uid="{00000000-0005-0000-0000-0000E8060000}"/>
    <cellStyle name="20% - Accent2 2 5 6 3" xfId="1630" xr:uid="{00000000-0005-0000-0000-0000E9060000}"/>
    <cellStyle name="20% - Accent2 2 5 6 3 2" xfId="1631" xr:uid="{00000000-0005-0000-0000-0000EA060000}"/>
    <cellStyle name="20% - Accent2 2 5 6 4" xfId="1632" xr:uid="{00000000-0005-0000-0000-0000EB060000}"/>
    <cellStyle name="20% - Accent2 2 5 7" xfId="1633" xr:uid="{00000000-0005-0000-0000-0000EC060000}"/>
    <cellStyle name="20% - Accent2 2 5 7 2" xfId="1634" xr:uid="{00000000-0005-0000-0000-0000ED060000}"/>
    <cellStyle name="20% - Accent2 2 5 7 2 2" xfId="1635" xr:uid="{00000000-0005-0000-0000-0000EE060000}"/>
    <cellStyle name="20% - Accent2 2 5 7 3" xfId="1636" xr:uid="{00000000-0005-0000-0000-0000EF060000}"/>
    <cellStyle name="20% - Accent2 2 5 8" xfId="1637" xr:uid="{00000000-0005-0000-0000-0000F0060000}"/>
    <cellStyle name="20% - Accent2 2 5 8 2" xfId="1638" xr:uid="{00000000-0005-0000-0000-0000F1060000}"/>
    <cellStyle name="20% - Accent2 2 5 9" xfId="1639" xr:uid="{00000000-0005-0000-0000-0000F2060000}"/>
    <cellStyle name="20% - Accent2 2 6" xfId="1640" xr:uid="{00000000-0005-0000-0000-0000F3060000}"/>
    <cellStyle name="20% - Accent2 2 6 2" xfId="1641" xr:uid="{00000000-0005-0000-0000-0000F4060000}"/>
    <cellStyle name="20% - Accent2 2 6 2 2" xfId="1642" xr:uid="{00000000-0005-0000-0000-0000F5060000}"/>
    <cellStyle name="20% - Accent2 2 6 2 2 2" xfId="1643" xr:uid="{00000000-0005-0000-0000-0000F6060000}"/>
    <cellStyle name="20% - Accent2 2 6 2 2 2 2" xfId="1644" xr:uid="{00000000-0005-0000-0000-0000F7060000}"/>
    <cellStyle name="20% - Accent2 2 6 2 2 2 2 2" xfId="1645" xr:uid="{00000000-0005-0000-0000-0000F8060000}"/>
    <cellStyle name="20% - Accent2 2 6 2 2 2 2 2 2" xfId="1646" xr:uid="{00000000-0005-0000-0000-0000F9060000}"/>
    <cellStyle name="20% - Accent2 2 6 2 2 2 2 3" xfId="1647" xr:uid="{00000000-0005-0000-0000-0000FA060000}"/>
    <cellStyle name="20% - Accent2 2 6 2 2 2 3" xfId="1648" xr:uid="{00000000-0005-0000-0000-0000FB060000}"/>
    <cellStyle name="20% - Accent2 2 6 2 2 2 3 2" xfId="1649" xr:uid="{00000000-0005-0000-0000-0000FC060000}"/>
    <cellStyle name="20% - Accent2 2 6 2 2 2 4" xfId="1650" xr:uid="{00000000-0005-0000-0000-0000FD060000}"/>
    <cellStyle name="20% - Accent2 2 6 2 2 3" xfId="1651" xr:uid="{00000000-0005-0000-0000-0000FE060000}"/>
    <cellStyle name="20% - Accent2 2 6 2 2 3 2" xfId="1652" xr:uid="{00000000-0005-0000-0000-0000FF060000}"/>
    <cellStyle name="20% - Accent2 2 6 2 2 3 2 2" xfId="1653" xr:uid="{00000000-0005-0000-0000-000000070000}"/>
    <cellStyle name="20% - Accent2 2 6 2 2 3 3" xfId="1654" xr:uid="{00000000-0005-0000-0000-000001070000}"/>
    <cellStyle name="20% - Accent2 2 6 2 2 4" xfId="1655" xr:uid="{00000000-0005-0000-0000-000002070000}"/>
    <cellStyle name="20% - Accent2 2 6 2 2 4 2" xfId="1656" xr:uid="{00000000-0005-0000-0000-000003070000}"/>
    <cellStyle name="20% - Accent2 2 6 2 2 5" xfId="1657" xr:uid="{00000000-0005-0000-0000-000004070000}"/>
    <cellStyle name="20% - Accent2 2 6 2 3" xfId="1658" xr:uid="{00000000-0005-0000-0000-000005070000}"/>
    <cellStyle name="20% - Accent2 2 6 2 3 2" xfId="1659" xr:uid="{00000000-0005-0000-0000-000006070000}"/>
    <cellStyle name="20% - Accent2 2 6 2 3 2 2" xfId="1660" xr:uid="{00000000-0005-0000-0000-000007070000}"/>
    <cellStyle name="20% - Accent2 2 6 2 3 2 2 2" xfId="1661" xr:uid="{00000000-0005-0000-0000-000008070000}"/>
    <cellStyle name="20% - Accent2 2 6 2 3 2 2 2 2" xfId="1662" xr:uid="{00000000-0005-0000-0000-000009070000}"/>
    <cellStyle name="20% - Accent2 2 6 2 3 2 2 3" xfId="1663" xr:uid="{00000000-0005-0000-0000-00000A070000}"/>
    <cellStyle name="20% - Accent2 2 6 2 3 2 3" xfId="1664" xr:uid="{00000000-0005-0000-0000-00000B070000}"/>
    <cellStyle name="20% - Accent2 2 6 2 3 2 3 2" xfId="1665" xr:uid="{00000000-0005-0000-0000-00000C070000}"/>
    <cellStyle name="20% - Accent2 2 6 2 3 2 4" xfId="1666" xr:uid="{00000000-0005-0000-0000-00000D070000}"/>
    <cellStyle name="20% - Accent2 2 6 2 3 3" xfId="1667" xr:uid="{00000000-0005-0000-0000-00000E070000}"/>
    <cellStyle name="20% - Accent2 2 6 2 3 3 2" xfId="1668" xr:uid="{00000000-0005-0000-0000-00000F070000}"/>
    <cellStyle name="20% - Accent2 2 6 2 3 3 2 2" xfId="1669" xr:uid="{00000000-0005-0000-0000-000010070000}"/>
    <cellStyle name="20% - Accent2 2 6 2 3 3 3" xfId="1670" xr:uid="{00000000-0005-0000-0000-000011070000}"/>
    <cellStyle name="20% - Accent2 2 6 2 3 4" xfId="1671" xr:uid="{00000000-0005-0000-0000-000012070000}"/>
    <cellStyle name="20% - Accent2 2 6 2 3 4 2" xfId="1672" xr:uid="{00000000-0005-0000-0000-000013070000}"/>
    <cellStyle name="20% - Accent2 2 6 2 3 5" xfId="1673" xr:uid="{00000000-0005-0000-0000-000014070000}"/>
    <cellStyle name="20% - Accent2 2 6 2 4" xfId="1674" xr:uid="{00000000-0005-0000-0000-000015070000}"/>
    <cellStyle name="20% - Accent2 2 6 2 4 2" xfId="1675" xr:uid="{00000000-0005-0000-0000-000016070000}"/>
    <cellStyle name="20% - Accent2 2 6 2 4 2 2" xfId="1676" xr:uid="{00000000-0005-0000-0000-000017070000}"/>
    <cellStyle name="20% - Accent2 2 6 2 4 2 2 2" xfId="1677" xr:uid="{00000000-0005-0000-0000-000018070000}"/>
    <cellStyle name="20% - Accent2 2 6 2 4 2 3" xfId="1678" xr:uid="{00000000-0005-0000-0000-000019070000}"/>
    <cellStyle name="20% - Accent2 2 6 2 4 3" xfId="1679" xr:uid="{00000000-0005-0000-0000-00001A070000}"/>
    <cellStyle name="20% - Accent2 2 6 2 4 3 2" xfId="1680" xr:uid="{00000000-0005-0000-0000-00001B070000}"/>
    <cellStyle name="20% - Accent2 2 6 2 4 4" xfId="1681" xr:uid="{00000000-0005-0000-0000-00001C070000}"/>
    <cellStyle name="20% - Accent2 2 6 2 5" xfId="1682" xr:uid="{00000000-0005-0000-0000-00001D070000}"/>
    <cellStyle name="20% - Accent2 2 6 2 5 2" xfId="1683" xr:uid="{00000000-0005-0000-0000-00001E070000}"/>
    <cellStyle name="20% - Accent2 2 6 2 5 2 2" xfId="1684" xr:uid="{00000000-0005-0000-0000-00001F070000}"/>
    <cellStyle name="20% - Accent2 2 6 2 5 3" xfId="1685" xr:uid="{00000000-0005-0000-0000-000020070000}"/>
    <cellStyle name="20% - Accent2 2 6 2 6" xfId="1686" xr:uid="{00000000-0005-0000-0000-000021070000}"/>
    <cellStyle name="20% - Accent2 2 6 2 6 2" xfId="1687" xr:uid="{00000000-0005-0000-0000-000022070000}"/>
    <cellStyle name="20% - Accent2 2 6 2 7" xfId="1688" xr:uid="{00000000-0005-0000-0000-000023070000}"/>
    <cellStyle name="20% - Accent2 2 6 3" xfId="1689" xr:uid="{00000000-0005-0000-0000-000024070000}"/>
    <cellStyle name="20% - Accent2 2 6 3 2" xfId="1690" xr:uid="{00000000-0005-0000-0000-000025070000}"/>
    <cellStyle name="20% - Accent2 2 6 3 2 2" xfId="1691" xr:uid="{00000000-0005-0000-0000-000026070000}"/>
    <cellStyle name="20% - Accent2 2 6 3 2 2 2" xfId="1692" xr:uid="{00000000-0005-0000-0000-000027070000}"/>
    <cellStyle name="20% - Accent2 2 6 3 2 2 2 2" xfId="1693" xr:uid="{00000000-0005-0000-0000-000028070000}"/>
    <cellStyle name="20% - Accent2 2 6 3 2 2 3" xfId="1694" xr:uid="{00000000-0005-0000-0000-000029070000}"/>
    <cellStyle name="20% - Accent2 2 6 3 2 3" xfId="1695" xr:uid="{00000000-0005-0000-0000-00002A070000}"/>
    <cellStyle name="20% - Accent2 2 6 3 2 3 2" xfId="1696" xr:uid="{00000000-0005-0000-0000-00002B070000}"/>
    <cellStyle name="20% - Accent2 2 6 3 2 4" xfId="1697" xr:uid="{00000000-0005-0000-0000-00002C070000}"/>
    <cellStyle name="20% - Accent2 2 6 3 3" xfId="1698" xr:uid="{00000000-0005-0000-0000-00002D070000}"/>
    <cellStyle name="20% - Accent2 2 6 3 3 2" xfId="1699" xr:uid="{00000000-0005-0000-0000-00002E070000}"/>
    <cellStyle name="20% - Accent2 2 6 3 3 2 2" xfId="1700" xr:uid="{00000000-0005-0000-0000-00002F070000}"/>
    <cellStyle name="20% - Accent2 2 6 3 3 3" xfId="1701" xr:uid="{00000000-0005-0000-0000-000030070000}"/>
    <cellStyle name="20% - Accent2 2 6 3 4" xfId="1702" xr:uid="{00000000-0005-0000-0000-000031070000}"/>
    <cellStyle name="20% - Accent2 2 6 3 4 2" xfId="1703" xr:uid="{00000000-0005-0000-0000-000032070000}"/>
    <cellStyle name="20% - Accent2 2 6 3 5" xfId="1704" xr:uid="{00000000-0005-0000-0000-000033070000}"/>
    <cellStyle name="20% - Accent2 2 6 4" xfId="1705" xr:uid="{00000000-0005-0000-0000-000034070000}"/>
    <cellStyle name="20% - Accent2 2 6 4 2" xfId="1706" xr:uid="{00000000-0005-0000-0000-000035070000}"/>
    <cellStyle name="20% - Accent2 2 6 4 2 2" xfId="1707" xr:uid="{00000000-0005-0000-0000-000036070000}"/>
    <cellStyle name="20% - Accent2 2 6 4 2 2 2" xfId="1708" xr:uid="{00000000-0005-0000-0000-000037070000}"/>
    <cellStyle name="20% - Accent2 2 6 4 2 2 2 2" xfId="1709" xr:uid="{00000000-0005-0000-0000-000038070000}"/>
    <cellStyle name="20% - Accent2 2 6 4 2 2 3" xfId="1710" xr:uid="{00000000-0005-0000-0000-000039070000}"/>
    <cellStyle name="20% - Accent2 2 6 4 2 3" xfId="1711" xr:uid="{00000000-0005-0000-0000-00003A070000}"/>
    <cellStyle name="20% - Accent2 2 6 4 2 3 2" xfId="1712" xr:uid="{00000000-0005-0000-0000-00003B070000}"/>
    <cellStyle name="20% - Accent2 2 6 4 2 4" xfId="1713" xr:uid="{00000000-0005-0000-0000-00003C070000}"/>
    <cellStyle name="20% - Accent2 2 6 4 3" xfId="1714" xr:uid="{00000000-0005-0000-0000-00003D070000}"/>
    <cellStyle name="20% - Accent2 2 6 4 3 2" xfId="1715" xr:uid="{00000000-0005-0000-0000-00003E070000}"/>
    <cellStyle name="20% - Accent2 2 6 4 3 2 2" xfId="1716" xr:uid="{00000000-0005-0000-0000-00003F070000}"/>
    <cellStyle name="20% - Accent2 2 6 4 3 3" xfId="1717" xr:uid="{00000000-0005-0000-0000-000040070000}"/>
    <cellStyle name="20% - Accent2 2 6 4 4" xfId="1718" xr:uid="{00000000-0005-0000-0000-000041070000}"/>
    <cellStyle name="20% - Accent2 2 6 4 4 2" xfId="1719" xr:uid="{00000000-0005-0000-0000-000042070000}"/>
    <cellStyle name="20% - Accent2 2 6 4 5" xfId="1720" xr:uid="{00000000-0005-0000-0000-000043070000}"/>
    <cellStyle name="20% - Accent2 2 6 5" xfId="1721" xr:uid="{00000000-0005-0000-0000-000044070000}"/>
    <cellStyle name="20% - Accent2 2 6 5 2" xfId="1722" xr:uid="{00000000-0005-0000-0000-000045070000}"/>
    <cellStyle name="20% - Accent2 2 6 5 2 2" xfId="1723" xr:uid="{00000000-0005-0000-0000-000046070000}"/>
    <cellStyle name="20% - Accent2 2 6 5 2 2 2" xfId="1724" xr:uid="{00000000-0005-0000-0000-000047070000}"/>
    <cellStyle name="20% - Accent2 2 6 5 2 3" xfId="1725" xr:uid="{00000000-0005-0000-0000-000048070000}"/>
    <cellStyle name="20% - Accent2 2 6 5 3" xfId="1726" xr:uid="{00000000-0005-0000-0000-000049070000}"/>
    <cellStyle name="20% - Accent2 2 6 5 3 2" xfId="1727" xr:uid="{00000000-0005-0000-0000-00004A070000}"/>
    <cellStyle name="20% - Accent2 2 6 5 4" xfId="1728" xr:uid="{00000000-0005-0000-0000-00004B070000}"/>
    <cellStyle name="20% - Accent2 2 6 6" xfId="1729" xr:uid="{00000000-0005-0000-0000-00004C070000}"/>
    <cellStyle name="20% - Accent2 2 6 6 2" xfId="1730" xr:uid="{00000000-0005-0000-0000-00004D070000}"/>
    <cellStyle name="20% - Accent2 2 6 6 2 2" xfId="1731" xr:uid="{00000000-0005-0000-0000-00004E070000}"/>
    <cellStyle name="20% - Accent2 2 6 6 3" xfId="1732" xr:uid="{00000000-0005-0000-0000-00004F070000}"/>
    <cellStyle name="20% - Accent2 2 6 7" xfId="1733" xr:uid="{00000000-0005-0000-0000-000050070000}"/>
    <cellStyle name="20% - Accent2 2 6 7 2" xfId="1734" xr:uid="{00000000-0005-0000-0000-000051070000}"/>
    <cellStyle name="20% - Accent2 2 6 8" xfId="1735" xr:uid="{00000000-0005-0000-0000-000052070000}"/>
    <cellStyle name="20% - Accent2 2 7" xfId="1736" xr:uid="{00000000-0005-0000-0000-000053070000}"/>
    <cellStyle name="20% - Accent2 2 7 2" xfId="1737" xr:uid="{00000000-0005-0000-0000-000054070000}"/>
    <cellStyle name="20% - Accent2 2 7 2 2" xfId="1738" xr:uid="{00000000-0005-0000-0000-000055070000}"/>
    <cellStyle name="20% - Accent2 2 7 2 2 2" xfId="1739" xr:uid="{00000000-0005-0000-0000-000056070000}"/>
    <cellStyle name="20% - Accent2 2 7 2 2 2 2" xfId="1740" xr:uid="{00000000-0005-0000-0000-000057070000}"/>
    <cellStyle name="20% - Accent2 2 7 2 2 2 2 2" xfId="1741" xr:uid="{00000000-0005-0000-0000-000058070000}"/>
    <cellStyle name="20% - Accent2 2 7 2 2 2 3" xfId="1742" xr:uid="{00000000-0005-0000-0000-000059070000}"/>
    <cellStyle name="20% - Accent2 2 7 2 2 3" xfId="1743" xr:uid="{00000000-0005-0000-0000-00005A070000}"/>
    <cellStyle name="20% - Accent2 2 7 2 2 3 2" xfId="1744" xr:uid="{00000000-0005-0000-0000-00005B070000}"/>
    <cellStyle name="20% - Accent2 2 7 2 2 4" xfId="1745" xr:uid="{00000000-0005-0000-0000-00005C070000}"/>
    <cellStyle name="20% - Accent2 2 7 2 3" xfId="1746" xr:uid="{00000000-0005-0000-0000-00005D070000}"/>
    <cellStyle name="20% - Accent2 2 7 2 3 2" xfId="1747" xr:uid="{00000000-0005-0000-0000-00005E070000}"/>
    <cellStyle name="20% - Accent2 2 7 2 3 2 2" xfId="1748" xr:uid="{00000000-0005-0000-0000-00005F070000}"/>
    <cellStyle name="20% - Accent2 2 7 2 3 3" xfId="1749" xr:uid="{00000000-0005-0000-0000-000060070000}"/>
    <cellStyle name="20% - Accent2 2 7 2 4" xfId="1750" xr:uid="{00000000-0005-0000-0000-000061070000}"/>
    <cellStyle name="20% - Accent2 2 7 2 4 2" xfId="1751" xr:uid="{00000000-0005-0000-0000-000062070000}"/>
    <cellStyle name="20% - Accent2 2 7 2 5" xfId="1752" xr:uid="{00000000-0005-0000-0000-000063070000}"/>
    <cellStyle name="20% - Accent2 2 7 3" xfId="1753" xr:uid="{00000000-0005-0000-0000-000064070000}"/>
    <cellStyle name="20% - Accent2 2 7 3 2" xfId="1754" xr:uid="{00000000-0005-0000-0000-000065070000}"/>
    <cellStyle name="20% - Accent2 2 7 3 2 2" xfId="1755" xr:uid="{00000000-0005-0000-0000-000066070000}"/>
    <cellStyle name="20% - Accent2 2 7 3 2 2 2" xfId="1756" xr:uid="{00000000-0005-0000-0000-000067070000}"/>
    <cellStyle name="20% - Accent2 2 7 3 2 2 2 2" xfId="1757" xr:uid="{00000000-0005-0000-0000-000068070000}"/>
    <cellStyle name="20% - Accent2 2 7 3 2 2 3" xfId="1758" xr:uid="{00000000-0005-0000-0000-000069070000}"/>
    <cellStyle name="20% - Accent2 2 7 3 2 3" xfId="1759" xr:uid="{00000000-0005-0000-0000-00006A070000}"/>
    <cellStyle name="20% - Accent2 2 7 3 2 3 2" xfId="1760" xr:uid="{00000000-0005-0000-0000-00006B070000}"/>
    <cellStyle name="20% - Accent2 2 7 3 2 4" xfId="1761" xr:uid="{00000000-0005-0000-0000-00006C070000}"/>
    <cellStyle name="20% - Accent2 2 7 3 3" xfId="1762" xr:uid="{00000000-0005-0000-0000-00006D070000}"/>
    <cellStyle name="20% - Accent2 2 7 3 3 2" xfId="1763" xr:uid="{00000000-0005-0000-0000-00006E070000}"/>
    <cellStyle name="20% - Accent2 2 7 3 3 2 2" xfId="1764" xr:uid="{00000000-0005-0000-0000-00006F070000}"/>
    <cellStyle name="20% - Accent2 2 7 3 3 3" xfId="1765" xr:uid="{00000000-0005-0000-0000-000070070000}"/>
    <cellStyle name="20% - Accent2 2 7 3 4" xfId="1766" xr:uid="{00000000-0005-0000-0000-000071070000}"/>
    <cellStyle name="20% - Accent2 2 7 3 4 2" xfId="1767" xr:uid="{00000000-0005-0000-0000-000072070000}"/>
    <cellStyle name="20% - Accent2 2 7 3 5" xfId="1768" xr:uid="{00000000-0005-0000-0000-000073070000}"/>
    <cellStyle name="20% - Accent2 2 7 4" xfId="1769" xr:uid="{00000000-0005-0000-0000-000074070000}"/>
    <cellStyle name="20% - Accent2 2 7 4 2" xfId="1770" xr:uid="{00000000-0005-0000-0000-000075070000}"/>
    <cellStyle name="20% - Accent2 2 7 4 2 2" xfId="1771" xr:uid="{00000000-0005-0000-0000-000076070000}"/>
    <cellStyle name="20% - Accent2 2 7 4 2 2 2" xfId="1772" xr:uid="{00000000-0005-0000-0000-000077070000}"/>
    <cellStyle name="20% - Accent2 2 7 4 2 3" xfId="1773" xr:uid="{00000000-0005-0000-0000-000078070000}"/>
    <cellStyle name="20% - Accent2 2 7 4 3" xfId="1774" xr:uid="{00000000-0005-0000-0000-000079070000}"/>
    <cellStyle name="20% - Accent2 2 7 4 3 2" xfId="1775" xr:uid="{00000000-0005-0000-0000-00007A070000}"/>
    <cellStyle name="20% - Accent2 2 7 4 4" xfId="1776" xr:uid="{00000000-0005-0000-0000-00007B070000}"/>
    <cellStyle name="20% - Accent2 2 7 5" xfId="1777" xr:uid="{00000000-0005-0000-0000-00007C070000}"/>
    <cellStyle name="20% - Accent2 2 7 5 2" xfId="1778" xr:uid="{00000000-0005-0000-0000-00007D070000}"/>
    <cellStyle name="20% - Accent2 2 7 5 2 2" xfId="1779" xr:uid="{00000000-0005-0000-0000-00007E070000}"/>
    <cellStyle name="20% - Accent2 2 7 5 3" xfId="1780" xr:uid="{00000000-0005-0000-0000-00007F070000}"/>
    <cellStyle name="20% - Accent2 2 7 6" xfId="1781" xr:uid="{00000000-0005-0000-0000-000080070000}"/>
    <cellStyle name="20% - Accent2 2 7 6 2" xfId="1782" xr:uid="{00000000-0005-0000-0000-000081070000}"/>
    <cellStyle name="20% - Accent2 2 7 7" xfId="1783" xr:uid="{00000000-0005-0000-0000-000082070000}"/>
    <cellStyle name="20% - Accent2 2 8" xfId="1784" xr:uid="{00000000-0005-0000-0000-000083070000}"/>
    <cellStyle name="20% - Accent2 2 8 2" xfId="1785" xr:uid="{00000000-0005-0000-0000-000084070000}"/>
    <cellStyle name="20% - Accent2 2 8 2 2" xfId="1786" xr:uid="{00000000-0005-0000-0000-000085070000}"/>
    <cellStyle name="20% - Accent2 2 8 2 2 2" xfId="1787" xr:uid="{00000000-0005-0000-0000-000086070000}"/>
    <cellStyle name="20% - Accent2 2 8 2 2 2 2" xfId="1788" xr:uid="{00000000-0005-0000-0000-000087070000}"/>
    <cellStyle name="20% - Accent2 2 8 2 2 3" xfId="1789" xr:uid="{00000000-0005-0000-0000-000088070000}"/>
    <cellStyle name="20% - Accent2 2 8 2 3" xfId="1790" xr:uid="{00000000-0005-0000-0000-000089070000}"/>
    <cellStyle name="20% - Accent2 2 8 2 3 2" xfId="1791" xr:uid="{00000000-0005-0000-0000-00008A070000}"/>
    <cellStyle name="20% - Accent2 2 8 2 4" xfId="1792" xr:uid="{00000000-0005-0000-0000-00008B070000}"/>
    <cellStyle name="20% - Accent2 2 8 3" xfId="1793" xr:uid="{00000000-0005-0000-0000-00008C070000}"/>
    <cellStyle name="20% - Accent2 2 8 3 2" xfId="1794" xr:uid="{00000000-0005-0000-0000-00008D070000}"/>
    <cellStyle name="20% - Accent2 2 8 3 2 2" xfId="1795" xr:uid="{00000000-0005-0000-0000-00008E070000}"/>
    <cellStyle name="20% - Accent2 2 8 3 3" xfId="1796" xr:uid="{00000000-0005-0000-0000-00008F070000}"/>
    <cellStyle name="20% - Accent2 2 8 4" xfId="1797" xr:uid="{00000000-0005-0000-0000-000090070000}"/>
    <cellStyle name="20% - Accent2 2 8 4 2" xfId="1798" xr:uid="{00000000-0005-0000-0000-000091070000}"/>
    <cellStyle name="20% - Accent2 2 8 5" xfId="1799" xr:uid="{00000000-0005-0000-0000-000092070000}"/>
    <cellStyle name="20% - Accent2 2 9" xfId="1800" xr:uid="{00000000-0005-0000-0000-000093070000}"/>
    <cellStyle name="20% - Accent2 2 9 2" xfId="1801" xr:uid="{00000000-0005-0000-0000-000094070000}"/>
    <cellStyle name="20% - Accent2 2 9 2 2" xfId="1802" xr:uid="{00000000-0005-0000-0000-000095070000}"/>
    <cellStyle name="20% - Accent2 2 9 2 2 2" xfId="1803" xr:uid="{00000000-0005-0000-0000-000096070000}"/>
    <cellStyle name="20% - Accent2 2 9 2 2 2 2" xfId="1804" xr:uid="{00000000-0005-0000-0000-000097070000}"/>
    <cellStyle name="20% - Accent2 2 9 2 2 3" xfId="1805" xr:uid="{00000000-0005-0000-0000-000098070000}"/>
    <cellStyle name="20% - Accent2 2 9 2 3" xfId="1806" xr:uid="{00000000-0005-0000-0000-000099070000}"/>
    <cellStyle name="20% - Accent2 2 9 2 3 2" xfId="1807" xr:uid="{00000000-0005-0000-0000-00009A070000}"/>
    <cellStyle name="20% - Accent2 2 9 2 4" xfId="1808" xr:uid="{00000000-0005-0000-0000-00009B070000}"/>
    <cellStyle name="20% - Accent2 2 9 3" xfId="1809" xr:uid="{00000000-0005-0000-0000-00009C070000}"/>
    <cellStyle name="20% - Accent2 2 9 3 2" xfId="1810" xr:uid="{00000000-0005-0000-0000-00009D070000}"/>
    <cellStyle name="20% - Accent2 2 9 3 2 2" xfId="1811" xr:uid="{00000000-0005-0000-0000-00009E070000}"/>
    <cellStyle name="20% - Accent2 2 9 3 3" xfId="1812" xr:uid="{00000000-0005-0000-0000-00009F070000}"/>
    <cellStyle name="20% - Accent2 2 9 4" xfId="1813" xr:uid="{00000000-0005-0000-0000-0000A0070000}"/>
    <cellStyle name="20% - Accent2 2 9 4 2" xfId="1814" xr:uid="{00000000-0005-0000-0000-0000A1070000}"/>
    <cellStyle name="20% - Accent2 2 9 5" xfId="1815" xr:uid="{00000000-0005-0000-0000-0000A2070000}"/>
    <cellStyle name="20% - Accent2 3" xfId="1816" xr:uid="{00000000-0005-0000-0000-0000A3070000}"/>
    <cellStyle name="20% - Accent2 3 2" xfId="1817" xr:uid="{00000000-0005-0000-0000-0000A4070000}"/>
    <cellStyle name="20% - Accent2 3 2 2" xfId="1818" xr:uid="{00000000-0005-0000-0000-0000A5070000}"/>
    <cellStyle name="20% - Accent2 3 2 2 2" xfId="1819" xr:uid="{00000000-0005-0000-0000-0000A6070000}"/>
    <cellStyle name="20% - Accent2 3 2 2 2 2" xfId="1820" xr:uid="{00000000-0005-0000-0000-0000A7070000}"/>
    <cellStyle name="20% - Accent2 3 2 2 2 2 2" xfId="1821" xr:uid="{00000000-0005-0000-0000-0000A8070000}"/>
    <cellStyle name="20% - Accent2 3 2 2 2 2 2 2" xfId="1822" xr:uid="{00000000-0005-0000-0000-0000A9070000}"/>
    <cellStyle name="20% - Accent2 3 2 2 2 2 2 2 2" xfId="1823" xr:uid="{00000000-0005-0000-0000-0000AA070000}"/>
    <cellStyle name="20% - Accent2 3 2 2 2 2 2 2 2 2" xfId="1824" xr:uid="{00000000-0005-0000-0000-0000AB070000}"/>
    <cellStyle name="20% - Accent2 3 2 2 2 2 2 2 3" xfId="1825" xr:uid="{00000000-0005-0000-0000-0000AC070000}"/>
    <cellStyle name="20% - Accent2 3 2 2 2 2 2 3" xfId="1826" xr:uid="{00000000-0005-0000-0000-0000AD070000}"/>
    <cellStyle name="20% - Accent2 3 2 2 2 2 2 3 2" xfId="1827" xr:uid="{00000000-0005-0000-0000-0000AE070000}"/>
    <cellStyle name="20% - Accent2 3 2 2 2 2 2 4" xfId="1828" xr:uid="{00000000-0005-0000-0000-0000AF070000}"/>
    <cellStyle name="20% - Accent2 3 2 2 2 2 3" xfId="1829" xr:uid="{00000000-0005-0000-0000-0000B0070000}"/>
    <cellStyle name="20% - Accent2 3 2 2 2 2 3 2" xfId="1830" xr:uid="{00000000-0005-0000-0000-0000B1070000}"/>
    <cellStyle name="20% - Accent2 3 2 2 2 2 3 2 2" xfId="1831" xr:uid="{00000000-0005-0000-0000-0000B2070000}"/>
    <cellStyle name="20% - Accent2 3 2 2 2 2 3 3" xfId="1832" xr:uid="{00000000-0005-0000-0000-0000B3070000}"/>
    <cellStyle name="20% - Accent2 3 2 2 2 2 4" xfId="1833" xr:uid="{00000000-0005-0000-0000-0000B4070000}"/>
    <cellStyle name="20% - Accent2 3 2 2 2 2 4 2" xfId="1834" xr:uid="{00000000-0005-0000-0000-0000B5070000}"/>
    <cellStyle name="20% - Accent2 3 2 2 2 2 5" xfId="1835" xr:uid="{00000000-0005-0000-0000-0000B6070000}"/>
    <cellStyle name="20% - Accent2 3 2 2 2 3" xfId="1836" xr:uid="{00000000-0005-0000-0000-0000B7070000}"/>
    <cellStyle name="20% - Accent2 3 2 2 2 3 2" xfId="1837" xr:uid="{00000000-0005-0000-0000-0000B8070000}"/>
    <cellStyle name="20% - Accent2 3 2 2 2 3 2 2" xfId="1838" xr:uid="{00000000-0005-0000-0000-0000B9070000}"/>
    <cellStyle name="20% - Accent2 3 2 2 2 3 2 2 2" xfId="1839" xr:uid="{00000000-0005-0000-0000-0000BA070000}"/>
    <cellStyle name="20% - Accent2 3 2 2 2 3 2 2 2 2" xfId="1840" xr:uid="{00000000-0005-0000-0000-0000BB070000}"/>
    <cellStyle name="20% - Accent2 3 2 2 2 3 2 2 3" xfId="1841" xr:uid="{00000000-0005-0000-0000-0000BC070000}"/>
    <cellStyle name="20% - Accent2 3 2 2 2 3 2 3" xfId="1842" xr:uid="{00000000-0005-0000-0000-0000BD070000}"/>
    <cellStyle name="20% - Accent2 3 2 2 2 3 2 3 2" xfId="1843" xr:uid="{00000000-0005-0000-0000-0000BE070000}"/>
    <cellStyle name="20% - Accent2 3 2 2 2 3 2 4" xfId="1844" xr:uid="{00000000-0005-0000-0000-0000BF070000}"/>
    <cellStyle name="20% - Accent2 3 2 2 2 3 3" xfId="1845" xr:uid="{00000000-0005-0000-0000-0000C0070000}"/>
    <cellStyle name="20% - Accent2 3 2 2 2 3 3 2" xfId="1846" xr:uid="{00000000-0005-0000-0000-0000C1070000}"/>
    <cellStyle name="20% - Accent2 3 2 2 2 3 3 2 2" xfId="1847" xr:uid="{00000000-0005-0000-0000-0000C2070000}"/>
    <cellStyle name="20% - Accent2 3 2 2 2 3 3 3" xfId="1848" xr:uid="{00000000-0005-0000-0000-0000C3070000}"/>
    <cellStyle name="20% - Accent2 3 2 2 2 3 4" xfId="1849" xr:uid="{00000000-0005-0000-0000-0000C4070000}"/>
    <cellStyle name="20% - Accent2 3 2 2 2 3 4 2" xfId="1850" xr:uid="{00000000-0005-0000-0000-0000C5070000}"/>
    <cellStyle name="20% - Accent2 3 2 2 2 3 5" xfId="1851" xr:uid="{00000000-0005-0000-0000-0000C6070000}"/>
    <cellStyle name="20% - Accent2 3 2 2 2 4" xfId="1852" xr:uid="{00000000-0005-0000-0000-0000C7070000}"/>
    <cellStyle name="20% - Accent2 3 2 2 2 4 2" xfId="1853" xr:uid="{00000000-0005-0000-0000-0000C8070000}"/>
    <cellStyle name="20% - Accent2 3 2 2 2 4 2 2" xfId="1854" xr:uid="{00000000-0005-0000-0000-0000C9070000}"/>
    <cellStyle name="20% - Accent2 3 2 2 2 4 2 2 2" xfId="1855" xr:uid="{00000000-0005-0000-0000-0000CA070000}"/>
    <cellStyle name="20% - Accent2 3 2 2 2 4 2 3" xfId="1856" xr:uid="{00000000-0005-0000-0000-0000CB070000}"/>
    <cellStyle name="20% - Accent2 3 2 2 2 4 3" xfId="1857" xr:uid="{00000000-0005-0000-0000-0000CC070000}"/>
    <cellStyle name="20% - Accent2 3 2 2 2 4 3 2" xfId="1858" xr:uid="{00000000-0005-0000-0000-0000CD070000}"/>
    <cellStyle name="20% - Accent2 3 2 2 2 4 4" xfId="1859" xr:uid="{00000000-0005-0000-0000-0000CE070000}"/>
    <cellStyle name="20% - Accent2 3 2 2 2 5" xfId="1860" xr:uid="{00000000-0005-0000-0000-0000CF070000}"/>
    <cellStyle name="20% - Accent2 3 2 2 2 5 2" xfId="1861" xr:uid="{00000000-0005-0000-0000-0000D0070000}"/>
    <cellStyle name="20% - Accent2 3 2 2 2 5 2 2" xfId="1862" xr:uid="{00000000-0005-0000-0000-0000D1070000}"/>
    <cellStyle name="20% - Accent2 3 2 2 2 5 3" xfId="1863" xr:uid="{00000000-0005-0000-0000-0000D2070000}"/>
    <cellStyle name="20% - Accent2 3 2 2 2 6" xfId="1864" xr:uid="{00000000-0005-0000-0000-0000D3070000}"/>
    <cellStyle name="20% - Accent2 3 2 2 2 6 2" xfId="1865" xr:uid="{00000000-0005-0000-0000-0000D4070000}"/>
    <cellStyle name="20% - Accent2 3 2 2 2 7" xfId="1866" xr:uid="{00000000-0005-0000-0000-0000D5070000}"/>
    <cellStyle name="20% - Accent2 3 2 2 3" xfId="1867" xr:uid="{00000000-0005-0000-0000-0000D6070000}"/>
    <cellStyle name="20% - Accent2 3 2 2 3 2" xfId="1868" xr:uid="{00000000-0005-0000-0000-0000D7070000}"/>
    <cellStyle name="20% - Accent2 3 2 2 3 2 2" xfId="1869" xr:uid="{00000000-0005-0000-0000-0000D8070000}"/>
    <cellStyle name="20% - Accent2 3 2 2 3 2 2 2" xfId="1870" xr:uid="{00000000-0005-0000-0000-0000D9070000}"/>
    <cellStyle name="20% - Accent2 3 2 2 3 2 2 2 2" xfId="1871" xr:uid="{00000000-0005-0000-0000-0000DA070000}"/>
    <cellStyle name="20% - Accent2 3 2 2 3 2 2 3" xfId="1872" xr:uid="{00000000-0005-0000-0000-0000DB070000}"/>
    <cellStyle name="20% - Accent2 3 2 2 3 2 3" xfId="1873" xr:uid="{00000000-0005-0000-0000-0000DC070000}"/>
    <cellStyle name="20% - Accent2 3 2 2 3 2 3 2" xfId="1874" xr:uid="{00000000-0005-0000-0000-0000DD070000}"/>
    <cellStyle name="20% - Accent2 3 2 2 3 2 4" xfId="1875" xr:uid="{00000000-0005-0000-0000-0000DE070000}"/>
    <cellStyle name="20% - Accent2 3 2 2 3 3" xfId="1876" xr:uid="{00000000-0005-0000-0000-0000DF070000}"/>
    <cellStyle name="20% - Accent2 3 2 2 3 3 2" xfId="1877" xr:uid="{00000000-0005-0000-0000-0000E0070000}"/>
    <cellStyle name="20% - Accent2 3 2 2 3 3 2 2" xfId="1878" xr:uid="{00000000-0005-0000-0000-0000E1070000}"/>
    <cellStyle name="20% - Accent2 3 2 2 3 3 3" xfId="1879" xr:uid="{00000000-0005-0000-0000-0000E2070000}"/>
    <cellStyle name="20% - Accent2 3 2 2 3 4" xfId="1880" xr:uid="{00000000-0005-0000-0000-0000E3070000}"/>
    <cellStyle name="20% - Accent2 3 2 2 3 4 2" xfId="1881" xr:uid="{00000000-0005-0000-0000-0000E4070000}"/>
    <cellStyle name="20% - Accent2 3 2 2 3 5" xfId="1882" xr:uid="{00000000-0005-0000-0000-0000E5070000}"/>
    <cellStyle name="20% - Accent2 3 2 2 4" xfId="1883" xr:uid="{00000000-0005-0000-0000-0000E6070000}"/>
    <cellStyle name="20% - Accent2 3 2 2 4 2" xfId="1884" xr:uid="{00000000-0005-0000-0000-0000E7070000}"/>
    <cellStyle name="20% - Accent2 3 2 2 4 2 2" xfId="1885" xr:uid="{00000000-0005-0000-0000-0000E8070000}"/>
    <cellStyle name="20% - Accent2 3 2 2 4 2 2 2" xfId="1886" xr:uid="{00000000-0005-0000-0000-0000E9070000}"/>
    <cellStyle name="20% - Accent2 3 2 2 4 2 2 2 2" xfId="1887" xr:uid="{00000000-0005-0000-0000-0000EA070000}"/>
    <cellStyle name="20% - Accent2 3 2 2 4 2 2 3" xfId="1888" xr:uid="{00000000-0005-0000-0000-0000EB070000}"/>
    <cellStyle name="20% - Accent2 3 2 2 4 2 3" xfId="1889" xr:uid="{00000000-0005-0000-0000-0000EC070000}"/>
    <cellStyle name="20% - Accent2 3 2 2 4 2 3 2" xfId="1890" xr:uid="{00000000-0005-0000-0000-0000ED070000}"/>
    <cellStyle name="20% - Accent2 3 2 2 4 2 4" xfId="1891" xr:uid="{00000000-0005-0000-0000-0000EE070000}"/>
    <cellStyle name="20% - Accent2 3 2 2 4 3" xfId="1892" xr:uid="{00000000-0005-0000-0000-0000EF070000}"/>
    <cellStyle name="20% - Accent2 3 2 2 4 3 2" xfId="1893" xr:uid="{00000000-0005-0000-0000-0000F0070000}"/>
    <cellStyle name="20% - Accent2 3 2 2 4 3 2 2" xfId="1894" xr:uid="{00000000-0005-0000-0000-0000F1070000}"/>
    <cellStyle name="20% - Accent2 3 2 2 4 3 3" xfId="1895" xr:uid="{00000000-0005-0000-0000-0000F2070000}"/>
    <cellStyle name="20% - Accent2 3 2 2 4 4" xfId="1896" xr:uid="{00000000-0005-0000-0000-0000F3070000}"/>
    <cellStyle name="20% - Accent2 3 2 2 4 4 2" xfId="1897" xr:uid="{00000000-0005-0000-0000-0000F4070000}"/>
    <cellStyle name="20% - Accent2 3 2 2 4 5" xfId="1898" xr:uid="{00000000-0005-0000-0000-0000F5070000}"/>
    <cellStyle name="20% - Accent2 3 2 2 5" xfId="1899" xr:uid="{00000000-0005-0000-0000-0000F6070000}"/>
    <cellStyle name="20% - Accent2 3 2 2 5 2" xfId="1900" xr:uid="{00000000-0005-0000-0000-0000F7070000}"/>
    <cellStyle name="20% - Accent2 3 2 2 5 2 2" xfId="1901" xr:uid="{00000000-0005-0000-0000-0000F8070000}"/>
    <cellStyle name="20% - Accent2 3 2 2 5 2 2 2" xfId="1902" xr:uid="{00000000-0005-0000-0000-0000F9070000}"/>
    <cellStyle name="20% - Accent2 3 2 2 5 2 3" xfId="1903" xr:uid="{00000000-0005-0000-0000-0000FA070000}"/>
    <cellStyle name="20% - Accent2 3 2 2 5 3" xfId="1904" xr:uid="{00000000-0005-0000-0000-0000FB070000}"/>
    <cellStyle name="20% - Accent2 3 2 2 5 3 2" xfId="1905" xr:uid="{00000000-0005-0000-0000-0000FC070000}"/>
    <cellStyle name="20% - Accent2 3 2 2 5 4" xfId="1906" xr:uid="{00000000-0005-0000-0000-0000FD070000}"/>
    <cellStyle name="20% - Accent2 3 2 2 6" xfId="1907" xr:uid="{00000000-0005-0000-0000-0000FE070000}"/>
    <cellStyle name="20% - Accent2 3 2 2 6 2" xfId="1908" xr:uid="{00000000-0005-0000-0000-0000FF070000}"/>
    <cellStyle name="20% - Accent2 3 2 2 6 2 2" xfId="1909" xr:uid="{00000000-0005-0000-0000-000000080000}"/>
    <cellStyle name="20% - Accent2 3 2 2 6 3" xfId="1910" xr:uid="{00000000-0005-0000-0000-000001080000}"/>
    <cellStyle name="20% - Accent2 3 2 2 7" xfId="1911" xr:uid="{00000000-0005-0000-0000-000002080000}"/>
    <cellStyle name="20% - Accent2 3 2 2 7 2" xfId="1912" xr:uid="{00000000-0005-0000-0000-000003080000}"/>
    <cellStyle name="20% - Accent2 3 2 2 8" xfId="1913" xr:uid="{00000000-0005-0000-0000-000004080000}"/>
    <cellStyle name="20% - Accent2 3 2 3" xfId="1914" xr:uid="{00000000-0005-0000-0000-000005080000}"/>
    <cellStyle name="20% - Accent2 3 2 3 2" xfId="1915" xr:uid="{00000000-0005-0000-0000-000006080000}"/>
    <cellStyle name="20% - Accent2 3 2 3 2 2" xfId="1916" xr:uid="{00000000-0005-0000-0000-000007080000}"/>
    <cellStyle name="20% - Accent2 3 2 3 2 2 2" xfId="1917" xr:uid="{00000000-0005-0000-0000-000008080000}"/>
    <cellStyle name="20% - Accent2 3 2 3 2 2 2 2" xfId="1918" xr:uid="{00000000-0005-0000-0000-000009080000}"/>
    <cellStyle name="20% - Accent2 3 2 3 2 2 2 2 2" xfId="1919" xr:uid="{00000000-0005-0000-0000-00000A080000}"/>
    <cellStyle name="20% - Accent2 3 2 3 2 2 2 3" xfId="1920" xr:uid="{00000000-0005-0000-0000-00000B080000}"/>
    <cellStyle name="20% - Accent2 3 2 3 2 2 3" xfId="1921" xr:uid="{00000000-0005-0000-0000-00000C080000}"/>
    <cellStyle name="20% - Accent2 3 2 3 2 2 3 2" xfId="1922" xr:uid="{00000000-0005-0000-0000-00000D080000}"/>
    <cellStyle name="20% - Accent2 3 2 3 2 2 4" xfId="1923" xr:uid="{00000000-0005-0000-0000-00000E080000}"/>
    <cellStyle name="20% - Accent2 3 2 3 2 3" xfId="1924" xr:uid="{00000000-0005-0000-0000-00000F080000}"/>
    <cellStyle name="20% - Accent2 3 2 3 2 3 2" xfId="1925" xr:uid="{00000000-0005-0000-0000-000010080000}"/>
    <cellStyle name="20% - Accent2 3 2 3 2 3 2 2" xfId="1926" xr:uid="{00000000-0005-0000-0000-000011080000}"/>
    <cellStyle name="20% - Accent2 3 2 3 2 3 3" xfId="1927" xr:uid="{00000000-0005-0000-0000-000012080000}"/>
    <cellStyle name="20% - Accent2 3 2 3 2 4" xfId="1928" xr:uid="{00000000-0005-0000-0000-000013080000}"/>
    <cellStyle name="20% - Accent2 3 2 3 2 4 2" xfId="1929" xr:uid="{00000000-0005-0000-0000-000014080000}"/>
    <cellStyle name="20% - Accent2 3 2 3 2 5" xfId="1930" xr:uid="{00000000-0005-0000-0000-000015080000}"/>
    <cellStyle name="20% - Accent2 3 2 3 3" xfId="1931" xr:uid="{00000000-0005-0000-0000-000016080000}"/>
    <cellStyle name="20% - Accent2 3 2 3 3 2" xfId="1932" xr:uid="{00000000-0005-0000-0000-000017080000}"/>
    <cellStyle name="20% - Accent2 3 2 3 3 2 2" xfId="1933" xr:uid="{00000000-0005-0000-0000-000018080000}"/>
    <cellStyle name="20% - Accent2 3 2 3 3 2 2 2" xfId="1934" xr:uid="{00000000-0005-0000-0000-000019080000}"/>
    <cellStyle name="20% - Accent2 3 2 3 3 2 2 2 2" xfId="1935" xr:uid="{00000000-0005-0000-0000-00001A080000}"/>
    <cellStyle name="20% - Accent2 3 2 3 3 2 2 3" xfId="1936" xr:uid="{00000000-0005-0000-0000-00001B080000}"/>
    <cellStyle name="20% - Accent2 3 2 3 3 2 3" xfId="1937" xr:uid="{00000000-0005-0000-0000-00001C080000}"/>
    <cellStyle name="20% - Accent2 3 2 3 3 2 3 2" xfId="1938" xr:uid="{00000000-0005-0000-0000-00001D080000}"/>
    <cellStyle name="20% - Accent2 3 2 3 3 2 4" xfId="1939" xr:uid="{00000000-0005-0000-0000-00001E080000}"/>
    <cellStyle name="20% - Accent2 3 2 3 3 3" xfId="1940" xr:uid="{00000000-0005-0000-0000-00001F080000}"/>
    <cellStyle name="20% - Accent2 3 2 3 3 3 2" xfId="1941" xr:uid="{00000000-0005-0000-0000-000020080000}"/>
    <cellStyle name="20% - Accent2 3 2 3 3 3 2 2" xfId="1942" xr:uid="{00000000-0005-0000-0000-000021080000}"/>
    <cellStyle name="20% - Accent2 3 2 3 3 3 3" xfId="1943" xr:uid="{00000000-0005-0000-0000-000022080000}"/>
    <cellStyle name="20% - Accent2 3 2 3 3 4" xfId="1944" xr:uid="{00000000-0005-0000-0000-000023080000}"/>
    <cellStyle name="20% - Accent2 3 2 3 3 4 2" xfId="1945" xr:uid="{00000000-0005-0000-0000-000024080000}"/>
    <cellStyle name="20% - Accent2 3 2 3 3 5" xfId="1946" xr:uid="{00000000-0005-0000-0000-000025080000}"/>
    <cellStyle name="20% - Accent2 3 2 3 4" xfId="1947" xr:uid="{00000000-0005-0000-0000-000026080000}"/>
    <cellStyle name="20% - Accent2 3 2 3 4 2" xfId="1948" xr:uid="{00000000-0005-0000-0000-000027080000}"/>
    <cellStyle name="20% - Accent2 3 2 3 4 2 2" xfId="1949" xr:uid="{00000000-0005-0000-0000-000028080000}"/>
    <cellStyle name="20% - Accent2 3 2 3 4 2 2 2" xfId="1950" xr:uid="{00000000-0005-0000-0000-000029080000}"/>
    <cellStyle name="20% - Accent2 3 2 3 4 2 3" xfId="1951" xr:uid="{00000000-0005-0000-0000-00002A080000}"/>
    <cellStyle name="20% - Accent2 3 2 3 4 3" xfId="1952" xr:uid="{00000000-0005-0000-0000-00002B080000}"/>
    <cellStyle name="20% - Accent2 3 2 3 4 3 2" xfId="1953" xr:uid="{00000000-0005-0000-0000-00002C080000}"/>
    <cellStyle name="20% - Accent2 3 2 3 4 4" xfId="1954" xr:uid="{00000000-0005-0000-0000-00002D080000}"/>
    <cellStyle name="20% - Accent2 3 2 3 5" xfId="1955" xr:uid="{00000000-0005-0000-0000-00002E080000}"/>
    <cellStyle name="20% - Accent2 3 2 3 5 2" xfId="1956" xr:uid="{00000000-0005-0000-0000-00002F080000}"/>
    <cellStyle name="20% - Accent2 3 2 3 5 2 2" xfId="1957" xr:uid="{00000000-0005-0000-0000-000030080000}"/>
    <cellStyle name="20% - Accent2 3 2 3 5 3" xfId="1958" xr:uid="{00000000-0005-0000-0000-000031080000}"/>
    <cellStyle name="20% - Accent2 3 2 3 6" xfId="1959" xr:uid="{00000000-0005-0000-0000-000032080000}"/>
    <cellStyle name="20% - Accent2 3 2 3 6 2" xfId="1960" xr:uid="{00000000-0005-0000-0000-000033080000}"/>
    <cellStyle name="20% - Accent2 3 2 3 7" xfId="1961" xr:uid="{00000000-0005-0000-0000-000034080000}"/>
    <cellStyle name="20% - Accent2 3 2 4" xfId="1962" xr:uid="{00000000-0005-0000-0000-000035080000}"/>
    <cellStyle name="20% - Accent2 3 2 4 2" xfId="1963" xr:uid="{00000000-0005-0000-0000-000036080000}"/>
    <cellStyle name="20% - Accent2 3 2 4 2 2" xfId="1964" xr:uid="{00000000-0005-0000-0000-000037080000}"/>
    <cellStyle name="20% - Accent2 3 2 4 2 2 2" xfId="1965" xr:uid="{00000000-0005-0000-0000-000038080000}"/>
    <cellStyle name="20% - Accent2 3 2 4 2 2 2 2" xfId="1966" xr:uid="{00000000-0005-0000-0000-000039080000}"/>
    <cellStyle name="20% - Accent2 3 2 4 2 2 3" xfId="1967" xr:uid="{00000000-0005-0000-0000-00003A080000}"/>
    <cellStyle name="20% - Accent2 3 2 4 2 3" xfId="1968" xr:uid="{00000000-0005-0000-0000-00003B080000}"/>
    <cellStyle name="20% - Accent2 3 2 4 2 3 2" xfId="1969" xr:uid="{00000000-0005-0000-0000-00003C080000}"/>
    <cellStyle name="20% - Accent2 3 2 4 2 4" xfId="1970" xr:uid="{00000000-0005-0000-0000-00003D080000}"/>
    <cellStyle name="20% - Accent2 3 2 4 3" xfId="1971" xr:uid="{00000000-0005-0000-0000-00003E080000}"/>
    <cellStyle name="20% - Accent2 3 2 4 3 2" xfId="1972" xr:uid="{00000000-0005-0000-0000-00003F080000}"/>
    <cellStyle name="20% - Accent2 3 2 4 3 2 2" xfId="1973" xr:uid="{00000000-0005-0000-0000-000040080000}"/>
    <cellStyle name="20% - Accent2 3 2 4 3 3" xfId="1974" xr:uid="{00000000-0005-0000-0000-000041080000}"/>
    <cellStyle name="20% - Accent2 3 2 4 4" xfId="1975" xr:uid="{00000000-0005-0000-0000-000042080000}"/>
    <cellStyle name="20% - Accent2 3 2 4 4 2" xfId="1976" xr:uid="{00000000-0005-0000-0000-000043080000}"/>
    <cellStyle name="20% - Accent2 3 2 4 5" xfId="1977" xr:uid="{00000000-0005-0000-0000-000044080000}"/>
    <cellStyle name="20% - Accent2 3 2 5" xfId="1978" xr:uid="{00000000-0005-0000-0000-000045080000}"/>
    <cellStyle name="20% - Accent2 3 2 5 2" xfId="1979" xr:uid="{00000000-0005-0000-0000-000046080000}"/>
    <cellStyle name="20% - Accent2 3 2 5 2 2" xfId="1980" xr:uid="{00000000-0005-0000-0000-000047080000}"/>
    <cellStyle name="20% - Accent2 3 2 5 2 2 2" xfId="1981" xr:uid="{00000000-0005-0000-0000-000048080000}"/>
    <cellStyle name="20% - Accent2 3 2 5 2 2 2 2" xfId="1982" xr:uid="{00000000-0005-0000-0000-000049080000}"/>
    <cellStyle name="20% - Accent2 3 2 5 2 2 3" xfId="1983" xr:uid="{00000000-0005-0000-0000-00004A080000}"/>
    <cellStyle name="20% - Accent2 3 2 5 2 3" xfId="1984" xr:uid="{00000000-0005-0000-0000-00004B080000}"/>
    <cellStyle name="20% - Accent2 3 2 5 2 3 2" xfId="1985" xr:uid="{00000000-0005-0000-0000-00004C080000}"/>
    <cellStyle name="20% - Accent2 3 2 5 2 4" xfId="1986" xr:uid="{00000000-0005-0000-0000-00004D080000}"/>
    <cellStyle name="20% - Accent2 3 2 5 3" xfId="1987" xr:uid="{00000000-0005-0000-0000-00004E080000}"/>
    <cellStyle name="20% - Accent2 3 2 5 3 2" xfId="1988" xr:uid="{00000000-0005-0000-0000-00004F080000}"/>
    <cellStyle name="20% - Accent2 3 2 5 3 2 2" xfId="1989" xr:uid="{00000000-0005-0000-0000-000050080000}"/>
    <cellStyle name="20% - Accent2 3 2 5 3 3" xfId="1990" xr:uid="{00000000-0005-0000-0000-000051080000}"/>
    <cellStyle name="20% - Accent2 3 2 5 4" xfId="1991" xr:uid="{00000000-0005-0000-0000-000052080000}"/>
    <cellStyle name="20% - Accent2 3 2 5 4 2" xfId="1992" xr:uid="{00000000-0005-0000-0000-000053080000}"/>
    <cellStyle name="20% - Accent2 3 2 5 5" xfId="1993" xr:uid="{00000000-0005-0000-0000-000054080000}"/>
    <cellStyle name="20% - Accent2 3 2 6" xfId="1994" xr:uid="{00000000-0005-0000-0000-000055080000}"/>
    <cellStyle name="20% - Accent2 3 2 6 2" xfId="1995" xr:uid="{00000000-0005-0000-0000-000056080000}"/>
    <cellStyle name="20% - Accent2 3 2 6 2 2" xfId="1996" xr:uid="{00000000-0005-0000-0000-000057080000}"/>
    <cellStyle name="20% - Accent2 3 2 6 2 2 2" xfId="1997" xr:uid="{00000000-0005-0000-0000-000058080000}"/>
    <cellStyle name="20% - Accent2 3 2 6 2 3" xfId="1998" xr:uid="{00000000-0005-0000-0000-000059080000}"/>
    <cellStyle name="20% - Accent2 3 2 6 3" xfId="1999" xr:uid="{00000000-0005-0000-0000-00005A080000}"/>
    <cellStyle name="20% - Accent2 3 2 6 3 2" xfId="2000" xr:uid="{00000000-0005-0000-0000-00005B080000}"/>
    <cellStyle name="20% - Accent2 3 2 6 4" xfId="2001" xr:uid="{00000000-0005-0000-0000-00005C080000}"/>
    <cellStyle name="20% - Accent2 3 2 7" xfId="2002" xr:uid="{00000000-0005-0000-0000-00005D080000}"/>
    <cellStyle name="20% - Accent2 3 2 7 2" xfId="2003" xr:uid="{00000000-0005-0000-0000-00005E080000}"/>
    <cellStyle name="20% - Accent2 3 2 7 2 2" xfId="2004" xr:uid="{00000000-0005-0000-0000-00005F080000}"/>
    <cellStyle name="20% - Accent2 3 2 7 3" xfId="2005" xr:uid="{00000000-0005-0000-0000-000060080000}"/>
    <cellStyle name="20% - Accent2 3 2 8" xfId="2006" xr:uid="{00000000-0005-0000-0000-000061080000}"/>
    <cellStyle name="20% - Accent2 3 2 8 2" xfId="2007" xr:uid="{00000000-0005-0000-0000-000062080000}"/>
    <cellStyle name="20% - Accent2 3 2 9" xfId="2008" xr:uid="{00000000-0005-0000-0000-000063080000}"/>
    <cellStyle name="20% - Accent2 3 3" xfId="2009" xr:uid="{00000000-0005-0000-0000-000064080000}"/>
    <cellStyle name="20% - Accent2 3 3 2" xfId="2010" xr:uid="{00000000-0005-0000-0000-000065080000}"/>
    <cellStyle name="20% - Accent2 3 3 2 2" xfId="2011" xr:uid="{00000000-0005-0000-0000-000066080000}"/>
    <cellStyle name="20% - Accent2 3 3 2 2 2" xfId="2012" xr:uid="{00000000-0005-0000-0000-000067080000}"/>
    <cellStyle name="20% - Accent2 3 3 2 2 2 2" xfId="2013" xr:uid="{00000000-0005-0000-0000-000068080000}"/>
    <cellStyle name="20% - Accent2 3 3 2 2 3" xfId="2014" xr:uid="{00000000-0005-0000-0000-000069080000}"/>
    <cellStyle name="20% - Accent2 3 3 2 3" xfId="2015" xr:uid="{00000000-0005-0000-0000-00006A080000}"/>
    <cellStyle name="20% - Accent2 3 3 2 3 2" xfId="2016" xr:uid="{00000000-0005-0000-0000-00006B080000}"/>
    <cellStyle name="20% - Accent2 3 3 2 4" xfId="2017" xr:uid="{00000000-0005-0000-0000-00006C080000}"/>
    <cellStyle name="20% - Accent2 3 3 3" xfId="2018" xr:uid="{00000000-0005-0000-0000-00006D080000}"/>
    <cellStyle name="20% - Accent2 3 3 3 2" xfId="2019" xr:uid="{00000000-0005-0000-0000-00006E080000}"/>
    <cellStyle name="20% - Accent2 3 3 3 2 2" xfId="2020" xr:uid="{00000000-0005-0000-0000-00006F080000}"/>
    <cellStyle name="20% - Accent2 3 3 3 3" xfId="2021" xr:uid="{00000000-0005-0000-0000-000070080000}"/>
    <cellStyle name="20% - Accent2 3 3 4" xfId="2022" xr:uid="{00000000-0005-0000-0000-000071080000}"/>
    <cellStyle name="20% - Accent2 3 3 4 2" xfId="2023" xr:uid="{00000000-0005-0000-0000-000072080000}"/>
    <cellStyle name="20% - Accent2 3 3 5" xfId="2024" xr:uid="{00000000-0005-0000-0000-000073080000}"/>
    <cellStyle name="20% - Accent2 3 4" xfId="2025" xr:uid="{00000000-0005-0000-0000-000074080000}"/>
    <cellStyle name="20% - Accent2 3 4 2" xfId="2026" xr:uid="{00000000-0005-0000-0000-000075080000}"/>
    <cellStyle name="20% - Accent2 3 4 2 2" xfId="2027" xr:uid="{00000000-0005-0000-0000-000076080000}"/>
    <cellStyle name="20% - Accent2 3 4 2 2 2" xfId="2028" xr:uid="{00000000-0005-0000-0000-000077080000}"/>
    <cellStyle name="20% - Accent2 3 4 2 3" xfId="2029" xr:uid="{00000000-0005-0000-0000-000078080000}"/>
    <cellStyle name="20% - Accent2 3 4 3" xfId="2030" xr:uid="{00000000-0005-0000-0000-000079080000}"/>
    <cellStyle name="20% - Accent2 3 4 3 2" xfId="2031" xr:uid="{00000000-0005-0000-0000-00007A080000}"/>
    <cellStyle name="20% - Accent2 3 4 4" xfId="2032" xr:uid="{00000000-0005-0000-0000-00007B080000}"/>
    <cellStyle name="20% - Accent2 3 5" xfId="2033" xr:uid="{00000000-0005-0000-0000-00007C080000}"/>
    <cellStyle name="20% - Accent2 4" xfId="2034" xr:uid="{00000000-0005-0000-0000-00007D080000}"/>
    <cellStyle name="20% - Accent2 4 2" xfId="2035" xr:uid="{00000000-0005-0000-0000-00007E080000}"/>
    <cellStyle name="20% - Accent2 4 2 2" xfId="2036" xr:uid="{00000000-0005-0000-0000-00007F080000}"/>
    <cellStyle name="20% - Accent2 4 2 2 2" xfId="2037" xr:uid="{00000000-0005-0000-0000-000080080000}"/>
    <cellStyle name="20% - Accent2 4 2 2 2 2" xfId="2038" xr:uid="{00000000-0005-0000-0000-000081080000}"/>
    <cellStyle name="20% - Accent2 4 2 2 2 2 2" xfId="2039" xr:uid="{00000000-0005-0000-0000-000082080000}"/>
    <cellStyle name="20% - Accent2 4 2 2 2 3" xfId="2040" xr:uid="{00000000-0005-0000-0000-000083080000}"/>
    <cellStyle name="20% - Accent2 4 2 2 3" xfId="2041" xr:uid="{00000000-0005-0000-0000-000084080000}"/>
    <cellStyle name="20% - Accent2 4 2 2 3 2" xfId="2042" xr:uid="{00000000-0005-0000-0000-000085080000}"/>
    <cellStyle name="20% - Accent2 4 2 2 4" xfId="2043" xr:uid="{00000000-0005-0000-0000-000086080000}"/>
    <cellStyle name="20% - Accent2 4 2 3" xfId="2044" xr:uid="{00000000-0005-0000-0000-000087080000}"/>
    <cellStyle name="20% - Accent2 4 2 3 2" xfId="2045" xr:uid="{00000000-0005-0000-0000-000088080000}"/>
    <cellStyle name="20% - Accent2 4 2 3 2 2" xfId="2046" xr:uid="{00000000-0005-0000-0000-000089080000}"/>
    <cellStyle name="20% - Accent2 4 2 3 3" xfId="2047" xr:uid="{00000000-0005-0000-0000-00008A080000}"/>
    <cellStyle name="20% - Accent2 4 2 4" xfId="2048" xr:uid="{00000000-0005-0000-0000-00008B080000}"/>
    <cellStyle name="20% - Accent2 4 2 4 2" xfId="2049" xr:uid="{00000000-0005-0000-0000-00008C080000}"/>
    <cellStyle name="20% - Accent2 4 2 5" xfId="2050" xr:uid="{00000000-0005-0000-0000-00008D080000}"/>
    <cellStyle name="20% - Accent2 5" xfId="2051" xr:uid="{00000000-0005-0000-0000-00008E080000}"/>
    <cellStyle name="20% - Accent2 5 2" xfId="2052" xr:uid="{00000000-0005-0000-0000-00008F080000}"/>
    <cellStyle name="20% - Accent2 5 2 2" xfId="2053" xr:uid="{00000000-0005-0000-0000-000090080000}"/>
    <cellStyle name="20% - Accent2 5 2 2 2" xfId="2054" xr:uid="{00000000-0005-0000-0000-000091080000}"/>
    <cellStyle name="20% - Accent2 5 2 3" xfId="2055" xr:uid="{00000000-0005-0000-0000-000092080000}"/>
    <cellStyle name="20% - Accent2 5 3" xfId="2056" xr:uid="{00000000-0005-0000-0000-000093080000}"/>
    <cellStyle name="20% - Accent2 5 3 2" xfId="2057" xr:uid="{00000000-0005-0000-0000-000094080000}"/>
    <cellStyle name="20% - Accent2 5 4" xfId="2058" xr:uid="{00000000-0005-0000-0000-000095080000}"/>
    <cellStyle name="20% - Accent2 6" xfId="2059" xr:uid="{00000000-0005-0000-0000-000096080000}"/>
    <cellStyle name="20% - Accent2 6 2" xfId="2060" xr:uid="{00000000-0005-0000-0000-000097080000}"/>
    <cellStyle name="20% - Accent2 6 2 2" xfId="2061" xr:uid="{00000000-0005-0000-0000-000098080000}"/>
    <cellStyle name="20% - Accent2 6 3" xfId="2062" xr:uid="{00000000-0005-0000-0000-000099080000}"/>
    <cellStyle name="20% - Accent2 7" xfId="2063" xr:uid="{00000000-0005-0000-0000-00009A080000}"/>
    <cellStyle name="20% - Accent2 7 2" xfId="2064" xr:uid="{00000000-0005-0000-0000-00009B080000}"/>
    <cellStyle name="20% - Accent2 8" xfId="2065" xr:uid="{00000000-0005-0000-0000-00009C080000}"/>
    <cellStyle name="20% - Accent3 2" xfId="2066" xr:uid="{00000000-0005-0000-0000-00009D080000}"/>
    <cellStyle name="20% - Accent3 2 10" xfId="2067" xr:uid="{00000000-0005-0000-0000-00009E080000}"/>
    <cellStyle name="20% - Accent3 2 10 2" xfId="2068" xr:uid="{00000000-0005-0000-0000-00009F080000}"/>
    <cellStyle name="20% - Accent3 2 10 2 2" xfId="2069" xr:uid="{00000000-0005-0000-0000-0000A0080000}"/>
    <cellStyle name="20% - Accent3 2 10 2 2 2" xfId="2070" xr:uid="{00000000-0005-0000-0000-0000A1080000}"/>
    <cellStyle name="20% - Accent3 2 10 2 3" xfId="2071" xr:uid="{00000000-0005-0000-0000-0000A2080000}"/>
    <cellStyle name="20% - Accent3 2 10 3" xfId="2072" xr:uid="{00000000-0005-0000-0000-0000A3080000}"/>
    <cellStyle name="20% - Accent3 2 10 3 2" xfId="2073" xr:uid="{00000000-0005-0000-0000-0000A4080000}"/>
    <cellStyle name="20% - Accent3 2 10 4" xfId="2074" xr:uid="{00000000-0005-0000-0000-0000A5080000}"/>
    <cellStyle name="20% - Accent3 2 11" xfId="2075" xr:uid="{00000000-0005-0000-0000-0000A6080000}"/>
    <cellStyle name="20% - Accent3 2 11 2" xfId="2076" xr:uid="{00000000-0005-0000-0000-0000A7080000}"/>
    <cellStyle name="20% - Accent3 2 11 2 2" xfId="2077" xr:uid="{00000000-0005-0000-0000-0000A8080000}"/>
    <cellStyle name="20% - Accent3 2 11 3" xfId="2078" xr:uid="{00000000-0005-0000-0000-0000A9080000}"/>
    <cellStyle name="20% - Accent3 2 12" xfId="2079" xr:uid="{00000000-0005-0000-0000-0000AA080000}"/>
    <cellStyle name="20% - Accent3 2 12 2" xfId="2080" xr:uid="{00000000-0005-0000-0000-0000AB080000}"/>
    <cellStyle name="20% - Accent3 2 13" xfId="2081" xr:uid="{00000000-0005-0000-0000-0000AC080000}"/>
    <cellStyle name="20% - Accent3 2 2" xfId="2082" xr:uid="{00000000-0005-0000-0000-0000AD080000}"/>
    <cellStyle name="20% - Accent3 2 2 2" xfId="2083" xr:uid="{00000000-0005-0000-0000-0000AE080000}"/>
    <cellStyle name="20% - Accent3 2 3" xfId="2084" xr:uid="{00000000-0005-0000-0000-0000AF080000}"/>
    <cellStyle name="20% - Accent3 2 3 2" xfId="2085" xr:uid="{00000000-0005-0000-0000-0000B0080000}"/>
    <cellStyle name="20% - Accent3 2 3 2 2" xfId="2086" xr:uid="{00000000-0005-0000-0000-0000B1080000}"/>
    <cellStyle name="20% - Accent3 2 3 2 2 2" xfId="2087" xr:uid="{00000000-0005-0000-0000-0000B2080000}"/>
    <cellStyle name="20% - Accent3 2 3 2 2 2 2" xfId="2088" xr:uid="{00000000-0005-0000-0000-0000B3080000}"/>
    <cellStyle name="20% - Accent3 2 3 2 2 2 2 2" xfId="2089" xr:uid="{00000000-0005-0000-0000-0000B4080000}"/>
    <cellStyle name="20% - Accent3 2 3 2 2 2 2 2 2" xfId="2090" xr:uid="{00000000-0005-0000-0000-0000B5080000}"/>
    <cellStyle name="20% - Accent3 2 3 2 2 2 2 2 2 2" xfId="2091" xr:uid="{00000000-0005-0000-0000-0000B6080000}"/>
    <cellStyle name="20% - Accent3 2 3 2 2 2 2 2 3" xfId="2092" xr:uid="{00000000-0005-0000-0000-0000B7080000}"/>
    <cellStyle name="20% - Accent3 2 3 2 2 2 2 3" xfId="2093" xr:uid="{00000000-0005-0000-0000-0000B8080000}"/>
    <cellStyle name="20% - Accent3 2 3 2 2 2 2 3 2" xfId="2094" xr:uid="{00000000-0005-0000-0000-0000B9080000}"/>
    <cellStyle name="20% - Accent3 2 3 2 2 2 2 4" xfId="2095" xr:uid="{00000000-0005-0000-0000-0000BA080000}"/>
    <cellStyle name="20% - Accent3 2 3 2 2 2 3" xfId="2096" xr:uid="{00000000-0005-0000-0000-0000BB080000}"/>
    <cellStyle name="20% - Accent3 2 3 2 2 2 3 2" xfId="2097" xr:uid="{00000000-0005-0000-0000-0000BC080000}"/>
    <cellStyle name="20% - Accent3 2 3 2 2 2 3 2 2" xfId="2098" xr:uid="{00000000-0005-0000-0000-0000BD080000}"/>
    <cellStyle name="20% - Accent3 2 3 2 2 2 3 3" xfId="2099" xr:uid="{00000000-0005-0000-0000-0000BE080000}"/>
    <cellStyle name="20% - Accent3 2 3 2 2 2 4" xfId="2100" xr:uid="{00000000-0005-0000-0000-0000BF080000}"/>
    <cellStyle name="20% - Accent3 2 3 2 2 2 4 2" xfId="2101" xr:uid="{00000000-0005-0000-0000-0000C0080000}"/>
    <cellStyle name="20% - Accent3 2 3 2 2 2 5" xfId="2102" xr:uid="{00000000-0005-0000-0000-0000C1080000}"/>
    <cellStyle name="20% - Accent3 2 3 2 2 3" xfId="2103" xr:uid="{00000000-0005-0000-0000-0000C2080000}"/>
    <cellStyle name="20% - Accent3 2 3 2 2 3 2" xfId="2104" xr:uid="{00000000-0005-0000-0000-0000C3080000}"/>
    <cellStyle name="20% - Accent3 2 3 2 2 3 2 2" xfId="2105" xr:uid="{00000000-0005-0000-0000-0000C4080000}"/>
    <cellStyle name="20% - Accent3 2 3 2 2 3 2 2 2" xfId="2106" xr:uid="{00000000-0005-0000-0000-0000C5080000}"/>
    <cellStyle name="20% - Accent3 2 3 2 2 3 2 2 2 2" xfId="2107" xr:uid="{00000000-0005-0000-0000-0000C6080000}"/>
    <cellStyle name="20% - Accent3 2 3 2 2 3 2 2 3" xfId="2108" xr:uid="{00000000-0005-0000-0000-0000C7080000}"/>
    <cellStyle name="20% - Accent3 2 3 2 2 3 2 3" xfId="2109" xr:uid="{00000000-0005-0000-0000-0000C8080000}"/>
    <cellStyle name="20% - Accent3 2 3 2 2 3 2 3 2" xfId="2110" xr:uid="{00000000-0005-0000-0000-0000C9080000}"/>
    <cellStyle name="20% - Accent3 2 3 2 2 3 2 4" xfId="2111" xr:uid="{00000000-0005-0000-0000-0000CA080000}"/>
    <cellStyle name="20% - Accent3 2 3 2 2 3 3" xfId="2112" xr:uid="{00000000-0005-0000-0000-0000CB080000}"/>
    <cellStyle name="20% - Accent3 2 3 2 2 3 3 2" xfId="2113" xr:uid="{00000000-0005-0000-0000-0000CC080000}"/>
    <cellStyle name="20% - Accent3 2 3 2 2 3 3 2 2" xfId="2114" xr:uid="{00000000-0005-0000-0000-0000CD080000}"/>
    <cellStyle name="20% - Accent3 2 3 2 2 3 3 3" xfId="2115" xr:uid="{00000000-0005-0000-0000-0000CE080000}"/>
    <cellStyle name="20% - Accent3 2 3 2 2 3 4" xfId="2116" xr:uid="{00000000-0005-0000-0000-0000CF080000}"/>
    <cellStyle name="20% - Accent3 2 3 2 2 3 4 2" xfId="2117" xr:uid="{00000000-0005-0000-0000-0000D0080000}"/>
    <cellStyle name="20% - Accent3 2 3 2 2 3 5" xfId="2118" xr:uid="{00000000-0005-0000-0000-0000D1080000}"/>
    <cellStyle name="20% - Accent3 2 3 2 2 4" xfId="2119" xr:uid="{00000000-0005-0000-0000-0000D2080000}"/>
    <cellStyle name="20% - Accent3 2 3 2 2 4 2" xfId="2120" xr:uid="{00000000-0005-0000-0000-0000D3080000}"/>
    <cellStyle name="20% - Accent3 2 3 2 2 4 2 2" xfId="2121" xr:uid="{00000000-0005-0000-0000-0000D4080000}"/>
    <cellStyle name="20% - Accent3 2 3 2 2 4 2 2 2" xfId="2122" xr:uid="{00000000-0005-0000-0000-0000D5080000}"/>
    <cellStyle name="20% - Accent3 2 3 2 2 4 2 3" xfId="2123" xr:uid="{00000000-0005-0000-0000-0000D6080000}"/>
    <cellStyle name="20% - Accent3 2 3 2 2 4 3" xfId="2124" xr:uid="{00000000-0005-0000-0000-0000D7080000}"/>
    <cellStyle name="20% - Accent3 2 3 2 2 4 3 2" xfId="2125" xr:uid="{00000000-0005-0000-0000-0000D8080000}"/>
    <cellStyle name="20% - Accent3 2 3 2 2 4 4" xfId="2126" xr:uid="{00000000-0005-0000-0000-0000D9080000}"/>
    <cellStyle name="20% - Accent3 2 3 2 2 5" xfId="2127" xr:uid="{00000000-0005-0000-0000-0000DA080000}"/>
    <cellStyle name="20% - Accent3 2 3 2 2 5 2" xfId="2128" xr:uid="{00000000-0005-0000-0000-0000DB080000}"/>
    <cellStyle name="20% - Accent3 2 3 2 2 5 2 2" xfId="2129" xr:uid="{00000000-0005-0000-0000-0000DC080000}"/>
    <cellStyle name="20% - Accent3 2 3 2 2 5 3" xfId="2130" xr:uid="{00000000-0005-0000-0000-0000DD080000}"/>
    <cellStyle name="20% - Accent3 2 3 2 2 6" xfId="2131" xr:uid="{00000000-0005-0000-0000-0000DE080000}"/>
    <cellStyle name="20% - Accent3 2 3 2 2 6 2" xfId="2132" xr:uid="{00000000-0005-0000-0000-0000DF080000}"/>
    <cellStyle name="20% - Accent3 2 3 2 2 7" xfId="2133" xr:uid="{00000000-0005-0000-0000-0000E0080000}"/>
    <cellStyle name="20% - Accent3 2 3 2 3" xfId="2134" xr:uid="{00000000-0005-0000-0000-0000E1080000}"/>
    <cellStyle name="20% - Accent3 2 3 2 3 2" xfId="2135" xr:uid="{00000000-0005-0000-0000-0000E2080000}"/>
    <cellStyle name="20% - Accent3 2 3 2 3 2 2" xfId="2136" xr:uid="{00000000-0005-0000-0000-0000E3080000}"/>
    <cellStyle name="20% - Accent3 2 3 2 3 2 2 2" xfId="2137" xr:uid="{00000000-0005-0000-0000-0000E4080000}"/>
    <cellStyle name="20% - Accent3 2 3 2 3 2 2 2 2" xfId="2138" xr:uid="{00000000-0005-0000-0000-0000E5080000}"/>
    <cellStyle name="20% - Accent3 2 3 2 3 2 2 3" xfId="2139" xr:uid="{00000000-0005-0000-0000-0000E6080000}"/>
    <cellStyle name="20% - Accent3 2 3 2 3 2 3" xfId="2140" xr:uid="{00000000-0005-0000-0000-0000E7080000}"/>
    <cellStyle name="20% - Accent3 2 3 2 3 2 3 2" xfId="2141" xr:uid="{00000000-0005-0000-0000-0000E8080000}"/>
    <cellStyle name="20% - Accent3 2 3 2 3 2 4" xfId="2142" xr:uid="{00000000-0005-0000-0000-0000E9080000}"/>
    <cellStyle name="20% - Accent3 2 3 2 3 3" xfId="2143" xr:uid="{00000000-0005-0000-0000-0000EA080000}"/>
    <cellStyle name="20% - Accent3 2 3 2 3 3 2" xfId="2144" xr:uid="{00000000-0005-0000-0000-0000EB080000}"/>
    <cellStyle name="20% - Accent3 2 3 2 3 3 2 2" xfId="2145" xr:uid="{00000000-0005-0000-0000-0000EC080000}"/>
    <cellStyle name="20% - Accent3 2 3 2 3 3 3" xfId="2146" xr:uid="{00000000-0005-0000-0000-0000ED080000}"/>
    <cellStyle name="20% - Accent3 2 3 2 3 4" xfId="2147" xr:uid="{00000000-0005-0000-0000-0000EE080000}"/>
    <cellStyle name="20% - Accent3 2 3 2 3 4 2" xfId="2148" xr:uid="{00000000-0005-0000-0000-0000EF080000}"/>
    <cellStyle name="20% - Accent3 2 3 2 3 5" xfId="2149" xr:uid="{00000000-0005-0000-0000-0000F0080000}"/>
    <cellStyle name="20% - Accent3 2 3 2 4" xfId="2150" xr:uid="{00000000-0005-0000-0000-0000F1080000}"/>
    <cellStyle name="20% - Accent3 2 3 2 4 2" xfId="2151" xr:uid="{00000000-0005-0000-0000-0000F2080000}"/>
    <cellStyle name="20% - Accent3 2 3 2 4 2 2" xfId="2152" xr:uid="{00000000-0005-0000-0000-0000F3080000}"/>
    <cellStyle name="20% - Accent3 2 3 2 4 2 2 2" xfId="2153" xr:uid="{00000000-0005-0000-0000-0000F4080000}"/>
    <cellStyle name="20% - Accent3 2 3 2 4 2 2 2 2" xfId="2154" xr:uid="{00000000-0005-0000-0000-0000F5080000}"/>
    <cellStyle name="20% - Accent3 2 3 2 4 2 2 3" xfId="2155" xr:uid="{00000000-0005-0000-0000-0000F6080000}"/>
    <cellStyle name="20% - Accent3 2 3 2 4 2 3" xfId="2156" xr:uid="{00000000-0005-0000-0000-0000F7080000}"/>
    <cellStyle name="20% - Accent3 2 3 2 4 2 3 2" xfId="2157" xr:uid="{00000000-0005-0000-0000-0000F8080000}"/>
    <cellStyle name="20% - Accent3 2 3 2 4 2 4" xfId="2158" xr:uid="{00000000-0005-0000-0000-0000F9080000}"/>
    <cellStyle name="20% - Accent3 2 3 2 4 3" xfId="2159" xr:uid="{00000000-0005-0000-0000-0000FA080000}"/>
    <cellStyle name="20% - Accent3 2 3 2 4 3 2" xfId="2160" xr:uid="{00000000-0005-0000-0000-0000FB080000}"/>
    <cellStyle name="20% - Accent3 2 3 2 4 3 2 2" xfId="2161" xr:uid="{00000000-0005-0000-0000-0000FC080000}"/>
    <cellStyle name="20% - Accent3 2 3 2 4 3 3" xfId="2162" xr:uid="{00000000-0005-0000-0000-0000FD080000}"/>
    <cellStyle name="20% - Accent3 2 3 2 4 4" xfId="2163" xr:uid="{00000000-0005-0000-0000-0000FE080000}"/>
    <cellStyle name="20% - Accent3 2 3 2 4 4 2" xfId="2164" xr:uid="{00000000-0005-0000-0000-0000FF080000}"/>
    <cellStyle name="20% - Accent3 2 3 2 4 5" xfId="2165" xr:uid="{00000000-0005-0000-0000-000000090000}"/>
    <cellStyle name="20% - Accent3 2 3 2 5" xfId="2166" xr:uid="{00000000-0005-0000-0000-000001090000}"/>
    <cellStyle name="20% - Accent3 2 3 2 5 2" xfId="2167" xr:uid="{00000000-0005-0000-0000-000002090000}"/>
    <cellStyle name="20% - Accent3 2 3 2 5 2 2" xfId="2168" xr:uid="{00000000-0005-0000-0000-000003090000}"/>
    <cellStyle name="20% - Accent3 2 3 2 5 2 2 2" xfId="2169" xr:uid="{00000000-0005-0000-0000-000004090000}"/>
    <cellStyle name="20% - Accent3 2 3 2 5 2 3" xfId="2170" xr:uid="{00000000-0005-0000-0000-000005090000}"/>
    <cellStyle name="20% - Accent3 2 3 2 5 3" xfId="2171" xr:uid="{00000000-0005-0000-0000-000006090000}"/>
    <cellStyle name="20% - Accent3 2 3 2 5 3 2" xfId="2172" xr:uid="{00000000-0005-0000-0000-000007090000}"/>
    <cellStyle name="20% - Accent3 2 3 2 5 4" xfId="2173" xr:uid="{00000000-0005-0000-0000-000008090000}"/>
    <cellStyle name="20% - Accent3 2 3 2 6" xfId="2174" xr:uid="{00000000-0005-0000-0000-000009090000}"/>
    <cellStyle name="20% - Accent3 2 3 2 6 2" xfId="2175" xr:uid="{00000000-0005-0000-0000-00000A090000}"/>
    <cellStyle name="20% - Accent3 2 3 2 6 2 2" xfId="2176" xr:uid="{00000000-0005-0000-0000-00000B090000}"/>
    <cellStyle name="20% - Accent3 2 3 2 6 3" xfId="2177" xr:uid="{00000000-0005-0000-0000-00000C090000}"/>
    <cellStyle name="20% - Accent3 2 3 2 7" xfId="2178" xr:uid="{00000000-0005-0000-0000-00000D090000}"/>
    <cellStyle name="20% - Accent3 2 3 2 7 2" xfId="2179" xr:uid="{00000000-0005-0000-0000-00000E090000}"/>
    <cellStyle name="20% - Accent3 2 3 2 8" xfId="2180" xr:uid="{00000000-0005-0000-0000-00000F090000}"/>
    <cellStyle name="20% - Accent3 2 3 3" xfId="2181" xr:uid="{00000000-0005-0000-0000-000010090000}"/>
    <cellStyle name="20% - Accent3 2 3 3 2" xfId="2182" xr:uid="{00000000-0005-0000-0000-000011090000}"/>
    <cellStyle name="20% - Accent3 2 3 3 2 2" xfId="2183" xr:uid="{00000000-0005-0000-0000-000012090000}"/>
    <cellStyle name="20% - Accent3 2 3 3 2 2 2" xfId="2184" xr:uid="{00000000-0005-0000-0000-000013090000}"/>
    <cellStyle name="20% - Accent3 2 3 3 2 2 2 2" xfId="2185" xr:uid="{00000000-0005-0000-0000-000014090000}"/>
    <cellStyle name="20% - Accent3 2 3 3 2 2 2 2 2" xfId="2186" xr:uid="{00000000-0005-0000-0000-000015090000}"/>
    <cellStyle name="20% - Accent3 2 3 3 2 2 2 3" xfId="2187" xr:uid="{00000000-0005-0000-0000-000016090000}"/>
    <cellStyle name="20% - Accent3 2 3 3 2 2 3" xfId="2188" xr:uid="{00000000-0005-0000-0000-000017090000}"/>
    <cellStyle name="20% - Accent3 2 3 3 2 2 3 2" xfId="2189" xr:uid="{00000000-0005-0000-0000-000018090000}"/>
    <cellStyle name="20% - Accent3 2 3 3 2 2 4" xfId="2190" xr:uid="{00000000-0005-0000-0000-000019090000}"/>
    <cellStyle name="20% - Accent3 2 3 3 2 3" xfId="2191" xr:uid="{00000000-0005-0000-0000-00001A090000}"/>
    <cellStyle name="20% - Accent3 2 3 3 2 3 2" xfId="2192" xr:uid="{00000000-0005-0000-0000-00001B090000}"/>
    <cellStyle name="20% - Accent3 2 3 3 2 3 2 2" xfId="2193" xr:uid="{00000000-0005-0000-0000-00001C090000}"/>
    <cellStyle name="20% - Accent3 2 3 3 2 3 3" xfId="2194" xr:uid="{00000000-0005-0000-0000-00001D090000}"/>
    <cellStyle name="20% - Accent3 2 3 3 2 4" xfId="2195" xr:uid="{00000000-0005-0000-0000-00001E090000}"/>
    <cellStyle name="20% - Accent3 2 3 3 2 4 2" xfId="2196" xr:uid="{00000000-0005-0000-0000-00001F090000}"/>
    <cellStyle name="20% - Accent3 2 3 3 2 5" xfId="2197" xr:uid="{00000000-0005-0000-0000-000020090000}"/>
    <cellStyle name="20% - Accent3 2 3 3 3" xfId="2198" xr:uid="{00000000-0005-0000-0000-000021090000}"/>
    <cellStyle name="20% - Accent3 2 3 3 3 2" xfId="2199" xr:uid="{00000000-0005-0000-0000-000022090000}"/>
    <cellStyle name="20% - Accent3 2 3 3 3 2 2" xfId="2200" xr:uid="{00000000-0005-0000-0000-000023090000}"/>
    <cellStyle name="20% - Accent3 2 3 3 3 2 2 2" xfId="2201" xr:uid="{00000000-0005-0000-0000-000024090000}"/>
    <cellStyle name="20% - Accent3 2 3 3 3 2 2 2 2" xfId="2202" xr:uid="{00000000-0005-0000-0000-000025090000}"/>
    <cellStyle name="20% - Accent3 2 3 3 3 2 2 3" xfId="2203" xr:uid="{00000000-0005-0000-0000-000026090000}"/>
    <cellStyle name="20% - Accent3 2 3 3 3 2 3" xfId="2204" xr:uid="{00000000-0005-0000-0000-000027090000}"/>
    <cellStyle name="20% - Accent3 2 3 3 3 2 3 2" xfId="2205" xr:uid="{00000000-0005-0000-0000-000028090000}"/>
    <cellStyle name="20% - Accent3 2 3 3 3 2 4" xfId="2206" xr:uid="{00000000-0005-0000-0000-000029090000}"/>
    <cellStyle name="20% - Accent3 2 3 3 3 3" xfId="2207" xr:uid="{00000000-0005-0000-0000-00002A090000}"/>
    <cellStyle name="20% - Accent3 2 3 3 3 3 2" xfId="2208" xr:uid="{00000000-0005-0000-0000-00002B090000}"/>
    <cellStyle name="20% - Accent3 2 3 3 3 3 2 2" xfId="2209" xr:uid="{00000000-0005-0000-0000-00002C090000}"/>
    <cellStyle name="20% - Accent3 2 3 3 3 3 3" xfId="2210" xr:uid="{00000000-0005-0000-0000-00002D090000}"/>
    <cellStyle name="20% - Accent3 2 3 3 3 4" xfId="2211" xr:uid="{00000000-0005-0000-0000-00002E090000}"/>
    <cellStyle name="20% - Accent3 2 3 3 3 4 2" xfId="2212" xr:uid="{00000000-0005-0000-0000-00002F090000}"/>
    <cellStyle name="20% - Accent3 2 3 3 3 5" xfId="2213" xr:uid="{00000000-0005-0000-0000-000030090000}"/>
    <cellStyle name="20% - Accent3 2 3 3 4" xfId="2214" xr:uid="{00000000-0005-0000-0000-000031090000}"/>
    <cellStyle name="20% - Accent3 2 3 3 4 2" xfId="2215" xr:uid="{00000000-0005-0000-0000-000032090000}"/>
    <cellStyle name="20% - Accent3 2 3 3 4 2 2" xfId="2216" xr:uid="{00000000-0005-0000-0000-000033090000}"/>
    <cellStyle name="20% - Accent3 2 3 3 4 2 2 2" xfId="2217" xr:uid="{00000000-0005-0000-0000-000034090000}"/>
    <cellStyle name="20% - Accent3 2 3 3 4 2 3" xfId="2218" xr:uid="{00000000-0005-0000-0000-000035090000}"/>
    <cellStyle name="20% - Accent3 2 3 3 4 3" xfId="2219" xr:uid="{00000000-0005-0000-0000-000036090000}"/>
    <cellStyle name="20% - Accent3 2 3 3 4 3 2" xfId="2220" xr:uid="{00000000-0005-0000-0000-000037090000}"/>
    <cellStyle name="20% - Accent3 2 3 3 4 4" xfId="2221" xr:uid="{00000000-0005-0000-0000-000038090000}"/>
    <cellStyle name="20% - Accent3 2 3 3 5" xfId="2222" xr:uid="{00000000-0005-0000-0000-000039090000}"/>
    <cellStyle name="20% - Accent3 2 3 3 5 2" xfId="2223" xr:uid="{00000000-0005-0000-0000-00003A090000}"/>
    <cellStyle name="20% - Accent3 2 3 3 5 2 2" xfId="2224" xr:uid="{00000000-0005-0000-0000-00003B090000}"/>
    <cellStyle name="20% - Accent3 2 3 3 5 3" xfId="2225" xr:uid="{00000000-0005-0000-0000-00003C090000}"/>
    <cellStyle name="20% - Accent3 2 3 3 6" xfId="2226" xr:uid="{00000000-0005-0000-0000-00003D090000}"/>
    <cellStyle name="20% - Accent3 2 3 3 6 2" xfId="2227" xr:uid="{00000000-0005-0000-0000-00003E090000}"/>
    <cellStyle name="20% - Accent3 2 3 3 7" xfId="2228" xr:uid="{00000000-0005-0000-0000-00003F090000}"/>
    <cellStyle name="20% - Accent3 2 3 4" xfId="2229" xr:uid="{00000000-0005-0000-0000-000040090000}"/>
    <cellStyle name="20% - Accent3 2 3 4 2" xfId="2230" xr:uid="{00000000-0005-0000-0000-000041090000}"/>
    <cellStyle name="20% - Accent3 2 3 4 2 2" xfId="2231" xr:uid="{00000000-0005-0000-0000-000042090000}"/>
    <cellStyle name="20% - Accent3 2 3 4 2 2 2" xfId="2232" xr:uid="{00000000-0005-0000-0000-000043090000}"/>
    <cellStyle name="20% - Accent3 2 3 4 2 2 2 2" xfId="2233" xr:uid="{00000000-0005-0000-0000-000044090000}"/>
    <cellStyle name="20% - Accent3 2 3 4 2 2 3" xfId="2234" xr:uid="{00000000-0005-0000-0000-000045090000}"/>
    <cellStyle name="20% - Accent3 2 3 4 2 3" xfId="2235" xr:uid="{00000000-0005-0000-0000-000046090000}"/>
    <cellStyle name="20% - Accent3 2 3 4 2 3 2" xfId="2236" xr:uid="{00000000-0005-0000-0000-000047090000}"/>
    <cellStyle name="20% - Accent3 2 3 4 2 4" xfId="2237" xr:uid="{00000000-0005-0000-0000-000048090000}"/>
    <cellStyle name="20% - Accent3 2 3 4 3" xfId="2238" xr:uid="{00000000-0005-0000-0000-000049090000}"/>
    <cellStyle name="20% - Accent3 2 3 4 3 2" xfId="2239" xr:uid="{00000000-0005-0000-0000-00004A090000}"/>
    <cellStyle name="20% - Accent3 2 3 4 3 2 2" xfId="2240" xr:uid="{00000000-0005-0000-0000-00004B090000}"/>
    <cellStyle name="20% - Accent3 2 3 4 3 3" xfId="2241" xr:uid="{00000000-0005-0000-0000-00004C090000}"/>
    <cellStyle name="20% - Accent3 2 3 4 4" xfId="2242" xr:uid="{00000000-0005-0000-0000-00004D090000}"/>
    <cellStyle name="20% - Accent3 2 3 4 4 2" xfId="2243" xr:uid="{00000000-0005-0000-0000-00004E090000}"/>
    <cellStyle name="20% - Accent3 2 3 4 5" xfId="2244" xr:uid="{00000000-0005-0000-0000-00004F090000}"/>
    <cellStyle name="20% - Accent3 2 3 5" xfId="2245" xr:uid="{00000000-0005-0000-0000-000050090000}"/>
    <cellStyle name="20% - Accent3 2 3 5 2" xfId="2246" xr:uid="{00000000-0005-0000-0000-000051090000}"/>
    <cellStyle name="20% - Accent3 2 3 5 2 2" xfId="2247" xr:uid="{00000000-0005-0000-0000-000052090000}"/>
    <cellStyle name="20% - Accent3 2 3 5 2 2 2" xfId="2248" xr:uid="{00000000-0005-0000-0000-000053090000}"/>
    <cellStyle name="20% - Accent3 2 3 5 2 2 2 2" xfId="2249" xr:uid="{00000000-0005-0000-0000-000054090000}"/>
    <cellStyle name="20% - Accent3 2 3 5 2 2 3" xfId="2250" xr:uid="{00000000-0005-0000-0000-000055090000}"/>
    <cellStyle name="20% - Accent3 2 3 5 2 3" xfId="2251" xr:uid="{00000000-0005-0000-0000-000056090000}"/>
    <cellStyle name="20% - Accent3 2 3 5 2 3 2" xfId="2252" xr:uid="{00000000-0005-0000-0000-000057090000}"/>
    <cellStyle name="20% - Accent3 2 3 5 2 4" xfId="2253" xr:uid="{00000000-0005-0000-0000-000058090000}"/>
    <cellStyle name="20% - Accent3 2 3 5 3" xfId="2254" xr:uid="{00000000-0005-0000-0000-000059090000}"/>
    <cellStyle name="20% - Accent3 2 3 5 3 2" xfId="2255" xr:uid="{00000000-0005-0000-0000-00005A090000}"/>
    <cellStyle name="20% - Accent3 2 3 5 3 2 2" xfId="2256" xr:uid="{00000000-0005-0000-0000-00005B090000}"/>
    <cellStyle name="20% - Accent3 2 3 5 3 3" xfId="2257" xr:uid="{00000000-0005-0000-0000-00005C090000}"/>
    <cellStyle name="20% - Accent3 2 3 5 4" xfId="2258" xr:uid="{00000000-0005-0000-0000-00005D090000}"/>
    <cellStyle name="20% - Accent3 2 3 5 4 2" xfId="2259" xr:uid="{00000000-0005-0000-0000-00005E090000}"/>
    <cellStyle name="20% - Accent3 2 3 5 5" xfId="2260" xr:uid="{00000000-0005-0000-0000-00005F090000}"/>
    <cellStyle name="20% - Accent3 2 3 6" xfId="2261" xr:uid="{00000000-0005-0000-0000-000060090000}"/>
    <cellStyle name="20% - Accent3 2 3 6 2" xfId="2262" xr:uid="{00000000-0005-0000-0000-000061090000}"/>
    <cellStyle name="20% - Accent3 2 3 6 2 2" xfId="2263" xr:uid="{00000000-0005-0000-0000-000062090000}"/>
    <cellStyle name="20% - Accent3 2 3 6 2 2 2" xfId="2264" xr:uid="{00000000-0005-0000-0000-000063090000}"/>
    <cellStyle name="20% - Accent3 2 3 6 2 3" xfId="2265" xr:uid="{00000000-0005-0000-0000-000064090000}"/>
    <cellStyle name="20% - Accent3 2 3 6 3" xfId="2266" xr:uid="{00000000-0005-0000-0000-000065090000}"/>
    <cellStyle name="20% - Accent3 2 3 6 3 2" xfId="2267" xr:uid="{00000000-0005-0000-0000-000066090000}"/>
    <cellStyle name="20% - Accent3 2 3 6 4" xfId="2268" xr:uid="{00000000-0005-0000-0000-000067090000}"/>
    <cellStyle name="20% - Accent3 2 3 7" xfId="2269" xr:uid="{00000000-0005-0000-0000-000068090000}"/>
    <cellStyle name="20% - Accent3 2 3 7 2" xfId="2270" xr:uid="{00000000-0005-0000-0000-000069090000}"/>
    <cellStyle name="20% - Accent3 2 3 7 2 2" xfId="2271" xr:uid="{00000000-0005-0000-0000-00006A090000}"/>
    <cellStyle name="20% - Accent3 2 3 7 3" xfId="2272" xr:uid="{00000000-0005-0000-0000-00006B090000}"/>
    <cellStyle name="20% - Accent3 2 3 8" xfId="2273" xr:uid="{00000000-0005-0000-0000-00006C090000}"/>
    <cellStyle name="20% - Accent3 2 3 8 2" xfId="2274" xr:uid="{00000000-0005-0000-0000-00006D090000}"/>
    <cellStyle name="20% - Accent3 2 3 9" xfId="2275" xr:uid="{00000000-0005-0000-0000-00006E090000}"/>
    <cellStyle name="20% - Accent3 2 4" xfId="2276" xr:uid="{00000000-0005-0000-0000-00006F090000}"/>
    <cellStyle name="20% - Accent3 2 4 2" xfId="2277" xr:uid="{00000000-0005-0000-0000-000070090000}"/>
    <cellStyle name="20% - Accent3 2 4 2 2" xfId="2278" xr:uid="{00000000-0005-0000-0000-000071090000}"/>
    <cellStyle name="20% - Accent3 2 4 2 2 2" xfId="2279" xr:uid="{00000000-0005-0000-0000-000072090000}"/>
    <cellStyle name="20% - Accent3 2 4 2 2 2 2" xfId="2280" xr:uid="{00000000-0005-0000-0000-000073090000}"/>
    <cellStyle name="20% - Accent3 2 4 2 2 2 2 2" xfId="2281" xr:uid="{00000000-0005-0000-0000-000074090000}"/>
    <cellStyle name="20% - Accent3 2 4 2 2 2 2 2 2" xfId="2282" xr:uid="{00000000-0005-0000-0000-000075090000}"/>
    <cellStyle name="20% - Accent3 2 4 2 2 2 2 2 2 2" xfId="2283" xr:uid="{00000000-0005-0000-0000-000076090000}"/>
    <cellStyle name="20% - Accent3 2 4 2 2 2 2 2 3" xfId="2284" xr:uid="{00000000-0005-0000-0000-000077090000}"/>
    <cellStyle name="20% - Accent3 2 4 2 2 2 2 3" xfId="2285" xr:uid="{00000000-0005-0000-0000-000078090000}"/>
    <cellStyle name="20% - Accent3 2 4 2 2 2 2 3 2" xfId="2286" xr:uid="{00000000-0005-0000-0000-000079090000}"/>
    <cellStyle name="20% - Accent3 2 4 2 2 2 2 4" xfId="2287" xr:uid="{00000000-0005-0000-0000-00007A090000}"/>
    <cellStyle name="20% - Accent3 2 4 2 2 2 3" xfId="2288" xr:uid="{00000000-0005-0000-0000-00007B090000}"/>
    <cellStyle name="20% - Accent3 2 4 2 2 2 3 2" xfId="2289" xr:uid="{00000000-0005-0000-0000-00007C090000}"/>
    <cellStyle name="20% - Accent3 2 4 2 2 2 3 2 2" xfId="2290" xr:uid="{00000000-0005-0000-0000-00007D090000}"/>
    <cellStyle name="20% - Accent3 2 4 2 2 2 3 3" xfId="2291" xr:uid="{00000000-0005-0000-0000-00007E090000}"/>
    <cellStyle name="20% - Accent3 2 4 2 2 2 4" xfId="2292" xr:uid="{00000000-0005-0000-0000-00007F090000}"/>
    <cellStyle name="20% - Accent3 2 4 2 2 2 4 2" xfId="2293" xr:uid="{00000000-0005-0000-0000-000080090000}"/>
    <cellStyle name="20% - Accent3 2 4 2 2 2 5" xfId="2294" xr:uid="{00000000-0005-0000-0000-000081090000}"/>
    <cellStyle name="20% - Accent3 2 4 2 2 3" xfId="2295" xr:uid="{00000000-0005-0000-0000-000082090000}"/>
    <cellStyle name="20% - Accent3 2 4 2 2 3 2" xfId="2296" xr:uid="{00000000-0005-0000-0000-000083090000}"/>
    <cellStyle name="20% - Accent3 2 4 2 2 3 2 2" xfId="2297" xr:uid="{00000000-0005-0000-0000-000084090000}"/>
    <cellStyle name="20% - Accent3 2 4 2 2 3 2 2 2" xfId="2298" xr:uid="{00000000-0005-0000-0000-000085090000}"/>
    <cellStyle name="20% - Accent3 2 4 2 2 3 2 2 2 2" xfId="2299" xr:uid="{00000000-0005-0000-0000-000086090000}"/>
    <cellStyle name="20% - Accent3 2 4 2 2 3 2 2 3" xfId="2300" xr:uid="{00000000-0005-0000-0000-000087090000}"/>
    <cellStyle name="20% - Accent3 2 4 2 2 3 2 3" xfId="2301" xr:uid="{00000000-0005-0000-0000-000088090000}"/>
    <cellStyle name="20% - Accent3 2 4 2 2 3 2 3 2" xfId="2302" xr:uid="{00000000-0005-0000-0000-000089090000}"/>
    <cellStyle name="20% - Accent3 2 4 2 2 3 2 4" xfId="2303" xr:uid="{00000000-0005-0000-0000-00008A090000}"/>
    <cellStyle name="20% - Accent3 2 4 2 2 3 3" xfId="2304" xr:uid="{00000000-0005-0000-0000-00008B090000}"/>
    <cellStyle name="20% - Accent3 2 4 2 2 3 3 2" xfId="2305" xr:uid="{00000000-0005-0000-0000-00008C090000}"/>
    <cellStyle name="20% - Accent3 2 4 2 2 3 3 2 2" xfId="2306" xr:uid="{00000000-0005-0000-0000-00008D090000}"/>
    <cellStyle name="20% - Accent3 2 4 2 2 3 3 3" xfId="2307" xr:uid="{00000000-0005-0000-0000-00008E090000}"/>
    <cellStyle name="20% - Accent3 2 4 2 2 3 4" xfId="2308" xr:uid="{00000000-0005-0000-0000-00008F090000}"/>
    <cellStyle name="20% - Accent3 2 4 2 2 3 4 2" xfId="2309" xr:uid="{00000000-0005-0000-0000-000090090000}"/>
    <cellStyle name="20% - Accent3 2 4 2 2 3 5" xfId="2310" xr:uid="{00000000-0005-0000-0000-000091090000}"/>
    <cellStyle name="20% - Accent3 2 4 2 2 4" xfId="2311" xr:uid="{00000000-0005-0000-0000-000092090000}"/>
    <cellStyle name="20% - Accent3 2 4 2 2 4 2" xfId="2312" xr:uid="{00000000-0005-0000-0000-000093090000}"/>
    <cellStyle name="20% - Accent3 2 4 2 2 4 2 2" xfId="2313" xr:uid="{00000000-0005-0000-0000-000094090000}"/>
    <cellStyle name="20% - Accent3 2 4 2 2 4 2 2 2" xfId="2314" xr:uid="{00000000-0005-0000-0000-000095090000}"/>
    <cellStyle name="20% - Accent3 2 4 2 2 4 2 3" xfId="2315" xr:uid="{00000000-0005-0000-0000-000096090000}"/>
    <cellStyle name="20% - Accent3 2 4 2 2 4 3" xfId="2316" xr:uid="{00000000-0005-0000-0000-000097090000}"/>
    <cellStyle name="20% - Accent3 2 4 2 2 4 3 2" xfId="2317" xr:uid="{00000000-0005-0000-0000-000098090000}"/>
    <cellStyle name="20% - Accent3 2 4 2 2 4 4" xfId="2318" xr:uid="{00000000-0005-0000-0000-000099090000}"/>
    <cellStyle name="20% - Accent3 2 4 2 2 5" xfId="2319" xr:uid="{00000000-0005-0000-0000-00009A090000}"/>
    <cellStyle name="20% - Accent3 2 4 2 2 5 2" xfId="2320" xr:uid="{00000000-0005-0000-0000-00009B090000}"/>
    <cellStyle name="20% - Accent3 2 4 2 2 5 2 2" xfId="2321" xr:uid="{00000000-0005-0000-0000-00009C090000}"/>
    <cellStyle name="20% - Accent3 2 4 2 2 5 3" xfId="2322" xr:uid="{00000000-0005-0000-0000-00009D090000}"/>
    <cellStyle name="20% - Accent3 2 4 2 2 6" xfId="2323" xr:uid="{00000000-0005-0000-0000-00009E090000}"/>
    <cellStyle name="20% - Accent3 2 4 2 2 6 2" xfId="2324" xr:uid="{00000000-0005-0000-0000-00009F090000}"/>
    <cellStyle name="20% - Accent3 2 4 2 2 7" xfId="2325" xr:uid="{00000000-0005-0000-0000-0000A0090000}"/>
    <cellStyle name="20% - Accent3 2 4 2 3" xfId="2326" xr:uid="{00000000-0005-0000-0000-0000A1090000}"/>
    <cellStyle name="20% - Accent3 2 4 2 3 2" xfId="2327" xr:uid="{00000000-0005-0000-0000-0000A2090000}"/>
    <cellStyle name="20% - Accent3 2 4 2 3 2 2" xfId="2328" xr:uid="{00000000-0005-0000-0000-0000A3090000}"/>
    <cellStyle name="20% - Accent3 2 4 2 3 2 2 2" xfId="2329" xr:uid="{00000000-0005-0000-0000-0000A4090000}"/>
    <cellStyle name="20% - Accent3 2 4 2 3 2 2 2 2" xfId="2330" xr:uid="{00000000-0005-0000-0000-0000A5090000}"/>
    <cellStyle name="20% - Accent3 2 4 2 3 2 2 3" xfId="2331" xr:uid="{00000000-0005-0000-0000-0000A6090000}"/>
    <cellStyle name="20% - Accent3 2 4 2 3 2 3" xfId="2332" xr:uid="{00000000-0005-0000-0000-0000A7090000}"/>
    <cellStyle name="20% - Accent3 2 4 2 3 2 3 2" xfId="2333" xr:uid="{00000000-0005-0000-0000-0000A8090000}"/>
    <cellStyle name="20% - Accent3 2 4 2 3 2 4" xfId="2334" xr:uid="{00000000-0005-0000-0000-0000A9090000}"/>
    <cellStyle name="20% - Accent3 2 4 2 3 3" xfId="2335" xr:uid="{00000000-0005-0000-0000-0000AA090000}"/>
    <cellStyle name="20% - Accent3 2 4 2 3 3 2" xfId="2336" xr:uid="{00000000-0005-0000-0000-0000AB090000}"/>
    <cellStyle name="20% - Accent3 2 4 2 3 3 2 2" xfId="2337" xr:uid="{00000000-0005-0000-0000-0000AC090000}"/>
    <cellStyle name="20% - Accent3 2 4 2 3 3 3" xfId="2338" xr:uid="{00000000-0005-0000-0000-0000AD090000}"/>
    <cellStyle name="20% - Accent3 2 4 2 3 4" xfId="2339" xr:uid="{00000000-0005-0000-0000-0000AE090000}"/>
    <cellStyle name="20% - Accent3 2 4 2 3 4 2" xfId="2340" xr:uid="{00000000-0005-0000-0000-0000AF090000}"/>
    <cellStyle name="20% - Accent3 2 4 2 3 5" xfId="2341" xr:uid="{00000000-0005-0000-0000-0000B0090000}"/>
    <cellStyle name="20% - Accent3 2 4 2 4" xfId="2342" xr:uid="{00000000-0005-0000-0000-0000B1090000}"/>
    <cellStyle name="20% - Accent3 2 4 2 4 2" xfId="2343" xr:uid="{00000000-0005-0000-0000-0000B2090000}"/>
    <cellStyle name="20% - Accent3 2 4 2 4 2 2" xfId="2344" xr:uid="{00000000-0005-0000-0000-0000B3090000}"/>
    <cellStyle name="20% - Accent3 2 4 2 4 2 2 2" xfId="2345" xr:uid="{00000000-0005-0000-0000-0000B4090000}"/>
    <cellStyle name="20% - Accent3 2 4 2 4 2 2 2 2" xfId="2346" xr:uid="{00000000-0005-0000-0000-0000B5090000}"/>
    <cellStyle name="20% - Accent3 2 4 2 4 2 2 3" xfId="2347" xr:uid="{00000000-0005-0000-0000-0000B6090000}"/>
    <cellStyle name="20% - Accent3 2 4 2 4 2 3" xfId="2348" xr:uid="{00000000-0005-0000-0000-0000B7090000}"/>
    <cellStyle name="20% - Accent3 2 4 2 4 2 3 2" xfId="2349" xr:uid="{00000000-0005-0000-0000-0000B8090000}"/>
    <cellStyle name="20% - Accent3 2 4 2 4 2 4" xfId="2350" xr:uid="{00000000-0005-0000-0000-0000B9090000}"/>
    <cellStyle name="20% - Accent3 2 4 2 4 3" xfId="2351" xr:uid="{00000000-0005-0000-0000-0000BA090000}"/>
    <cellStyle name="20% - Accent3 2 4 2 4 3 2" xfId="2352" xr:uid="{00000000-0005-0000-0000-0000BB090000}"/>
    <cellStyle name="20% - Accent3 2 4 2 4 3 2 2" xfId="2353" xr:uid="{00000000-0005-0000-0000-0000BC090000}"/>
    <cellStyle name="20% - Accent3 2 4 2 4 3 3" xfId="2354" xr:uid="{00000000-0005-0000-0000-0000BD090000}"/>
    <cellStyle name="20% - Accent3 2 4 2 4 4" xfId="2355" xr:uid="{00000000-0005-0000-0000-0000BE090000}"/>
    <cellStyle name="20% - Accent3 2 4 2 4 4 2" xfId="2356" xr:uid="{00000000-0005-0000-0000-0000BF090000}"/>
    <cellStyle name="20% - Accent3 2 4 2 4 5" xfId="2357" xr:uid="{00000000-0005-0000-0000-0000C0090000}"/>
    <cellStyle name="20% - Accent3 2 4 2 5" xfId="2358" xr:uid="{00000000-0005-0000-0000-0000C1090000}"/>
    <cellStyle name="20% - Accent3 2 4 2 5 2" xfId="2359" xr:uid="{00000000-0005-0000-0000-0000C2090000}"/>
    <cellStyle name="20% - Accent3 2 4 2 5 2 2" xfId="2360" xr:uid="{00000000-0005-0000-0000-0000C3090000}"/>
    <cellStyle name="20% - Accent3 2 4 2 5 2 2 2" xfId="2361" xr:uid="{00000000-0005-0000-0000-0000C4090000}"/>
    <cellStyle name="20% - Accent3 2 4 2 5 2 3" xfId="2362" xr:uid="{00000000-0005-0000-0000-0000C5090000}"/>
    <cellStyle name="20% - Accent3 2 4 2 5 3" xfId="2363" xr:uid="{00000000-0005-0000-0000-0000C6090000}"/>
    <cellStyle name="20% - Accent3 2 4 2 5 3 2" xfId="2364" xr:uid="{00000000-0005-0000-0000-0000C7090000}"/>
    <cellStyle name="20% - Accent3 2 4 2 5 4" xfId="2365" xr:uid="{00000000-0005-0000-0000-0000C8090000}"/>
    <cellStyle name="20% - Accent3 2 4 2 6" xfId="2366" xr:uid="{00000000-0005-0000-0000-0000C9090000}"/>
    <cellStyle name="20% - Accent3 2 4 2 6 2" xfId="2367" xr:uid="{00000000-0005-0000-0000-0000CA090000}"/>
    <cellStyle name="20% - Accent3 2 4 2 6 2 2" xfId="2368" xr:uid="{00000000-0005-0000-0000-0000CB090000}"/>
    <cellStyle name="20% - Accent3 2 4 2 6 3" xfId="2369" xr:uid="{00000000-0005-0000-0000-0000CC090000}"/>
    <cellStyle name="20% - Accent3 2 4 2 7" xfId="2370" xr:uid="{00000000-0005-0000-0000-0000CD090000}"/>
    <cellStyle name="20% - Accent3 2 4 2 7 2" xfId="2371" xr:uid="{00000000-0005-0000-0000-0000CE090000}"/>
    <cellStyle name="20% - Accent3 2 4 2 8" xfId="2372" xr:uid="{00000000-0005-0000-0000-0000CF090000}"/>
    <cellStyle name="20% - Accent3 2 4 3" xfId="2373" xr:uid="{00000000-0005-0000-0000-0000D0090000}"/>
    <cellStyle name="20% - Accent3 2 4 3 2" xfId="2374" xr:uid="{00000000-0005-0000-0000-0000D1090000}"/>
    <cellStyle name="20% - Accent3 2 4 3 2 2" xfId="2375" xr:uid="{00000000-0005-0000-0000-0000D2090000}"/>
    <cellStyle name="20% - Accent3 2 4 3 2 2 2" xfId="2376" xr:uid="{00000000-0005-0000-0000-0000D3090000}"/>
    <cellStyle name="20% - Accent3 2 4 3 2 2 2 2" xfId="2377" xr:uid="{00000000-0005-0000-0000-0000D4090000}"/>
    <cellStyle name="20% - Accent3 2 4 3 2 2 2 2 2" xfId="2378" xr:uid="{00000000-0005-0000-0000-0000D5090000}"/>
    <cellStyle name="20% - Accent3 2 4 3 2 2 2 3" xfId="2379" xr:uid="{00000000-0005-0000-0000-0000D6090000}"/>
    <cellStyle name="20% - Accent3 2 4 3 2 2 3" xfId="2380" xr:uid="{00000000-0005-0000-0000-0000D7090000}"/>
    <cellStyle name="20% - Accent3 2 4 3 2 2 3 2" xfId="2381" xr:uid="{00000000-0005-0000-0000-0000D8090000}"/>
    <cellStyle name="20% - Accent3 2 4 3 2 2 4" xfId="2382" xr:uid="{00000000-0005-0000-0000-0000D9090000}"/>
    <cellStyle name="20% - Accent3 2 4 3 2 3" xfId="2383" xr:uid="{00000000-0005-0000-0000-0000DA090000}"/>
    <cellStyle name="20% - Accent3 2 4 3 2 3 2" xfId="2384" xr:uid="{00000000-0005-0000-0000-0000DB090000}"/>
    <cellStyle name="20% - Accent3 2 4 3 2 3 2 2" xfId="2385" xr:uid="{00000000-0005-0000-0000-0000DC090000}"/>
    <cellStyle name="20% - Accent3 2 4 3 2 3 3" xfId="2386" xr:uid="{00000000-0005-0000-0000-0000DD090000}"/>
    <cellStyle name="20% - Accent3 2 4 3 2 4" xfId="2387" xr:uid="{00000000-0005-0000-0000-0000DE090000}"/>
    <cellStyle name="20% - Accent3 2 4 3 2 4 2" xfId="2388" xr:uid="{00000000-0005-0000-0000-0000DF090000}"/>
    <cellStyle name="20% - Accent3 2 4 3 2 5" xfId="2389" xr:uid="{00000000-0005-0000-0000-0000E0090000}"/>
    <cellStyle name="20% - Accent3 2 4 3 3" xfId="2390" xr:uid="{00000000-0005-0000-0000-0000E1090000}"/>
    <cellStyle name="20% - Accent3 2 4 3 3 2" xfId="2391" xr:uid="{00000000-0005-0000-0000-0000E2090000}"/>
    <cellStyle name="20% - Accent3 2 4 3 3 2 2" xfId="2392" xr:uid="{00000000-0005-0000-0000-0000E3090000}"/>
    <cellStyle name="20% - Accent3 2 4 3 3 2 2 2" xfId="2393" xr:uid="{00000000-0005-0000-0000-0000E4090000}"/>
    <cellStyle name="20% - Accent3 2 4 3 3 2 2 2 2" xfId="2394" xr:uid="{00000000-0005-0000-0000-0000E5090000}"/>
    <cellStyle name="20% - Accent3 2 4 3 3 2 2 3" xfId="2395" xr:uid="{00000000-0005-0000-0000-0000E6090000}"/>
    <cellStyle name="20% - Accent3 2 4 3 3 2 3" xfId="2396" xr:uid="{00000000-0005-0000-0000-0000E7090000}"/>
    <cellStyle name="20% - Accent3 2 4 3 3 2 3 2" xfId="2397" xr:uid="{00000000-0005-0000-0000-0000E8090000}"/>
    <cellStyle name="20% - Accent3 2 4 3 3 2 4" xfId="2398" xr:uid="{00000000-0005-0000-0000-0000E9090000}"/>
    <cellStyle name="20% - Accent3 2 4 3 3 3" xfId="2399" xr:uid="{00000000-0005-0000-0000-0000EA090000}"/>
    <cellStyle name="20% - Accent3 2 4 3 3 3 2" xfId="2400" xr:uid="{00000000-0005-0000-0000-0000EB090000}"/>
    <cellStyle name="20% - Accent3 2 4 3 3 3 2 2" xfId="2401" xr:uid="{00000000-0005-0000-0000-0000EC090000}"/>
    <cellStyle name="20% - Accent3 2 4 3 3 3 3" xfId="2402" xr:uid="{00000000-0005-0000-0000-0000ED090000}"/>
    <cellStyle name="20% - Accent3 2 4 3 3 4" xfId="2403" xr:uid="{00000000-0005-0000-0000-0000EE090000}"/>
    <cellStyle name="20% - Accent3 2 4 3 3 4 2" xfId="2404" xr:uid="{00000000-0005-0000-0000-0000EF090000}"/>
    <cellStyle name="20% - Accent3 2 4 3 3 5" xfId="2405" xr:uid="{00000000-0005-0000-0000-0000F0090000}"/>
    <cellStyle name="20% - Accent3 2 4 3 4" xfId="2406" xr:uid="{00000000-0005-0000-0000-0000F1090000}"/>
    <cellStyle name="20% - Accent3 2 4 3 4 2" xfId="2407" xr:uid="{00000000-0005-0000-0000-0000F2090000}"/>
    <cellStyle name="20% - Accent3 2 4 3 4 2 2" xfId="2408" xr:uid="{00000000-0005-0000-0000-0000F3090000}"/>
    <cellStyle name="20% - Accent3 2 4 3 4 2 2 2" xfId="2409" xr:uid="{00000000-0005-0000-0000-0000F4090000}"/>
    <cellStyle name="20% - Accent3 2 4 3 4 2 3" xfId="2410" xr:uid="{00000000-0005-0000-0000-0000F5090000}"/>
    <cellStyle name="20% - Accent3 2 4 3 4 3" xfId="2411" xr:uid="{00000000-0005-0000-0000-0000F6090000}"/>
    <cellStyle name="20% - Accent3 2 4 3 4 3 2" xfId="2412" xr:uid="{00000000-0005-0000-0000-0000F7090000}"/>
    <cellStyle name="20% - Accent3 2 4 3 4 4" xfId="2413" xr:uid="{00000000-0005-0000-0000-0000F8090000}"/>
    <cellStyle name="20% - Accent3 2 4 3 5" xfId="2414" xr:uid="{00000000-0005-0000-0000-0000F9090000}"/>
    <cellStyle name="20% - Accent3 2 4 3 5 2" xfId="2415" xr:uid="{00000000-0005-0000-0000-0000FA090000}"/>
    <cellStyle name="20% - Accent3 2 4 3 5 2 2" xfId="2416" xr:uid="{00000000-0005-0000-0000-0000FB090000}"/>
    <cellStyle name="20% - Accent3 2 4 3 5 3" xfId="2417" xr:uid="{00000000-0005-0000-0000-0000FC090000}"/>
    <cellStyle name="20% - Accent3 2 4 3 6" xfId="2418" xr:uid="{00000000-0005-0000-0000-0000FD090000}"/>
    <cellStyle name="20% - Accent3 2 4 3 6 2" xfId="2419" xr:uid="{00000000-0005-0000-0000-0000FE090000}"/>
    <cellStyle name="20% - Accent3 2 4 3 7" xfId="2420" xr:uid="{00000000-0005-0000-0000-0000FF090000}"/>
    <cellStyle name="20% - Accent3 2 4 4" xfId="2421" xr:uid="{00000000-0005-0000-0000-0000000A0000}"/>
    <cellStyle name="20% - Accent3 2 4 4 2" xfId="2422" xr:uid="{00000000-0005-0000-0000-0000010A0000}"/>
    <cellStyle name="20% - Accent3 2 4 4 2 2" xfId="2423" xr:uid="{00000000-0005-0000-0000-0000020A0000}"/>
    <cellStyle name="20% - Accent3 2 4 4 2 2 2" xfId="2424" xr:uid="{00000000-0005-0000-0000-0000030A0000}"/>
    <cellStyle name="20% - Accent3 2 4 4 2 2 2 2" xfId="2425" xr:uid="{00000000-0005-0000-0000-0000040A0000}"/>
    <cellStyle name="20% - Accent3 2 4 4 2 2 3" xfId="2426" xr:uid="{00000000-0005-0000-0000-0000050A0000}"/>
    <cellStyle name="20% - Accent3 2 4 4 2 3" xfId="2427" xr:uid="{00000000-0005-0000-0000-0000060A0000}"/>
    <cellStyle name="20% - Accent3 2 4 4 2 3 2" xfId="2428" xr:uid="{00000000-0005-0000-0000-0000070A0000}"/>
    <cellStyle name="20% - Accent3 2 4 4 2 4" xfId="2429" xr:uid="{00000000-0005-0000-0000-0000080A0000}"/>
    <cellStyle name="20% - Accent3 2 4 4 3" xfId="2430" xr:uid="{00000000-0005-0000-0000-0000090A0000}"/>
    <cellStyle name="20% - Accent3 2 4 4 3 2" xfId="2431" xr:uid="{00000000-0005-0000-0000-00000A0A0000}"/>
    <cellStyle name="20% - Accent3 2 4 4 3 2 2" xfId="2432" xr:uid="{00000000-0005-0000-0000-00000B0A0000}"/>
    <cellStyle name="20% - Accent3 2 4 4 3 3" xfId="2433" xr:uid="{00000000-0005-0000-0000-00000C0A0000}"/>
    <cellStyle name="20% - Accent3 2 4 4 4" xfId="2434" xr:uid="{00000000-0005-0000-0000-00000D0A0000}"/>
    <cellStyle name="20% - Accent3 2 4 4 4 2" xfId="2435" xr:uid="{00000000-0005-0000-0000-00000E0A0000}"/>
    <cellStyle name="20% - Accent3 2 4 4 5" xfId="2436" xr:uid="{00000000-0005-0000-0000-00000F0A0000}"/>
    <cellStyle name="20% - Accent3 2 4 5" xfId="2437" xr:uid="{00000000-0005-0000-0000-0000100A0000}"/>
    <cellStyle name="20% - Accent3 2 4 5 2" xfId="2438" xr:uid="{00000000-0005-0000-0000-0000110A0000}"/>
    <cellStyle name="20% - Accent3 2 4 5 2 2" xfId="2439" xr:uid="{00000000-0005-0000-0000-0000120A0000}"/>
    <cellStyle name="20% - Accent3 2 4 5 2 2 2" xfId="2440" xr:uid="{00000000-0005-0000-0000-0000130A0000}"/>
    <cellStyle name="20% - Accent3 2 4 5 2 2 2 2" xfId="2441" xr:uid="{00000000-0005-0000-0000-0000140A0000}"/>
    <cellStyle name="20% - Accent3 2 4 5 2 2 3" xfId="2442" xr:uid="{00000000-0005-0000-0000-0000150A0000}"/>
    <cellStyle name="20% - Accent3 2 4 5 2 3" xfId="2443" xr:uid="{00000000-0005-0000-0000-0000160A0000}"/>
    <cellStyle name="20% - Accent3 2 4 5 2 3 2" xfId="2444" xr:uid="{00000000-0005-0000-0000-0000170A0000}"/>
    <cellStyle name="20% - Accent3 2 4 5 2 4" xfId="2445" xr:uid="{00000000-0005-0000-0000-0000180A0000}"/>
    <cellStyle name="20% - Accent3 2 4 5 3" xfId="2446" xr:uid="{00000000-0005-0000-0000-0000190A0000}"/>
    <cellStyle name="20% - Accent3 2 4 5 3 2" xfId="2447" xr:uid="{00000000-0005-0000-0000-00001A0A0000}"/>
    <cellStyle name="20% - Accent3 2 4 5 3 2 2" xfId="2448" xr:uid="{00000000-0005-0000-0000-00001B0A0000}"/>
    <cellStyle name="20% - Accent3 2 4 5 3 3" xfId="2449" xr:uid="{00000000-0005-0000-0000-00001C0A0000}"/>
    <cellStyle name="20% - Accent3 2 4 5 4" xfId="2450" xr:uid="{00000000-0005-0000-0000-00001D0A0000}"/>
    <cellStyle name="20% - Accent3 2 4 5 4 2" xfId="2451" xr:uid="{00000000-0005-0000-0000-00001E0A0000}"/>
    <cellStyle name="20% - Accent3 2 4 5 5" xfId="2452" xr:uid="{00000000-0005-0000-0000-00001F0A0000}"/>
    <cellStyle name="20% - Accent3 2 4 6" xfId="2453" xr:uid="{00000000-0005-0000-0000-0000200A0000}"/>
    <cellStyle name="20% - Accent3 2 4 6 2" xfId="2454" xr:uid="{00000000-0005-0000-0000-0000210A0000}"/>
    <cellStyle name="20% - Accent3 2 4 6 2 2" xfId="2455" xr:uid="{00000000-0005-0000-0000-0000220A0000}"/>
    <cellStyle name="20% - Accent3 2 4 6 2 2 2" xfId="2456" xr:uid="{00000000-0005-0000-0000-0000230A0000}"/>
    <cellStyle name="20% - Accent3 2 4 6 2 3" xfId="2457" xr:uid="{00000000-0005-0000-0000-0000240A0000}"/>
    <cellStyle name="20% - Accent3 2 4 6 3" xfId="2458" xr:uid="{00000000-0005-0000-0000-0000250A0000}"/>
    <cellStyle name="20% - Accent3 2 4 6 3 2" xfId="2459" xr:uid="{00000000-0005-0000-0000-0000260A0000}"/>
    <cellStyle name="20% - Accent3 2 4 6 4" xfId="2460" xr:uid="{00000000-0005-0000-0000-0000270A0000}"/>
    <cellStyle name="20% - Accent3 2 4 7" xfId="2461" xr:uid="{00000000-0005-0000-0000-0000280A0000}"/>
    <cellStyle name="20% - Accent3 2 4 7 2" xfId="2462" xr:uid="{00000000-0005-0000-0000-0000290A0000}"/>
    <cellStyle name="20% - Accent3 2 4 7 2 2" xfId="2463" xr:uid="{00000000-0005-0000-0000-00002A0A0000}"/>
    <cellStyle name="20% - Accent3 2 4 7 3" xfId="2464" xr:uid="{00000000-0005-0000-0000-00002B0A0000}"/>
    <cellStyle name="20% - Accent3 2 4 8" xfId="2465" xr:uid="{00000000-0005-0000-0000-00002C0A0000}"/>
    <cellStyle name="20% - Accent3 2 4 8 2" xfId="2466" xr:uid="{00000000-0005-0000-0000-00002D0A0000}"/>
    <cellStyle name="20% - Accent3 2 4 9" xfId="2467" xr:uid="{00000000-0005-0000-0000-00002E0A0000}"/>
    <cellStyle name="20% - Accent3 2 5" xfId="2468" xr:uid="{00000000-0005-0000-0000-00002F0A0000}"/>
    <cellStyle name="20% - Accent3 2 5 2" xfId="2469" xr:uid="{00000000-0005-0000-0000-0000300A0000}"/>
    <cellStyle name="20% - Accent3 2 5 2 2" xfId="2470" xr:uid="{00000000-0005-0000-0000-0000310A0000}"/>
    <cellStyle name="20% - Accent3 2 5 2 2 2" xfId="2471" xr:uid="{00000000-0005-0000-0000-0000320A0000}"/>
    <cellStyle name="20% - Accent3 2 5 2 2 2 2" xfId="2472" xr:uid="{00000000-0005-0000-0000-0000330A0000}"/>
    <cellStyle name="20% - Accent3 2 5 2 2 2 2 2" xfId="2473" xr:uid="{00000000-0005-0000-0000-0000340A0000}"/>
    <cellStyle name="20% - Accent3 2 5 2 2 2 2 2 2" xfId="2474" xr:uid="{00000000-0005-0000-0000-0000350A0000}"/>
    <cellStyle name="20% - Accent3 2 5 2 2 2 2 2 2 2" xfId="2475" xr:uid="{00000000-0005-0000-0000-0000360A0000}"/>
    <cellStyle name="20% - Accent3 2 5 2 2 2 2 2 3" xfId="2476" xr:uid="{00000000-0005-0000-0000-0000370A0000}"/>
    <cellStyle name="20% - Accent3 2 5 2 2 2 2 3" xfId="2477" xr:uid="{00000000-0005-0000-0000-0000380A0000}"/>
    <cellStyle name="20% - Accent3 2 5 2 2 2 2 3 2" xfId="2478" xr:uid="{00000000-0005-0000-0000-0000390A0000}"/>
    <cellStyle name="20% - Accent3 2 5 2 2 2 2 4" xfId="2479" xr:uid="{00000000-0005-0000-0000-00003A0A0000}"/>
    <cellStyle name="20% - Accent3 2 5 2 2 2 3" xfId="2480" xr:uid="{00000000-0005-0000-0000-00003B0A0000}"/>
    <cellStyle name="20% - Accent3 2 5 2 2 2 3 2" xfId="2481" xr:uid="{00000000-0005-0000-0000-00003C0A0000}"/>
    <cellStyle name="20% - Accent3 2 5 2 2 2 3 2 2" xfId="2482" xr:uid="{00000000-0005-0000-0000-00003D0A0000}"/>
    <cellStyle name="20% - Accent3 2 5 2 2 2 3 3" xfId="2483" xr:uid="{00000000-0005-0000-0000-00003E0A0000}"/>
    <cellStyle name="20% - Accent3 2 5 2 2 2 4" xfId="2484" xr:uid="{00000000-0005-0000-0000-00003F0A0000}"/>
    <cellStyle name="20% - Accent3 2 5 2 2 2 4 2" xfId="2485" xr:uid="{00000000-0005-0000-0000-0000400A0000}"/>
    <cellStyle name="20% - Accent3 2 5 2 2 2 5" xfId="2486" xr:uid="{00000000-0005-0000-0000-0000410A0000}"/>
    <cellStyle name="20% - Accent3 2 5 2 2 3" xfId="2487" xr:uid="{00000000-0005-0000-0000-0000420A0000}"/>
    <cellStyle name="20% - Accent3 2 5 2 2 3 2" xfId="2488" xr:uid="{00000000-0005-0000-0000-0000430A0000}"/>
    <cellStyle name="20% - Accent3 2 5 2 2 3 2 2" xfId="2489" xr:uid="{00000000-0005-0000-0000-0000440A0000}"/>
    <cellStyle name="20% - Accent3 2 5 2 2 3 2 2 2" xfId="2490" xr:uid="{00000000-0005-0000-0000-0000450A0000}"/>
    <cellStyle name="20% - Accent3 2 5 2 2 3 2 2 2 2" xfId="2491" xr:uid="{00000000-0005-0000-0000-0000460A0000}"/>
    <cellStyle name="20% - Accent3 2 5 2 2 3 2 2 3" xfId="2492" xr:uid="{00000000-0005-0000-0000-0000470A0000}"/>
    <cellStyle name="20% - Accent3 2 5 2 2 3 2 3" xfId="2493" xr:uid="{00000000-0005-0000-0000-0000480A0000}"/>
    <cellStyle name="20% - Accent3 2 5 2 2 3 2 3 2" xfId="2494" xr:uid="{00000000-0005-0000-0000-0000490A0000}"/>
    <cellStyle name="20% - Accent3 2 5 2 2 3 2 4" xfId="2495" xr:uid="{00000000-0005-0000-0000-00004A0A0000}"/>
    <cellStyle name="20% - Accent3 2 5 2 2 3 3" xfId="2496" xr:uid="{00000000-0005-0000-0000-00004B0A0000}"/>
    <cellStyle name="20% - Accent3 2 5 2 2 3 3 2" xfId="2497" xr:uid="{00000000-0005-0000-0000-00004C0A0000}"/>
    <cellStyle name="20% - Accent3 2 5 2 2 3 3 2 2" xfId="2498" xr:uid="{00000000-0005-0000-0000-00004D0A0000}"/>
    <cellStyle name="20% - Accent3 2 5 2 2 3 3 3" xfId="2499" xr:uid="{00000000-0005-0000-0000-00004E0A0000}"/>
    <cellStyle name="20% - Accent3 2 5 2 2 3 4" xfId="2500" xr:uid="{00000000-0005-0000-0000-00004F0A0000}"/>
    <cellStyle name="20% - Accent3 2 5 2 2 3 4 2" xfId="2501" xr:uid="{00000000-0005-0000-0000-0000500A0000}"/>
    <cellStyle name="20% - Accent3 2 5 2 2 3 5" xfId="2502" xr:uid="{00000000-0005-0000-0000-0000510A0000}"/>
    <cellStyle name="20% - Accent3 2 5 2 2 4" xfId="2503" xr:uid="{00000000-0005-0000-0000-0000520A0000}"/>
    <cellStyle name="20% - Accent3 2 5 2 2 4 2" xfId="2504" xr:uid="{00000000-0005-0000-0000-0000530A0000}"/>
    <cellStyle name="20% - Accent3 2 5 2 2 4 2 2" xfId="2505" xr:uid="{00000000-0005-0000-0000-0000540A0000}"/>
    <cellStyle name="20% - Accent3 2 5 2 2 4 2 2 2" xfId="2506" xr:uid="{00000000-0005-0000-0000-0000550A0000}"/>
    <cellStyle name="20% - Accent3 2 5 2 2 4 2 3" xfId="2507" xr:uid="{00000000-0005-0000-0000-0000560A0000}"/>
    <cellStyle name="20% - Accent3 2 5 2 2 4 3" xfId="2508" xr:uid="{00000000-0005-0000-0000-0000570A0000}"/>
    <cellStyle name="20% - Accent3 2 5 2 2 4 3 2" xfId="2509" xr:uid="{00000000-0005-0000-0000-0000580A0000}"/>
    <cellStyle name="20% - Accent3 2 5 2 2 4 4" xfId="2510" xr:uid="{00000000-0005-0000-0000-0000590A0000}"/>
    <cellStyle name="20% - Accent3 2 5 2 2 5" xfId="2511" xr:uid="{00000000-0005-0000-0000-00005A0A0000}"/>
    <cellStyle name="20% - Accent3 2 5 2 2 5 2" xfId="2512" xr:uid="{00000000-0005-0000-0000-00005B0A0000}"/>
    <cellStyle name="20% - Accent3 2 5 2 2 5 2 2" xfId="2513" xr:uid="{00000000-0005-0000-0000-00005C0A0000}"/>
    <cellStyle name="20% - Accent3 2 5 2 2 5 3" xfId="2514" xr:uid="{00000000-0005-0000-0000-00005D0A0000}"/>
    <cellStyle name="20% - Accent3 2 5 2 2 6" xfId="2515" xr:uid="{00000000-0005-0000-0000-00005E0A0000}"/>
    <cellStyle name="20% - Accent3 2 5 2 2 6 2" xfId="2516" xr:uid="{00000000-0005-0000-0000-00005F0A0000}"/>
    <cellStyle name="20% - Accent3 2 5 2 2 7" xfId="2517" xr:uid="{00000000-0005-0000-0000-0000600A0000}"/>
    <cellStyle name="20% - Accent3 2 5 2 3" xfId="2518" xr:uid="{00000000-0005-0000-0000-0000610A0000}"/>
    <cellStyle name="20% - Accent3 2 5 2 3 2" xfId="2519" xr:uid="{00000000-0005-0000-0000-0000620A0000}"/>
    <cellStyle name="20% - Accent3 2 5 2 3 2 2" xfId="2520" xr:uid="{00000000-0005-0000-0000-0000630A0000}"/>
    <cellStyle name="20% - Accent3 2 5 2 3 2 2 2" xfId="2521" xr:uid="{00000000-0005-0000-0000-0000640A0000}"/>
    <cellStyle name="20% - Accent3 2 5 2 3 2 2 2 2" xfId="2522" xr:uid="{00000000-0005-0000-0000-0000650A0000}"/>
    <cellStyle name="20% - Accent3 2 5 2 3 2 2 3" xfId="2523" xr:uid="{00000000-0005-0000-0000-0000660A0000}"/>
    <cellStyle name="20% - Accent3 2 5 2 3 2 3" xfId="2524" xr:uid="{00000000-0005-0000-0000-0000670A0000}"/>
    <cellStyle name="20% - Accent3 2 5 2 3 2 3 2" xfId="2525" xr:uid="{00000000-0005-0000-0000-0000680A0000}"/>
    <cellStyle name="20% - Accent3 2 5 2 3 2 4" xfId="2526" xr:uid="{00000000-0005-0000-0000-0000690A0000}"/>
    <cellStyle name="20% - Accent3 2 5 2 3 3" xfId="2527" xr:uid="{00000000-0005-0000-0000-00006A0A0000}"/>
    <cellStyle name="20% - Accent3 2 5 2 3 3 2" xfId="2528" xr:uid="{00000000-0005-0000-0000-00006B0A0000}"/>
    <cellStyle name="20% - Accent3 2 5 2 3 3 2 2" xfId="2529" xr:uid="{00000000-0005-0000-0000-00006C0A0000}"/>
    <cellStyle name="20% - Accent3 2 5 2 3 3 3" xfId="2530" xr:uid="{00000000-0005-0000-0000-00006D0A0000}"/>
    <cellStyle name="20% - Accent3 2 5 2 3 4" xfId="2531" xr:uid="{00000000-0005-0000-0000-00006E0A0000}"/>
    <cellStyle name="20% - Accent3 2 5 2 3 4 2" xfId="2532" xr:uid="{00000000-0005-0000-0000-00006F0A0000}"/>
    <cellStyle name="20% - Accent3 2 5 2 3 5" xfId="2533" xr:uid="{00000000-0005-0000-0000-0000700A0000}"/>
    <cellStyle name="20% - Accent3 2 5 2 4" xfId="2534" xr:uid="{00000000-0005-0000-0000-0000710A0000}"/>
    <cellStyle name="20% - Accent3 2 5 2 4 2" xfId="2535" xr:uid="{00000000-0005-0000-0000-0000720A0000}"/>
    <cellStyle name="20% - Accent3 2 5 2 4 2 2" xfId="2536" xr:uid="{00000000-0005-0000-0000-0000730A0000}"/>
    <cellStyle name="20% - Accent3 2 5 2 4 2 2 2" xfId="2537" xr:uid="{00000000-0005-0000-0000-0000740A0000}"/>
    <cellStyle name="20% - Accent3 2 5 2 4 2 2 2 2" xfId="2538" xr:uid="{00000000-0005-0000-0000-0000750A0000}"/>
    <cellStyle name="20% - Accent3 2 5 2 4 2 2 3" xfId="2539" xr:uid="{00000000-0005-0000-0000-0000760A0000}"/>
    <cellStyle name="20% - Accent3 2 5 2 4 2 3" xfId="2540" xr:uid="{00000000-0005-0000-0000-0000770A0000}"/>
    <cellStyle name="20% - Accent3 2 5 2 4 2 3 2" xfId="2541" xr:uid="{00000000-0005-0000-0000-0000780A0000}"/>
    <cellStyle name="20% - Accent3 2 5 2 4 2 4" xfId="2542" xr:uid="{00000000-0005-0000-0000-0000790A0000}"/>
    <cellStyle name="20% - Accent3 2 5 2 4 3" xfId="2543" xr:uid="{00000000-0005-0000-0000-00007A0A0000}"/>
    <cellStyle name="20% - Accent3 2 5 2 4 3 2" xfId="2544" xr:uid="{00000000-0005-0000-0000-00007B0A0000}"/>
    <cellStyle name="20% - Accent3 2 5 2 4 3 2 2" xfId="2545" xr:uid="{00000000-0005-0000-0000-00007C0A0000}"/>
    <cellStyle name="20% - Accent3 2 5 2 4 3 3" xfId="2546" xr:uid="{00000000-0005-0000-0000-00007D0A0000}"/>
    <cellStyle name="20% - Accent3 2 5 2 4 4" xfId="2547" xr:uid="{00000000-0005-0000-0000-00007E0A0000}"/>
    <cellStyle name="20% - Accent3 2 5 2 4 4 2" xfId="2548" xr:uid="{00000000-0005-0000-0000-00007F0A0000}"/>
    <cellStyle name="20% - Accent3 2 5 2 4 5" xfId="2549" xr:uid="{00000000-0005-0000-0000-0000800A0000}"/>
    <cellStyle name="20% - Accent3 2 5 2 5" xfId="2550" xr:uid="{00000000-0005-0000-0000-0000810A0000}"/>
    <cellStyle name="20% - Accent3 2 5 2 5 2" xfId="2551" xr:uid="{00000000-0005-0000-0000-0000820A0000}"/>
    <cellStyle name="20% - Accent3 2 5 2 5 2 2" xfId="2552" xr:uid="{00000000-0005-0000-0000-0000830A0000}"/>
    <cellStyle name="20% - Accent3 2 5 2 5 2 2 2" xfId="2553" xr:uid="{00000000-0005-0000-0000-0000840A0000}"/>
    <cellStyle name="20% - Accent3 2 5 2 5 2 3" xfId="2554" xr:uid="{00000000-0005-0000-0000-0000850A0000}"/>
    <cellStyle name="20% - Accent3 2 5 2 5 3" xfId="2555" xr:uid="{00000000-0005-0000-0000-0000860A0000}"/>
    <cellStyle name="20% - Accent3 2 5 2 5 3 2" xfId="2556" xr:uid="{00000000-0005-0000-0000-0000870A0000}"/>
    <cellStyle name="20% - Accent3 2 5 2 5 4" xfId="2557" xr:uid="{00000000-0005-0000-0000-0000880A0000}"/>
    <cellStyle name="20% - Accent3 2 5 2 6" xfId="2558" xr:uid="{00000000-0005-0000-0000-0000890A0000}"/>
    <cellStyle name="20% - Accent3 2 5 2 6 2" xfId="2559" xr:uid="{00000000-0005-0000-0000-00008A0A0000}"/>
    <cellStyle name="20% - Accent3 2 5 2 6 2 2" xfId="2560" xr:uid="{00000000-0005-0000-0000-00008B0A0000}"/>
    <cellStyle name="20% - Accent3 2 5 2 6 3" xfId="2561" xr:uid="{00000000-0005-0000-0000-00008C0A0000}"/>
    <cellStyle name="20% - Accent3 2 5 2 7" xfId="2562" xr:uid="{00000000-0005-0000-0000-00008D0A0000}"/>
    <cellStyle name="20% - Accent3 2 5 2 7 2" xfId="2563" xr:uid="{00000000-0005-0000-0000-00008E0A0000}"/>
    <cellStyle name="20% - Accent3 2 5 2 8" xfId="2564" xr:uid="{00000000-0005-0000-0000-00008F0A0000}"/>
    <cellStyle name="20% - Accent3 2 5 3" xfId="2565" xr:uid="{00000000-0005-0000-0000-0000900A0000}"/>
    <cellStyle name="20% - Accent3 2 5 3 2" xfId="2566" xr:uid="{00000000-0005-0000-0000-0000910A0000}"/>
    <cellStyle name="20% - Accent3 2 5 3 2 2" xfId="2567" xr:uid="{00000000-0005-0000-0000-0000920A0000}"/>
    <cellStyle name="20% - Accent3 2 5 3 2 2 2" xfId="2568" xr:uid="{00000000-0005-0000-0000-0000930A0000}"/>
    <cellStyle name="20% - Accent3 2 5 3 2 2 2 2" xfId="2569" xr:uid="{00000000-0005-0000-0000-0000940A0000}"/>
    <cellStyle name="20% - Accent3 2 5 3 2 2 2 2 2" xfId="2570" xr:uid="{00000000-0005-0000-0000-0000950A0000}"/>
    <cellStyle name="20% - Accent3 2 5 3 2 2 2 3" xfId="2571" xr:uid="{00000000-0005-0000-0000-0000960A0000}"/>
    <cellStyle name="20% - Accent3 2 5 3 2 2 3" xfId="2572" xr:uid="{00000000-0005-0000-0000-0000970A0000}"/>
    <cellStyle name="20% - Accent3 2 5 3 2 2 3 2" xfId="2573" xr:uid="{00000000-0005-0000-0000-0000980A0000}"/>
    <cellStyle name="20% - Accent3 2 5 3 2 2 4" xfId="2574" xr:uid="{00000000-0005-0000-0000-0000990A0000}"/>
    <cellStyle name="20% - Accent3 2 5 3 2 3" xfId="2575" xr:uid="{00000000-0005-0000-0000-00009A0A0000}"/>
    <cellStyle name="20% - Accent3 2 5 3 2 3 2" xfId="2576" xr:uid="{00000000-0005-0000-0000-00009B0A0000}"/>
    <cellStyle name="20% - Accent3 2 5 3 2 3 2 2" xfId="2577" xr:uid="{00000000-0005-0000-0000-00009C0A0000}"/>
    <cellStyle name="20% - Accent3 2 5 3 2 3 3" xfId="2578" xr:uid="{00000000-0005-0000-0000-00009D0A0000}"/>
    <cellStyle name="20% - Accent3 2 5 3 2 4" xfId="2579" xr:uid="{00000000-0005-0000-0000-00009E0A0000}"/>
    <cellStyle name="20% - Accent3 2 5 3 2 4 2" xfId="2580" xr:uid="{00000000-0005-0000-0000-00009F0A0000}"/>
    <cellStyle name="20% - Accent3 2 5 3 2 5" xfId="2581" xr:uid="{00000000-0005-0000-0000-0000A00A0000}"/>
    <cellStyle name="20% - Accent3 2 5 3 3" xfId="2582" xr:uid="{00000000-0005-0000-0000-0000A10A0000}"/>
    <cellStyle name="20% - Accent3 2 5 3 3 2" xfId="2583" xr:uid="{00000000-0005-0000-0000-0000A20A0000}"/>
    <cellStyle name="20% - Accent3 2 5 3 3 2 2" xfId="2584" xr:uid="{00000000-0005-0000-0000-0000A30A0000}"/>
    <cellStyle name="20% - Accent3 2 5 3 3 2 2 2" xfId="2585" xr:uid="{00000000-0005-0000-0000-0000A40A0000}"/>
    <cellStyle name="20% - Accent3 2 5 3 3 2 2 2 2" xfId="2586" xr:uid="{00000000-0005-0000-0000-0000A50A0000}"/>
    <cellStyle name="20% - Accent3 2 5 3 3 2 2 3" xfId="2587" xr:uid="{00000000-0005-0000-0000-0000A60A0000}"/>
    <cellStyle name="20% - Accent3 2 5 3 3 2 3" xfId="2588" xr:uid="{00000000-0005-0000-0000-0000A70A0000}"/>
    <cellStyle name="20% - Accent3 2 5 3 3 2 3 2" xfId="2589" xr:uid="{00000000-0005-0000-0000-0000A80A0000}"/>
    <cellStyle name="20% - Accent3 2 5 3 3 2 4" xfId="2590" xr:uid="{00000000-0005-0000-0000-0000A90A0000}"/>
    <cellStyle name="20% - Accent3 2 5 3 3 3" xfId="2591" xr:uid="{00000000-0005-0000-0000-0000AA0A0000}"/>
    <cellStyle name="20% - Accent3 2 5 3 3 3 2" xfId="2592" xr:uid="{00000000-0005-0000-0000-0000AB0A0000}"/>
    <cellStyle name="20% - Accent3 2 5 3 3 3 2 2" xfId="2593" xr:uid="{00000000-0005-0000-0000-0000AC0A0000}"/>
    <cellStyle name="20% - Accent3 2 5 3 3 3 3" xfId="2594" xr:uid="{00000000-0005-0000-0000-0000AD0A0000}"/>
    <cellStyle name="20% - Accent3 2 5 3 3 4" xfId="2595" xr:uid="{00000000-0005-0000-0000-0000AE0A0000}"/>
    <cellStyle name="20% - Accent3 2 5 3 3 4 2" xfId="2596" xr:uid="{00000000-0005-0000-0000-0000AF0A0000}"/>
    <cellStyle name="20% - Accent3 2 5 3 3 5" xfId="2597" xr:uid="{00000000-0005-0000-0000-0000B00A0000}"/>
    <cellStyle name="20% - Accent3 2 5 3 4" xfId="2598" xr:uid="{00000000-0005-0000-0000-0000B10A0000}"/>
    <cellStyle name="20% - Accent3 2 5 3 4 2" xfId="2599" xr:uid="{00000000-0005-0000-0000-0000B20A0000}"/>
    <cellStyle name="20% - Accent3 2 5 3 4 2 2" xfId="2600" xr:uid="{00000000-0005-0000-0000-0000B30A0000}"/>
    <cellStyle name="20% - Accent3 2 5 3 4 2 2 2" xfId="2601" xr:uid="{00000000-0005-0000-0000-0000B40A0000}"/>
    <cellStyle name="20% - Accent3 2 5 3 4 2 3" xfId="2602" xr:uid="{00000000-0005-0000-0000-0000B50A0000}"/>
    <cellStyle name="20% - Accent3 2 5 3 4 3" xfId="2603" xr:uid="{00000000-0005-0000-0000-0000B60A0000}"/>
    <cellStyle name="20% - Accent3 2 5 3 4 3 2" xfId="2604" xr:uid="{00000000-0005-0000-0000-0000B70A0000}"/>
    <cellStyle name="20% - Accent3 2 5 3 4 4" xfId="2605" xr:uid="{00000000-0005-0000-0000-0000B80A0000}"/>
    <cellStyle name="20% - Accent3 2 5 3 5" xfId="2606" xr:uid="{00000000-0005-0000-0000-0000B90A0000}"/>
    <cellStyle name="20% - Accent3 2 5 3 5 2" xfId="2607" xr:uid="{00000000-0005-0000-0000-0000BA0A0000}"/>
    <cellStyle name="20% - Accent3 2 5 3 5 2 2" xfId="2608" xr:uid="{00000000-0005-0000-0000-0000BB0A0000}"/>
    <cellStyle name="20% - Accent3 2 5 3 5 3" xfId="2609" xr:uid="{00000000-0005-0000-0000-0000BC0A0000}"/>
    <cellStyle name="20% - Accent3 2 5 3 6" xfId="2610" xr:uid="{00000000-0005-0000-0000-0000BD0A0000}"/>
    <cellStyle name="20% - Accent3 2 5 3 6 2" xfId="2611" xr:uid="{00000000-0005-0000-0000-0000BE0A0000}"/>
    <cellStyle name="20% - Accent3 2 5 3 7" xfId="2612" xr:uid="{00000000-0005-0000-0000-0000BF0A0000}"/>
    <cellStyle name="20% - Accent3 2 5 4" xfId="2613" xr:uid="{00000000-0005-0000-0000-0000C00A0000}"/>
    <cellStyle name="20% - Accent3 2 5 4 2" xfId="2614" xr:uid="{00000000-0005-0000-0000-0000C10A0000}"/>
    <cellStyle name="20% - Accent3 2 5 4 2 2" xfId="2615" xr:uid="{00000000-0005-0000-0000-0000C20A0000}"/>
    <cellStyle name="20% - Accent3 2 5 4 2 2 2" xfId="2616" xr:uid="{00000000-0005-0000-0000-0000C30A0000}"/>
    <cellStyle name="20% - Accent3 2 5 4 2 2 2 2" xfId="2617" xr:uid="{00000000-0005-0000-0000-0000C40A0000}"/>
    <cellStyle name="20% - Accent3 2 5 4 2 2 3" xfId="2618" xr:uid="{00000000-0005-0000-0000-0000C50A0000}"/>
    <cellStyle name="20% - Accent3 2 5 4 2 3" xfId="2619" xr:uid="{00000000-0005-0000-0000-0000C60A0000}"/>
    <cellStyle name="20% - Accent3 2 5 4 2 3 2" xfId="2620" xr:uid="{00000000-0005-0000-0000-0000C70A0000}"/>
    <cellStyle name="20% - Accent3 2 5 4 2 4" xfId="2621" xr:uid="{00000000-0005-0000-0000-0000C80A0000}"/>
    <cellStyle name="20% - Accent3 2 5 4 3" xfId="2622" xr:uid="{00000000-0005-0000-0000-0000C90A0000}"/>
    <cellStyle name="20% - Accent3 2 5 4 3 2" xfId="2623" xr:uid="{00000000-0005-0000-0000-0000CA0A0000}"/>
    <cellStyle name="20% - Accent3 2 5 4 3 2 2" xfId="2624" xr:uid="{00000000-0005-0000-0000-0000CB0A0000}"/>
    <cellStyle name="20% - Accent3 2 5 4 3 3" xfId="2625" xr:uid="{00000000-0005-0000-0000-0000CC0A0000}"/>
    <cellStyle name="20% - Accent3 2 5 4 4" xfId="2626" xr:uid="{00000000-0005-0000-0000-0000CD0A0000}"/>
    <cellStyle name="20% - Accent3 2 5 4 4 2" xfId="2627" xr:uid="{00000000-0005-0000-0000-0000CE0A0000}"/>
    <cellStyle name="20% - Accent3 2 5 4 5" xfId="2628" xr:uid="{00000000-0005-0000-0000-0000CF0A0000}"/>
    <cellStyle name="20% - Accent3 2 5 5" xfId="2629" xr:uid="{00000000-0005-0000-0000-0000D00A0000}"/>
    <cellStyle name="20% - Accent3 2 5 5 2" xfId="2630" xr:uid="{00000000-0005-0000-0000-0000D10A0000}"/>
    <cellStyle name="20% - Accent3 2 5 5 2 2" xfId="2631" xr:uid="{00000000-0005-0000-0000-0000D20A0000}"/>
    <cellStyle name="20% - Accent3 2 5 5 2 2 2" xfId="2632" xr:uid="{00000000-0005-0000-0000-0000D30A0000}"/>
    <cellStyle name="20% - Accent3 2 5 5 2 2 2 2" xfId="2633" xr:uid="{00000000-0005-0000-0000-0000D40A0000}"/>
    <cellStyle name="20% - Accent3 2 5 5 2 2 3" xfId="2634" xr:uid="{00000000-0005-0000-0000-0000D50A0000}"/>
    <cellStyle name="20% - Accent3 2 5 5 2 3" xfId="2635" xr:uid="{00000000-0005-0000-0000-0000D60A0000}"/>
    <cellStyle name="20% - Accent3 2 5 5 2 3 2" xfId="2636" xr:uid="{00000000-0005-0000-0000-0000D70A0000}"/>
    <cellStyle name="20% - Accent3 2 5 5 2 4" xfId="2637" xr:uid="{00000000-0005-0000-0000-0000D80A0000}"/>
    <cellStyle name="20% - Accent3 2 5 5 3" xfId="2638" xr:uid="{00000000-0005-0000-0000-0000D90A0000}"/>
    <cellStyle name="20% - Accent3 2 5 5 3 2" xfId="2639" xr:uid="{00000000-0005-0000-0000-0000DA0A0000}"/>
    <cellStyle name="20% - Accent3 2 5 5 3 2 2" xfId="2640" xr:uid="{00000000-0005-0000-0000-0000DB0A0000}"/>
    <cellStyle name="20% - Accent3 2 5 5 3 3" xfId="2641" xr:uid="{00000000-0005-0000-0000-0000DC0A0000}"/>
    <cellStyle name="20% - Accent3 2 5 5 4" xfId="2642" xr:uid="{00000000-0005-0000-0000-0000DD0A0000}"/>
    <cellStyle name="20% - Accent3 2 5 5 4 2" xfId="2643" xr:uid="{00000000-0005-0000-0000-0000DE0A0000}"/>
    <cellStyle name="20% - Accent3 2 5 5 5" xfId="2644" xr:uid="{00000000-0005-0000-0000-0000DF0A0000}"/>
    <cellStyle name="20% - Accent3 2 5 6" xfId="2645" xr:uid="{00000000-0005-0000-0000-0000E00A0000}"/>
    <cellStyle name="20% - Accent3 2 5 6 2" xfId="2646" xr:uid="{00000000-0005-0000-0000-0000E10A0000}"/>
    <cellStyle name="20% - Accent3 2 5 6 2 2" xfId="2647" xr:uid="{00000000-0005-0000-0000-0000E20A0000}"/>
    <cellStyle name="20% - Accent3 2 5 6 2 2 2" xfId="2648" xr:uid="{00000000-0005-0000-0000-0000E30A0000}"/>
    <cellStyle name="20% - Accent3 2 5 6 2 3" xfId="2649" xr:uid="{00000000-0005-0000-0000-0000E40A0000}"/>
    <cellStyle name="20% - Accent3 2 5 6 3" xfId="2650" xr:uid="{00000000-0005-0000-0000-0000E50A0000}"/>
    <cellStyle name="20% - Accent3 2 5 6 3 2" xfId="2651" xr:uid="{00000000-0005-0000-0000-0000E60A0000}"/>
    <cellStyle name="20% - Accent3 2 5 6 4" xfId="2652" xr:uid="{00000000-0005-0000-0000-0000E70A0000}"/>
    <cellStyle name="20% - Accent3 2 5 7" xfId="2653" xr:uid="{00000000-0005-0000-0000-0000E80A0000}"/>
    <cellStyle name="20% - Accent3 2 5 7 2" xfId="2654" xr:uid="{00000000-0005-0000-0000-0000E90A0000}"/>
    <cellStyle name="20% - Accent3 2 5 7 2 2" xfId="2655" xr:uid="{00000000-0005-0000-0000-0000EA0A0000}"/>
    <cellStyle name="20% - Accent3 2 5 7 3" xfId="2656" xr:uid="{00000000-0005-0000-0000-0000EB0A0000}"/>
    <cellStyle name="20% - Accent3 2 5 8" xfId="2657" xr:uid="{00000000-0005-0000-0000-0000EC0A0000}"/>
    <cellStyle name="20% - Accent3 2 5 8 2" xfId="2658" xr:uid="{00000000-0005-0000-0000-0000ED0A0000}"/>
    <cellStyle name="20% - Accent3 2 5 9" xfId="2659" xr:uid="{00000000-0005-0000-0000-0000EE0A0000}"/>
    <cellStyle name="20% - Accent3 2 6" xfId="2660" xr:uid="{00000000-0005-0000-0000-0000EF0A0000}"/>
    <cellStyle name="20% - Accent3 2 6 2" xfId="2661" xr:uid="{00000000-0005-0000-0000-0000F00A0000}"/>
    <cellStyle name="20% - Accent3 2 6 2 2" xfId="2662" xr:uid="{00000000-0005-0000-0000-0000F10A0000}"/>
    <cellStyle name="20% - Accent3 2 6 2 2 2" xfId="2663" xr:uid="{00000000-0005-0000-0000-0000F20A0000}"/>
    <cellStyle name="20% - Accent3 2 6 2 2 2 2" xfId="2664" xr:uid="{00000000-0005-0000-0000-0000F30A0000}"/>
    <cellStyle name="20% - Accent3 2 6 2 2 2 2 2" xfId="2665" xr:uid="{00000000-0005-0000-0000-0000F40A0000}"/>
    <cellStyle name="20% - Accent3 2 6 2 2 2 2 2 2" xfId="2666" xr:uid="{00000000-0005-0000-0000-0000F50A0000}"/>
    <cellStyle name="20% - Accent3 2 6 2 2 2 2 3" xfId="2667" xr:uid="{00000000-0005-0000-0000-0000F60A0000}"/>
    <cellStyle name="20% - Accent3 2 6 2 2 2 3" xfId="2668" xr:uid="{00000000-0005-0000-0000-0000F70A0000}"/>
    <cellStyle name="20% - Accent3 2 6 2 2 2 3 2" xfId="2669" xr:uid="{00000000-0005-0000-0000-0000F80A0000}"/>
    <cellStyle name="20% - Accent3 2 6 2 2 2 4" xfId="2670" xr:uid="{00000000-0005-0000-0000-0000F90A0000}"/>
    <cellStyle name="20% - Accent3 2 6 2 2 3" xfId="2671" xr:uid="{00000000-0005-0000-0000-0000FA0A0000}"/>
    <cellStyle name="20% - Accent3 2 6 2 2 3 2" xfId="2672" xr:uid="{00000000-0005-0000-0000-0000FB0A0000}"/>
    <cellStyle name="20% - Accent3 2 6 2 2 3 2 2" xfId="2673" xr:uid="{00000000-0005-0000-0000-0000FC0A0000}"/>
    <cellStyle name="20% - Accent3 2 6 2 2 3 3" xfId="2674" xr:uid="{00000000-0005-0000-0000-0000FD0A0000}"/>
    <cellStyle name="20% - Accent3 2 6 2 2 4" xfId="2675" xr:uid="{00000000-0005-0000-0000-0000FE0A0000}"/>
    <cellStyle name="20% - Accent3 2 6 2 2 4 2" xfId="2676" xr:uid="{00000000-0005-0000-0000-0000FF0A0000}"/>
    <cellStyle name="20% - Accent3 2 6 2 2 5" xfId="2677" xr:uid="{00000000-0005-0000-0000-0000000B0000}"/>
    <cellStyle name="20% - Accent3 2 6 2 3" xfId="2678" xr:uid="{00000000-0005-0000-0000-0000010B0000}"/>
    <cellStyle name="20% - Accent3 2 6 2 3 2" xfId="2679" xr:uid="{00000000-0005-0000-0000-0000020B0000}"/>
    <cellStyle name="20% - Accent3 2 6 2 3 2 2" xfId="2680" xr:uid="{00000000-0005-0000-0000-0000030B0000}"/>
    <cellStyle name="20% - Accent3 2 6 2 3 2 2 2" xfId="2681" xr:uid="{00000000-0005-0000-0000-0000040B0000}"/>
    <cellStyle name="20% - Accent3 2 6 2 3 2 2 2 2" xfId="2682" xr:uid="{00000000-0005-0000-0000-0000050B0000}"/>
    <cellStyle name="20% - Accent3 2 6 2 3 2 2 3" xfId="2683" xr:uid="{00000000-0005-0000-0000-0000060B0000}"/>
    <cellStyle name="20% - Accent3 2 6 2 3 2 3" xfId="2684" xr:uid="{00000000-0005-0000-0000-0000070B0000}"/>
    <cellStyle name="20% - Accent3 2 6 2 3 2 3 2" xfId="2685" xr:uid="{00000000-0005-0000-0000-0000080B0000}"/>
    <cellStyle name="20% - Accent3 2 6 2 3 2 4" xfId="2686" xr:uid="{00000000-0005-0000-0000-0000090B0000}"/>
    <cellStyle name="20% - Accent3 2 6 2 3 3" xfId="2687" xr:uid="{00000000-0005-0000-0000-00000A0B0000}"/>
    <cellStyle name="20% - Accent3 2 6 2 3 3 2" xfId="2688" xr:uid="{00000000-0005-0000-0000-00000B0B0000}"/>
    <cellStyle name="20% - Accent3 2 6 2 3 3 2 2" xfId="2689" xr:uid="{00000000-0005-0000-0000-00000C0B0000}"/>
    <cellStyle name="20% - Accent3 2 6 2 3 3 3" xfId="2690" xr:uid="{00000000-0005-0000-0000-00000D0B0000}"/>
    <cellStyle name="20% - Accent3 2 6 2 3 4" xfId="2691" xr:uid="{00000000-0005-0000-0000-00000E0B0000}"/>
    <cellStyle name="20% - Accent3 2 6 2 3 4 2" xfId="2692" xr:uid="{00000000-0005-0000-0000-00000F0B0000}"/>
    <cellStyle name="20% - Accent3 2 6 2 3 5" xfId="2693" xr:uid="{00000000-0005-0000-0000-0000100B0000}"/>
    <cellStyle name="20% - Accent3 2 6 2 4" xfId="2694" xr:uid="{00000000-0005-0000-0000-0000110B0000}"/>
    <cellStyle name="20% - Accent3 2 6 2 4 2" xfId="2695" xr:uid="{00000000-0005-0000-0000-0000120B0000}"/>
    <cellStyle name="20% - Accent3 2 6 2 4 2 2" xfId="2696" xr:uid="{00000000-0005-0000-0000-0000130B0000}"/>
    <cellStyle name="20% - Accent3 2 6 2 4 2 2 2" xfId="2697" xr:uid="{00000000-0005-0000-0000-0000140B0000}"/>
    <cellStyle name="20% - Accent3 2 6 2 4 2 3" xfId="2698" xr:uid="{00000000-0005-0000-0000-0000150B0000}"/>
    <cellStyle name="20% - Accent3 2 6 2 4 3" xfId="2699" xr:uid="{00000000-0005-0000-0000-0000160B0000}"/>
    <cellStyle name="20% - Accent3 2 6 2 4 3 2" xfId="2700" xr:uid="{00000000-0005-0000-0000-0000170B0000}"/>
    <cellStyle name="20% - Accent3 2 6 2 4 4" xfId="2701" xr:uid="{00000000-0005-0000-0000-0000180B0000}"/>
    <cellStyle name="20% - Accent3 2 6 2 5" xfId="2702" xr:uid="{00000000-0005-0000-0000-0000190B0000}"/>
    <cellStyle name="20% - Accent3 2 6 2 5 2" xfId="2703" xr:uid="{00000000-0005-0000-0000-00001A0B0000}"/>
    <cellStyle name="20% - Accent3 2 6 2 5 2 2" xfId="2704" xr:uid="{00000000-0005-0000-0000-00001B0B0000}"/>
    <cellStyle name="20% - Accent3 2 6 2 5 3" xfId="2705" xr:uid="{00000000-0005-0000-0000-00001C0B0000}"/>
    <cellStyle name="20% - Accent3 2 6 2 6" xfId="2706" xr:uid="{00000000-0005-0000-0000-00001D0B0000}"/>
    <cellStyle name="20% - Accent3 2 6 2 6 2" xfId="2707" xr:uid="{00000000-0005-0000-0000-00001E0B0000}"/>
    <cellStyle name="20% - Accent3 2 6 2 7" xfId="2708" xr:uid="{00000000-0005-0000-0000-00001F0B0000}"/>
    <cellStyle name="20% - Accent3 2 6 3" xfId="2709" xr:uid="{00000000-0005-0000-0000-0000200B0000}"/>
    <cellStyle name="20% - Accent3 2 6 3 2" xfId="2710" xr:uid="{00000000-0005-0000-0000-0000210B0000}"/>
    <cellStyle name="20% - Accent3 2 6 3 2 2" xfId="2711" xr:uid="{00000000-0005-0000-0000-0000220B0000}"/>
    <cellStyle name="20% - Accent3 2 6 3 2 2 2" xfId="2712" xr:uid="{00000000-0005-0000-0000-0000230B0000}"/>
    <cellStyle name="20% - Accent3 2 6 3 2 2 2 2" xfId="2713" xr:uid="{00000000-0005-0000-0000-0000240B0000}"/>
    <cellStyle name="20% - Accent3 2 6 3 2 2 3" xfId="2714" xr:uid="{00000000-0005-0000-0000-0000250B0000}"/>
    <cellStyle name="20% - Accent3 2 6 3 2 3" xfId="2715" xr:uid="{00000000-0005-0000-0000-0000260B0000}"/>
    <cellStyle name="20% - Accent3 2 6 3 2 3 2" xfId="2716" xr:uid="{00000000-0005-0000-0000-0000270B0000}"/>
    <cellStyle name="20% - Accent3 2 6 3 2 4" xfId="2717" xr:uid="{00000000-0005-0000-0000-0000280B0000}"/>
    <cellStyle name="20% - Accent3 2 6 3 3" xfId="2718" xr:uid="{00000000-0005-0000-0000-0000290B0000}"/>
    <cellStyle name="20% - Accent3 2 6 3 3 2" xfId="2719" xr:uid="{00000000-0005-0000-0000-00002A0B0000}"/>
    <cellStyle name="20% - Accent3 2 6 3 3 2 2" xfId="2720" xr:uid="{00000000-0005-0000-0000-00002B0B0000}"/>
    <cellStyle name="20% - Accent3 2 6 3 3 3" xfId="2721" xr:uid="{00000000-0005-0000-0000-00002C0B0000}"/>
    <cellStyle name="20% - Accent3 2 6 3 4" xfId="2722" xr:uid="{00000000-0005-0000-0000-00002D0B0000}"/>
    <cellStyle name="20% - Accent3 2 6 3 4 2" xfId="2723" xr:uid="{00000000-0005-0000-0000-00002E0B0000}"/>
    <cellStyle name="20% - Accent3 2 6 3 5" xfId="2724" xr:uid="{00000000-0005-0000-0000-00002F0B0000}"/>
    <cellStyle name="20% - Accent3 2 6 4" xfId="2725" xr:uid="{00000000-0005-0000-0000-0000300B0000}"/>
    <cellStyle name="20% - Accent3 2 6 4 2" xfId="2726" xr:uid="{00000000-0005-0000-0000-0000310B0000}"/>
    <cellStyle name="20% - Accent3 2 6 4 2 2" xfId="2727" xr:uid="{00000000-0005-0000-0000-0000320B0000}"/>
    <cellStyle name="20% - Accent3 2 6 4 2 2 2" xfId="2728" xr:uid="{00000000-0005-0000-0000-0000330B0000}"/>
    <cellStyle name="20% - Accent3 2 6 4 2 2 2 2" xfId="2729" xr:uid="{00000000-0005-0000-0000-0000340B0000}"/>
    <cellStyle name="20% - Accent3 2 6 4 2 2 3" xfId="2730" xr:uid="{00000000-0005-0000-0000-0000350B0000}"/>
    <cellStyle name="20% - Accent3 2 6 4 2 3" xfId="2731" xr:uid="{00000000-0005-0000-0000-0000360B0000}"/>
    <cellStyle name="20% - Accent3 2 6 4 2 3 2" xfId="2732" xr:uid="{00000000-0005-0000-0000-0000370B0000}"/>
    <cellStyle name="20% - Accent3 2 6 4 2 4" xfId="2733" xr:uid="{00000000-0005-0000-0000-0000380B0000}"/>
    <cellStyle name="20% - Accent3 2 6 4 3" xfId="2734" xr:uid="{00000000-0005-0000-0000-0000390B0000}"/>
    <cellStyle name="20% - Accent3 2 6 4 3 2" xfId="2735" xr:uid="{00000000-0005-0000-0000-00003A0B0000}"/>
    <cellStyle name="20% - Accent3 2 6 4 3 2 2" xfId="2736" xr:uid="{00000000-0005-0000-0000-00003B0B0000}"/>
    <cellStyle name="20% - Accent3 2 6 4 3 3" xfId="2737" xr:uid="{00000000-0005-0000-0000-00003C0B0000}"/>
    <cellStyle name="20% - Accent3 2 6 4 4" xfId="2738" xr:uid="{00000000-0005-0000-0000-00003D0B0000}"/>
    <cellStyle name="20% - Accent3 2 6 4 4 2" xfId="2739" xr:uid="{00000000-0005-0000-0000-00003E0B0000}"/>
    <cellStyle name="20% - Accent3 2 6 4 5" xfId="2740" xr:uid="{00000000-0005-0000-0000-00003F0B0000}"/>
    <cellStyle name="20% - Accent3 2 6 5" xfId="2741" xr:uid="{00000000-0005-0000-0000-0000400B0000}"/>
    <cellStyle name="20% - Accent3 2 6 5 2" xfId="2742" xr:uid="{00000000-0005-0000-0000-0000410B0000}"/>
    <cellStyle name="20% - Accent3 2 6 5 2 2" xfId="2743" xr:uid="{00000000-0005-0000-0000-0000420B0000}"/>
    <cellStyle name="20% - Accent3 2 6 5 2 2 2" xfId="2744" xr:uid="{00000000-0005-0000-0000-0000430B0000}"/>
    <cellStyle name="20% - Accent3 2 6 5 2 3" xfId="2745" xr:uid="{00000000-0005-0000-0000-0000440B0000}"/>
    <cellStyle name="20% - Accent3 2 6 5 3" xfId="2746" xr:uid="{00000000-0005-0000-0000-0000450B0000}"/>
    <cellStyle name="20% - Accent3 2 6 5 3 2" xfId="2747" xr:uid="{00000000-0005-0000-0000-0000460B0000}"/>
    <cellStyle name="20% - Accent3 2 6 5 4" xfId="2748" xr:uid="{00000000-0005-0000-0000-0000470B0000}"/>
    <cellStyle name="20% - Accent3 2 6 6" xfId="2749" xr:uid="{00000000-0005-0000-0000-0000480B0000}"/>
    <cellStyle name="20% - Accent3 2 6 6 2" xfId="2750" xr:uid="{00000000-0005-0000-0000-0000490B0000}"/>
    <cellStyle name="20% - Accent3 2 6 6 2 2" xfId="2751" xr:uid="{00000000-0005-0000-0000-00004A0B0000}"/>
    <cellStyle name="20% - Accent3 2 6 6 3" xfId="2752" xr:uid="{00000000-0005-0000-0000-00004B0B0000}"/>
    <cellStyle name="20% - Accent3 2 6 7" xfId="2753" xr:uid="{00000000-0005-0000-0000-00004C0B0000}"/>
    <cellStyle name="20% - Accent3 2 6 7 2" xfId="2754" xr:uid="{00000000-0005-0000-0000-00004D0B0000}"/>
    <cellStyle name="20% - Accent3 2 6 8" xfId="2755" xr:uid="{00000000-0005-0000-0000-00004E0B0000}"/>
    <cellStyle name="20% - Accent3 2 7" xfId="2756" xr:uid="{00000000-0005-0000-0000-00004F0B0000}"/>
    <cellStyle name="20% - Accent3 2 7 2" xfId="2757" xr:uid="{00000000-0005-0000-0000-0000500B0000}"/>
    <cellStyle name="20% - Accent3 2 7 2 2" xfId="2758" xr:uid="{00000000-0005-0000-0000-0000510B0000}"/>
    <cellStyle name="20% - Accent3 2 7 2 2 2" xfId="2759" xr:uid="{00000000-0005-0000-0000-0000520B0000}"/>
    <cellStyle name="20% - Accent3 2 7 2 2 2 2" xfId="2760" xr:uid="{00000000-0005-0000-0000-0000530B0000}"/>
    <cellStyle name="20% - Accent3 2 7 2 2 2 2 2" xfId="2761" xr:uid="{00000000-0005-0000-0000-0000540B0000}"/>
    <cellStyle name="20% - Accent3 2 7 2 2 2 3" xfId="2762" xr:uid="{00000000-0005-0000-0000-0000550B0000}"/>
    <cellStyle name="20% - Accent3 2 7 2 2 3" xfId="2763" xr:uid="{00000000-0005-0000-0000-0000560B0000}"/>
    <cellStyle name="20% - Accent3 2 7 2 2 3 2" xfId="2764" xr:uid="{00000000-0005-0000-0000-0000570B0000}"/>
    <cellStyle name="20% - Accent3 2 7 2 2 4" xfId="2765" xr:uid="{00000000-0005-0000-0000-0000580B0000}"/>
    <cellStyle name="20% - Accent3 2 7 2 3" xfId="2766" xr:uid="{00000000-0005-0000-0000-0000590B0000}"/>
    <cellStyle name="20% - Accent3 2 7 2 3 2" xfId="2767" xr:uid="{00000000-0005-0000-0000-00005A0B0000}"/>
    <cellStyle name="20% - Accent3 2 7 2 3 2 2" xfId="2768" xr:uid="{00000000-0005-0000-0000-00005B0B0000}"/>
    <cellStyle name="20% - Accent3 2 7 2 3 3" xfId="2769" xr:uid="{00000000-0005-0000-0000-00005C0B0000}"/>
    <cellStyle name="20% - Accent3 2 7 2 4" xfId="2770" xr:uid="{00000000-0005-0000-0000-00005D0B0000}"/>
    <cellStyle name="20% - Accent3 2 7 2 4 2" xfId="2771" xr:uid="{00000000-0005-0000-0000-00005E0B0000}"/>
    <cellStyle name="20% - Accent3 2 7 2 5" xfId="2772" xr:uid="{00000000-0005-0000-0000-00005F0B0000}"/>
    <cellStyle name="20% - Accent3 2 7 3" xfId="2773" xr:uid="{00000000-0005-0000-0000-0000600B0000}"/>
    <cellStyle name="20% - Accent3 2 7 3 2" xfId="2774" xr:uid="{00000000-0005-0000-0000-0000610B0000}"/>
    <cellStyle name="20% - Accent3 2 7 3 2 2" xfId="2775" xr:uid="{00000000-0005-0000-0000-0000620B0000}"/>
    <cellStyle name="20% - Accent3 2 7 3 2 2 2" xfId="2776" xr:uid="{00000000-0005-0000-0000-0000630B0000}"/>
    <cellStyle name="20% - Accent3 2 7 3 2 2 2 2" xfId="2777" xr:uid="{00000000-0005-0000-0000-0000640B0000}"/>
    <cellStyle name="20% - Accent3 2 7 3 2 2 3" xfId="2778" xr:uid="{00000000-0005-0000-0000-0000650B0000}"/>
    <cellStyle name="20% - Accent3 2 7 3 2 3" xfId="2779" xr:uid="{00000000-0005-0000-0000-0000660B0000}"/>
    <cellStyle name="20% - Accent3 2 7 3 2 3 2" xfId="2780" xr:uid="{00000000-0005-0000-0000-0000670B0000}"/>
    <cellStyle name="20% - Accent3 2 7 3 2 4" xfId="2781" xr:uid="{00000000-0005-0000-0000-0000680B0000}"/>
    <cellStyle name="20% - Accent3 2 7 3 3" xfId="2782" xr:uid="{00000000-0005-0000-0000-0000690B0000}"/>
    <cellStyle name="20% - Accent3 2 7 3 3 2" xfId="2783" xr:uid="{00000000-0005-0000-0000-00006A0B0000}"/>
    <cellStyle name="20% - Accent3 2 7 3 3 2 2" xfId="2784" xr:uid="{00000000-0005-0000-0000-00006B0B0000}"/>
    <cellStyle name="20% - Accent3 2 7 3 3 3" xfId="2785" xr:uid="{00000000-0005-0000-0000-00006C0B0000}"/>
    <cellStyle name="20% - Accent3 2 7 3 4" xfId="2786" xr:uid="{00000000-0005-0000-0000-00006D0B0000}"/>
    <cellStyle name="20% - Accent3 2 7 3 4 2" xfId="2787" xr:uid="{00000000-0005-0000-0000-00006E0B0000}"/>
    <cellStyle name="20% - Accent3 2 7 3 5" xfId="2788" xr:uid="{00000000-0005-0000-0000-00006F0B0000}"/>
    <cellStyle name="20% - Accent3 2 7 4" xfId="2789" xr:uid="{00000000-0005-0000-0000-0000700B0000}"/>
    <cellStyle name="20% - Accent3 2 7 4 2" xfId="2790" xr:uid="{00000000-0005-0000-0000-0000710B0000}"/>
    <cellStyle name="20% - Accent3 2 7 4 2 2" xfId="2791" xr:uid="{00000000-0005-0000-0000-0000720B0000}"/>
    <cellStyle name="20% - Accent3 2 7 4 2 2 2" xfId="2792" xr:uid="{00000000-0005-0000-0000-0000730B0000}"/>
    <cellStyle name="20% - Accent3 2 7 4 2 3" xfId="2793" xr:uid="{00000000-0005-0000-0000-0000740B0000}"/>
    <cellStyle name="20% - Accent3 2 7 4 3" xfId="2794" xr:uid="{00000000-0005-0000-0000-0000750B0000}"/>
    <cellStyle name="20% - Accent3 2 7 4 3 2" xfId="2795" xr:uid="{00000000-0005-0000-0000-0000760B0000}"/>
    <cellStyle name="20% - Accent3 2 7 4 4" xfId="2796" xr:uid="{00000000-0005-0000-0000-0000770B0000}"/>
    <cellStyle name="20% - Accent3 2 7 5" xfId="2797" xr:uid="{00000000-0005-0000-0000-0000780B0000}"/>
    <cellStyle name="20% - Accent3 2 7 5 2" xfId="2798" xr:uid="{00000000-0005-0000-0000-0000790B0000}"/>
    <cellStyle name="20% - Accent3 2 7 5 2 2" xfId="2799" xr:uid="{00000000-0005-0000-0000-00007A0B0000}"/>
    <cellStyle name="20% - Accent3 2 7 5 3" xfId="2800" xr:uid="{00000000-0005-0000-0000-00007B0B0000}"/>
    <cellStyle name="20% - Accent3 2 7 6" xfId="2801" xr:uid="{00000000-0005-0000-0000-00007C0B0000}"/>
    <cellStyle name="20% - Accent3 2 7 6 2" xfId="2802" xr:uid="{00000000-0005-0000-0000-00007D0B0000}"/>
    <cellStyle name="20% - Accent3 2 7 7" xfId="2803" xr:uid="{00000000-0005-0000-0000-00007E0B0000}"/>
    <cellStyle name="20% - Accent3 2 8" xfId="2804" xr:uid="{00000000-0005-0000-0000-00007F0B0000}"/>
    <cellStyle name="20% - Accent3 2 8 2" xfId="2805" xr:uid="{00000000-0005-0000-0000-0000800B0000}"/>
    <cellStyle name="20% - Accent3 2 8 2 2" xfId="2806" xr:uid="{00000000-0005-0000-0000-0000810B0000}"/>
    <cellStyle name="20% - Accent3 2 8 2 2 2" xfId="2807" xr:uid="{00000000-0005-0000-0000-0000820B0000}"/>
    <cellStyle name="20% - Accent3 2 8 2 2 2 2" xfId="2808" xr:uid="{00000000-0005-0000-0000-0000830B0000}"/>
    <cellStyle name="20% - Accent3 2 8 2 2 3" xfId="2809" xr:uid="{00000000-0005-0000-0000-0000840B0000}"/>
    <cellStyle name="20% - Accent3 2 8 2 3" xfId="2810" xr:uid="{00000000-0005-0000-0000-0000850B0000}"/>
    <cellStyle name="20% - Accent3 2 8 2 3 2" xfId="2811" xr:uid="{00000000-0005-0000-0000-0000860B0000}"/>
    <cellStyle name="20% - Accent3 2 8 2 4" xfId="2812" xr:uid="{00000000-0005-0000-0000-0000870B0000}"/>
    <cellStyle name="20% - Accent3 2 8 3" xfId="2813" xr:uid="{00000000-0005-0000-0000-0000880B0000}"/>
    <cellStyle name="20% - Accent3 2 8 3 2" xfId="2814" xr:uid="{00000000-0005-0000-0000-0000890B0000}"/>
    <cellStyle name="20% - Accent3 2 8 3 2 2" xfId="2815" xr:uid="{00000000-0005-0000-0000-00008A0B0000}"/>
    <cellStyle name="20% - Accent3 2 8 3 3" xfId="2816" xr:uid="{00000000-0005-0000-0000-00008B0B0000}"/>
    <cellStyle name="20% - Accent3 2 8 4" xfId="2817" xr:uid="{00000000-0005-0000-0000-00008C0B0000}"/>
    <cellStyle name="20% - Accent3 2 8 4 2" xfId="2818" xr:uid="{00000000-0005-0000-0000-00008D0B0000}"/>
    <cellStyle name="20% - Accent3 2 8 5" xfId="2819" xr:uid="{00000000-0005-0000-0000-00008E0B0000}"/>
    <cellStyle name="20% - Accent3 2 9" xfId="2820" xr:uid="{00000000-0005-0000-0000-00008F0B0000}"/>
    <cellStyle name="20% - Accent3 2 9 2" xfId="2821" xr:uid="{00000000-0005-0000-0000-0000900B0000}"/>
    <cellStyle name="20% - Accent3 2 9 2 2" xfId="2822" xr:uid="{00000000-0005-0000-0000-0000910B0000}"/>
    <cellStyle name="20% - Accent3 2 9 2 2 2" xfId="2823" xr:uid="{00000000-0005-0000-0000-0000920B0000}"/>
    <cellStyle name="20% - Accent3 2 9 2 2 2 2" xfId="2824" xr:uid="{00000000-0005-0000-0000-0000930B0000}"/>
    <cellStyle name="20% - Accent3 2 9 2 2 3" xfId="2825" xr:uid="{00000000-0005-0000-0000-0000940B0000}"/>
    <cellStyle name="20% - Accent3 2 9 2 3" xfId="2826" xr:uid="{00000000-0005-0000-0000-0000950B0000}"/>
    <cellStyle name="20% - Accent3 2 9 2 3 2" xfId="2827" xr:uid="{00000000-0005-0000-0000-0000960B0000}"/>
    <cellStyle name="20% - Accent3 2 9 2 4" xfId="2828" xr:uid="{00000000-0005-0000-0000-0000970B0000}"/>
    <cellStyle name="20% - Accent3 2 9 3" xfId="2829" xr:uid="{00000000-0005-0000-0000-0000980B0000}"/>
    <cellStyle name="20% - Accent3 2 9 3 2" xfId="2830" xr:uid="{00000000-0005-0000-0000-0000990B0000}"/>
    <cellStyle name="20% - Accent3 2 9 3 2 2" xfId="2831" xr:uid="{00000000-0005-0000-0000-00009A0B0000}"/>
    <cellStyle name="20% - Accent3 2 9 3 3" xfId="2832" xr:uid="{00000000-0005-0000-0000-00009B0B0000}"/>
    <cellStyle name="20% - Accent3 2 9 4" xfId="2833" xr:uid="{00000000-0005-0000-0000-00009C0B0000}"/>
    <cellStyle name="20% - Accent3 2 9 4 2" xfId="2834" xr:uid="{00000000-0005-0000-0000-00009D0B0000}"/>
    <cellStyle name="20% - Accent3 2 9 5" xfId="2835" xr:uid="{00000000-0005-0000-0000-00009E0B0000}"/>
    <cellStyle name="20% - Accent3 3" xfId="2836" xr:uid="{00000000-0005-0000-0000-00009F0B0000}"/>
    <cellStyle name="20% - Accent3 3 2" xfId="2837" xr:uid="{00000000-0005-0000-0000-0000A00B0000}"/>
    <cellStyle name="20% - Accent3 3 2 2" xfId="2838" xr:uid="{00000000-0005-0000-0000-0000A10B0000}"/>
    <cellStyle name="20% - Accent3 3 2 2 2" xfId="2839" xr:uid="{00000000-0005-0000-0000-0000A20B0000}"/>
    <cellStyle name="20% - Accent3 3 2 2 2 2" xfId="2840" xr:uid="{00000000-0005-0000-0000-0000A30B0000}"/>
    <cellStyle name="20% - Accent3 3 2 2 2 2 2" xfId="2841" xr:uid="{00000000-0005-0000-0000-0000A40B0000}"/>
    <cellStyle name="20% - Accent3 3 2 2 2 2 2 2" xfId="2842" xr:uid="{00000000-0005-0000-0000-0000A50B0000}"/>
    <cellStyle name="20% - Accent3 3 2 2 2 2 2 2 2" xfId="2843" xr:uid="{00000000-0005-0000-0000-0000A60B0000}"/>
    <cellStyle name="20% - Accent3 3 2 2 2 2 2 2 2 2" xfId="2844" xr:uid="{00000000-0005-0000-0000-0000A70B0000}"/>
    <cellStyle name="20% - Accent3 3 2 2 2 2 2 2 3" xfId="2845" xr:uid="{00000000-0005-0000-0000-0000A80B0000}"/>
    <cellStyle name="20% - Accent3 3 2 2 2 2 2 3" xfId="2846" xr:uid="{00000000-0005-0000-0000-0000A90B0000}"/>
    <cellStyle name="20% - Accent3 3 2 2 2 2 2 3 2" xfId="2847" xr:uid="{00000000-0005-0000-0000-0000AA0B0000}"/>
    <cellStyle name="20% - Accent3 3 2 2 2 2 2 4" xfId="2848" xr:uid="{00000000-0005-0000-0000-0000AB0B0000}"/>
    <cellStyle name="20% - Accent3 3 2 2 2 2 3" xfId="2849" xr:uid="{00000000-0005-0000-0000-0000AC0B0000}"/>
    <cellStyle name="20% - Accent3 3 2 2 2 2 3 2" xfId="2850" xr:uid="{00000000-0005-0000-0000-0000AD0B0000}"/>
    <cellStyle name="20% - Accent3 3 2 2 2 2 3 2 2" xfId="2851" xr:uid="{00000000-0005-0000-0000-0000AE0B0000}"/>
    <cellStyle name="20% - Accent3 3 2 2 2 2 3 3" xfId="2852" xr:uid="{00000000-0005-0000-0000-0000AF0B0000}"/>
    <cellStyle name="20% - Accent3 3 2 2 2 2 4" xfId="2853" xr:uid="{00000000-0005-0000-0000-0000B00B0000}"/>
    <cellStyle name="20% - Accent3 3 2 2 2 2 4 2" xfId="2854" xr:uid="{00000000-0005-0000-0000-0000B10B0000}"/>
    <cellStyle name="20% - Accent3 3 2 2 2 2 5" xfId="2855" xr:uid="{00000000-0005-0000-0000-0000B20B0000}"/>
    <cellStyle name="20% - Accent3 3 2 2 2 3" xfId="2856" xr:uid="{00000000-0005-0000-0000-0000B30B0000}"/>
    <cellStyle name="20% - Accent3 3 2 2 2 3 2" xfId="2857" xr:uid="{00000000-0005-0000-0000-0000B40B0000}"/>
    <cellStyle name="20% - Accent3 3 2 2 2 3 2 2" xfId="2858" xr:uid="{00000000-0005-0000-0000-0000B50B0000}"/>
    <cellStyle name="20% - Accent3 3 2 2 2 3 2 2 2" xfId="2859" xr:uid="{00000000-0005-0000-0000-0000B60B0000}"/>
    <cellStyle name="20% - Accent3 3 2 2 2 3 2 2 2 2" xfId="2860" xr:uid="{00000000-0005-0000-0000-0000B70B0000}"/>
    <cellStyle name="20% - Accent3 3 2 2 2 3 2 2 3" xfId="2861" xr:uid="{00000000-0005-0000-0000-0000B80B0000}"/>
    <cellStyle name="20% - Accent3 3 2 2 2 3 2 3" xfId="2862" xr:uid="{00000000-0005-0000-0000-0000B90B0000}"/>
    <cellStyle name="20% - Accent3 3 2 2 2 3 2 3 2" xfId="2863" xr:uid="{00000000-0005-0000-0000-0000BA0B0000}"/>
    <cellStyle name="20% - Accent3 3 2 2 2 3 2 4" xfId="2864" xr:uid="{00000000-0005-0000-0000-0000BB0B0000}"/>
    <cellStyle name="20% - Accent3 3 2 2 2 3 3" xfId="2865" xr:uid="{00000000-0005-0000-0000-0000BC0B0000}"/>
    <cellStyle name="20% - Accent3 3 2 2 2 3 3 2" xfId="2866" xr:uid="{00000000-0005-0000-0000-0000BD0B0000}"/>
    <cellStyle name="20% - Accent3 3 2 2 2 3 3 2 2" xfId="2867" xr:uid="{00000000-0005-0000-0000-0000BE0B0000}"/>
    <cellStyle name="20% - Accent3 3 2 2 2 3 3 3" xfId="2868" xr:uid="{00000000-0005-0000-0000-0000BF0B0000}"/>
    <cellStyle name="20% - Accent3 3 2 2 2 3 4" xfId="2869" xr:uid="{00000000-0005-0000-0000-0000C00B0000}"/>
    <cellStyle name="20% - Accent3 3 2 2 2 3 4 2" xfId="2870" xr:uid="{00000000-0005-0000-0000-0000C10B0000}"/>
    <cellStyle name="20% - Accent3 3 2 2 2 3 5" xfId="2871" xr:uid="{00000000-0005-0000-0000-0000C20B0000}"/>
    <cellStyle name="20% - Accent3 3 2 2 2 4" xfId="2872" xr:uid="{00000000-0005-0000-0000-0000C30B0000}"/>
    <cellStyle name="20% - Accent3 3 2 2 2 4 2" xfId="2873" xr:uid="{00000000-0005-0000-0000-0000C40B0000}"/>
    <cellStyle name="20% - Accent3 3 2 2 2 4 2 2" xfId="2874" xr:uid="{00000000-0005-0000-0000-0000C50B0000}"/>
    <cellStyle name="20% - Accent3 3 2 2 2 4 2 2 2" xfId="2875" xr:uid="{00000000-0005-0000-0000-0000C60B0000}"/>
    <cellStyle name="20% - Accent3 3 2 2 2 4 2 3" xfId="2876" xr:uid="{00000000-0005-0000-0000-0000C70B0000}"/>
    <cellStyle name="20% - Accent3 3 2 2 2 4 3" xfId="2877" xr:uid="{00000000-0005-0000-0000-0000C80B0000}"/>
    <cellStyle name="20% - Accent3 3 2 2 2 4 3 2" xfId="2878" xr:uid="{00000000-0005-0000-0000-0000C90B0000}"/>
    <cellStyle name="20% - Accent3 3 2 2 2 4 4" xfId="2879" xr:uid="{00000000-0005-0000-0000-0000CA0B0000}"/>
    <cellStyle name="20% - Accent3 3 2 2 2 5" xfId="2880" xr:uid="{00000000-0005-0000-0000-0000CB0B0000}"/>
    <cellStyle name="20% - Accent3 3 2 2 2 5 2" xfId="2881" xr:uid="{00000000-0005-0000-0000-0000CC0B0000}"/>
    <cellStyle name="20% - Accent3 3 2 2 2 5 2 2" xfId="2882" xr:uid="{00000000-0005-0000-0000-0000CD0B0000}"/>
    <cellStyle name="20% - Accent3 3 2 2 2 5 3" xfId="2883" xr:uid="{00000000-0005-0000-0000-0000CE0B0000}"/>
    <cellStyle name="20% - Accent3 3 2 2 2 6" xfId="2884" xr:uid="{00000000-0005-0000-0000-0000CF0B0000}"/>
    <cellStyle name="20% - Accent3 3 2 2 2 6 2" xfId="2885" xr:uid="{00000000-0005-0000-0000-0000D00B0000}"/>
    <cellStyle name="20% - Accent3 3 2 2 2 7" xfId="2886" xr:uid="{00000000-0005-0000-0000-0000D10B0000}"/>
    <cellStyle name="20% - Accent3 3 2 2 3" xfId="2887" xr:uid="{00000000-0005-0000-0000-0000D20B0000}"/>
    <cellStyle name="20% - Accent3 3 2 2 3 2" xfId="2888" xr:uid="{00000000-0005-0000-0000-0000D30B0000}"/>
    <cellStyle name="20% - Accent3 3 2 2 3 2 2" xfId="2889" xr:uid="{00000000-0005-0000-0000-0000D40B0000}"/>
    <cellStyle name="20% - Accent3 3 2 2 3 2 2 2" xfId="2890" xr:uid="{00000000-0005-0000-0000-0000D50B0000}"/>
    <cellStyle name="20% - Accent3 3 2 2 3 2 2 2 2" xfId="2891" xr:uid="{00000000-0005-0000-0000-0000D60B0000}"/>
    <cellStyle name="20% - Accent3 3 2 2 3 2 2 3" xfId="2892" xr:uid="{00000000-0005-0000-0000-0000D70B0000}"/>
    <cellStyle name="20% - Accent3 3 2 2 3 2 3" xfId="2893" xr:uid="{00000000-0005-0000-0000-0000D80B0000}"/>
    <cellStyle name="20% - Accent3 3 2 2 3 2 3 2" xfId="2894" xr:uid="{00000000-0005-0000-0000-0000D90B0000}"/>
    <cellStyle name="20% - Accent3 3 2 2 3 2 4" xfId="2895" xr:uid="{00000000-0005-0000-0000-0000DA0B0000}"/>
    <cellStyle name="20% - Accent3 3 2 2 3 3" xfId="2896" xr:uid="{00000000-0005-0000-0000-0000DB0B0000}"/>
    <cellStyle name="20% - Accent3 3 2 2 3 3 2" xfId="2897" xr:uid="{00000000-0005-0000-0000-0000DC0B0000}"/>
    <cellStyle name="20% - Accent3 3 2 2 3 3 2 2" xfId="2898" xr:uid="{00000000-0005-0000-0000-0000DD0B0000}"/>
    <cellStyle name="20% - Accent3 3 2 2 3 3 3" xfId="2899" xr:uid="{00000000-0005-0000-0000-0000DE0B0000}"/>
    <cellStyle name="20% - Accent3 3 2 2 3 4" xfId="2900" xr:uid="{00000000-0005-0000-0000-0000DF0B0000}"/>
    <cellStyle name="20% - Accent3 3 2 2 3 4 2" xfId="2901" xr:uid="{00000000-0005-0000-0000-0000E00B0000}"/>
    <cellStyle name="20% - Accent3 3 2 2 3 5" xfId="2902" xr:uid="{00000000-0005-0000-0000-0000E10B0000}"/>
    <cellStyle name="20% - Accent3 3 2 2 4" xfId="2903" xr:uid="{00000000-0005-0000-0000-0000E20B0000}"/>
    <cellStyle name="20% - Accent3 3 2 2 4 2" xfId="2904" xr:uid="{00000000-0005-0000-0000-0000E30B0000}"/>
    <cellStyle name="20% - Accent3 3 2 2 4 2 2" xfId="2905" xr:uid="{00000000-0005-0000-0000-0000E40B0000}"/>
    <cellStyle name="20% - Accent3 3 2 2 4 2 2 2" xfId="2906" xr:uid="{00000000-0005-0000-0000-0000E50B0000}"/>
    <cellStyle name="20% - Accent3 3 2 2 4 2 2 2 2" xfId="2907" xr:uid="{00000000-0005-0000-0000-0000E60B0000}"/>
    <cellStyle name="20% - Accent3 3 2 2 4 2 2 3" xfId="2908" xr:uid="{00000000-0005-0000-0000-0000E70B0000}"/>
    <cellStyle name="20% - Accent3 3 2 2 4 2 3" xfId="2909" xr:uid="{00000000-0005-0000-0000-0000E80B0000}"/>
    <cellStyle name="20% - Accent3 3 2 2 4 2 3 2" xfId="2910" xr:uid="{00000000-0005-0000-0000-0000E90B0000}"/>
    <cellStyle name="20% - Accent3 3 2 2 4 2 4" xfId="2911" xr:uid="{00000000-0005-0000-0000-0000EA0B0000}"/>
    <cellStyle name="20% - Accent3 3 2 2 4 3" xfId="2912" xr:uid="{00000000-0005-0000-0000-0000EB0B0000}"/>
    <cellStyle name="20% - Accent3 3 2 2 4 3 2" xfId="2913" xr:uid="{00000000-0005-0000-0000-0000EC0B0000}"/>
    <cellStyle name="20% - Accent3 3 2 2 4 3 2 2" xfId="2914" xr:uid="{00000000-0005-0000-0000-0000ED0B0000}"/>
    <cellStyle name="20% - Accent3 3 2 2 4 3 3" xfId="2915" xr:uid="{00000000-0005-0000-0000-0000EE0B0000}"/>
    <cellStyle name="20% - Accent3 3 2 2 4 4" xfId="2916" xr:uid="{00000000-0005-0000-0000-0000EF0B0000}"/>
    <cellStyle name="20% - Accent3 3 2 2 4 4 2" xfId="2917" xr:uid="{00000000-0005-0000-0000-0000F00B0000}"/>
    <cellStyle name="20% - Accent3 3 2 2 4 5" xfId="2918" xr:uid="{00000000-0005-0000-0000-0000F10B0000}"/>
    <cellStyle name="20% - Accent3 3 2 2 5" xfId="2919" xr:uid="{00000000-0005-0000-0000-0000F20B0000}"/>
    <cellStyle name="20% - Accent3 3 2 2 5 2" xfId="2920" xr:uid="{00000000-0005-0000-0000-0000F30B0000}"/>
    <cellStyle name="20% - Accent3 3 2 2 5 2 2" xfId="2921" xr:uid="{00000000-0005-0000-0000-0000F40B0000}"/>
    <cellStyle name="20% - Accent3 3 2 2 5 2 2 2" xfId="2922" xr:uid="{00000000-0005-0000-0000-0000F50B0000}"/>
    <cellStyle name="20% - Accent3 3 2 2 5 2 3" xfId="2923" xr:uid="{00000000-0005-0000-0000-0000F60B0000}"/>
    <cellStyle name="20% - Accent3 3 2 2 5 3" xfId="2924" xr:uid="{00000000-0005-0000-0000-0000F70B0000}"/>
    <cellStyle name="20% - Accent3 3 2 2 5 3 2" xfId="2925" xr:uid="{00000000-0005-0000-0000-0000F80B0000}"/>
    <cellStyle name="20% - Accent3 3 2 2 5 4" xfId="2926" xr:uid="{00000000-0005-0000-0000-0000F90B0000}"/>
    <cellStyle name="20% - Accent3 3 2 2 6" xfId="2927" xr:uid="{00000000-0005-0000-0000-0000FA0B0000}"/>
    <cellStyle name="20% - Accent3 3 2 2 6 2" xfId="2928" xr:uid="{00000000-0005-0000-0000-0000FB0B0000}"/>
    <cellStyle name="20% - Accent3 3 2 2 6 2 2" xfId="2929" xr:uid="{00000000-0005-0000-0000-0000FC0B0000}"/>
    <cellStyle name="20% - Accent3 3 2 2 6 3" xfId="2930" xr:uid="{00000000-0005-0000-0000-0000FD0B0000}"/>
    <cellStyle name="20% - Accent3 3 2 2 7" xfId="2931" xr:uid="{00000000-0005-0000-0000-0000FE0B0000}"/>
    <cellStyle name="20% - Accent3 3 2 2 7 2" xfId="2932" xr:uid="{00000000-0005-0000-0000-0000FF0B0000}"/>
    <cellStyle name="20% - Accent3 3 2 2 8" xfId="2933" xr:uid="{00000000-0005-0000-0000-0000000C0000}"/>
    <cellStyle name="20% - Accent3 3 2 3" xfId="2934" xr:uid="{00000000-0005-0000-0000-0000010C0000}"/>
    <cellStyle name="20% - Accent3 3 2 3 2" xfId="2935" xr:uid="{00000000-0005-0000-0000-0000020C0000}"/>
    <cellStyle name="20% - Accent3 3 2 3 2 2" xfId="2936" xr:uid="{00000000-0005-0000-0000-0000030C0000}"/>
    <cellStyle name="20% - Accent3 3 2 3 2 2 2" xfId="2937" xr:uid="{00000000-0005-0000-0000-0000040C0000}"/>
    <cellStyle name="20% - Accent3 3 2 3 2 2 2 2" xfId="2938" xr:uid="{00000000-0005-0000-0000-0000050C0000}"/>
    <cellStyle name="20% - Accent3 3 2 3 2 2 2 2 2" xfId="2939" xr:uid="{00000000-0005-0000-0000-0000060C0000}"/>
    <cellStyle name="20% - Accent3 3 2 3 2 2 2 3" xfId="2940" xr:uid="{00000000-0005-0000-0000-0000070C0000}"/>
    <cellStyle name="20% - Accent3 3 2 3 2 2 3" xfId="2941" xr:uid="{00000000-0005-0000-0000-0000080C0000}"/>
    <cellStyle name="20% - Accent3 3 2 3 2 2 3 2" xfId="2942" xr:uid="{00000000-0005-0000-0000-0000090C0000}"/>
    <cellStyle name="20% - Accent3 3 2 3 2 2 4" xfId="2943" xr:uid="{00000000-0005-0000-0000-00000A0C0000}"/>
    <cellStyle name="20% - Accent3 3 2 3 2 3" xfId="2944" xr:uid="{00000000-0005-0000-0000-00000B0C0000}"/>
    <cellStyle name="20% - Accent3 3 2 3 2 3 2" xfId="2945" xr:uid="{00000000-0005-0000-0000-00000C0C0000}"/>
    <cellStyle name="20% - Accent3 3 2 3 2 3 2 2" xfId="2946" xr:uid="{00000000-0005-0000-0000-00000D0C0000}"/>
    <cellStyle name="20% - Accent3 3 2 3 2 3 3" xfId="2947" xr:uid="{00000000-0005-0000-0000-00000E0C0000}"/>
    <cellStyle name="20% - Accent3 3 2 3 2 4" xfId="2948" xr:uid="{00000000-0005-0000-0000-00000F0C0000}"/>
    <cellStyle name="20% - Accent3 3 2 3 2 4 2" xfId="2949" xr:uid="{00000000-0005-0000-0000-0000100C0000}"/>
    <cellStyle name="20% - Accent3 3 2 3 2 5" xfId="2950" xr:uid="{00000000-0005-0000-0000-0000110C0000}"/>
    <cellStyle name="20% - Accent3 3 2 3 3" xfId="2951" xr:uid="{00000000-0005-0000-0000-0000120C0000}"/>
    <cellStyle name="20% - Accent3 3 2 3 3 2" xfId="2952" xr:uid="{00000000-0005-0000-0000-0000130C0000}"/>
    <cellStyle name="20% - Accent3 3 2 3 3 2 2" xfId="2953" xr:uid="{00000000-0005-0000-0000-0000140C0000}"/>
    <cellStyle name="20% - Accent3 3 2 3 3 2 2 2" xfId="2954" xr:uid="{00000000-0005-0000-0000-0000150C0000}"/>
    <cellStyle name="20% - Accent3 3 2 3 3 2 2 2 2" xfId="2955" xr:uid="{00000000-0005-0000-0000-0000160C0000}"/>
    <cellStyle name="20% - Accent3 3 2 3 3 2 2 3" xfId="2956" xr:uid="{00000000-0005-0000-0000-0000170C0000}"/>
    <cellStyle name="20% - Accent3 3 2 3 3 2 3" xfId="2957" xr:uid="{00000000-0005-0000-0000-0000180C0000}"/>
    <cellStyle name="20% - Accent3 3 2 3 3 2 3 2" xfId="2958" xr:uid="{00000000-0005-0000-0000-0000190C0000}"/>
    <cellStyle name="20% - Accent3 3 2 3 3 2 4" xfId="2959" xr:uid="{00000000-0005-0000-0000-00001A0C0000}"/>
    <cellStyle name="20% - Accent3 3 2 3 3 3" xfId="2960" xr:uid="{00000000-0005-0000-0000-00001B0C0000}"/>
    <cellStyle name="20% - Accent3 3 2 3 3 3 2" xfId="2961" xr:uid="{00000000-0005-0000-0000-00001C0C0000}"/>
    <cellStyle name="20% - Accent3 3 2 3 3 3 2 2" xfId="2962" xr:uid="{00000000-0005-0000-0000-00001D0C0000}"/>
    <cellStyle name="20% - Accent3 3 2 3 3 3 3" xfId="2963" xr:uid="{00000000-0005-0000-0000-00001E0C0000}"/>
    <cellStyle name="20% - Accent3 3 2 3 3 4" xfId="2964" xr:uid="{00000000-0005-0000-0000-00001F0C0000}"/>
    <cellStyle name="20% - Accent3 3 2 3 3 4 2" xfId="2965" xr:uid="{00000000-0005-0000-0000-0000200C0000}"/>
    <cellStyle name="20% - Accent3 3 2 3 3 5" xfId="2966" xr:uid="{00000000-0005-0000-0000-0000210C0000}"/>
    <cellStyle name="20% - Accent3 3 2 3 4" xfId="2967" xr:uid="{00000000-0005-0000-0000-0000220C0000}"/>
    <cellStyle name="20% - Accent3 3 2 3 4 2" xfId="2968" xr:uid="{00000000-0005-0000-0000-0000230C0000}"/>
    <cellStyle name="20% - Accent3 3 2 3 4 2 2" xfId="2969" xr:uid="{00000000-0005-0000-0000-0000240C0000}"/>
    <cellStyle name="20% - Accent3 3 2 3 4 2 2 2" xfId="2970" xr:uid="{00000000-0005-0000-0000-0000250C0000}"/>
    <cellStyle name="20% - Accent3 3 2 3 4 2 3" xfId="2971" xr:uid="{00000000-0005-0000-0000-0000260C0000}"/>
    <cellStyle name="20% - Accent3 3 2 3 4 3" xfId="2972" xr:uid="{00000000-0005-0000-0000-0000270C0000}"/>
    <cellStyle name="20% - Accent3 3 2 3 4 3 2" xfId="2973" xr:uid="{00000000-0005-0000-0000-0000280C0000}"/>
    <cellStyle name="20% - Accent3 3 2 3 4 4" xfId="2974" xr:uid="{00000000-0005-0000-0000-0000290C0000}"/>
    <cellStyle name="20% - Accent3 3 2 3 5" xfId="2975" xr:uid="{00000000-0005-0000-0000-00002A0C0000}"/>
    <cellStyle name="20% - Accent3 3 2 3 5 2" xfId="2976" xr:uid="{00000000-0005-0000-0000-00002B0C0000}"/>
    <cellStyle name="20% - Accent3 3 2 3 5 2 2" xfId="2977" xr:uid="{00000000-0005-0000-0000-00002C0C0000}"/>
    <cellStyle name="20% - Accent3 3 2 3 5 3" xfId="2978" xr:uid="{00000000-0005-0000-0000-00002D0C0000}"/>
    <cellStyle name="20% - Accent3 3 2 3 6" xfId="2979" xr:uid="{00000000-0005-0000-0000-00002E0C0000}"/>
    <cellStyle name="20% - Accent3 3 2 3 6 2" xfId="2980" xr:uid="{00000000-0005-0000-0000-00002F0C0000}"/>
    <cellStyle name="20% - Accent3 3 2 3 7" xfId="2981" xr:uid="{00000000-0005-0000-0000-0000300C0000}"/>
    <cellStyle name="20% - Accent3 3 2 4" xfId="2982" xr:uid="{00000000-0005-0000-0000-0000310C0000}"/>
    <cellStyle name="20% - Accent3 3 2 4 2" xfId="2983" xr:uid="{00000000-0005-0000-0000-0000320C0000}"/>
    <cellStyle name="20% - Accent3 3 2 4 2 2" xfId="2984" xr:uid="{00000000-0005-0000-0000-0000330C0000}"/>
    <cellStyle name="20% - Accent3 3 2 4 2 2 2" xfId="2985" xr:uid="{00000000-0005-0000-0000-0000340C0000}"/>
    <cellStyle name="20% - Accent3 3 2 4 2 2 2 2" xfId="2986" xr:uid="{00000000-0005-0000-0000-0000350C0000}"/>
    <cellStyle name="20% - Accent3 3 2 4 2 2 3" xfId="2987" xr:uid="{00000000-0005-0000-0000-0000360C0000}"/>
    <cellStyle name="20% - Accent3 3 2 4 2 3" xfId="2988" xr:uid="{00000000-0005-0000-0000-0000370C0000}"/>
    <cellStyle name="20% - Accent3 3 2 4 2 3 2" xfId="2989" xr:uid="{00000000-0005-0000-0000-0000380C0000}"/>
    <cellStyle name="20% - Accent3 3 2 4 2 4" xfId="2990" xr:uid="{00000000-0005-0000-0000-0000390C0000}"/>
    <cellStyle name="20% - Accent3 3 2 4 3" xfId="2991" xr:uid="{00000000-0005-0000-0000-00003A0C0000}"/>
    <cellStyle name="20% - Accent3 3 2 4 3 2" xfId="2992" xr:uid="{00000000-0005-0000-0000-00003B0C0000}"/>
    <cellStyle name="20% - Accent3 3 2 4 3 2 2" xfId="2993" xr:uid="{00000000-0005-0000-0000-00003C0C0000}"/>
    <cellStyle name="20% - Accent3 3 2 4 3 3" xfId="2994" xr:uid="{00000000-0005-0000-0000-00003D0C0000}"/>
    <cellStyle name="20% - Accent3 3 2 4 4" xfId="2995" xr:uid="{00000000-0005-0000-0000-00003E0C0000}"/>
    <cellStyle name="20% - Accent3 3 2 4 4 2" xfId="2996" xr:uid="{00000000-0005-0000-0000-00003F0C0000}"/>
    <cellStyle name="20% - Accent3 3 2 4 5" xfId="2997" xr:uid="{00000000-0005-0000-0000-0000400C0000}"/>
    <cellStyle name="20% - Accent3 3 2 5" xfId="2998" xr:uid="{00000000-0005-0000-0000-0000410C0000}"/>
    <cellStyle name="20% - Accent3 3 2 5 2" xfId="2999" xr:uid="{00000000-0005-0000-0000-0000420C0000}"/>
    <cellStyle name="20% - Accent3 3 2 5 2 2" xfId="3000" xr:uid="{00000000-0005-0000-0000-0000430C0000}"/>
    <cellStyle name="20% - Accent3 3 2 5 2 2 2" xfId="3001" xr:uid="{00000000-0005-0000-0000-0000440C0000}"/>
    <cellStyle name="20% - Accent3 3 2 5 2 2 2 2" xfId="3002" xr:uid="{00000000-0005-0000-0000-0000450C0000}"/>
    <cellStyle name="20% - Accent3 3 2 5 2 2 3" xfId="3003" xr:uid="{00000000-0005-0000-0000-0000460C0000}"/>
    <cellStyle name="20% - Accent3 3 2 5 2 3" xfId="3004" xr:uid="{00000000-0005-0000-0000-0000470C0000}"/>
    <cellStyle name="20% - Accent3 3 2 5 2 3 2" xfId="3005" xr:uid="{00000000-0005-0000-0000-0000480C0000}"/>
    <cellStyle name="20% - Accent3 3 2 5 2 4" xfId="3006" xr:uid="{00000000-0005-0000-0000-0000490C0000}"/>
    <cellStyle name="20% - Accent3 3 2 5 3" xfId="3007" xr:uid="{00000000-0005-0000-0000-00004A0C0000}"/>
    <cellStyle name="20% - Accent3 3 2 5 3 2" xfId="3008" xr:uid="{00000000-0005-0000-0000-00004B0C0000}"/>
    <cellStyle name="20% - Accent3 3 2 5 3 2 2" xfId="3009" xr:uid="{00000000-0005-0000-0000-00004C0C0000}"/>
    <cellStyle name="20% - Accent3 3 2 5 3 3" xfId="3010" xr:uid="{00000000-0005-0000-0000-00004D0C0000}"/>
    <cellStyle name="20% - Accent3 3 2 5 4" xfId="3011" xr:uid="{00000000-0005-0000-0000-00004E0C0000}"/>
    <cellStyle name="20% - Accent3 3 2 5 4 2" xfId="3012" xr:uid="{00000000-0005-0000-0000-00004F0C0000}"/>
    <cellStyle name="20% - Accent3 3 2 5 5" xfId="3013" xr:uid="{00000000-0005-0000-0000-0000500C0000}"/>
    <cellStyle name="20% - Accent3 3 2 6" xfId="3014" xr:uid="{00000000-0005-0000-0000-0000510C0000}"/>
    <cellStyle name="20% - Accent3 3 2 6 2" xfId="3015" xr:uid="{00000000-0005-0000-0000-0000520C0000}"/>
    <cellStyle name="20% - Accent3 3 2 6 2 2" xfId="3016" xr:uid="{00000000-0005-0000-0000-0000530C0000}"/>
    <cellStyle name="20% - Accent3 3 2 6 2 2 2" xfId="3017" xr:uid="{00000000-0005-0000-0000-0000540C0000}"/>
    <cellStyle name="20% - Accent3 3 2 6 2 3" xfId="3018" xr:uid="{00000000-0005-0000-0000-0000550C0000}"/>
    <cellStyle name="20% - Accent3 3 2 6 3" xfId="3019" xr:uid="{00000000-0005-0000-0000-0000560C0000}"/>
    <cellStyle name="20% - Accent3 3 2 6 3 2" xfId="3020" xr:uid="{00000000-0005-0000-0000-0000570C0000}"/>
    <cellStyle name="20% - Accent3 3 2 6 4" xfId="3021" xr:uid="{00000000-0005-0000-0000-0000580C0000}"/>
    <cellStyle name="20% - Accent3 3 2 7" xfId="3022" xr:uid="{00000000-0005-0000-0000-0000590C0000}"/>
    <cellStyle name="20% - Accent3 3 2 7 2" xfId="3023" xr:uid="{00000000-0005-0000-0000-00005A0C0000}"/>
    <cellStyle name="20% - Accent3 3 2 7 2 2" xfId="3024" xr:uid="{00000000-0005-0000-0000-00005B0C0000}"/>
    <cellStyle name="20% - Accent3 3 2 7 3" xfId="3025" xr:uid="{00000000-0005-0000-0000-00005C0C0000}"/>
    <cellStyle name="20% - Accent3 3 2 8" xfId="3026" xr:uid="{00000000-0005-0000-0000-00005D0C0000}"/>
    <cellStyle name="20% - Accent3 3 2 8 2" xfId="3027" xr:uid="{00000000-0005-0000-0000-00005E0C0000}"/>
    <cellStyle name="20% - Accent3 3 2 9" xfId="3028" xr:uid="{00000000-0005-0000-0000-00005F0C0000}"/>
    <cellStyle name="20% - Accent3 3 3" xfId="3029" xr:uid="{00000000-0005-0000-0000-0000600C0000}"/>
    <cellStyle name="20% - Accent3 3 3 2" xfId="3030" xr:uid="{00000000-0005-0000-0000-0000610C0000}"/>
    <cellStyle name="20% - Accent3 3 3 2 2" xfId="3031" xr:uid="{00000000-0005-0000-0000-0000620C0000}"/>
    <cellStyle name="20% - Accent3 3 3 2 2 2" xfId="3032" xr:uid="{00000000-0005-0000-0000-0000630C0000}"/>
    <cellStyle name="20% - Accent3 3 3 2 2 2 2" xfId="3033" xr:uid="{00000000-0005-0000-0000-0000640C0000}"/>
    <cellStyle name="20% - Accent3 3 3 2 2 3" xfId="3034" xr:uid="{00000000-0005-0000-0000-0000650C0000}"/>
    <cellStyle name="20% - Accent3 3 3 2 3" xfId="3035" xr:uid="{00000000-0005-0000-0000-0000660C0000}"/>
    <cellStyle name="20% - Accent3 3 3 2 3 2" xfId="3036" xr:uid="{00000000-0005-0000-0000-0000670C0000}"/>
    <cellStyle name="20% - Accent3 3 3 2 4" xfId="3037" xr:uid="{00000000-0005-0000-0000-0000680C0000}"/>
    <cellStyle name="20% - Accent3 3 3 3" xfId="3038" xr:uid="{00000000-0005-0000-0000-0000690C0000}"/>
    <cellStyle name="20% - Accent3 3 3 3 2" xfId="3039" xr:uid="{00000000-0005-0000-0000-00006A0C0000}"/>
    <cellStyle name="20% - Accent3 3 3 3 2 2" xfId="3040" xr:uid="{00000000-0005-0000-0000-00006B0C0000}"/>
    <cellStyle name="20% - Accent3 3 3 3 3" xfId="3041" xr:uid="{00000000-0005-0000-0000-00006C0C0000}"/>
    <cellStyle name="20% - Accent3 3 3 4" xfId="3042" xr:uid="{00000000-0005-0000-0000-00006D0C0000}"/>
    <cellStyle name="20% - Accent3 3 3 4 2" xfId="3043" xr:uid="{00000000-0005-0000-0000-00006E0C0000}"/>
    <cellStyle name="20% - Accent3 3 3 5" xfId="3044" xr:uid="{00000000-0005-0000-0000-00006F0C0000}"/>
    <cellStyle name="20% - Accent3 3 4" xfId="3045" xr:uid="{00000000-0005-0000-0000-0000700C0000}"/>
    <cellStyle name="20% - Accent3 3 4 2" xfId="3046" xr:uid="{00000000-0005-0000-0000-0000710C0000}"/>
    <cellStyle name="20% - Accent3 3 4 2 2" xfId="3047" xr:uid="{00000000-0005-0000-0000-0000720C0000}"/>
    <cellStyle name="20% - Accent3 3 4 2 2 2" xfId="3048" xr:uid="{00000000-0005-0000-0000-0000730C0000}"/>
    <cellStyle name="20% - Accent3 3 4 2 3" xfId="3049" xr:uid="{00000000-0005-0000-0000-0000740C0000}"/>
    <cellStyle name="20% - Accent3 3 4 3" xfId="3050" xr:uid="{00000000-0005-0000-0000-0000750C0000}"/>
    <cellStyle name="20% - Accent3 3 4 3 2" xfId="3051" xr:uid="{00000000-0005-0000-0000-0000760C0000}"/>
    <cellStyle name="20% - Accent3 3 4 4" xfId="3052" xr:uid="{00000000-0005-0000-0000-0000770C0000}"/>
    <cellStyle name="20% - Accent3 3 5" xfId="3053" xr:uid="{00000000-0005-0000-0000-0000780C0000}"/>
    <cellStyle name="20% - Accent3 4" xfId="3054" xr:uid="{00000000-0005-0000-0000-0000790C0000}"/>
    <cellStyle name="20% - Accent3 4 2" xfId="3055" xr:uid="{00000000-0005-0000-0000-00007A0C0000}"/>
    <cellStyle name="20% - Accent3 4 2 2" xfId="3056" xr:uid="{00000000-0005-0000-0000-00007B0C0000}"/>
    <cellStyle name="20% - Accent3 4 2 2 2" xfId="3057" xr:uid="{00000000-0005-0000-0000-00007C0C0000}"/>
    <cellStyle name="20% - Accent3 4 2 2 2 2" xfId="3058" xr:uid="{00000000-0005-0000-0000-00007D0C0000}"/>
    <cellStyle name="20% - Accent3 4 2 2 2 2 2" xfId="3059" xr:uid="{00000000-0005-0000-0000-00007E0C0000}"/>
    <cellStyle name="20% - Accent3 4 2 2 2 3" xfId="3060" xr:uid="{00000000-0005-0000-0000-00007F0C0000}"/>
    <cellStyle name="20% - Accent3 4 2 2 3" xfId="3061" xr:uid="{00000000-0005-0000-0000-0000800C0000}"/>
    <cellStyle name="20% - Accent3 4 2 2 3 2" xfId="3062" xr:uid="{00000000-0005-0000-0000-0000810C0000}"/>
    <cellStyle name="20% - Accent3 4 2 2 4" xfId="3063" xr:uid="{00000000-0005-0000-0000-0000820C0000}"/>
    <cellStyle name="20% - Accent3 4 2 3" xfId="3064" xr:uid="{00000000-0005-0000-0000-0000830C0000}"/>
    <cellStyle name="20% - Accent3 4 2 3 2" xfId="3065" xr:uid="{00000000-0005-0000-0000-0000840C0000}"/>
    <cellStyle name="20% - Accent3 4 2 3 2 2" xfId="3066" xr:uid="{00000000-0005-0000-0000-0000850C0000}"/>
    <cellStyle name="20% - Accent3 4 2 3 3" xfId="3067" xr:uid="{00000000-0005-0000-0000-0000860C0000}"/>
    <cellStyle name="20% - Accent3 4 2 4" xfId="3068" xr:uid="{00000000-0005-0000-0000-0000870C0000}"/>
    <cellStyle name="20% - Accent3 4 2 4 2" xfId="3069" xr:uid="{00000000-0005-0000-0000-0000880C0000}"/>
    <cellStyle name="20% - Accent3 4 2 5" xfId="3070" xr:uid="{00000000-0005-0000-0000-0000890C0000}"/>
    <cellStyle name="20% - Accent3 5" xfId="3071" xr:uid="{00000000-0005-0000-0000-00008A0C0000}"/>
    <cellStyle name="20% - Accent3 5 2" xfId="3072" xr:uid="{00000000-0005-0000-0000-00008B0C0000}"/>
    <cellStyle name="20% - Accent3 5 2 2" xfId="3073" xr:uid="{00000000-0005-0000-0000-00008C0C0000}"/>
    <cellStyle name="20% - Accent3 5 2 2 2" xfId="3074" xr:uid="{00000000-0005-0000-0000-00008D0C0000}"/>
    <cellStyle name="20% - Accent3 5 2 3" xfId="3075" xr:uid="{00000000-0005-0000-0000-00008E0C0000}"/>
    <cellStyle name="20% - Accent3 5 3" xfId="3076" xr:uid="{00000000-0005-0000-0000-00008F0C0000}"/>
    <cellStyle name="20% - Accent3 5 3 2" xfId="3077" xr:uid="{00000000-0005-0000-0000-0000900C0000}"/>
    <cellStyle name="20% - Accent3 5 4" xfId="3078" xr:uid="{00000000-0005-0000-0000-0000910C0000}"/>
    <cellStyle name="20% - Accent3 6" xfId="3079" xr:uid="{00000000-0005-0000-0000-0000920C0000}"/>
    <cellStyle name="20% - Accent3 6 2" xfId="3080" xr:uid="{00000000-0005-0000-0000-0000930C0000}"/>
    <cellStyle name="20% - Accent3 6 2 2" xfId="3081" xr:uid="{00000000-0005-0000-0000-0000940C0000}"/>
    <cellStyle name="20% - Accent3 6 3" xfId="3082" xr:uid="{00000000-0005-0000-0000-0000950C0000}"/>
    <cellStyle name="20% - Accent3 7" xfId="3083" xr:uid="{00000000-0005-0000-0000-0000960C0000}"/>
    <cellStyle name="20% - Accent3 7 2" xfId="3084" xr:uid="{00000000-0005-0000-0000-0000970C0000}"/>
    <cellStyle name="20% - Accent3 8" xfId="3085" xr:uid="{00000000-0005-0000-0000-0000980C0000}"/>
    <cellStyle name="20% - Accent4 2" xfId="3086" xr:uid="{00000000-0005-0000-0000-0000990C0000}"/>
    <cellStyle name="20% - Accent4 2 10" xfId="3087" xr:uid="{00000000-0005-0000-0000-00009A0C0000}"/>
    <cellStyle name="20% - Accent4 2 10 2" xfId="3088" xr:uid="{00000000-0005-0000-0000-00009B0C0000}"/>
    <cellStyle name="20% - Accent4 2 10 2 2" xfId="3089" xr:uid="{00000000-0005-0000-0000-00009C0C0000}"/>
    <cellStyle name="20% - Accent4 2 10 2 2 2" xfId="3090" xr:uid="{00000000-0005-0000-0000-00009D0C0000}"/>
    <cellStyle name="20% - Accent4 2 10 2 3" xfId="3091" xr:uid="{00000000-0005-0000-0000-00009E0C0000}"/>
    <cellStyle name="20% - Accent4 2 10 3" xfId="3092" xr:uid="{00000000-0005-0000-0000-00009F0C0000}"/>
    <cellStyle name="20% - Accent4 2 10 3 2" xfId="3093" xr:uid="{00000000-0005-0000-0000-0000A00C0000}"/>
    <cellStyle name="20% - Accent4 2 10 4" xfId="3094" xr:uid="{00000000-0005-0000-0000-0000A10C0000}"/>
    <cellStyle name="20% - Accent4 2 11" xfId="3095" xr:uid="{00000000-0005-0000-0000-0000A20C0000}"/>
    <cellStyle name="20% - Accent4 2 11 2" xfId="3096" xr:uid="{00000000-0005-0000-0000-0000A30C0000}"/>
    <cellStyle name="20% - Accent4 2 11 2 2" xfId="3097" xr:uid="{00000000-0005-0000-0000-0000A40C0000}"/>
    <cellStyle name="20% - Accent4 2 11 3" xfId="3098" xr:uid="{00000000-0005-0000-0000-0000A50C0000}"/>
    <cellStyle name="20% - Accent4 2 12" xfId="3099" xr:uid="{00000000-0005-0000-0000-0000A60C0000}"/>
    <cellStyle name="20% - Accent4 2 12 2" xfId="3100" xr:uid="{00000000-0005-0000-0000-0000A70C0000}"/>
    <cellStyle name="20% - Accent4 2 13" xfId="3101" xr:uid="{00000000-0005-0000-0000-0000A80C0000}"/>
    <cellStyle name="20% - Accent4 2 2" xfId="3102" xr:uid="{00000000-0005-0000-0000-0000A90C0000}"/>
    <cellStyle name="20% - Accent4 2 2 2" xfId="3103" xr:uid="{00000000-0005-0000-0000-0000AA0C0000}"/>
    <cellStyle name="20% - Accent4 2 3" xfId="3104" xr:uid="{00000000-0005-0000-0000-0000AB0C0000}"/>
    <cellStyle name="20% - Accent4 2 3 2" xfId="3105" xr:uid="{00000000-0005-0000-0000-0000AC0C0000}"/>
    <cellStyle name="20% - Accent4 2 3 2 2" xfId="3106" xr:uid="{00000000-0005-0000-0000-0000AD0C0000}"/>
    <cellStyle name="20% - Accent4 2 3 2 2 2" xfId="3107" xr:uid="{00000000-0005-0000-0000-0000AE0C0000}"/>
    <cellStyle name="20% - Accent4 2 3 2 2 2 2" xfId="3108" xr:uid="{00000000-0005-0000-0000-0000AF0C0000}"/>
    <cellStyle name="20% - Accent4 2 3 2 2 2 2 2" xfId="3109" xr:uid="{00000000-0005-0000-0000-0000B00C0000}"/>
    <cellStyle name="20% - Accent4 2 3 2 2 2 2 2 2" xfId="3110" xr:uid="{00000000-0005-0000-0000-0000B10C0000}"/>
    <cellStyle name="20% - Accent4 2 3 2 2 2 2 2 2 2" xfId="3111" xr:uid="{00000000-0005-0000-0000-0000B20C0000}"/>
    <cellStyle name="20% - Accent4 2 3 2 2 2 2 2 3" xfId="3112" xr:uid="{00000000-0005-0000-0000-0000B30C0000}"/>
    <cellStyle name="20% - Accent4 2 3 2 2 2 2 3" xfId="3113" xr:uid="{00000000-0005-0000-0000-0000B40C0000}"/>
    <cellStyle name="20% - Accent4 2 3 2 2 2 2 3 2" xfId="3114" xr:uid="{00000000-0005-0000-0000-0000B50C0000}"/>
    <cellStyle name="20% - Accent4 2 3 2 2 2 2 4" xfId="3115" xr:uid="{00000000-0005-0000-0000-0000B60C0000}"/>
    <cellStyle name="20% - Accent4 2 3 2 2 2 3" xfId="3116" xr:uid="{00000000-0005-0000-0000-0000B70C0000}"/>
    <cellStyle name="20% - Accent4 2 3 2 2 2 3 2" xfId="3117" xr:uid="{00000000-0005-0000-0000-0000B80C0000}"/>
    <cellStyle name="20% - Accent4 2 3 2 2 2 3 2 2" xfId="3118" xr:uid="{00000000-0005-0000-0000-0000B90C0000}"/>
    <cellStyle name="20% - Accent4 2 3 2 2 2 3 3" xfId="3119" xr:uid="{00000000-0005-0000-0000-0000BA0C0000}"/>
    <cellStyle name="20% - Accent4 2 3 2 2 2 4" xfId="3120" xr:uid="{00000000-0005-0000-0000-0000BB0C0000}"/>
    <cellStyle name="20% - Accent4 2 3 2 2 2 4 2" xfId="3121" xr:uid="{00000000-0005-0000-0000-0000BC0C0000}"/>
    <cellStyle name="20% - Accent4 2 3 2 2 2 5" xfId="3122" xr:uid="{00000000-0005-0000-0000-0000BD0C0000}"/>
    <cellStyle name="20% - Accent4 2 3 2 2 3" xfId="3123" xr:uid="{00000000-0005-0000-0000-0000BE0C0000}"/>
    <cellStyle name="20% - Accent4 2 3 2 2 3 2" xfId="3124" xr:uid="{00000000-0005-0000-0000-0000BF0C0000}"/>
    <cellStyle name="20% - Accent4 2 3 2 2 3 2 2" xfId="3125" xr:uid="{00000000-0005-0000-0000-0000C00C0000}"/>
    <cellStyle name="20% - Accent4 2 3 2 2 3 2 2 2" xfId="3126" xr:uid="{00000000-0005-0000-0000-0000C10C0000}"/>
    <cellStyle name="20% - Accent4 2 3 2 2 3 2 2 2 2" xfId="3127" xr:uid="{00000000-0005-0000-0000-0000C20C0000}"/>
    <cellStyle name="20% - Accent4 2 3 2 2 3 2 2 3" xfId="3128" xr:uid="{00000000-0005-0000-0000-0000C30C0000}"/>
    <cellStyle name="20% - Accent4 2 3 2 2 3 2 3" xfId="3129" xr:uid="{00000000-0005-0000-0000-0000C40C0000}"/>
    <cellStyle name="20% - Accent4 2 3 2 2 3 2 3 2" xfId="3130" xr:uid="{00000000-0005-0000-0000-0000C50C0000}"/>
    <cellStyle name="20% - Accent4 2 3 2 2 3 2 4" xfId="3131" xr:uid="{00000000-0005-0000-0000-0000C60C0000}"/>
    <cellStyle name="20% - Accent4 2 3 2 2 3 3" xfId="3132" xr:uid="{00000000-0005-0000-0000-0000C70C0000}"/>
    <cellStyle name="20% - Accent4 2 3 2 2 3 3 2" xfId="3133" xr:uid="{00000000-0005-0000-0000-0000C80C0000}"/>
    <cellStyle name="20% - Accent4 2 3 2 2 3 3 2 2" xfId="3134" xr:uid="{00000000-0005-0000-0000-0000C90C0000}"/>
    <cellStyle name="20% - Accent4 2 3 2 2 3 3 3" xfId="3135" xr:uid="{00000000-0005-0000-0000-0000CA0C0000}"/>
    <cellStyle name="20% - Accent4 2 3 2 2 3 4" xfId="3136" xr:uid="{00000000-0005-0000-0000-0000CB0C0000}"/>
    <cellStyle name="20% - Accent4 2 3 2 2 3 4 2" xfId="3137" xr:uid="{00000000-0005-0000-0000-0000CC0C0000}"/>
    <cellStyle name="20% - Accent4 2 3 2 2 3 5" xfId="3138" xr:uid="{00000000-0005-0000-0000-0000CD0C0000}"/>
    <cellStyle name="20% - Accent4 2 3 2 2 4" xfId="3139" xr:uid="{00000000-0005-0000-0000-0000CE0C0000}"/>
    <cellStyle name="20% - Accent4 2 3 2 2 4 2" xfId="3140" xr:uid="{00000000-0005-0000-0000-0000CF0C0000}"/>
    <cellStyle name="20% - Accent4 2 3 2 2 4 2 2" xfId="3141" xr:uid="{00000000-0005-0000-0000-0000D00C0000}"/>
    <cellStyle name="20% - Accent4 2 3 2 2 4 2 2 2" xfId="3142" xr:uid="{00000000-0005-0000-0000-0000D10C0000}"/>
    <cellStyle name="20% - Accent4 2 3 2 2 4 2 3" xfId="3143" xr:uid="{00000000-0005-0000-0000-0000D20C0000}"/>
    <cellStyle name="20% - Accent4 2 3 2 2 4 3" xfId="3144" xr:uid="{00000000-0005-0000-0000-0000D30C0000}"/>
    <cellStyle name="20% - Accent4 2 3 2 2 4 3 2" xfId="3145" xr:uid="{00000000-0005-0000-0000-0000D40C0000}"/>
    <cellStyle name="20% - Accent4 2 3 2 2 4 4" xfId="3146" xr:uid="{00000000-0005-0000-0000-0000D50C0000}"/>
    <cellStyle name="20% - Accent4 2 3 2 2 5" xfId="3147" xr:uid="{00000000-0005-0000-0000-0000D60C0000}"/>
    <cellStyle name="20% - Accent4 2 3 2 2 5 2" xfId="3148" xr:uid="{00000000-0005-0000-0000-0000D70C0000}"/>
    <cellStyle name="20% - Accent4 2 3 2 2 5 2 2" xfId="3149" xr:uid="{00000000-0005-0000-0000-0000D80C0000}"/>
    <cellStyle name="20% - Accent4 2 3 2 2 5 3" xfId="3150" xr:uid="{00000000-0005-0000-0000-0000D90C0000}"/>
    <cellStyle name="20% - Accent4 2 3 2 2 6" xfId="3151" xr:uid="{00000000-0005-0000-0000-0000DA0C0000}"/>
    <cellStyle name="20% - Accent4 2 3 2 2 6 2" xfId="3152" xr:uid="{00000000-0005-0000-0000-0000DB0C0000}"/>
    <cellStyle name="20% - Accent4 2 3 2 2 7" xfId="3153" xr:uid="{00000000-0005-0000-0000-0000DC0C0000}"/>
    <cellStyle name="20% - Accent4 2 3 2 3" xfId="3154" xr:uid="{00000000-0005-0000-0000-0000DD0C0000}"/>
    <cellStyle name="20% - Accent4 2 3 2 3 2" xfId="3155" xr:uid="{00000000-0005-0000-0000-0000DE0C0000}"/>
    <cellStyle name="20% - Accent4 2 3 2 3 2 2" xfId="3156" xr:uid="{00000000-0005-0000-0000-0000DF0C0000}"/>
    <cellStyle name="20% - Accent4 2 3 2 3 2 2 2" xfId="3157" xr:uid="{00000000-0005-0000-0000-0000E00C0000}"/>
    <cellStyle name="20% - Accent4 2 3 2 3 2 2 2 2" xfId="3158" xr:uid="{00000000-0005-0000-0000-0000E10C0000}"/>
    <cellStyle name="20% - Accent4 2 3 2 3 2 2 3" xfId="3159" xr:uid="{00000000-0005-0000-0000-0000E20C0000}"/>
    <cellStyle name="20% - Accent4 2 3 2 3 2 3" xfId="3160" xr:uid="{00000000-0005-0000-0000-0000E30C0000}"/>
    <cellStyle name="20% - Accent4 2 3 2 3 2 3 2" xfId="3161" xr:uid="{00000000-0005-0000-0000-0000E40C0000}"/>
    <cellStyle name="20% - Accent4 2 3 2 3 2 4" xfId="3162" xr:uid="{00000000-0005-0000-0000-0000E50C0000}"/>
    <cellStyle name="20% - Accent4 2 3 2 3 3" xfId="3163" xr:uid="{00000000-0005-0000-0000-0000E60C0000}"/>
    <cellStyle name="20% - Accent4 2 3 2 3 3 2" xfId="3164" xr:uid="{00000000-0005-0000-0000-0000E70C0000}"/>
    <cellStyle name="20% - Accent4 2 3 2 3 3 2 2" xfId="3165" xr:uid="{00000000-0005-0000-0000-0000E80C0000}"/>
    <cellStyle name="20% - Accent4 2 3 2 3 3 3" xfId="3166" xr:uid="{00000000-0005-0000-0000-0000E90C0000}"/>
    <cellStyle name="20% - Accent4 2 3 2 3 4" xfId="3167" xr:uid="{00000000-0005-0000-0000-0000EA0C0000}"/>
    <cellStyle name="20% - Accent4 2 3 2 3 4 2" xfId="3168" xr:uid="{00000000-0005-0000-0000-0000EB0C0000}"/>
    <cellStyle name="20% - Accent4 2 3 2 3 5" xfId="3169" xr:uid="{00000000-0005-0000-0000-0000EC0C0000}"/>
    <cellStyle name="20% - Accent4 2 3 2 4" xfId="3170" xr:uid="{00000000-0005-0000-0000-0000ED0C0000}"/>
    <cellStyle name="20% - Accent4 2 3 2 4 2" xfId="3171" xr:uid="{00000000-0005-0000-0000-0000EE0C0000}"/>
    <cellStyle name="20% - Accent4 2 3 2 4 2 2" xfId="3172" xr:uid="{00000000-0005-0000-0000-0000EF0C0000}"/>
    <cellStyle name="20% - Accent4 2 3 2 4 2 2 2" xfId="3173" xr:uid="{00000000-0005-0000-0000-0000F00C0000}"/>
    <cellStyle name="20% - Accent4 2 3 2 4 2 2 2 2" xfId="3174" xr:uid="{00000000-0005-0000-0000-0000F10C0000}"/>
    <cellStyle name="20% - Accent4 2 3 2 4 2 2 3" xfId="3175" xr:uid="{00000000-0005-0000-0000-0000F20C0000}"/>
    <cellStyle name="20% - Accent4 2 3 2 4 2 3" xfId="3176" xr:uid="{00000000-0005-0000-0000-0000F30C0000}"/>
    <cellStyle name="20% - Accent4 2 3 2 4 2 3 2" xfId="3177" xr:uid="{00000000-0005-0000-0000-0000F40C0000}"/>
    <cellStyle name="20% - Accent4 2 3 2 4 2 4" xfId="3178" xr:uid="{00000000-0005-0000-0000-0000F50C0000}"/>
    <cellStyle name="20% - Accent4 2 3 2 4 3" xfId="3179" xr:uid="{00000000-0005-0000-0000-0000F60C0000}"/>
    <cellStyle name="20% - Accent4 2 3 2 4 3 2" xfId="3180" xr:uid="{00000000-0005-0000-0000-0000F70C0000}"/>
    <cellStyle name="20% - Accent4 2 3 2 4 3 2 2" xfId="3181" xr:uid="{00000000-0005-0000-0000-0000F80C0000}"/>
    <cellStyle name="20% - Accent4 2 3 2 4 3 3" xfId="3182" xr:uid="{00000000-0005-0000-0000-0000F90C0000}"/>
    <cellStyle name="20% - Accent4 2 3 2 4 4" xfId="3183" xr:uid="{00000000-0005-0000-0000-0000FA0C0000}"/>
    <cellStyle name="20% - Accent4 2 3 2 4 4 2" xfId="3184" xr:uid="{00000000-0005-0000-0000-0000FB0C0000}"/>
    <cellStyle name="20% - Accent4 2 3 2 4 5" xfId="3185" xr:uid="{00000000-0005-0000-0000-0000FC0C0000}"/>
    <cellStyle name="20% - Accent4 2 3 2 5" xfId="3186" xr:uid="{00000000-0005-0000-0000-0000FD0C0000}"/>
    <cellStyle name="20% - Accent4 2 3 2 5 2" xfId="3187" xr:uid="{00000000-0005-0000-0000-0000FE0C0000}"/>
    <cellStyle name="20% - Accent4 2 3 2 5 2 2" xfId="3188" xr:uid="{00000000-0005-0000-0000-0000FF0C0000}"/>
    <cellStyle name="20% - Accent4 2 3 2 5 2 2 2" xfId="3189" xr:uid="{00000000-0005-0000-0000-0000000D0000}"/>
    <cellStyle name="20% - Accent4 2 3 2 5 2 3" xfId="3190" xr:uid="{00000000-0005-0000-0000-0000010D0000}"/>
    <cellStyle name="20% - Accent4 2 3 2 5 3" xfId="3191" xr:uid="{00000000-0005-0000-0000-0000020D0000}"/>
    <cellStyle name="20% - Accent4 2 3 2 5 3 2" xfId="3192" xr:uid="{00000000-0005-0000-0000-0000030D0000}"/>
    <cellStyle name="20% - Accent4 2 3 2 5 4" xfId="3193" xr:uid="{00000000-0005-0000-0000-0000040D0000}"/>
    <cellStyle name="20% - Accent4 2 3 2 6" xfId="3194" xr:uid="{00000000-0005-0000-0000-0000050D0000}"/>
    <cellStyle name="20% - Accent4 2 3 2 6 2" xfId="3195" xr:uid="{00000000-0005-0000-0000-0000060D0000}"/>
    <cellStyle name="20% - Accent4 2 3 2 6 2 2" xfId="3196" xr:uid="{00000000-0005-0000-0000-0000070D0000}"/>
    <cellStyle name="20% - Accent4 2 3 2 6 3" xfId="3197" xr:uid="{00000000-0005-0000-0000-0000080D0000}"/>
    <cellStyle name="20% - Accent4 2 3 2 7" xfId="3198" xr:uid="{00000000-0005-0000-0000-0000090D0000}"/>
    <cellStyle name="20% - Accent4 2 3 2 7 2" xfId="3199" xr:uid="{00000000-0005-0000-0000-00000A0D0000}"/>
    <cellStyle name="20% - Accent4 2 3 2 8" xfId="3200" xr:uid="{00000000-0005-0000-0000-00000B0D0000}"/>
    <cellStyle name="20% - Accent4 2 3 3" xfId="3201" xr:uid="{00000000-0005-0000-0000-00000C0D0000}"/>
    <cellStyle name="20% - Accent4 2 3 3 2" xfId="3202" xr:uid="{00000000-0005-0000-0000-00000D0D0000}"/>
    <cellStyle name="20% - Accent4 2 3 3 2 2" xfId="3203" xr:uid="{00000000-0005-0000-0000-00000E0D0000}"/>
    <cellStyle name="20% - Accent4 2 3 3 2 2 2" xfId="3204" xr:uid="{00000000-0005-0000-0000-00000F0D0000}"/>
    <cellStyle name="20% - Accent4 2 3 3 2 2 2 2" xfId="3205" xr:uid="{00000000-0005-0000-0000-0000100D0000}"/>
    <cellStyle name="20% - Accent4 2 3 3 2 2 2 2 2" xfId="3206" xr:uid="{00000000-0005-0000-0000-0000110D0000}"/>
    <cellStyle name="20% - Accent4 2 3 3 2 2 2 3" xfId="3207" xr:uid="{00000000-0005-0000-0000-0000120D0000}"/>
    <cellStyle name="20% - Accent4 2 3 3 2 2 3" xfId="3208" xr:uid="{00000000-0005-0000-0000-0000130D0000}"/>
    <cellStyle name="20% - Accent4 2 3 3 2 2 3 2" xfId="3209" xr:uid="{00000000-0005-0000-0000-0000140D0000}"/>
    <cellStyle name="20% - Accent4 2 3 3 2 2 4" xfId="3210" xr:uid="{00000000-0005-0000-0000-0000150D0000}"/>
    <cellStyle name="20% - Accent4 2 3 3 2 3" xfId="3211" xr:uid="{00000000-0005-0000-0000-0000160D0000}"/>
    <cellStyle name="20% - Accent4 2 3 3 2 3 2" xfId="3212" xr:uid="{00000000-0005-0000-0000-0000170D0000}"/>
    <cellStyle name="20% - Accent4 2 3 3 2 3 2 2" xfId="3213" xr:uid="{00000000-0005-0000-0000-0000180D0000}"/>
    <cellStyle name="20% - Accent4 2 3 3 2 3 3" xfId="3214" xr:uid="{00000000-0005-0000-0000-0000190D0000}"/>
    <cellStyle name="20% - Accent4 2 3 3 2 4" xfId="3215" xr:uid="{00000000-0005-0000-0000-00001A0D0000}"/>
    <cellStyle name="20% - Accent4 2 3 3 2 4 2" xfId="3216" xr:uid="{00000000-0005-0000-0000-00001B0D0000}"/>
    <cellStyle name="20% - Accent4 2 3 3 2 5" xfId="3217" xr:uid="{00000000-0005-0000-0000-00001C0D0000}"/>
    <cellStyle name="20% - Accent4 2 3 3 3" xfId="3218" xr:uid="{00000000-0005-0000-0000-00001D0D0000}"/>
    <cellStyle name="20% - Accent4 2 3 3 3 2" xfId="3219" xr:uid="{00000000-0005-0000-0000-00001E0D0000}"/>
    <cellStyle name="20% - Accent4 2 3 3 3 2 2" xfId="3220" xr:uid="{00000000-0005-0000-0000-00001F0D0000}"/>
    <cellStyle name="20% - Accent4 2 3 3 3 2 2 2" xfId="3221" xr:uid="{00000000-0005-0000-0000-0000200D0000}"/>
    <cellStyle name="20% - Accent4 2 3 3 3 2 2 2 2" xfId="3222" xr:uid="{00000000-0005-0000-0000-0000210D0000}"/>
    <cellStyle name="20% - Accent4 2 3 3 3 2 2 3" xfId="3223" xr:uid="{00000000-0005-0000-0000-0000220D0000}"/>
    <cellStyle name="20% - Accent4 2 3 3 3 2 3" xfId="3224" xr:uid="{00000000-0005-0000-0000-0000230D0000}"/>
    <cellStyle name="20% - Accent4 2 3 3 3 2 3 2" xfId="3225" xr:uid="{00000000-0005-0000-0000-0000240D0000}"/>
    <cellStyle name="20% - Accent4 2 3 3 3 2 4" xfId="3226" xr:uid="{00000000-0005-0000-0000-0000250D0000}"/>
    <cellStyle name="20% - Accent4 2 3 3 3 3" xfId="3227" xr:uid="{00000000-0005-0000-0000-0000260D0000}"/>
    <cellStyle name="20% - Accent4 2 3 3 3 3 2" xfId="3228" xr:uid="{00000000-0005-0000-0000-0000270D0000}"/>
    <cellStyle name="20% - Accent4 2 3 3 3 3 2 2" xfId="3229" xr:uid="{00000000-0005-0000-0000-0000280D0000}"/>
    <cellStyle name="20% - Accent4 2 3 3 3 3 3" xfId="3230" xr:uid="{00000000-0005-0000-0000-0000290D0000}"/>
    <cellStyle name="20% - Accent4 2 3 3 3 4" xfId="3231" xr:uid="{00000000-0005-0000-0000-00002A0D0000}"/>
    <cellStyle name="20% - Accent4 2 3 3 3 4 2" xfId="3232" xr:uid="{00000000-0005-0000-0000-00002B0D0000}"/>
    <cellStyle name="20% - Accent4 2 3 3 3 5" xfId="3233" xr:uid="{00000000-0005-0000-0000-00002C0D0000}"/>
    <cellStyle name="20% - Accent4 2 3 3 4" xfId="3234" xr:uid="{00000000-0005-0000-0000-00002D0D0000}"/>
    <cellStyle name="20% - Accent4 2 3 3 4 2" xfId="3235" xr:uid="{00000000-0005-0000-0000-00002E0D0000}"/>
    <cellStyle name="20% - Accent4 2 3 3 4 2 2" xfId="3236" xr:uid="{00000000-0005-0000-0000-00002F0D0000}"/>
    <cellStyle name="20% - Accent4 2 3 3 4 2 2 2" xfId="3237" xr:uid="{00000000-0005-0000-0000-0000300D0000}"/>
    <cellStyle name="20% - Accent4 2 3 3 4 2 3" xfId="3238" xr:uid="{00000000-0005-0000-0000-0000310D0000}"/>
    <cellStyle name="20% - Accent4 2 3 3 4 3" xfId="3239" xr:uid="{00000000-0005-0000-0000-0000320D0000}"/>
    <cellStyle name="20% - Accent4 2 3 3 4 3 2" xfId="3240" xr:uid="{00000000-0005-0000-0000-0000330D0000}"/>
    <cellStyle name="20% - Accent4 2 3 3 4 4" xfId="3241" xr:uid="{00000000-0005-0000-0000-0000340D0000}"/>
    <cellStyle name="20% - Accent4 2 3 3 5" xfId="3242" xr:uid="{00000000-0005-0000-0000-0000350D0000}"/>
    <cellStyle name="20% - Accent4 2 3 3 5 2" xfId="3243" xr:uid="{00000000-0005-0000-0000-0000360D0000}"/>
    <cellStyle name="20% - Accent4 2 3 3 5 2 2" xfId="3244" xr:uid="{00000000-0005-0000-0000-0000370D0000}"/>
    <cellStyle name="20% - Accent4 2 3 3 5 3" xfId="3245" xr:uid="{00000000-0005-0000-0000-0000380D0000}"/>
    <cellStyle name="20% - Accent4 2 3 3 6" xfId="3246" xr:uid="{00000000-0005-0000-0000-0000390D0000}"/>
    <cellStyle name="20% - Accent4 2 3 3 6 2" xfId="3247" xr:uid="{00000000-0005-0000-0000-00003A0D0000}"/>
    <cellStyle name="20% - Accent4 2 3 3 7" xfId="3248" xr:uid="{00000000-0005-0000-0000-00003B0D0000}"/>
    <cellStyle name="20% - Accent4 2 3 4" xfId="3249" xr:uid="{00000000-0005-0000-0000-00003C0D0000}"/>
    <cellStyle name="20% - Accent4 2 3 4 2" xfId="3250" xr:uid="{00000000-0005-0000-0000-00003D0D0000}"/>
    <cellStyle name="20% - Accent4 2 3 4 2 2" xfId="3251" xr:uid="{00000000-0005-0000-0000-00003E0D0000}"/>
    <cellStyle name="20% - Accent4 2 3 4 2 2 2" xfId="3252" xr:uid="{00000000-0005-0000-0000-00003F0D0000}"/>
    <cellStyle name="20% - Accent4 2 3 4 2 2 2 2" xfId="3253" xr:uid="{00000000-0005-0000-0000-0000400D0000}"/>
    <cellStyle name="20% - Accent4 2 3 4 2 2 3" xfId="3254" xr:uid="{00000000-0005-0000-0000-0000410D0000}"/>
    <cellStyle name="20% - Accent4 2 3 4 2 3" xfId="3255" xr:uid="{00000000-0005-0000-0000-0000420D0000}"/>
    <cellStyle name="20% - Accent4 2 3 4 2 3 2" xfId="3256" xr:uid="{00000000-0005-0000-0000-0000430D0000}"/>
    <cellStyle name="20% - Accent4 2 3 4 2 4" xfId="3257" xr:uid="{00000000-0005-0000-0000-0000440D0000}"/>
    <cellStyle name="20% - Accent4 2 3 4 3" xfId="3258" xr:uid="{00000000-0005-0000-0000-0000450D0000}"/>
    <cellStyle name="20% - Accent4 2 3 4 3 2" xfId="3259" xr:uid="{00000000-0005-0000-0000-0000460D0000}"/>
    <cellStyle name="20% - Accent4 2 3 4 3 2 2" xfId="3260" xr:uid="{00000000-0005-0000-0000-0000470D0000}"/>
    <cellStyle name="20% - Accent4 2 3 4 3 3" xfId="3261" xr:uid="{00000000-0005-0000-0000-0000480D0000}"/>
    <cellStyle name="20% - Accent4 2 3 4 4" xfId="3262" xr:uid="{00000000-0005-0000-0000-0000490D0000}"/>
    <cellStyle name="20% - Accent4 2 3 4 4 2" xfId="3263" xr:uid="{00000000-0005-0000-0000-00004A0D0000}"/>
    <cellStyle name="20% - Accent4 2 3 4 5" xfId="3264" xr:uid="{00000000-0005-0000-0000-00004B0D0000}"/>
    <cellStyle name="20% - Accent4 2 3 5" xfId="3265" xr:uid="{00000000-0005-0000-0000-00004C0D0000}"/>
    <cellStyle name="20% - Accent4 2 3 5 2" xfId="3266" xr:uid="{00000000-0005-0000-0000-00004D0D0000}"/>
    <cellStyle name="20% - Accent4 2 3 5 2 2" xfId="3267" xr:uid="{00000000-0005-0000-0000-00004E0D0000}"/>
    <cellStyle name="20% - Accent4 2 3 5 2 2 2" xfId="3268" xr:uid="{00000000-0005-0000-0000-00004F0D0000}"/>
    <cellStyle name="20% - Accent4 2 3 5 2 2 2 2" xfId="3269" xr:uid="{00000000-0005-0000-0000-0000500D0000}"/>
    <cellStyle name="20% - Accent4 2 3 5 2 2 3" xfId="3270" xr:uid="{00000000-0005-0000-0000-0000510D0000}"/>
    <cellStyle name="20% - Accent4 2 3 5 2 3" xfId="3271" xr:uid="{00000000-0005-0000-0000-0000520D0000}"/>
    <cellStyle name="20% - Accent4 2 3 5 2 3 2" xfId="3272" xr:uid="{00000000-0005-0000-0000-0000530D0000}"/>
    <cellStyle name="20% - Accent4 2 3 5 2 4" xfId="3273" xr:uid="{00000000-0005-0000-0000-0000540D0000}"/>
    <cellStyle name="20% - Accent4 2 3 5 3" xfId="3274" xr:uid="{00000000-0005-0000-0000-0000550D0000}"/>
    <cellStyle name="20% - Accent4 2 3 5 3 2" xfId="3275" xr:uid="{00000000-0005-0000-0000-0000560D0000}"/>
    <cellStyle name="20% - Accent4 2 3 5 3 2 2" xfId="3276" xr:uid="{00000000-0005-0000-0000-0000570D0000}"/>
    <cellStyle name="20% - Accent4 2 3 5 3 3" xfId="3277" xr:uid="{00000000-0005-0000-0000-0000580D0000}"/>
    <cellStyle name="20% - Accent4 2 3 5 4" xfId="3278" xr:uid="{00000000-0005-0000-0000-0000590D0000}"/>
    <cellStyle name="20% - Accent4 2 3 5 4 2" xfId="3279" xr:uid="{00000000-0005-0000-0000-00005A0D0000}"/>
    <cellStyle name="20% - Accent4 2 3 5 5" xfId="3280" xr:uid="{00000000-0005-0000-0000-00005B0D0000}"/>
    <cellStyle name="20% - Accent4 2 3 6" xfId="3281" xr:uid="{00000000-0005-0000-0000-00005C0D0000}"/>
    <cellStyle name="20% - Accent4 2 3 6 2" xfId="3282" xr:uid="{00000000-0005-0000-0000-00005D0D0000}"/>
    <cellStyle name="20% - Accent4 2 3 6 2 2" xfId="3283" xr:uid="{00000000-0005-0000-0000-00005E0D0000}"/>
    <cellStyle name="20% - Accent4 2 3 6 2 2 2" xfId="3284" xr:uid="{00000000-0005-0000-0000-00005F0D0000}"/>
    <cellStyle name="20% - Accent4 2 3 6 2 3" xfId="3285" xr:uid="{00000000-0005-0000-0000-0000600D0000}"/>
    <cellStyle name="20% - Accent4 2 3 6 3" xfId="3286" xr:uid="{00000000-0005-0000-0000-0000610D0000}"/>
    <cellStyle name="20% - Accent4 2 3 6 3 2" xfId="3287" xr:uid="{00000000-0005-0000-0000-0000620D0000}"/>
    <cellStyle name="20% - Accent4 2 3 6 4" xfId="3288" xr:uid="{00000000-0005-0000-0000-0000630D0000}"/>
    <cellStyle name="20% - Accent4 2 3 7" xfId="3289" xr:uid="{00000000-0005-0000-0000-0000640D0000}"/>
    <cellStyle name="20% - Accent4 2 3 7 2" xfId="3290" xr:uid="{00000000-0005-0000-0000-0000650D0000}"/>
    <cellStyle name="20% - Accent4 2 3 7 2 2" xfId="3291" xr:uid="{00000000-0005-0000-0000-0000660D0000}"/>
    <cellStyle name="20% - Accent4 2 3 7 3" xfId="3292" xr:uid="{00000000-0005-0000-0000-0000670D0000}"/>
    <cellStyle name="20% - Accent4 2 3 8" xfId="3293" xr:uid="{00000000-0005-0000-0000-0000680D0000}"/>
    <cellStyle name="20% - Accent4 2 3 8 2" xfId="3294" xr:uid="{00000000-0005-0000-0000-0000690D0000}"/>
    <cellStyle name="20% - Accent4 2 3 9" xfId="3295" xr:uid="{00000000-0005-0000-0000-00006A0D0000}"/>
    <cellStyle name="20% - Accent4 2 4" xfId="3296" xr:uid="{00000000-0005-0000-0000-00006B0D0000}"/>
    <cellStyle name="20% - Accent4 2 4 2" xfId="3297" xr:uid="{00000000-0005-0000-0000-00006C0D0000}"/>
    <cellStyle name="20% - Accent4 2 4 2 2" xfId="3298" xr:uid="{00000000-0005-0000-0000-00006D0D0000}"/>
    <cellStyle name="20% - Accent4 2 4 2 2 2" xfId="3299" xr:uid="{00000000-0005-0000-0000-00006E0D0000}"/>
    <cellStyle name="20% - Accent4 2 4 2 2 2 2" xfId="3300" xr:uid="{00000000-0005-0000-0000-00006F0D0000}"/>
    <cellStyle name="20% - Accent4 2 4 2 2 2 2 2" xfId="3301" xr:uid="{00000000-0005-0000-0000-0000700D0000}"/>
    <cellStyle name="20% - Accent4 2 4 2 2 2 2 2 2" xfId="3302" xr:uid="{00000000-0005-0000-0000-0000710D0000}"/>
    <cellStyle name="20% - Accent4 2 4 2 2 2 2 2 2 2" xfId="3303" xr:uid="{00000000-0005-0000-0000-0000720D0000}"/>
    <cellStyle name="20% - Accent4 2 4 2 2 2 2 2 3" xfId="3304" xr:uid="{00000000-0005-0000-0000-0000730D0000}"/>
    <cellStyle name="20% - Accent4 2 4 2 2 2 2 3" xfId="3305" xr:uid="{00000000-0005-0000-0000-0000740D0000}"/>
    <cellStyle name="20% - Accent4 2 4 2 2 2 2 3 2" xfId="3306" xr:uid="{00000000-0005-0000-0000-0000750D0000}"/>
    <cellStyle name="20% - Accent4 2 4 2 2 2 2 4" xfId="3307" xr:uid="{00000000-0005-0000-0000-0000760D0000}"/>
    <cellStyle name="20% - Accent4 2 4 2 2 2 3" xfId="3308" xr:uid="{00000000-0005-0000-0000-0000770D0000}"/>
    <cellStyle name="20% - Accent4 2 4 2 2 2 3 2" xfId="3309" xr:uid="{00000000-0005-0000-0000-0000780D0000}"/>
    <cellStyle name="20% - Accent4 2 4 2 2 2 3 2 2" xfId="3310" xr:uid="{00000000-0005-0000-0000-0000790D0000}"/>
    <cellStyle name="20% - Accent4 2 4 2 2 2 3 3" xfId="3311" xr:uid="{00000000-0005-0000-0000-00007A0D0000}"/>
    <cellStyle name="20% - Accent4 2 4 2 2 2 4" xfId="3312" xr:uid="{00000000-0005-0000-0000-00007B0D0000}"/>
    <cellStyle name="20% - Accent4 2 4 2 2 2 4 2" xfId="3313" xr:uid="{00000000-0005-0000-0000-00007C0D0000}"/>
    <cellStyle name="20% - Accent4 2 4 2 2 2 5" xfId="3314" xr:uid="{00000000-0005-0000-0000-00007D0D0000}"/>
    <cellStyle name="20% - Accent4 2 4 2 2 3" xfId="3315" xr:uid="{00000000-0005-0000-0000-00007E0D0000}"/>
    <cellStyle name="20% - Accent4 2 4 2 2 3 2" xfId="3316" xr:uid="{00000000-0005-0000-0000-00007F0D0000}"/>
    <cellStyle name="20% - Accent4 2 4 2 2 3 2 2" xfId="3317" xr:uid="{00000000-0005-0000-0000-0000800D0000}"/>
    <cellStyle name="20% - Accent4 2 4 2 2 3 2 2 2" xfId="3318" xr:uid="{00000000-0005-0000-0000-0000810D0000}"/>
    <cellStyle name="20% - Accent4 2 4 2 2 3 2 2 2 2" xfId="3319" xr:uid="{00000000-0005-0000-0000-0000820D0000}"/>
    <cellStyle name="20% - Accent4 2 4 2 2 3 2 2 3" xfId="3320" xr:uid="{00000000-0005-0000-0000-0000830D0000}"/>
    <cellStyle name="20% - Accent4 2 4 2 2 3 2 3" xfId="3321" xr:uid="{00000000-0005-0000-0000-0000840D0000}"/>
    <cellStyle name="20% - Accent4 2 4 2 2 3 2 3 2" xfId="3322" xr:uid="{00000000-0005-0000-0000-0000850D0000}"/>
    <cellStyle name="20% - Accent4 2 4 2 2 3 2 4" xfId="3323" xr:uid="{00000000-0005-0000-0000-0000860D0000}"/>
    <cellStyle name="20% - Accent4 2 4 2 2 3 3" xfId="3324" xr:uid="{00000000-0005-0000-0000-0000870D0000}"/>
    <cellStyle name="20% - Accent4 2 4 2 2 3 3 2" xfId="3325" xr:uid="{00000000-0005-0000-0000-0000880D0000}"/>
    <cellStyle name="20% - Accent4 2 4 2 2 3 3 2 2" xfId="3326" xr:uid="{00000000-0005-0000-0000-0000890D0000}"/>
    <cellStyle name="20% - Accent4 2 4 2 2 3 3 3" xfId="3327" xr:uid="{00000000-0005-0000-0000-00008A0D0000}"/>
    <cellStyle name="20% - Accent4 2 4 2 2 3 4" xfId="3328" xr:uid="{00000000-0005-0000-0000-00008B0D0000}"/>
    <cellStyle name="20% - Accent4 2 4 2 2 3 4 2" xfId="3329" xr:uid="{00000000-0005-0000-0000-00008C0D0000}"/>
    <cellStyle name="20% - Accent4 2 4 2 2 3 5" xfId="3330" xr:uid="{00000000-0005-0000-0000-00008D0D0000}"/>
    <cellStyle name="20% - Accent4 2 4 2 2 4" xfId="3331" xr:uid="{00000000-0005-0000-0000-00008E0D0000}"/>
    <cellStyle name="20% - Accent4 2 4 2 2 4 2" xfId="3332" xr:uid="{00000000-0005-0000-0000-00008F0D0000}"/>
    <cellStyle name="20% - Accent4 2 4 2 2 4 2 2" xfId="3333" xr:uid="{00000000-0005-0000-0000-0000900D0000}"/>
    <cellStyle name="20% - Accent4 2 4 2 2 4 2 2 2" xfId="3334" xr:uid="{00000000-0005-0000-0000-0000910D0000}"/>
    <cellStyle name="20% - Accent4 2 4 2 2 4 2 3" xfId="3335" xr:uid="{00000000-0005-0000-0000-0000920D0000}"/>
    <cellStyle name="20% - Accent4 2 4 2 2 4 3" xfId="3336" xr:uid="{00000000-0005-0000-0000-0000930D0000}"/>
    <cellStyle name="20% - Accent4 2 4 2 2 4 3 2" xfId="3337" xr:uid="{00000000-0005-0000-0000-0000940D0000}"/>
    <cellStyle name="20% - Accent4 2 4 2 2 4 4" xfId="3338" xr:uid="{00000000-0005-0000-0000-0000950D0000}"/>
    <cellStyle name="20% - Accent4 2 4 2 2 5" xfId="3339" xr:uid="{00000000-0005-0000-0000-0000960D0000}"/>
    <cellStyle name="20% - Accent4 2 4 2 2 5 2" xfId="3340" xr:uid="{00000000-0005-0000-0000-0000970D0000}"/>
    <cellStyle name="20% - Accent4 2 4 2 2 5 2 2" xfId="3341" xr:uid="{00000000-0005-0000-0000-0000980D0000}"/>
    <cellStyle name="20% - Accent4 2 4 2 2 5 3" xfId="3342" xr:uid="{00000000-0005-0000-0000-0000990D0000}"/>
    <cellStyle name="20% - Accent4 2 4 2 2 6" xfId="3343" xr:uid="{00000000-0005-0000-0000-00009A0D0000}"/>
    <cellStyle name="20% - Accent4 2 4 2 2 6 2" xfId="3344" xr:uid="{00000000-0005-0000-0000-00009B0D0000}"/>
    <cellStyle name="20% - Accent4 2 4 2 2 7" xfId="3345" xr:uid="{00000000-0005-0000-0000-00009C0D0000}"/>
    <cellStyle name="20% - Accent4 2 4 2 3" xfId="3346" xr:uid="{00000000-0005-0000-0000-00009D0D0000}"/>
    <cellStyle name="20% - Accent4 2 4 2 3 2" xfId="3347" xr:uid="{00000000-0005-0000-0000-00009E0D0000}"/>
    <cellStyle name="20% - Accent4 2 4 2 3 2 2" xfId="3348" xr:uid="{00000000-0005-0000-0000-00009F0D0000}"/>
    <cellStyle name="20% - Accent4 2 4 2 3 2 2 2" xfId="3349" xr:uid="{00000000-0005-0000-0000-0000A00D0000}"/>
    <cellStyle name="20% - Accent4 2 4 2 3 2 2 2 2" xfId="3350" xr:uid="{00000000-0005-0000-0000-0000A10D0000}"/>
    <cellStyle name="20% - Accent4 2 4 2 3 2 2 3" xfId="3351" xr:uid="{00000000-0005-0000-0000-0000A20D0000}"/>
    <cellStyle name="20% - Accent4 2 4 2 3 2 3" xfId="3352" xr:uid="{00000000-0005-0000-0000-0000A30D0000}"/>
    <cellStyle name="20% - Accent4 2 4 2 3 2 3 2" xfId="3353" xr:uid="{00000000-0005-0000-0000-0000A40D0000}"/>
    <cellStyle name="20% - Accent4 2 4 2 3 2 4" xfId="3354" xr:uid="{00000000-0005-0000-0000-0000A50D0000}"/>
    <cellStyle name="20% - Accent4 2 4 2 3 3" xfId="3355" xr:uid="{00000000-0005-0000-0000-0000A60D0000}"/>
    <cellStyle name="20% - Accent4 2 4 2 3 3 2" xfId="3356" xr:uid="{00000000-0005-0000-0000-0000A70D0000}"/>
    <cellStyle name="20% - Accent4 2 4 2 3 3 2 2" xfId="3357" xr:uid="{00000000-0005-0000-0000-0000A80D0000}"/>
    <cellStyle name="20% - Accent4 2 4 2 3 3 3" xfId="3358" xr:uid="{00000000-0005-0000-0000-0000A90D0000}"/>
    <cellStyle name="20% - Accent4 2 4 2 3 4" xfId="3359" xr:uid="{00000000-0005-0000-0000-0000AA0D0000}"/>
    <cellStyle name="20% - Accent4 2 4 2 3 4 2" xfId="3360" xr:uid="{00000000-0005-0000-0000-0000AB0D0000}"/>
    <cellStyle name="20% - Accent4 2 4 2 3 5" xfId="3361" xr:uid="{00000000-0005-0000-0000-0000AC0D0000}"/>
    <cellStyle name="20% - Accent4 2 4 2 4" xfId="3362" xr:uid="{00000000-0005-0000-0000-0000AD0D0000}"/>
    <cellStyle name="20% - Accent4 2 4 2 4 2" xfId="3363" xr:uid="{00000000-0005-0000-0000-0000AE0D0000}"/>
    <cellStyle name="20% - Accent4 2 4 2 4 2 2" xfId="3364" xr:uid="{00000000-0005-0000-0000-0000AF0D0000}"/>
    <cellStyle name="20% - Accent4 2 4 2 4 2 2 2" xfId="3365" xr:uid="{00000000-0005-0000-0000-0000B00D0000}"/>
    <cellStyle name="20% - Accent4 2 4 2 4 2 2 2 2" xfId="3366" xr:uid="{00000000-0005-0000-0000-0000B10D0000}"/>
    <cellStyle name="20% - Accent4 2 4 2 4 2 2 3" xfId="3367" xr:uid="{00000000-0005-0000-0000-0000B20D0000}"/>
    <cellStyle name="20% - Accent4 2 4 2 4 2 3" xfId="3368" xr:uid="{00000000-0005-0000-0000-0000B30D0000}"/>
    <cellStyle name="20% - Accent4 2 4 2 4 2 3 2" xfId="3369" xr:uid="{00000000-0005-0000-0000-0000B40D0000}"/>
    <cellStyle name="20% - Accent4 2 4 2 4 2 4" xfId="3370" xr:uid="{00000000-0005-0000-0000-0000B50D0000}"/>
    <cellStyle name="20% - Accent4 2 4 2 4 3" xfId="3371" xr:uid="{00000000-0005-0000-0000-0000B60D0000}"/>
    <cellStyle name="20% - Accent4 2 4 2 4 3 2" xfId="3372" xr:uid="{00000000-0005-0000-0000-0000B70D0000}"/>
    <cellStyle name="20% - Accent4 2 4 2 4 3 2 2" xfId="3373" xr:uid="{00000000-0005-0000-0000-0000B80D0000}"/>
    <cellStyle name="20% - Accent4 2 4 2 4 3 3" xfId="3374" xr:uid="{00000000-0005-0000-0000-0000B90D0000}"/>
    <cellStyle name="20% - Accent4 2 4 2 4 4" xfId="3375" xr:uid="{00000000-0005-0000-0000-0000BA0D0000}"/>
    <cellStyle name="20% - Accent4 2 4 2 4 4 2" xfId="3376" xr:uid="{00000000-0005-0000-0000-0000BB0D0000}"/>
    <cellStyle name="20% - Accent4 2 4 2 4 5" xfId="3377" xr:uid="{00000000-0005-0000-0000-0000BC0D0000}"/>
    <cellStyle name="20% - Accent4 2 4 2 5" xfId="3378" xr:uid="{00000000-0005-0000-0000-0000BD0D0000}"/>
    <cellStyle name="20% - Accent4 2 4 2 5 2" xfId="3379" xr:uid="{00000000-0005-0000-0000-0000BE0D0000}"/>
    <cellStyle name="20% - Accent4 2 4 2 5 2 2" xfId="3380" xr:uid="{00000000-0005-0000-0000-0000BF0D0000}"/>
    <cellStyle name="20% - Accent4 2 4 2 5 2 2 2" xfId="3381" xr:uid="{00000000-0005-0000-0000-0000C00D0000}"/>
    <cellStyle name="20% - Accent4 2 4 2 5 2 3" xfId="3382" xr:uid="{00000000-0005-0000-0000-0000C10D0000}"/>
    <cellStyle name="20% - Accent4 2 4 2 5 3" xfId="3383" xr:uid="{00000000-0005-0000-0000-0000C20D0000}"/>
    <cellStyle name="20% - Accent4 2 4 2 5 3 2" xfId="3384" xr:uid="{00000000-0005-0000-0000-0000C30D0000}"/>
    <cellStyle name="20% - Accent4 2 4 2 5 4" xfId="3385" xr:uid="{00000000-0005-0000-0000-0000C40D0000}"/>
    <cellStyle name="20% - Accent4 2 4 2 6" xfId="3386" xr:uid="{00000000-0005-0000-0000-0000C50D0000}"/>
    <cellStyle name="20% - Accent4 2 4 2 6 2" xfId="3387" xr:uid="{00000000-0005-0000-0000-0000C60D0000}"/>
    <cellStyle name="20% - Accent4 2 4 2 6 2 2" xfId="3388" xr:uid="{00000000-0005-0000-0000-0000C70D0000}"/>
    <cellStyle name="20% - Accent4 2 4 2 6 3" xfId="3389" xr:uid="{00000000-0005-0000-0000-0000C80D0000}"/>
    <cellStyle name="20% - Accent4 2 4 2 7" xfId="3390" xr:uid="{00000000-0005-0000-0000-0000C90D0000}"/>
    <cellStyle name="20% - Accent4 2 4 2 7 2" xfId="3391" xr:uid="{00000000-0005-0000-0000-0000CA0D0000}"/>
    <cellStyle name="20% - Accent4 2 4 2 8" xfId="3392" xr:uid="{00000000-0005-0000-0000-0000CB0D0000}"/>
    <cellStyle name="20% - Accent4 2 4 3" xfId="3393" xr:uid="{00000000-0005-0000-0000-0000CC0D0000}"/>
    <cellStyle name="20% - Accent4 2 4 3 2" xfId="3394" xr:uid="{00000000-0005-0000-0000-0000CD0D0000}"/>
    <cellStyle name="20% - Accent4 2 4 3 2 2" xfId="3395" xr:uid="{00000000-0005-0000-0000-0000CE0D0000}"/>
    <cellStyle name="20% - Accent4 2 4 3 2 2 2" xfId="3396" xr:uid="{00000000-0005-0000-0000-0000CF0D0000}"/>
    <cellStyle name="20% - Accent4 2 4 3 2 2 2 2" xfId="3397" xr:uid="{00000000-0005-0000-0000-0000D00D0000}"/>
    <cellStyle name="20% - Accent4 2 4 3 2 2 2 2 2" xfId="3398" xr:uid="{00000000-0005-0000-0000-0000D10D0000}"/>
    <cellStyle name="20% - Accent4 2 4 3 2 2 2 3" xfId="3399" xr:uid="{00000000-0005-0000-0000-0000D20D0000}"/>
    <cellStyle name="20% - Accent4 2 4 3 2 2 3" xfId="3400" xr:uid="{00000000-0005-0000-0000-0000D30D0000}"/>
    <cellStyle name="20% - Accent4 2 4 3 2 2 3 2" xfId="3401" xr:uid="{00000000-0005-0000-0000-0000D40D0000}"/>
    <cellStyle name="20% - Accent4 2 4 3 2 2 4" xfId="3402" xr:uid="{00000000-0005-0000-0000-0000D50D0000}"/>
    <cellStyle name="20% - Accent4 2 4 3 2 3" xfId="3403" xr:uid="{00000000-0005-0000-0000-0000D60D0000}"/>
    <cellStyle name="20% - Accent4 2 4 3 2 3 2" xfId="3404" xr:uid="{00000000-0005-0000-0000-0000D70D0000}"/>
    <cellStyle name="20% - Accent4 2 4 3 2 3 2 2" xfId="3405" xr:uid="{00000000-0005-0000-0000-0000D80D0000}"/>
    <cellStyle name="20% - Accent4 2 4 3 2 3 3" xfId="3406" xr:uid="{00000000-0005-0000-0000-0000D90D0000}"/>
    <cellStyle name="20% - Accent4 2 4 3 2 4" xfId="3407" xr:uid="{00000000-0005-0000-0000-0000DA0D0000}"/>
    <cellStyle name="20% - Accent4 2 4 3 2 4 2" xfId="3408" xr:uid="{00000000-0005-0000-0000-0000DB0D0000}"/>
    <cellStyle name="20% - Accent4 2 4 3 2 5" xfId="3409" xr:uid="{00000000-0005-0000-0000-0000DC0D0000}"/>
    <cellStyle name="20% - Accent4 2 4 3 3" xfId="3410" xr:uid="{00000000-0005-0000-0000-0000DD0D0000}"/>
    <cellStyle name="20% - Accent4 2 4 3 3 2" xfId="3411" xr:uid="{00000000-0005-0000-0000-0000DE0D0000}"/>
    <cellStyle name="20% - Accent4 2 4 3 3 2 2" xfId="3412" xr:uid="{00000000-0005-0000-0000-0000DF0D0000}"/>
    <cellStyle name="20% - Accent4 2 4 3 3 2 2 2" xfId="3413" xr:uid="{00000000-0005-0000-0000-0000E00D0000}"/>
    <cellStyle name="20% - Accent4 2 4 3 3 2 2 2 2" xfId="3414" xr:uid="{00000000-0005-0000-0000-0000E10D0000}"/>
    <cellStyle name="20% - Accent4 2 4 3 3 2 2 3" xfId="3415" xr:uid="{00000000-0005-0000-0000-0000E20D0000}"/>
    <cellStyle name="20% - Accent4 2 4 3 3 2 3" xfId="3416" xr:uid="{00000000-0005-0000-0000-0000E30D0000}"/>
    <cellStyle name="20% - Accent4 2 4 3 3 2 3 2" xfId="3417" xr:uid="{00000000-0005-0000-0000-0000E40D0000}"/>
    <cellStyle name="20% - Accent4 2 4 3 3 2 4" xfId="3418" xr:uid="{00000000-0005-0000-0000-0000E50D0000}"/>
    <cellStyle name="20% - Accent4 2 4 3 3 3" xfId="3419" xr:uid="{00000000-0005-0000-0000-0000E60D0000}"/>
    <cellStyle name="20% - Accent4 2 4 3 3 3 2" xfId="3420" xr:uid="{00000000-0005-0000-0000-0000E70D0000}"/>
    <cellStyle name="20% - Accent4 2 4 3 3 3 2 2" xfId="3421" xr:uid="{00000000-0005-0000-0000-0000E80D0000}"/>
    <cellStyle name="20% - Accent4 2 4 3 3 3 3" xfId="3422" xr:uid="{00000000-0005-0000-0000-0000E90D0000}"/>
    <cellStyle name="20% - Accent4 2 4 3 3 4" xfId="3423" xr:uid="{00000000-0005-0000-0000-0000EA0D0000}"/>
    <cellStyle name="20% - Accent4 2 4 3 3 4 2" xfId="3424" xr:uid="{00000000-0005-0000-0000-0000EB0D0000}"/>
    <cellStyle name="20% - Accent4 2 4 3 3 5" xfId="3425" xr:uid="{00000000-0005-0000-0000-0000EC0D0000}"/>
    <cellStyle name="20% - Accent4 2 4 3 4" xfId="3426" xr:uid="{00000000-0005-0000-0000-0000ED0D0000}"/>
    <cellStyle name="20% - Accent4 2 4 3 4 2" xfId="3427" xr:uid="{00000000-0005-0000-0000-0000EE0D0000}"/>
    <cellStyle name="20% - Accent4 2 4 3 4 2 2" xfId="3428" xr:uid="{00000000-0005-0000-0000-0000EF0D0000}"/>
    <cellStyle name="20% - Accent4 2 4 3 4 2 2 2" xfId="3429" xr:uid="{00000000-0005-0000-0000-0000F00D0000}"/>
    <cellStyle name="20% - Accent4 2 4 3 4 2 3" xfId="3430" xr:uid="{00000000-0005-0000-0000-0000F10D0000}"/>
    <cellStyle name="20% - Accent4 2 4 3 4 3" xfId="3431" xr:uid="{00000000-0005-0000-0000-0000F20D0000}"/>
    <cellStyle name="20% - Accent4 2 4 3 4 3 2" xfId="3432" xr:uid="{00000000-0005-0000-0000-0000F30D0000}"/>
    <cellStyle name="20% - Accent4 2 4 3 4 4" xfId="3433" xr:uid="{00000000-0005-0000-0000-0000F40D0000}"/>
    <cellStyle name="20% - Accent4 2 4 3 5" xfId="3434" xr:uid="{00000000-0005-0000-0000-0000F50D0000}"/>
    <cellStyle name="20% - Accent4 2 4 3 5 2" xfId="3435" xr:uid="{00000000-0005-0000-0000-0000F60D0000}"/>
    <cellStyle name="20% - Accent4 2 4 3 5 2 2" xfId="3436" xr:uid="{00000000-0005-0000-0000-0000F70D0000}"/>
    <cellStyle name="20% - Accent4 2 4 3 5 3" xfId="3437" xr:uid="{00000000-0005-0000-0000-0000F80D0000}"/>
    <cellStyle name="20% - Accent4 2 4 3 6" xfId="3438" xr:uid="{00000000-0005-0000-0000-0000F90D0000}"/>
    <cellStyle name="20% - Accent4 2 4 3 6 2" xfId="3439" xr:uid="{00000000-0005-0000-0000-0000FA0D0000}"/>
    <cellStyle name="20% - Accent4 2 4 3 7" xfId="3440" xr:uid="{00000000-0005-0000-0000-0000FB0D0000}"/>
    <cellStyle name="20% - Accent4 2 4 4" xfId="3441" xr:uid="{00000000-0005-0000-0000-0000FC0D0000}"/>
    <cellStyle name="20% - Accent4 2 4 4 2" xfId="3442" xr:uid="{00000000-0005-0000-0000-0000FD0D0000}"/>
    <cellStyle name="20% - Accent4 2 4 4 2 2" xfId="3443" xr:uid="{00000000-0005-0000-0000-0000FE0D0000}"/>
    <cellStyle name="20% - Accent4 2 4 4 2 2 2" xfId="3444" xr:uid="{00000000-0005-0000-0000-0000FF0D0000}"/>
    <cellStyle name="20% - Accent4 2 4 4 2 2 2 2" xfId="3445" xr:uid="{00000000-0005-0000-0000-0000000E0000}"/>
    <cellStyle name="20% - Accent4 2 4 4 2 2 3" xfId="3446" xr:uid="{00000000-0005-0000-0000-0000010E0000}"/>
    <cellStyle name="20% - Accent4 2 4 4 2 3" xfId="3447" xr:uid="{00000000-0005-0000-0000-0000020E0000}"/>
    <cellStyle name="20% - Accent4 2 4 4 2 3 2" xfId="3448" xr:uid="{00000000-0005-0000-0000-0000030E0000}"/>
    <cellStyle name="20% - Accent4 2 4 4 2 4" xfId="3449" xr:uid="{00000000-0005-0000-0000-0000040E0000}"/>
    <cellStyle name="20% - Accent4 2 4 4 3" xfId="3450" xr:uid="{00000000-0005-0000-0000-0000050E0000}"/>
    <cellStyle name="20% - Accent4 2 4 4 3 2" xfId="3451" xr:uid="{00000000-0005-0000-0000-0000060E0000}"/>
    <cellStyle name="20% - Accent4 2 4 4 3 2 2" xfId="3452" xr:uid="{00000000-0005-0000-0000-0000070E0000}"/>
    <cellStyle name="20% - Accent4 2 4 4 3 3" xfId="3453" xr:uid="{00000000-0005-0000-0000-0000080E0000}"/>
    <cellStyle name="20% - Accent4 2 4 4 4" xfId="3454" xr:uid="{00000000-0005-0000-0000-0000090E0000}"/>
    <cellStyle name="20% - Accent4 2 4 4 4 2" xfId="3455" xr:uid="{00000000-0005-0000-0000-00000A0E0000}"/>
    <cellStyle name="20% - Accent4 2 4 4 5" xfId="3456" xr:uid="{00000000-0005-0000-0000-00000B0E0000}"/>
    <cellStyle name="20% - Accent4 2 4 5" xfId="3457" xr:uid="{00000000-0005-0000-0000-00000C0E0000}"/>
    <cellStyle name="20% - Accent4 2 4 5 2" xfId="3458" xr:uid="{00000000-0005-0000-0000-00000D0E0000}"/>
    <cellStyle name="20% - Accent4 2 4 5 2 2" xfId="3459" xr:uid="{00000000-0005-0000-0000-00000E0E0000}"/>
    <cellStyle name="20% - Accent4 2 4 5 2 2 2" xfId="3460" xr:uid="{00000000-0005-0000-0000-00000F0E0000}"/>
    <cellStyle name="20% - Accent4 2 4 5 2 2 2 2" xfId="3461" xr:uid="{00000000-0005-0000-0000-0000100E0000}"/>
    <cellStyle name="20% - Accent4 2 4 5 2 2 3" xfId="3462" xr:uid="{00000000-0005-0000-0000-0000110E0000}"/>
    <cellStyle name="20% - Accent4 2 4 5 2 3" xfId="3463" xr:uid="{00000000-0005-0000-0000-0000120E0000}"/>
    <cellStyle name="20% - Accent4 2 4 5 2 3 2" xfId="3464" xr:uid="{00000000-0005-0000-0000-0000130E0000}"/>
    <cellStyle name="20% - Accent4 2 4 5 2 4" xfId="3465" xr:uid="{00000000-0005-0000-0000-0000140E0000}"/>
    <cellStyle name="20% - Accent4 2 4 5 3" xfId="3466" xr:uid="{00000000-0005-0000-0000-0000150E0000}"/>
    <cellStyle name="20% - Accent4 2 4 5 3 2" xfId="3467" xr:uid="{00000000-0005-0000-0000-0000160E0000}"/>
    <cellStyle name="20% - Accent4 2 4 5 3 2 2" xfId="3468" xr:uid="{00000000-0005-0000-0000-0000170E0000}"/>
    <cellStyle name="20% - Accent4 2 4 5 3 3" xfId="3469" xr:uid="{00000000-0005-0000-0000-0000180E0000}"/>
    <cellStyle name="20% - Accent4 2 4 5 4" xfId="3470" xr:uid="{00000000-0005-0000-0000-0000190E0000}"/>
    <cellStyle name="20% - Accent4 2 4 5 4 2" xfId="3471" xr:uid="{00000000-0005-0000-0000-00001A0E0000}"/>
    <cellStyle name="20% - Accent4 2 4 5 5" xfId="3472" xr:uid="{00000000-0005-0000-0000-00001B0E0000}"/>
    <cellStyle name="20% - Accent4 2 4 6" xfId="3473" xr:uid="{00000000-0005-0000-0000-00001C0E0000}"/>
    <cellStyle name="20% - Accent4 2 4 6 2" xfId="3474" xr:uid="{00000000-0005-0000-0000-00001D0E0000}"/>
    <cellStyle name="20% - Accent4 2 4 6 2 2" xfId="3475" xr:uid="{00000000-0005-0000-0000-00001E0E0000}"/>
    <cellStyle name="20% - Accent4 2 4 6 2 2 2" xfId="3476" xr:uid="{00000000-0005-0000-0000-00001F0E0000}"/>
    <cellStyle name="20% - Accent4 2 4 6 2 3" xfId="3477" xr:uid="{00000000-0005-0000-0000-0000200E0000}"/>
    <cellStyle name="20% - Accent4 2 4 6 3" xfId="3478" xr:uid="{00000000-0005-0000-0000-0000210E0000}"/>
    <cellStyle name="20% - Accent4 2 4 6 3 2" xfId="3479" xr:uid="{00000000-0005-0000-0000-0000220E0000}"/>
    <cellStyle name="20% - Accent4 2 4 6 4" xfId="3480" xr:uid="{00000000-0005-0000-0000-0000230E0000}"/>
    <cellStyle name="20% - Accent4 2 4 7" xfId="3481" xr:uid="{00000000-0005-0000-0000-0000240E0000}"/>
    <cellStyle name="20% - Accent4 2 4 7 2" xfId="3482" xr:uid="{00000000-0005-0000-0000-0000250E0000}"/>
    <cellStyle name="20% - Accent4 2 4 7 2 2" xfId="3483" xr:uid="{00000000-0005-0000-0000-0000260E0000}"/>
    <cellStyle name="20% - Accent4 2 4 7 3" xfId="3484" xr:uid="{00000000-0005-0000-0000-0000270E0000}"/>
    <cellStyle name="20% - Accent4 2 4 8" xfId="3485" xr:uid="{00000000-0005-0000-0000-0000280E0000}"/>
    <cellStyle name="20% - Accent4 2 4 8 2" xfId="3486" xr:uid="{00000000-0005-0000-0000-0000290E0000}"/>
    <cellStyle name="20% - Accent4 2 4 9" xfId="3487" xr:uid="{00000000-0005-0000-0000-00002A0E0000}"/>
    <cellStyle name="20% - Accent4 2 5" xfId="3488" xr:uid="{00000000-0005-0000-0000-00002B0E0000}"/>
    <cellStyle name="20% - Accent4 2 5 2" xfId="3489" xr:uid="{00000000-0005-0000-0000-00002C0E0000}"/>
    <cellStyle name="20% - Accent4 2 5 2 2" xfId="3490" xr:uid="{00000000-0005-0000-0000-00002D0E0000}"/>
    <cellStyle name="20% - Accent4 2 5 2 2 2" xfId="3491" xr:uid="{00000000-0005-0000-0000-00002E0E0000}"/>
    <cellStyle name="20% - Accent4 2 5 2 2 2 2" xfId="3492" xr:uid="{00000000-0005-0000-0000-00002F0E0000}"/>
    <cellStyle name="20% - Accent4 2 5 2 2 2 2 2" xfId="3493" xr:uid="{00000000-0005-0000-0000-0000300E0000}"/>
    <cellStyle name="20% - Accent4 2 5 2 2 2 2 2 2" xfId="3494" xr:uid="{00000000-0005-0000-0000-0000310E0000}"/>
    <cellStyle name="20% - Accent4 2 5 2 2 2 2 2 2 2" xfId="3495" xr:uid="{00000000-0005-0000-0000-0000320E0000}"/>
    <cellStyle name="20% - Accent4 2 5 2 2 2 2 2 3" xfId="3496" xr:uid="{00000000-0005-0000-0000-0000330E0000}"/>
    <cellStyle name="20% - Accent4 2 5 2 2 2 2 3" xfId="3497" xr:uid="{00000000-0005-0000-0000-0000340E0000}"/>
    <cellStyle name="20% - Accent4 2 5 2 2 2 2 3 2" xfId="3498" xr:uid="{00000000-0005-0000-0000-0000350E0000}"/>
    <cellStyle name="20% - Accent4 2 5 2 2 2 2 4" xfId="3499" xr:uid="{00000000-0005-0000-0000-0000360E0000}"/>
    <cellStyle name="20% - Accent4 2 5 2 2 2 3" xfId="3500" xr:uid="{00000000-0005-0000-0000-0000370E0000}"/>
    <cellStyle name="20% - Accent4 2 5 2 2 2 3 2" xfId="3501" xr:uid="{00000000-0005-0000-0000-0000380E0000}"/>
    <cellStyle name="20% - Accent4 2 5 2 2 2 3 2 2" xfId="3502" xr:uid="{00000000-0005-0000-0000-0000390E0000}"/>
    <cellStyle name="20% - Accent4 2 5 2 2 2 3 3" xfId="3503" xr:uid="{00000000-0005-0000-0000-00003A0E0000}"/>
    <cellStyle name="20% - Accent4 2 5 2 2 2 4" xfId="3504" xr:uid="{00000000-0005-0000-0000-00003B0E0000}"/>
    <cellStyle name="20% - Accent4 2 5 2 2 2 4 2" xfId="3505" xr:uid="{00000000-0005-0000-0000-00003C0E0000}"/>
    <cellStyle name="20% - Accent4 2 5 2 2 2 5" xfId="3506" xr:uid="{00000000-0005-0000-0000-00003D0E0000}"/>
    <cellStyle name="20% - Accent4 2 5 2 2 3" xfId="3507" xr:uid="{00000000-0005-0000-0000-00003E0E0000}"/>
    <cellStyle name="20% - Accent4 2 5 2 2 3 2" xfId="3508" xr:uid="{00000000-0005-0000-0000-00003F0E0000}"/>
    <cellStyle name="20% - Accent4 2 5 2 2 3 2 2" xfId="3509" xr:uid="{00000000-0005-0000-0000-0000400E0000}"/>
    <cellStyle name="20% - Accent4 2 5 2 2 3 2 2 2" xfId="3510" xr:uid="{00000000-0005-0000-0000-0000410E0000}"/>
    <cellStyle name="20% - Accent4 2 5 2 2 3 2 2 2 2" xfId="3511" xr:uid="{00000000-0005-0000-0000-0000420E0000}"/>
    <cellStyle name="20% - Accent4 2 5 2 2 3 2 2 3" xfId="3512" xr:uid="{00000000-0005-0000-0000-0000430E0000}"/>
    <cellStyle name="20% - Accent4 2 5 2 2 3 2 3" xfId="3513" xr:uid="{00000000-0005-0000-0000-0000440E0000}"/>
    <cellStyle name="20% - Accent4 2 5 2 2 3 2 3 2" xfId="3514" xr:uid="{00000000-0005-0000-0000-0000450E0000}"/>
    <cellStyle name="20% - Accent4 2 5 2 2 3 2 4" xfId="3515" xr:uid="{00000000-0005-0000-0000-0000460E0000}"/>
    <cellStyle name="20% - Accent4 2 5 2 2 3 3" xfId="3516" xr:uid="{00000000-0005-0000-0000-0000470E0000}"/>
    <cellStyle name="20% - Accent4 2 5 2 2 3 3 2" xfId="3517" xr:uid="{00000000-0005-0000-0000-0000480E0000}"/>
    <cellStyle name="20% - Accent4 2 5 2 2 3 3 2 2" xfId="3518" xr:uid="{00000000-0005-0000-0000-0000490E0000}"/>
    <cellStyle name="20% - Accent4 2 5 2 2 3 3 3" xfId="3519" xr:uid="{00000000-0005-0000-0000-00004A0E0000}"/>
    <cellStyle name="20% - Accent4 2 5 2 2 3 4" xfId="3520" xr:uid="{00000000-0005-0000-0000-00004B0E0000}"/>
    <cellStyle name="20% - Accent4 2 5 2 2 3 4 2" xfId="3521" xr:uid="{00000000-0005-0000-0000-00004C0E0000}"/>
    <cellStyle name="20% - Accent4 2 5 2 2 3 5" xfId="3522" xr:uid="{00000000-0005-0000-0000-00004D0E0000}"/>
    <cellStyle name="20% - Accent4 2 5 2 2 4" xfId="3523" xr:uid="{00000000-0005-0000-0000-00004E0E0000}"/>
    <cellStyle name="20% - Accent4 2 5 2 2 4 2" xfId="3524" xr:uid="{00000000-0005-0000-0000-00004F0E0000}"/>
    <cellStyle name="20% - Accent4 2 5 2 2 4 2 2" xfId="3525" xr:uid="{00000000-0005-0000-0000-0000500E0000}"/>
    <cellStyle name="20% - Accent4 2 5 2 2 4 2 2 2" xfId="3526" xr:uid="{00000000-0005-0000-0000-0000510E0000}"/>
    <cellStyle name="20% - Accent4 2 5 2 2 4 2 3" xfId="3527" xr:uid="{00000000-0005-0000-0000-0000520E0000}"/>
    <cellStyle name="20% - Accent4 2 5 2 2 4 3" xfId="3528" xr:uid="{00000000-0005-0000-0000-0000530E0000}"/>
    <cellStyle name="20% - Accent4 2 5 2 2 4 3 2" xfId="3529" xr:uid="{00000000-0005-0000-0000-0000540E0000}"/>
    <cellStyle name="20% - Accent4 2 5 2 2 4 4" xfId="3530" xr:uid="{00000000-0005-0000-0000-0000550E0000}"/>
    <cellStyle name="20% - Accent4 2 5 2 2 5" xfId="3531" xr:uid="{00000000-0005-0000-0000-0000560E0000}"/>
    <cellStyle name="20% - Accent4 2 5 2 2 5 2" xfId="3532" xr:uid="{00000000-0005-0000-0000-0000570E0000}"/>
    <cellStyle name="20% - Accent4 2 5 2 2 5 2 2" xfId="3533" xr:uid="{00000000-0005-0000-0000-0000580E0000}"/>
    <cellStyle name="20% - Accent4 2 5 2 2 5 3" xfId="3534" xr:uid="{00000000-0005-0000-0000-0000590E0000}"/>
    <cellStyle name="20% - Accent4 2 5 2 2 6" xfId="3535" xr:uid="{00000000-0005-0000-0000-00005A0E0000}"/>
    <cellStyle name="20% - Accent4 2 5 2 2 6 2" xfId="3536" xr:uid="{00000000-0005-0000-0000-00005B0E0000}"/>
    <cellStyle name="20% - Accent4 2 5 2 2 7" xfId="3537" xr:uid="{00000000-0005-0000-0000-00005C0E0000}"/>
    <cellStyle name="20% - Accent4 2 5 2 3" xfId="3538" xr:uid="{00000000-0005-0000-0000-00005D0E0000}"/>
    <cellStyle name="20% - Accent4 2 5 2 3 2" xfId="3539" xr:uid="{00000000-0005-0000-0000-00005E0E0000}"/>
    <cellStyle name="20% - Accent4 2 5 2 3 2 2" xfId="3540" xr:uid="{00000000-0005-0000-0000-00005F0E0000}"/>
    <cellStyle name="20% - Accent4 2 5 2 3 2 2 2" xfId="3541" xr:uid="{00000000-0005-0000-0000-0000600E0000}"/>
    <cellStyle name="20% - Accent4 2 5 2 3 2 2 2 2" xfId="3542" xr:uid="{00000000-0005-0000-0000-0000610E0000}"/>
    <cellStyle name="20% - Accent4 2 5 2 3 2 2 3" xfId="3543" xr:uid="{00000000-0005-0000-0000-0000620E0000}"/>
    <cellStyle name="20% - Accent4 2 5 2 3 2 3" xfId="3544" xr:uid="{00000000-0005-0000-0000-0000630E0000}"/>
    <cellStyle name="20% - Accent4 2 5 2 3 2 3 2" xfId="3545" xr:uid="{00000000-0005-0000-0000-0000640E0000}"/>
    <cellStyle name="20% - Accent4 2 5 2 3 2 4" xfId="3546" xr:uid="{00000000-0005-0000-0000-0000650E0000}"/>
    <cellStyle name="20% - Accent4 2 5 2 3 3" xfId="3547" xr:uid="{00000000-0005-0000-0000-0000660E0000}"/>
    <cellStyle name="20% - Accent4 2 5 2 3 3 2" xfId="3548" xr:uid="{00000000-0005-0000-0000-0000670E0000}"/>
    <cellStyle name="20% - Accent4 2 5 2 3 3 2 2" xfId="3549" xr:uid="{00000000-0005-0000-0000-0000680E0000}"/>
    <cellStyle name="20% - Accent4 2 5 2 3 3 3" xfId="3550" xr:uid="{00000000-0005-0000-0000-0000690E0000}"/>
    <cellStyle name="20% - Accent4 2 5 2 3 4" xfId="3551" xr:uid="{00000000-0005-0000-0000-00006A0E0000}"/>
    <cellStyle name="20% - Accent4 2 5 2 3 4 2" xfId="3552" xr:uid="{00000000-0005-0000-0000-00006B0E0000}"/>
    <cellStyle name="20% - Accent4 2 5 2 3 5" xfId="3553" xr:uid="{00000000-0005-0000-0000-00006C0E0000}"/>
    <cellStyle name="20% - Accent4 2 5 2 4" xfId="3554" xr:uid="{00000000-0005-0000-0000-00006D0E0000}"/>
    <cellStyle name="20% - Accent4 2 5 2 4 2" xfId="3555" xr:uid="{00000000-0005-0000-0000-00006E0E0000}"/>
    <cellStyle name="20% - Accent4 2 5 2 4 2 2" xfId="3556" xr:uid="{00000000-0005-0000-0000-00006F0E0000}"/>
    <cellStyle name="20% - Accent4 2 5 2 4 2 2 2" xfId="3557" xr:uid="{00000000-0005-0000-0000-0000700E0000}"/>
    <cellStyle name="20% - Accent4 2 5 2 4 2 2 2 2" xfId="3558" xr:uid="{00000000-0005-0000-0000-0000710E0000}"/>
    <cellStyle name="20% - Accent4 2 5 2 4 2 2 3" xfId="3559" xr:uid="{00000000-0005-0000-0000-0000720E0000}"/>
    <cellStyle name="20% - Accent4 2 5 2 4 2 3" xfId="3560" xr:uid="{00000000-0005-0000-0000-0000730E0000}"/>
    <cellStyle name="20% - Accent4 2 5 2 4 2 3 2" xfId="3561" xr:uid="{00000000-0005-0000-0000-0000740E0000}"/>
    <cellStyle name="20% - Accent4 2 5 2 4 2 4" xfId="3562" xr:uid="{00000000-0005-0000-0000-0000750E0000}"/>
    <cellStyle name="20% - Accent4 2 5 2 4 3" xfId="3563" xr:uid="{00000000-0005-0000-0000-0000760E0000}"/>
    <cellStyle name="20% - Accent4 2 5 2 4 3 2" xfId="3564" xr:uid="{00000000-0005-0000-0000-0000770E0000}"/>
    <cellStyle name="20% - Accent4 2 5 2 4 3 2 2" xfId="3565" xr:uid="{00000000-0005-0000-0000-0000780E0000}"/>
    <cellStyle name="20% - Accent4 2 5 2 4 3 3" xfId="3566" xr:uid="{00000000-0005-0000-0000-0000790E0000}"/>
    <cellStyle name="20% - Accent4 2 5 2 4 4" xfId="3567" xr:uid="{00000000-0005-0000-0000-00007A0E0000}"/>
    <cellStyle name="20% - Accent4 2 5 2 4 4 2" xfId="3568" xr:uid="{00000000-0005-0000-0000-00007B0E0000}"/>
    <cellStyle name="20% - Accent4 2 5 2 4 5" xfId="3569" xr:uid="{00000000-0005-0000-0000-00007C0E0000}"/>
    <cellStyle name="20% - Accent4 2 5 2 5" xfId="3570" xr:uid="{00000000-0005-0000-0000-00007D0E0000}"/>
    <cellStyle name="20% - Accent4 2 5 2 5 2" xfId="3571" xr:uid="{00000000-0005-0000-0000-00007E0E0000}"/>
    <cellStyle name="20% - Accent4 2 5 2 5 2 2" xfId="3572" xr:uid="{00000000-0005-0000-0000-00007F0E0000}"/>
    <cellStyle name="20% - Accent4 2 5 2 5 2 2 2" xfId="3573" xr:uid="{00000000-0005-0000-0000-0000800E0000}"/>
    <cellStyle name="20% - Accent4 2 5 2 5 2 3" xfId="3574" xr:uid="{00000000-0005-0000-0000-0000810E0000}"/>
    <cellStyle name="20% - Accent4 2 5 2 5 3" xfId="3575" xr:uid="{00000000-0005-0000-0000-0000820E0000}"/>
    <cellStyle name="20% - Accent4 2 5 2 5 3 2" xfId="3576" xr:uid="{00000000-0005-0000-0000-0000830E0000}"/>
    <cellStyle name="20% - Accent4 2 5 2 5 4" xfId="3577" xr:uid="{00000000-0005-0000-0000-0000840E0000}"/>
    <cellStyle name="20% - Accent4 2 5 2 6" xfId="3578" xr:uid="{00000000-0005-0000-0000-0000850E0000}"/>
    <cellStyle name="20% - Accent4 2 5 2 6 2" xfId="3579" xr:uid="{00000000-0005-0000-0000-0000860E0000}"/>
    <cellStyle name="20% - Accent4 2 5 2 6 2 2" xfId="3580" xr:uid="{00000000-0005-0000-0000-0000870E0000}"/>
    <cellStyle name="20% - Accent4 2 5 2 6 3" xfId="3581" xr:uid="{00000000-0005-0000-0000-0000880E0000}"/>
    <cellStyle name="20% - Accent4 2 5 2 7" xfId="3582" xr:uid="{00000000-0005-0000-0000-0000890E0000}"/>
    <cellStyle name="20% - Accent4 2 5 2 7 2" xfId="3583" xr:uid="{00000000-0005-0000-0000-00008A0E0000}"/>
    <cellStyle name="20% - Accent4 2 5 2 8" xfId="3584" xr:uid="{00000000-0005-0000-0000-00008B0E0000}"/>
    <cellStyle name="20% - Accent4 2 5 3" xfId="3585" xr:uid="{00000000-0005-0000-0000-00008C0E0000}"/>
    <cellStyle name="20% - Accent4 2 5 3 2" xfId="3586" xr:uid="{00000000-0005-0000-0000-00008D0E0000}"/>
    <cellStyle name="20% - Accent4 2 5 3 2 2" xfId="3587" xr:uid="{00000000-0005-0000-0000-00008E0E0000}"/>
    <cellStyle name="20% - Accent4 2 5 3 2 2 2" xfId="3588" xr:uid="{00000000-0005-0000-0000-00008F0E0000}"/>
    <cellStyle name="20% - Accent4 2 5 3 2 2 2 2" xfId="3589" xr:uid="{00000000-0005-0000-0000-0000900E0000}"/>
    <cellStyle name="20% - Accent4 2 5 3 2 2 2 2 2" xfId="3590" xr:uid="{00000000-0005-0000-0000-0000910E0000}"/>
    <cellStyle name="20% - Accent4 2 5 3 2 2 2 3" xfId="3591" xr:uid="{00000000-0005-0000-0000-0000920E0000}"/>
    <cellStyle name="20% - Accent4 2 5 3 2 2 3" xfId="3592" xr:uid="{00000000-0005-0000-0000-0000930E0000}"/>
    <cellStyle name="20% - Accent4 2 5 3 2 2 3 2" xfId="3593" xr:uid="{00000000-0005-0000-0000-0000940E0000}"/>
    <cellStyle name="20% - Accent4 2 5 3 2 2 4" xfId="3594" xr:uid="{00000000-0005-0000-0000-0000950E0000}"/>
    <cellStyle name="20% - Accent4 2 5 3 2 3" xfId="3595" xr:uid="{00000000-0005-0000-0000-0000960E0000}"/>
    <cellStyle name="20% - Accent4 2 5 3 2 3 2" xfId="3596" xr:uid="{00000000-0005-0000-0000-0000970E0000}"/>
    <cellStyle name="20% - Accent4 2 5 3 2 3 2 2" xfId="3597" xr:uid="{00000000-0005-0000-0000-0000980E0000}"/>
    <cellStyle name="20% - Accent4 2 5 3 2 3 3" xfId="3598" xr:uid="{00000000-0005-0000-0000-0000990E0000}"/>
    <cellStyle name="20% - Accent4 2 5 3 2 4" xfId="3599" xr:uid="{00000000-0005-0000-0000-00009A0E0000}"/>
    <cellStyle name="20% - Accent4 2 5 3 2 4 2" xfId="3600" xr:uid="{00000000-0005-0000-0000-00009B0E0000}"/>
    <cellStyle name="20% - Accent4 2 5 3 2 5" xfId="3601" xr:uid="{00000000-0005-0000-0000-00009C0E0000}"/>
    <cellStyle name="20% - Accent4 2 5 3 3" xfId="3602" xr:uid="{00000000-0005-0000-0000-00009D0E0000}"/>
    <cellStyle name="20% - Accent4 2 5 3 3 2" xfId="3603" xr:uid="{00000000-0005-0000-0000-00009E0E0000}"/>
    <cellStyle name="20% - Accent4 2 5 3 3 2 2" xfId="3604" xr:uid="{00000000-0005-0000-0000-00009F0E0000}"/>
    <cellStyle name="20% - Accent4 2 5 3 3 2 2 2" xfId="3605" xr:uid="{00000000-0005-0000-0000-0000A00E0000}"/>
    <cellStyle name="20% - Accent4 2 5 3 3 2 2 2 2" xfId="3606" xr:uid="{00000000-0005-0000-0000-0000A10E0000}"/>
    <cellStyle name="20% - Accent4 2 5 3 3 2 2 3" xfId="3607" xr:uid="{00000000-0005-0000-0000-0000A20E0000}"/>
    <cellStyle name="20% - Accent4 2 5 3 3 2 3" xfId="3608" xr:uid="{00000000-0005-0000-0000-0000A30E0000}"/>
    <cellStyle name="20% - Accent4 2 5 3 3 2 3 2" xfId="3609" xr:uid="{00000000-0005-0000-0000-0000A40E0000}"/>
    <cellStyle name="20% - Accent4 2 5 3 3 2 4" xfId="3610" xr:uid="{00000000-0005-0000-0000-0000A50E0000}"/>
    <cellStyle name="20% - Accent4 2 5 3 3 3" xfId="3611" xr:uid="{00000000-0005-0000-0000-0000A60E0000}"/>
    <cellStyle name="20% - Accent4 2 5 3 3 3 2" xfId="3612" xr:uid="{00000000-0005-0000-0000-0000A70E0000}"/>
    <cellStyle name="20% - Accent4 2 5 3 3 3 2 2" xfId="3613" xr:uid="{00000000-0005-0000-0000-0000A80E0000}"/>
    <cellStyle name="20% - Accent4 2 5 3 3 3 3" xfId="3614" xr:uid="{00000000-0005-0000-0000-0000A90E0000}"/>
    <cellStyle name="20% - Accent4 2 5 3 3 4" xfId="3615" xr:uid="{00000000-0005-0000-0000-0000AA0E0000}"/>
    <cellStyle name="20% - Accent4 2 5 3 3 4 2" xfId="3616" xr:uid="{00000000-0005-0000-0000-0000AB0E0000}"/>
    <cellStyle name="20% - Accent4 2 5 3 3 5" xfId="3617" xr:uid="{00000000-0005-0000-0000-0000AC0E0000}"/>
    <cellStyle name="20% - Accent4 2 5 3 4" xfId="3618" xr:uid="{00000000-0005-0000-0000-0000AD0E0000}"/>
    <cellStyle name="20% - Accent4 2 5 3 4 2" xfId="3619" xr:uid="{00000000-0005-0000-0000-0000AE0E0000}"/>
    <cellStyle name="20% - Accent4 2 5 3 4 2 2" xfId="3620" xr:uid="{00000000-0005-0000-0000-0000AF0E0000}"/>
    <cellStyle name="20% - Accent4 2 5 3 4 2 2 2" xfId="3621" xr:uid="{00000000-0005-0000-0000-0000B00E0000}"/>
    <cellStyle name="20% - Accent4 2 5 3 4 2 3" xfId="3622" xr:uid="{00000000-0005-0000-0000-0000B10E0000}"/>
    <cellStyle name="20% - Accent4 2 5 3 4 3" xfId="3623" xr:uid="{00000000-0005-0000-0000-0000B20E0000}"/>
    <cellStyle name="20% - Accent4 2 5 3 4 3 2" xfId="3624" xr:uid="{00000000-0005-0000-0000-0000B30E0000}"/>
    <cellStyle name="20% - Accent4 2 5 3 4 4" xfId="3625" xr:uid="{00000000-0005-0000-0000-0000B40E0000}"/>
    <cellStyle name="20% - Accent4 2 5 3 5" xfId="3626" xr:uid="{00000000-0005-0000-0000-0000B50E0000}"/>
    <cellStyle name="20% - Accent4 2 5 3 5 2" xfId="3627" xr:uid="{00000000-0005-0000-0000-0000B60E0000}"/>
    <cellStyle name="20% - Accent4 2 5 3 5 2 2" xfId="3628" xr:uid="{00000000-0005-0000-0000-0000B70E0000}"/>
    <cellStyle name="20% - Accent4 2 5 3 5 3" xfId="3629" xr:uid="{00000000-0005-0000-0000-0000B80E0000}"/>
    <cellStyle name="20% - Accent4 2 5 3 6" xfId="3630" xr:uid="{00000000-0005-0000-0000-0000B90E0000}"/>
    <cellStyle name="20% - Accent4 2 5 3 6 2" xfId="3631" xr:uid="{00000000-0005-0000-0000-0000BA0E0000}"/>
    <cellStyle name="20% - Accent4 2 5 3 7" xfId="3632" xr:uid="{00000000-0005-0000-0000-0000BB0E0000}"/>
    <cellStyle name="20% - Accent4 2 5 4" xfId="3633" xr:uid="{00000000-0005-0000-0000-0000BC0E0000}"/>
    <cellStyle name="20% - Accent4 2 5 4 2" xfId="3634" xr:uid="{00000000-0005-0000-0000-0000BD0E0000}"/>
    <cellStyle name="20% - Accent4 2 5 4 2 2" xfId="3635" xr:uid="{00000000-0005-0000-0000-0000BE0E0000}"/>
    <cellStyle name="20% - Accent4 2 5 4 2 2 2" xfId="3636" xr:uid="{00000000-0005-0000-0000-0000BF0E0000}"/>
    <cellStyle name="20% - Accent4 2 5 4 2 2 2 2" xfId="3637" xr:uid="{00000000-0005-0000-0000-0000C00E0000}"/>
    <cellStyle name="20% - Accent4 2 5 4 2 2 3" xfId="3638" xr:uid="{00000000-0005-0000-0000-0000C10E0000}"/>
    <cellStyle name="20% - Accent4 2 5 4 2 3" xfId="3639" xr:uid="{00000000-0005-0000-0000-0000C20E0000}"/>
    <cellStyle name="20% - Accent4 2 5 4 2 3 2" xfId="3640" xr:uid="{00000000-0005-0000-0000-0000C30E0000}"/>
    <cellStyle name="20% - Accent4 2 5 4 2 4" xfId="3641" xr:uid="{00000000-0005-0000-0000-0000C40E0000}"/>
    <cellStyle name="20% - Accent4 2 5 4 3" xfId="3642" xr:uid="{00000000-0005-0000-0000-0000C50E0000}"/>
    <cellStyle name="20% - Accent4 2 5 4 3 2" xfId="3643" xr:uid="{00000000-0005-0000-0000-0000C60E0000}"/>
    <cellStyle name="20% - Accent4 2 5 4 3 2 2" xfId="3644" xr:uid="{00000000-0005-0000-0000-0000C70E0000}"/>
    <cellStyle name="20% - Accent4 2 5 4 3 3" xfId="3645" xr:uid="{00000000-0005-0000-0000-0000C80E0000}"/>
    <cellStyle name="20% - Accent4 2 5 4 4" xfId="3646" xr:uid="{00000000-0005-0000-0000-0000C90E0000}"/>
    <cellStyle name="20% - Accent4 2 5 4 4 2" xfId="3647" xr:uid="{00000000-0005-0000-0000-0000CA0E0000}"/>
    <cellStyle name="20% - Accent4 2 5 4 5" xfId="3648" xr:uid="{00000000-0005-0000-0000-0000CB0E0000}"/>
    <cellStyle name="20% - Accent4 2 5 5" xfId="3649" xr:uid="{00000000-0005-0000-0000-0000CC0E0000}"/>
    <cellStyle name="20% - Accent4 2 5 5 2" xfId="3650" xr:uid="{00000000-0005-0000-0000-0000CD0E0000}"/>
    <cellStyle name="20% - Accent4 2 5 5 2 2" xfId="3651" xr:uid="{00000000-0005-0000-0000-0000CE0E0000}"/>
    <cellStyle name="20% - Accent4 2 5 5 2 2 2" xfId="3652" xr:uid="{00000000-0005-0000-0000-0000CF0E0000}"/>
    <cellStyle name="20% - Accent4 2 5 5 2 2 2 2" xfId="3653" xr:uid="{00000000-0005-0000-0000-0000D00E0000}"/>
    <cellStyle name="20% - Accent4 2 5 5 2 2 3" xfId="3654" xr:uid="{00000000-0005-0000-0000-0000D10E0000}"/>
    <cellStyle name="20% - Accent4 2 5 5 2 3" xfId="3655" xr:uid="{00000000-0005-0000-0000-0000D20E0000}"/>
    <cellStyle name="20% - Accent4 2 5 5 2 3 2" xfId="3656" xr:uid="{00000000-0005-0000-0000-0000D30E0000}"/>
    <cellStyle name="20% - Accent4 2 5 5 2 4" xfId="3657" xr:uid="{00000000-0005-0000-0000-0000D40E0000}"/>
    <cellStyle name="20% - Accent4 2 5 5 3" xfId="3658" xr:uid="{00000000-0005-0000-0000-0000D50E0000}"/>
    <cellStyle name="20% - Accent4 2 5 5 3 2" xfId="3659" xr:uid="{00000000-0005-0000-0000-0000D60E0000}"/>
    <cellStyle name="20% - Accent4 2 5 5 3 2 2" xfId="3660" xr:uid="{00000000-0005-0000-0000-0000D70E0000}"/>
    <cellStyle name="20% - Accent4 2 5 5 3 3" xfId="3661" xr:uid="{00000000-0005-0000-0000-0000D80E0000}"/>
    <cellStyle name="20% - Accent4 2 5 5 4" xfId="3662" xr:uid="{00000000-0005-0000-0000-0000D90E0000}"/>
    <cellStyle name="20% - Accent4 2 5 5 4 2" xfId="3663" xr:uid="{00000000-0005-0000-0000-0000DA0E0000}"/>
    <cellStyle name="20% - Accent4 2 5 5 5" xfId="3664" xr:uid="{00000000-0005-0000-0000-0000DB0E0000}"/>
    <cellStyle name="20% - Accent4 2 5 6" xfId="3665" xr:uid="{00000000-0005-0000-0000-0000DC0E0000}"/>
    <cellStyle name="20% - Accent4 2 5 6 2" xfId="3666" xr:uid="{00000000-0005-0000-0000-0000DD0E0000}"/>
    <cellStyle name="20% - Accent4 2 5 6 2 2" xfId="3667" xr:uid="{00000000-0005-0000-0000-0000DE0E0000}"/>
    <cellStyle name="20% - Accent4 2 5 6 2 2 2" xfId="3668" xr:uid="{00000000-0005-0000-0000-0000DF0E0000}"/>
    <cellStyle name="20% - Accent4 2 5 6 2 3" xfId="3669" xr:uid="{00000000-0005-0000-0000-0000E00E0000}"/>
    <cellStyle name="20% - Accent4 2 5 6 3" xfId="3670" xr:uid="{00000000-0005-0000-0000-0000E10E0000}"/>
    <cellStyle name="20% - Accent4 2 5 6 3 2" xfId="3671" xr:uid="{00000000-0005-0000-0000-0000E20E0000}"/>
    <cellStyle name="20% - Accent4 2 5 6 4" xfId="3672" xr:uid="{00000000-0005-0000-0000-0000E30E0000}"/>
    <cellStyle name="20% - Accent4 2 5 7" xfId="3673" xr:uid="{00000000-0005-0000-0000-0000E40E0000}"/>
    <cellStyle name="20% - Accent4 2 5 7 2" xfId="3674" xr:uid="{00000000-0005-0000-0000-0000E50E0000}"/>
    <cellStyle name="20% - Accent4 2 5 7 2 2" xfId="3675" xr:uid="{00000000-0005-0000-0000-0000E60E0000}"/>
    <cellStyle name="20% - Accent4 2 5 7 3" xfId="3676" xr:uid="{00000000-0005-0000-0000-0000E70E0000}"/>
    <cellStyle name="20% - Accent4 2 5 8" xfId="3677" xr:uid="{00000000-0005-0000-0000-0000E80E0000}"/>
    <cellStyle name="20% - Accent4 2 5 8 2" xfId="3678" xr:uid="{00000000-0005-0000-0000-0000E90E0000}"/>
    <cellStyle name="20% - Accent4 2 5 9" xfId="3679" xr:uid="{00000000-0005-0000-0000-0000EA0E0000}"/>
    <cellStyle name="20% - Accent4 2 6" xfId="3680" xr:uid="{00000000-0005-0000-0000-0000EB0E0000}"/>
    <cellStyle name="20% - Accent4 2 6 2" xfId="3681" xr:uid="{00000000-0005-0000-0000-0000EC0E0000}"/>
    <cellStyle name="20% - Accent4 2 6 2 2" xfId="3682" xr:uid="{00000000-0005-0000-0000-0000ED0E0000}"/>
    <cellStyle name="20% - Accent4 2 6 2 2 2" xfId="3683" xr:uid="{00000000-0005-0000-0000-0000EE0E0000}"/>
    <cellStyle name="20% - Accent4 2 6 2 2 2 2" xfId="3684" xr:uid="{00000000-0005-0000-0000-0000EF0E0000}"/>
    <cellStyle name="20% - Accent4 2 6 2 2 2 2 2" xfId="3685" xr:uid="{00000000-0005-0000-0000-0000F00E0000}"/>
    <cellStyle name="20% - Accent4 2 6 2 2 2 2 2 2" xfId="3686" xr:uid="{00000000-0005-0000-0000-0000F10E0000}"/>
    <cellStyle name="20% - Accent4 2 6 2 2 2 2 3" xfId="3687" xr:uid="{00000000-0005-0000-0000-0000F20E0000}"/>
    <cellStyle name="20% - Accent4 2 6 2 2 2 3" xfId="3688" xr:uid="{00000000-0005-0000-0000-0000F30E0000}"/>
    <cellStyle name="20% - Accent4 2 6 2 2 2 3 2" xfId="3689" xr:uid="{00000000-0005-0000-0000-0000F40E0000}"/>
    <cellStyle name="20% - Accent4 2 6 2 2 2 4" xfId="3690" xr:uid="{00000000-0005-0000-0000-0000F50E0000}"/>
    <cellStyle name="20% - Accent4 2 6 2 2 3" xfId="3691" xr:uid="{00000000-0005-0000-0000-0000F60E0000}"/>
    <cellStyle name="20% - Accent4 2 6 2 2 3 2" xfId="3692" xr:uid="{00000000-0005-0000-0000-0000F70E0000}"/>
    <cellStyle name="20% - Accent4 2 6 2 2 3 2 2" xfId="3693" xr:uid="{00000000-0005-0000-0000-0000F80E0000}"/>
    <cellStyle name="20% - Accent4 2 6 2 2 3 3" xfId="3694" xr:uid="{00000000-0005-0000-0000-0000F90E0000}"/>
    <cellStyle name="20% - Accent4 2 6 2 2 4" xfId="3695" xr:uid="{00000000-0005-0000-0000-0000FA0E0000}"/>
    <cellStyle name="20% - Accent4 2 6 2 2 4 2" xfId="3696" xr:uid="{00000000-0005-0000-0000-0000FB0E0000}"/>
    <cellStyle name="20% - Accent4 2 6 2 2 5" xfId="3697" xr:uid="{00000000-0005-0000-0000-0000FC0E0000}"/>
    <cellStyle name="20% - Accent4 2 6 2 3" xfId="3698" xr:uid="{00000000-0005-0000-0000-0000FD0E0000}"/>
    <cellStyle name="20% - Accent4 2 6 2 3 2" xfId="3699" xr:uid="{00000000-0005-0000-0000-0000FE0E0000}"/>
    <cellStyle name="20% - Accent4 2 6 2 3 2 2" xfId="3700" xr:uid="{00000000-0005-0000-0000-0000FF0E0000}"/>
    <cellStyle name="20% - Accent4 2 6 2 3 2 2 2" xfId="3701" xr:uid="{00000000-0005-0000-0000-0000000F0000}"/>
    <cellStyle name="20% - Accent4 2 6 2 3 2 2 2 2" xfId="3702" xr:uid="{00000000-0005-0000-0000-0000010F0000}"/>
    <cellStyle name="20% - Accent4 2 6 2 3 2 2 3" xfId="3703" xr:uid="{00000000-0005-0000-0000-0000020F0000}"/>
    <cellStyle name="20% - Accent4 2 6 2 3 2 3" xfId="3704" xr:uid="{00000000-0005-0000-0000-0000030F0000}"/>
    <cellStyle name="20% - Accent4 2 6 2 3 2 3 2" xfId="3705" xr:uid="{00000000-0005-0000-0000-0000040F0000}"/>
    <cellStyle name="20% - Accent4 2 6 2 3 2 4" xfId="3706" xr:uid="{00000000-0005-0000-0000-0000050F0000}"/>
    <cellStyle name="20% - Accent4 2 6 2 3 3" xfId="3707" xr:uid="{00000000-0005-0000-0000-0000060F0000}"/>
    <cellStyle name="20% - Accent4 2 6 2 3 3 2" xfId="3708" xr:uid="{00000000-0005-0000-0000-0000070F0000}"/>
    <cellStyle name="20% - Accent4 2 6 2 3 3 2 2" xfId="3709" xr:uid="{00000000-0005-0000-0000-0000080F0000}"/>
    <cellStyle name="20% - Accent4 2 6 2 3 3 3" xfId="3710" xr:uid="{00000000-0005-0000-0000-0000090F0000}"/>
    <cellStyle name="20% - Accent4 2 6 2 3 4" xfId="3711" xr:uid="{00000000-0005-0000-0000-00000A0F0000}"/>
    <cellStyle name="20% - Accent4 2 6 2 3 4 2" xfId="3712" xr:uid="{00000000-0005-0000-0000-00000B0F0000}"/>
    <cellStyle name="20% - Accent4 2 6 2 3 5" xfId="3713" xr:uid="{00000000-0005-0000-0000-00000C0F0000}"/>
    <cellStyle name="20% - Accent4 2 6 2 4" xfId="3714" xr:uid="{00000000-0005-0000-0000-00000D0F0000}"/>
    <cellStyle name="20% - Accent4 2 6 2 4 2" xfId="3715" xr:uid="{00000000-0005-0000-0000-00000E0F0000}"/>
    <cellStyle name="20% - Accent4 2 6 2 4 2 2" xfId="3716" xr:uid="{00000000-0005-0000-0000-00000F0F0000}"/>
    <cellStyle name="20% - Accent4 2 6 2 4 2 2 2" xfId="3717" xr:uid="{00000000-0005-0000-0000-0000100F0000}"/>
    <cellStyle name="20% - Accent4 2 6 2 4 2 3" xfId="3718" xr:uid="{00000000-0005-0000-0000-0000110F0000}"/>
    <cellStyle name="20% - Accent4 2 6 2 4 3" xfId="3719" xr:uid="{00000000-0005-0000-0000-0000120F0000}"/>
    <cellStyle name="20% - Accent4 2 6 2 4 3 2" xfId="3720" xr:uid="{00000000-0005-0000-0000-0000130F0000}"/>
    <cellStyle name="20% - Accent4 2 6 2 4 4" xfId="3721" xr:uid="{00000000-0005-0000-0000-0000140F0000}"/>
    <cellStyle name="20% - Accent4 2 6 2 5" xfId="3722" xr:uid="{00000000-0005-0000-0000-0000150F0000}"/>
    <cellStyle name="20% - Accent4 2 6 2 5 2" xfId="3723" xr:uid="{00000000-0005-0000-0000-0000160F0000}"/>
    <cellStyle name="20% - Accent4 2 6 2 5 2 2" xfId="3724" xr:uid="{00000000-0005-0000-0000-0000170F0000}"/>
    <cellStyle name="20% - Accent4 2 6 2 5 3" xfId="3725" xr:uid="{00000000-0005-0000-0000-0000180F0000}"/>
    <cellStyle name="20% - Accent4 2 6 2 6" xfId="3726" xr:uid="{00000000-0005-0000-0000-0000190F0000}"/>
    <cellStyle name="20% - Accent4 2 6 2 6 2" xfId="3727" xr:uid="{00000000-0005-0000-0000-00001A0F0000}"/>
    <cellStyle name="20% - Accent4 2 6 2 7" xfId="3728" xr:uid="{00000000-0005-0000-0000-00001B0F0000}"/>
    <cellStyle name="20% - Accent4 2 6 3" xfId="3729" xr:uid="{00000000-0005-0000-0000-00001C0F0000}"/>
    <cellStyle name="20% - Accent4 2 6 3 2" xfId="3730" xr:uid="{00000000-0005-0000-0000-00001D0F0000}"/>
    <cellStyle name="20% - Accent4 2 6 3 2 2" xfId="3731" xr:uid="{00000000-0005-0000-0000-00001E0F0000}"/>
    <cellStyle name="20% - Accent4 2 6 3 2 2 2" xfId="3732" xr:uid="{00000000-0005-0000-0000-00001F0F0000}"/>
    <cellStyle name="20% - Accent4 2 6 3 2 2 2 2" xfId="3733" xr:uid="{00000000-0005-0000-0000-0000200F0000}"/>
    <cellStyle name="20% - Accent4 2 6 3 2 2 3" xfId="3734" xr:uid="{00000000-0005-0000-0000-0000210F0000}"/>
    <cellStyle name="20% - Accent4 2 6 3 2 3" xfId="3735" xr:uid="{00000000-0005-0000-0000-0000220F0000}"/>
    <cellStyle name="20% - Accent4 2 6 3 2 3 2" xfId="3736" xr:uid="{00000000-0005-0000-0000-0000230F0000}"/>
    <cellStyle name="20% - Accent4 2 6 3 2 4" xfId="3737" xr:uid="{00000000-0005-0000-0000-0000240F0000}"/>
    <cellStyle name="20% - Accent4 2 6 3 3" xfId="3738" xr:uid="{00000000-0005-0000-0000-0000250F0000}"/>
    <cellStyle name="20% - Accent4 2 6 3 3 2" xfId="3739" xr:uid="{00000000-0005-0000-0000-0000260F0000}"/>
    <cellStyle name="20% - Accent4 2 6 3 3 2 2" xfId="3740" xr:uid="{00000000-0005-0000-0000-0000270F0000}"/>
    <cellStyle name="20% - Accent4 2 6 3 3 3" xfId="3741" xr:uid="{00000000-0005-0000-0000-0000280F0000}"/>
    <cellStyle name="20% - Accent4 2 6 3 4" xfId="3742" xr:uid="{00000000-0005-0000-0000-0000290F0000}"/>
    <cellStyle name="20% - Accent4 2 6 3 4 2" xfId="3743" xr:uid="{00000000-0005-0000-0000-00002A0F0000}"/>
    <cellStyle name="20% - Accent4 2 6 3 5" xfId="3744" xr:uid="{00000000-0005-0000-0000-00002B0F0000}"/>
    <cellStyle name="20% - Accent4 2 6 4" xfId="3745" xr:uid="{00000000-0005-0000-0000-00002C0F0000}"/>
    <cellStyle name="20% - Accent4 2 6 4 2" xfId="3746" xr:uid="{00000000-0005-0000-0000-00002D0F0000}"/>
    <cellStyle name="20% - Accent4 2 6 4 2 2" xfId="3747" xr:uid="{00000000-0005-0000-0000-00002E0F0000}"/>
    <cellStyle name="20% - Accent4 2 6 4 2 2 2" xfId="3748" xr:uid="{00000000-0005-0000-0000-00002F0F0000}"/>
    <cellStyle name="20% - Accent4 2 6 4 2 2 2 2" xfId="3749" xr:uid="{00000000-0005-0000-0000-0000300F0000}"/>
    <cellStyle name="20% - Accent4 2 6 4 2 2 3" xfId="3750" xr:uid="{00000000-0005-0000-0000-0000310F0000}"/>
    <cellStyle name="20% - Accent4 2 6 4 2 3" xfId="3751" xr:uid="{00000000-0005-0000-0000-0000320F0000}"/>
    <cellStyle name="20% - Accent4 2 6 4 2 3 2" xfId="3752" xr:uid="{00000000-0005-0000-0000-0000330F0000}"/>
    <cellStyle name="20% - Accent4 2 6 4 2 4" xfId="3753" xr:uid="{00000000-0005-0000-0000-0000340F0000}"/>
    <cellStyle name="20% - Accent4 2 6 4 3" xfId="3754" xr:uid="{00000000-0005-0000-0000-0000350F0000}"/>
    <cellStyle name="20% - Accent4 2 6 4 3 2" xfId="3755" xr:uid="{00000000-0005-0000-0000-0000360F0000}"/>
    <cellStyle name="20% - Accent4 2 6 4 3 2 2" xfId="3756" xr:uid="{00000000-0005-0000-0000-0000370F0000}"/>
    <cellStyle name="20% - Accent4 2 6 4 3 3" xfId="3757" xr:uid="{00000000-0005-0000-0000-0000380F0000}"/>
    <cellStyle name="20% - Accent4 2 6 4 4" xfId="3758" xr:uid="{00000000-0005-0000-0000-0000390F0000}"/>
    <cellStyle name="20% - Accent4 2 6 4 4 2" xfId="3759" xr:uid="{00000000-0005-0000-0000-00003A0F0000}"/>
    <cellStyle name="20% - Accent4 2 6 4 5" xfId="3760" xr:uid="{00000000-0005-0000-0000-00003B0F0000}"/>
    <cellStyle name="20% - Accent4 2 6 5" xfId="3761" xr:uid="{00000000-0005-0000-0000-00003C0F0000}"/>
    <cellStyle name="20% - Accent4 2 6 5 2" xfId="3762" xr:uid="{00000000-0005-0000-0000-00003D0F0000}"/>
    <cellStyle name="20% - Accent4 2 6 5 2 2" xfId="3763" xr:uid="{00000000-0005-0000-0000-00003E0F0000}"/>
    <cellStyle name="20% - Accent4 2 6 5 2 2 2" xfId="3764" xr:uid="{00000000-0005-0000-0000-00003F0F0000}"/>
    <cellStyle name="20% - Accent4 2 6 5 2 3" xfId="3765" xr:uid="{00000000-0005-0000-0000-0000400F0000}"/>
    <cellStyle name="20% - Accent4 2 6 5 3" xfId="3766" xr:uid="{00000000-0005-0000-0000-0000410F0000}"/>
    <cellStyle name="20% - Accent4 2 6 5 3 2" xfId="3767" xr:uid="{00000000-0005-0000-0000-0000420F0000}"/>
    <cellStyle name="20% - Accent4 2 6 5 4" xfId="3768" xr:uid="{00000000-0005-0000-0000-0000430F0000}"/>
    <cellStyle name="20% - Accent4 2 6 6" xfId="3769" xr:uid="{00000000-0005-0000-0000-0000440F0000}"/>
    <cellStyle name="20% - Accent4 2 6 6 2" xfId="3770" xr:uid="{00000000-0005-0000-0000-0000450F0000}"/>
    <cellStyle name="20% - Accent4 2 6 6 2 2" xfId="3771" xr:uid="{00000000-0005-0000-0000-0000460F0000}"/>
    <cellStyle name="20% - Accent4 2 6 6 3" xfId="3772" xr:uid="{00000000-0005-0000-0000-0000470F0000}"/>
    <cellStyle name="20% - Accent4 2 6 7" xfId="3773" xr:uid="{00000000-0005-0000-0000-0000480F0000}"/>
    <cellStyle name="20% - Accent4 2 6 7 2" xfId="3774" xr:uid="{00000000-0005-0000-0000-0000490F0000}"/>
    <cellStyle name="20% - Accent4 2 6 8" xfId="3775" xr:uid="{00000000-0005-0000-0000-00004A0F0000}"/>
    <cellStyle name="20% - Accent4 2 7" xfId="3776" xr:uid="{00000000-0005-0000-0000-00004B0F0000}"/>
    <cellStyle name="20% - Accent4 2 7 2" xfId="3777" xr:uid="{00000000-0005-0000-0000-00004C0F0000}"/>
    <cellStyle name="20% - Accent4 2 7 2 2" xfId="3778" xr:uid="{00000000-0005-0000-0000-00004D0F0000}"/>
    <cellStyle name="20% - Accent4 2 7 2 2 2" xfId="3779" xr:uid="{00000000-0005-0000-0000-00004E0F0000}"/>
    <cellStyle name="20% - Accent4 2 7 2 2 2 2" xfId="3780" xr:uid="{00000000-0005-0000-0000-00004F0F0000}"/>
    <cellStyle name="20% - Accent4 2 7 2 2 2 2 2" xfId="3781" xr:uid="{00000000-0005-0000-0000-0000500F0000}"/>
    <cellStyle name="20% - Accent4 2 7 2 2 2 3" xfId="3782" xr:uid="{00000000-0005-0000-0000-0000510F0000}"/>
    <cellStyle name="20% - Accent4 2 7 2 2 3" xfId="3783" xr:uid="{00000000-0005-0000-0000-0000520F0000}"/>
    <cellStyle name="20% - Accent4 2 7 2 2 3 2" xfId="3784" xr:uid="{00000000-0005-0000-0000-0000530F0000}"/>
    <cellStyle name="20% - Accent4 2 7 2 2 4" xfId="3785" xr:uid="{00000000-0005-0000-0000-0000540F0000}"/>
    <cellStyle name="20% - Accent4 2 7 2 3" xfId="3786" xr:uid="{00000000-0005-0000-0000-0000550F0000}"/>
    <cellStyle name="20% - Accent4 2 7 2 3 2" xfId="3787" xr:uid="{00000000-0005-0000-0000-0000560F0000}"/>
    <cellStyle name="20% - Accent4 2 7 2 3 2 2" xfId="3788" xr:uid="{00000000-0005-0000-0000-0000570F0000}"/>
    <cellStyle name="20% - Accent4 2 7 2 3 3" xfId="3789" xr:uid="{00000000-0005-0000-0000-0000580F0000}"/>
    <cellStyle name="20% - Accent4 2 7 2 4" xfId="3790" xr:uid="{00000000-0005-0000-0000-0000590F0000}"/>
    <cellStyle name="20% - Accent4 2 7 2 4 2" xfId="3791" xr:uid="{00000000-0005-0000-0000-00005A0F0000}"/>
    <cellStyle name="20% - Accent4 2 7 2 5" xfId="3792" xr:uid="{00000000-0005-0000-0000-00005B0F0000}"/>
    <cellStyle name="20% - Accent4 2 7 3" xfId="3793" xr:uid="{00000000-0005-0000-0000-00005C0F0000}"/>
    <cellStyle name="20% - Accent4 2 7 3 2" xfId="3794" xr:uid="{00000000-0005-0000-0000-00005D0F0000}"/>
    <cellStyle name="20% - Accent4 2 7 3 2 2" xfId="3795" xr:uid="{00000000-0005-0000-0000-00005E0F0000}"/>
    <cellStyle name="20% - Accent4 2 7 3 2 2 2" xfId="3796" xr:uid="{00000000-0005-0000-0000-00005F0F0000}"/>
    <cellStyle name="20% - Accent4 2 7 3 2 2 2 2" xfId="3797" xr:uid="{00000000-0005-0000-0000-0000600F0000}"/>
    <cellStyle name="20% - Accent4 2 7 3 2 2 3" xfId="3798" xr:uid="{00000000-0005-0000-0000-0000610F0000}"/>
    <cellStyle name="20% - Accent4 2 7 3 2 3" xfId="3799" xr:uid="{00000000-0005-0000-0000-0000620F0000}"/>
    <cellStyle name="20% - Accent4 2 7 3 2 3 2" xfId="3800" xr:uid="{00000000-0005-0000-0000-0000630F0000}"/>
    <cellStyle name="20% - Accent4 2 7 3 2 4" xfId="3801" xr:uid="{00000000-0005-0000-0000-0000640F0000}"/>
    <cellStyle name="20% - Accent4 2 7 3 3" xfId="3802" xr:uid="{00000000-0005-0000-0000-0000650F0000}"/>
    <cellStyle name="20% - Accent4 2 7 3 3 2" xfId="3803" xr:uid="{00000000-0005-0000-0000-0000660F0000}"/>
    <cellStyle name="20% - Accent4 2 7 3 3 2 2" xfId="3804" xr:uid="{00000000-0005-0000-0000-0000670F0000}"/>
    <cellStyle name="20% - Accent4 2 7 3 3 3" xfId="3805" xr:uid="{00000000-0005-0000-0000-0000680F0000}"/>
    <cellStyle name="20% - Accent4 2 7 3 4" xfId="3806" xr:uid="{00000000-0005-0000-0000-0000690F0000}"/>
    <cellStyle name="20% - Accent4 2 7 3 4 2" xfId="3807" xr:uid="{00000000-0005-0000-0000-00006A0F0000}"/>
    <cellStyle name="20% - Accent4 2 7 3 5" xfId="3808" xr:uid="{00000000-0005-0000-0000-00006B0F0000}"/>
    <cellStyle name="20% - Accent4 2 7 4" xfId="3809" xr:uid="{00000000-0005-0000-0000-00006C0F0000}"/>
    <cellStyle name="20% - Accent4 2 7 4 2" xfId="3810" xr:uid="{00000000-0005-0000-0000-00006D0F0000}"/>
    <cellStyle name="20% - Accent4 2 7 4 2 2" xfId="3811" xr:uid="{00000000-0005-0000-0000-00006E0F0000}"/>
    <cellStyle name="20% - Accent4 2 7 4 2 2 2" xfId="3812" xr:uid="{00000000-0005-0000-0000-00006F0F0000}"/>
    <cellStyle name="20% - Accent4 2 7 4 2 3" xfId="3813" xr:uid="{00000000-0005-0000-0000-0000700F0000}"/>
    <cellStyle name="20% - Accent4 2 7 4 3" xfId="3814" xr:uid="{00000000-0005-0000-0000-0000710F0000}"/>
    <cellStyle name="20% - Accent4 2 7 4 3 2" xfId="3815" xr:uid="{00000000-0005-0000-0000-0000720F0000}"/>
    <cellStyle name="20% - Accent4 2 7 4 4" xfId="3816" xr:uid="{00000000-0005-0000-0000-0000730F0000}"/>
    <cellStyle name="20% - Accent4 2 7 5" xfId="3817" xr:uid="{00000000-0005-0000-0000-0000740F0000}"/>
    <cellStyle name="20% - Accent4 2 7 5 2" xfId="3818" xr:uid="{00000000-0005-0000-0000-0000750F0000}"/>
    <cellStyle name="20% - Accent4 2 7 5 2 2" xfId="3819" xr:uid="{00000000-0005-0000-0000-0000760F0000}"/>
    <cellStyle name="20% - Accent4 2 7 5 3" xfId="3820" xr:uid="{00000000-0005-0000-0000-0000770F0000}"/>
    <cellStyle name="20% - Accent4 2 7 6" xfId="3821" xr:uid="{00000000-0005-0000-0000-0000780F0000}"/>
    <cellStyle name="20% - Accent4 2 7 6 2" xfId="3822" xr:uid="{00000000-0005-0000-0000-0000790F0000}"/>
    <cellStyle name="20% - Accent4 2 7 7" xfId="3823" xr:uid="{00000000-0005-0000-0000-00007A0F0000}"/>
    <cellStyle name="20% - Accent4 2 8" xfId="3824" xr:uid="{00000000-0005-0000-0000-00007B0F0000}"/>
    <cellStyle name="20% - Accent4 2 8 2" xfId="3825" xr:uid="{00000000-0005-0000-0000-00007C0F0000}"/>
    <cellStyle name="20% - Accent4 2 8 2 2" xfId="3826" xr:uid="{00000000-0005-0000-0000-00007D0F0000}"/>
    <cellStyle name="20% - Accent4 2 8 2 2 2" xfId="3827" xr:uid="{00000000-0005-0000-0000-00007E0F0000}"/>
    <cellStyle name="20% - Accent4 2 8 2 2 2 2" xfId="3828" xr:uid="{00000000-0005-0000-0000-00007F0F0000}"/>
    <cellStyle name="20% - Accent4 2 8 2 2 3" xfId="3829" xr:uid="{00000000-0005-0000-0000-0000800F0000}"/>
    <cellStyle name="20% - Accent4 2 8 2 3" xfId="3830" xr:uid="{00000000-0005-0000-0000-0000810F0000}"/>
    <cellStyle name="20% - Accent4 2 8 2 3 2" xfId="3831" xr:uid="{00000000-0005-0000-0000-0000820F0000}"/>
    <cellStyle name="20% - Accent4 2 8 2 4" xfId="3832" xr:uid="{00000000-0005-0000-0000-0000830F0000}"/>
    <cellStyle name="20% - Accent4 2 8 3" xfId="3833" xr:uid="{00000000-0005-0000-0000-0000840F0000}"/>
    <cellStyle name="20% - Accent4 2 8 3 2" xfId="3834" xr:uid="{00000000-0005-0000-0000-0000850F0000}"/>
    <cellStyle name="20% - Accent4 2 8 3 2 2" xfId="3835" xr:uid="{00000000-0005-0000-0000-0000860F0000}"/>
    <cellStyle name="20% - Accent4 2 8 3 3" xfId="3836" xr:uid="{00000000-0005-0000-0000-0000870F0000}"/>
    <cellStyle name="20% - Accent4 2 8 4" xfId="3837" xr:uid="{00000000-0005-0000-0000-0000880F0000}"/>
    <cellStyle name="20% - Accent4 2 8 4 2" xfId="3838" xr:uid="{00000000-0005-0000-0000-0000890F0000}"/>
    <cellStyle name="20% - Accent4 2 8 5" xfId="3839" xr:uid="{00000000-0005-0000-0000-00008A0F0000}"/>
    <cellStyle name="20% - Accent4 2 9" xfId="3840" xr:uid="{00000000-0005-0000-0000-00008B0F0000}"/>
    <cellStyle name="20% - Accent4 2 9 2" xfId="3841" xr:uid="{00000000-0005-0000-0000-00008C0F0000}"/>
    <cellStyle name="20% - Accent4 2 9 2 2" xfId="3842" xr:uid="{00000000-0005-0000-0000-00008D0F0000}"/>
    <cellStyle name="20% - Accent4 2 9 2 2 2" xfId="3843" xr:uid="{00000000-0005-0000-0000-00008E0F0000}"/>
    <cellStyle name="20% - Accent4 2 9 2 2 2 2" xfId="3844" xr:uid="{00000000-0005-0000-0000-00008F0F0000}"/>
    <cellStyle name="20% - Accent4 2 9 2 2 3" xfId="3845" xr:uid="{00000000-0005-0000-0000-0000900F0000}"/>
    <cellStyle name="20% - Accent4 2 9 2 3" xfId="3846" xr:uid="{00000000-0005-0000-0000-0000910F0000}"/>
    <cellStyle name="20% - Accent4 2 9 2 3 2" xfId="3847" xr:uid="{00000000-0005-0000-0000-0000920F0000}"/>
    <cellStyle name="20% - Accent4 2 9 2 4" xfId="3848" xr:uid="{00000000-0005-0000-0000-0000930F0000}"/>
    <cellStyle name="20% - Accent4 2 9 3" xfId="3849" xr:uid="{00000000-0005-0000-0000-0000940F0000}"/>
    <cellStyle name="20% - Accent4 2 9 3 2" xfId="3850" xr:uid="{00000000-0005-0000-0000-0000950F0000}"/>
    <cellStyle name="20% - Accent4 2 9 3 2 2" xfId="3851" xr:uid="{00000000-0005-0000-0000-0000960F0000}"/>
    <cellStyle name="20% - Accent4 2 9 3 3" xfId="3852" xr:uid="{00000000-0005-0000-0000-0000970F0000}"/>
    <cellStyle name="20% - Accent4 2 9 4" xfId="3853" xr:uid="{00000000-0005-0000-0000-0000980F0000}"/>
    <cellStyle name="20% - Accent4 2 9 4 2" xfId="3854" xr:uid="{00000000-0005-0000-0000-0000990F0000}"/>
    <cellStyle name="20% - Accent4 2 9 5" xfId="3855" xr:uid="{00000000-0005-0000-0000-00009A0F0000}"/>
    <cellStyle name="20% - Accent4 3" xfId="3856" xr:uid="{00000000-0005-0000-0000-00009B0F0000}"/>
    <cellStyle name="20% - Accent4 3 2" xfId="3857" xr:uid="{00000000-0005-0000-0000-00009C0F0000}"/>
    <cellStyle name="20% - Accent4 3 2 2" xfId="3858" xr:uid="{00000000-0005-0000-0000-00009D0F0000}"/>
    <cellStyle name="20% - Accent4 3 2 2 2" xfId="3859" xr:uid="{00000000-0005-0000-0000-00009E0F0000}"/>
    <cellStyle name="20% - Accent4 3 2 2 2 2" xfId="3860" xr:uid="{00000000-0005-0000-0000-00009F0F0000}"/>
    <cellStyle name="20% - Accent4 3 2 2 2 2 2" xfId="3861" xr:uid="{00000000-0005-0000-0000-0000A00F0000}"/>
    <cellStyle name="20% - Accent4 3 2 2 2 2 2 2" xfId="3862" xr:uid="{00000000-0005-0000-0000-0000A10F0000}"/>
    <cellStyle name="20% - Accent4 3 2 2 2 2 2 2 2" xfId="3863" xr:uid="{00000000-0005-0000-0000-0000A20F0000}"/>
    <cellStyle name="20% - Accent4 3 2 2 2 2 2 2 2 2" xfId="3864" xr:uid="{00000000-0005-0000-0000-0000A30F0000}"/>
    <cellStyle name="20% - Accent4 3 2 2 2 2 2 2 3" xfId="3865" xr:uid="{00000000-0005-0000-0000-0000A40F0000}"/>
    <cellStyle name="20% - Accent4 3 2 2 2 2 2 3" xfId="3866" xr:uid="{00000000-0005-0000-0000-0000A50F0000}"/>
    <cellStyle name="20% - Accent4 3 2 2 2 2 2 3 2" xfId="3867" xr:uid="{00000000-0005-0000-0000-0000A60F0000}"/>
    <cellStyle name="20% - Accent4 3 2 2 2 2 2 4" xfId="3868" xr:uid="{00000000-0005-0000-0000-0000A70F0000}"/>
    <cellStyle name="20% - Accent4 3 2 2 2 2 3" xfId="3869" xr:uid="{00000000-0005-0000-0000-0000A80F0000}"/>
    <cellStyle name="20% - Accent4 3 2 2 2 2 3 2" xfId="3870" xr:uid="{00000000-0005-0000-0000-0000A90F0000}"/>
    <cellStyle name="20% - Accent4 3 2 2 2 2 3 2 2" xfId="3871" xr:uid="{00000000-0005-0000-0000-0000AA0F0000}"/>
    <cellStyle name="20% - Accent4 3 2 2 2 2 3 3" xfId="3872" xr:uid="{00000000-0005-0000-0000-0000AB0F0000}"/>
    <cellStyle name="20% - Accent4 3 2 2 2 2 4" xfId="3873" xr:uid="{00000000-0005-0000-0000-0000AC0F0000}"/>
    <cellStyle name="20% - Accent4 3 2 2 2 2 4 2" xfId="3874" xr:uid="{00000000-0005-0000-0000-0000AD0F0000}"/>
    <cellStyle name="20% - Accent4 3 2 2 2 2 5" xfId="3875" xr:uid="{00000000-0005-0000-0000-0000AE0F0000}"/>
    <cellStyle name="20% - Accent4 3 2 2 2 3" xfId="3876" xr:uid="{00000000-0005-0000-0000-0000AF0F0000}"/>
    <cellStyle name="20% - Accent4 3 2 2 2 3 2" xfId="3877" xr:uid="{00000000-0005-0000-0000-0000B00F0000}"/>
    <cellStyle name="20% - Accent4 3 2 2 2 3 2 2" xfId="3878" xr:uid="{00000000-0005-0000-0000-0000B10F0000}"/>
    <cellStyle name="20% - Accent4 3 2 2 2 3 2 2 2" xfId="3879" xr:uid="{00000000-0005-0000-0000-0000B20F0000}"/>
    <cellStyle name="20% - Accent4 3 2 2 2 3 2 2 2 2" xfId="3880" xr:uid="{00000000-0005-0000-0000-0000B30F0000}"/>
    <cellStyle name="20% - Accent4 3 2 2 2 3 2 2 3" xfId="3881" xr:uid="{00000000-0005-0000-0000-0000B40F0000}"/>
    <cellStyle name="20% - Accent4 3 2 2 2 3 2 3" xfId="3882" xr:uid="{00000000-0005-0000-0000-0000B50F0000}"/>
    <cellStyle name="20% - Accent4 3 2 2 2 3 2 3 2" xfId="3883" xr:uid="{00000000-0005-0000-0000-0000B60F0000}"/>
    <cellStyle name="20% - Accent4 3 2 2 2 3 2 4" xfId="3884" xr:uid="{00000000-0005-0000-0000-0000B70F0000}"/>
    <cellStyle name="20% - Accent4 3 2 2 2 3 3" xfId="3885" xr:uid="{00000000-0005-0000-0000-0000B80F0000}"/>
    <cellStyle name="20% - Accent4 3 2 2 2 3 3 2" xfId="3886" xr:uid="{00000000-0005-0000-0000-0000B90F0000}"/>
    <cellStyle name="20% - Accent4 3 2 2 2 3 3 2 2" xfId="3887" xr:uid="{00000000-0005-0000-0000-0000BA0F0000}"/>
    <cellStyle name="20% - Accent4 3 2 2 2 3 3 3" xfId="3888" xr:uid="{00000000-0005-0000-0000-0000BB0F0000}"/>
    <cellStyle name="20% - Accent4 3 2 2 2 3 4" xfId="3889" xr:uid="{00000000-0005-0000-0000-0000BC0F0000}"/>
    <cellStyle name="20% - Accent4 3 2 2 2 3 4 2" xfId="3890" xr:uid="{00000000-0005-0000-0000-0000BD0F0000}"/>
    <cellStyle name="20% - Accent4 3 2 2 2 3 5" xfId="3891" xr:uid="{00000000-0005-0000-0000-0000BE0F0000}"/>
    <cellStyle name="20% - Accent4 3 2 2 2 4" xfId="3892" xr:uid="{00000000-0005-0000-0000-0000BF0F0000}"/>
    <cellStyle name="20% - Accent4 3 2 2 2 4 2" xfId="3893" xr:uid="{00000000-0005-0000-0000-0000C00F0000}"/>
    <cellStyle name="20% - Accent4 3 2 2 2 4 2 2" xfId="3894" xr:uid="{00000000-0005-0000-0000-0000C10F0000}"/>
    <cellStyle name="20% - Accent4 3 2 2 2 4 2 2 2" xfId="3895" xr:uid="{00000000-0005-0000-0000-0000C20F0000}"/>
    <cellStyle name="20% - Accent4 3 2 2 2 4 2 3" xfId="3896" xr:uid="{00000000-0005-0000-0000-0000C30F0000}"/>
    <cellStyle name="20% - Accent4 3 2 2 2 4 3" xfId="3897" xr:uid="{00000000-0005-0000-0000-0000C40F0000}"/>
    <cellStyle name="20% - Accent4 3 2 2 2 4 3 2" xfId="3898" xr:uid="{00000000-0005-0000-0000-0000C50F0000}"/>
    <cellStyle name="20% - Accent4 3 2 2 2 4 4" xfId="3899" xr:uid="{00000000-0005-0000-0000-0000C60F0000}"/>
    <cellStyle name="20% - Accent4 3 2 2 2 5" xfId="3900" xr:uid="{00000000-0005-0000-0000-0000C70F0000}"/>
    <cellStyle name="20% - Accent4 3 2 2 2 5 2" xfId="3901" xr:uid="{00000000-0005-0000-0000-0000C80F0000}"/>
    <cellStyle name="20% - Accent4 3 2 2 2 5 2 2" xfId="3902" xr:uid="{00000000-0005-0000-0000-0000C90F0000}"/>
    <cellStyle name="20% - Accent4 3 2 2 2 5 3" xfId="3903" xr:uid="{00000000-0005-0000-0000-0000CA0F0000}"/>
    <cellStyle name="20% - Accent4 3 2 2 2 6" xfId="3904" xr:uid="{00000000-0005-0000-0000-0000CB0F0000}"/>
    <cellStyle name="20% - Accent4 3 2 2 2 6 2" xfId="3905" xr:uid="{00000000-0005-0000-0000-0000CC0F0000}"/>
    <cellStyle name="20% - Accent4 3 2 2 2 7" xfId="3906" xr:uid="{00000000-0005-0000-0000-0000CD0F0000}"/>
    <cellStyle name="20% - Accent4 3 2 2 3" xfId="3907" xr:uid="{00000000-0005-0000-0000-0000CE0F0000}"/>
    <cellStyle name="20% - Accent4 3 2 2 3 2" xfId="3908" xr:uid="{00000000-0005-0000-0000-0000CF0F0000}"/>
    <cellStyle name="20% - Accent4 3 2 2 3 2 2" xfId="3909" xr:uid="{00000000-0005-0000-0000-0000D00F0000}"/>
    <cellStyle name="20% - Accent4 3 2 2 3 2 2 2" xfId="3910" xr:uid="{00000000-0005-0000-0000-0000D10F0000}"/>
    <cellStyle name="20% - Accent4 3 2 2 3 2 2 2 2" xfId="3911" xr:uid="{00000000-0005-0000-0000-0000D20F0000}"/>
    <cellStyle name="20% - Accent4 3 2 2 3 2 2 3" xfId="3912" xr:uid="{00000000-0005-0000-0000-0000D30F0000}"/>
    <cellStyle name="20% - Accent4 3 2 2 3 2 3" xfId="3913" xr:uid="{00000000-0005-0000-0000-0000D40F0000}"/>
    <cellStyle name="20% - Accent4 3 2 2 3 2 3 2" xfId="3914" xr:uid="{00000000-0005-0000-0000-0000D50F0000}"/>
    <cellStyle name="20% - Accent4 3 2 2 3 2 4" xfId="3915" xr:uid="{00000000-0005-0000-0000-0000D60F0000}"/>
    <cellStyle name="20% - Accent4 3 2 2 3 3" xfId="3916" xr:uid="{00000000-0005-0000-0000-0000D70F0000}"/>
    <cellStyle name="20% - Accent4 3 2 2 3 3 2" xfId="3917" xr:uid="{00000000-0005-0000-0000-0000D80F0000}"/>
    <cellStyle name="20% - Accent4 3 2 2 3 3 2 2" xfId="3918" xr:uid="{00000000-0005-0000-0000-0000D90F0000}"/>
    <cellStyle name="20% - Accent4 3 2 2 3 3 3" xfId="3919" xr:uid="{00000000-0005-0000-0000-0000DA0F0000}"/>
    <cellStyle name="20% - Accent4 3 2 2 3 4" xfId="3920" xr:uid="{00000000-0005-0000-0000-0000DB0F0000}"/>
    <cellStyle name="20% - Accent4 3 2 2 3 4 2" xfId="3921" xr:uid="{00000000-0005-0000-0000-0000DC0F0000}"/>
    <cellStyle name="20% - Accent4 3 2 2 3 5" xfId="3922" xr:uid="{00000000-0005-0000-0000-0000DD0F0000}"/>
    <cellStyle name="20% - Accent4 3 2 2 4" xfId="3923" xr:uid="{00000000-0005-0000-0000-0000DE0F0000}"/>
    <cellStyle name="20% - Accent4 3 2 2 4 2" xfId="3924" xr:uid="{00000000-0005-0000-0000-0000DF0F0000}"/>
    <cellStyle name="20% - Accent4 3 2 2 4 2 2" xfId="3925" xr:uid="{00000000-0005-0000-0000-0000E00F0000}"/>
    <cellStyle name="20% - Accent4 3 2 2 4 2 2 2" xfId="3926" xr:uid="{00000000-0005-0000-0000-0000E10F0000}"/>
    <cellStyle name="20% - Accent4 3 2 2 4 2 2 2 2" xfId="3927" xr:uid="{00000000-0005-0000-0000-0000E20F0000}"/>
    <cellStyle name="20% - Accent4 3 2 2 4 2 2 3" xfId="3928" xr:uid="{00000000-0005-0000-0000-0000E30F0000}"/>
    <cellStyle name="20% - Accent4 3 2 2 4 2 3" xfId="3929" xr:uid="{00000000-0005-0000-0000-0000E40F0000}"/>
    <cellStyle name="20% - Accent4 3 2 2 4 2 3 2" xfId="3930" xr:uid="{00000000-0005-0000-0000-0000E50F0000}"/>
    <cellStyle name="20% - Accent4 3 2 2 4 2 4" xfId="3931" xr:uid="{00000000-0005-0000-0000-0000E60F0000}"/>
    <cellStyle name="20% - Accent4 3 2 2 4 3" xfId="3932" xr:uid="{00000000-0005-0000-0000-0000E70F0000}"/>
    <cellStyle name="20% - Accent4 3 2 2 4 3 2" xfId="3933" xr:uid="{00000000-0005-0000-0000-0000E80F0000}"/>
    <cellStyle name="20% - Accent4 3 2 2 4 3 2 2" xfId="3934" xr:uid="{00000000-0005-0000-0000-0000E90F0000}"/>
    <cellStyle name="20% - Accent4 3 2 2 4 3 3" xfId="3935" xr:uid="{00000000-0005-0000-0000-0000EA0F0000}"/>
    <cellStyle name="20% - Accent4 3 2 2 4 4" xfId="3936" xr:uid="{00000000-0005-0000-0000-0000EB0F0000}"/>
    <cellStyle name="20% - Accent4 3 2 2 4 4 2" xfId="3937" xr:uid="{00000000-0005-0000-0000-0000EC0F0000}"/>
    <cellStyle name="20% - Accent4 3 2 2 4 5" xfId="3938" xr:uid="{00000000-0005-0000-0000-0000ED0F0000}"/>
    <cellStyle name="20% - Accent4 3 2 2 5" xfId="3939" xr:uid="{00000000-0005-0000-0000-0000EE0F0000}"/>
    <cellStyle name="20% - Accent4 3 2 2 5 2" xfId="3940" xr:uid="{00000000-0005-0000-0000-0000EF0F0000}"/>
    <cellStyle name="20% - Accent4 3 2 2 5 2 2" xfId="3941" xr:uid="{00000000-0005-0000-0000-0000F00F0000}"/>
    <cellStyle name="20% - Accent4 3 2 2 5 2 2 2" xfId="3942" xr:uid="{00000000-0005-0000-0000-0000F10F0000}"/>
    <cellStyle name="20% - Accent4 3 2 2 5 2 3" xfId="3943" xr:uid="{00000000-0005-0000-0000-0000F20F0000}"/>
    <cellStyle name="20% - Accent4 3 2 2 5 3" xfId="3944" xr:uid="{00000000-0005-0000-0000-0000F30F0000}"/>
    <cellStyle name="20% - Accent4 3 2 2 5 3 2" xfId="3945" xr:uid="{00000000-0005-0000-0000-0000F40F0000}"/>
    <cellStyle name="20% - Accent4 3 2 2 5 4" xfId="3946" xr:uid="{00000000-0005-0000-0000-0000F50F0000}"/>
    <cellStyle name="20% - Accent4 3 2 2 6" xfId="3947" xr:uid="{00000000-0005-0000-0000-0000F60F0000}"/>
    <cellStyle name="20% - Accent4 3 2 2 6 2" xfId="3948" xr:uid="{00000000-0005-0000-0000-0000F70F0000}"/>
    <cellStyle name="20% - Accent4 3 2 2 6 2 2" xfId="3949" xr:uid="{00000000-0005-0000-0000-0000F80F0000}"/>
    <cellStyle name="20% - Accent4 3 2 2 6 3" xfId="3950" xr:uid="{00000000-0005-0000-0000-0000F90F0000}"/>
    <cellStyle name="20% - Accent4 3 2 2 7" xfId="3951" xr:uid="{00000000-0005-0000-0000-0000FA0F0000}"/>
    <cellStyle name="20% - Accent4 3 2 2 7 2" xfId="3952" xr:uid="{00000000-0005-0000-0000-0000FB0F0000}"/>
    <cellStyle name="20% - Accent4 3 2 2 8" xfId="3953" xr:uid="{00000000-0005-0000-0000-0000FC0F0000}"/>
    <cellStyle name="20% - Accent4 3 2 3" xfId="3954" xr:uid="{00000000-0005-0000-0000-0000FD0F0000}"/>
    <cellStyle name="20% - Accent4 3 2 3 2" xfId="3955" xr:uid="{00000000-0005-0000-0000-0000FE0F0000}"/>
    <cellStyle name="20% - Accent4 3 2 3 2 2" xfId="3956" xr:uid="{00000000-0005-0000-0000-0000FF0F0000}"/>
    <cellStyle name="20% - Accent4 3 2 3 2 2 2" xfId="3957" xr:uid="{00000000-0005-0000-0000-000000100000}"/>
    <cellStyle name="20% - Accent4 3 2 3 2 2 2 2" xfId="3958" xr:uid="{00000000-0005-0000-0000-000001100000}"/>
    <cellStyle name="20% - Accent4 3 2 3 2 2 2 2 2" xfId="3959" xr:uid="{00000000-0005-0000-0000-000002100000}"/>
    <cellStyle name="20% - Accent4 3 2 3 2 2 2 3" xfId="3960" xr:uid="{00000000-0005-0000-0000-000003100000}"/>
    <cellStyle name="20% - Accent4 3 2 3 2 2 3" xfId="3961" xr:uid="{00000000-0005-0000-0000-000004100000}"/>
    <cellStyle name="20% - Accent4 3 2 3 2 2 3 2" xfId="3962" xr:uid="{00000000-0005-0000-0000-000005100000}"/>
    <cellStyle name="20% - Accent4 3 2 3 2 2 4" xfId="3963" xr:uid="{00000000-0005-0000-0000-000006100000}"/>
    <cellStyle name="20% - Accent4 3 2 3 2 3" xfId="3964" xr:uid="{00000000-0005-0000-0000-000007100000}"/>
    <cellStyle name="20% - Accent4 3 2 3 2 3 2" xfId="3965" xr:uid="{00000000-0005-0000-0000-000008100000}"/>
    <cellStyle name="20% - Accent4 3 2 3 2 3 2 2" xfId="3966" xr:uid="{00000000-0005-0000-0000-000009100000}"/>
    <cellStyle name="20% - Accent4 3 2 3 2 3 3" xfId="3967" xr:uid="{00000000-0005-0000-0000-00000A100000}"/>
    <cellStyle name="20% - Accent4 3 2 3 2 4" xfId="3968" xr:uid="{00000000-0005-0000-0000-00000B100000}"/>
    <cellStyle name="20% - Accent4 3 2 3 2 4 2" xfId="3969" xr:uid="{00000000-0005-0000-0000-00000C100000}"/>
    <cellStyle name="20% - Accent4 3 2 3 2 5" xfId="3970" xr:uid="{00000000-0005-0000-0000-00000D100000}"/>
    <cellStyle name="20% - Accent4 3 2 3 3" xfId="3971" xr:uid="{00000000-0005-0000-0000-00000E100000}"/>
    <cellStyle name="20% - Accent4 3 2 3 3 2" xfId="3972" xr:uid="{00000000-0005-0000-0000-00000F100000}"/>
    <cellStyle name="20% - Accent4 3 2 3 3 2 2" xfId="3973" xr:uid="{00000000-0005-0000-0000-000010100000}"/>
    <cellStyle name="20% - Accent4 3 2 3 3 2 2 2" xfId="3974" xr:uid="{00000000-0005-0000-0000-000011100000}"/>
    <cellStyle name="20% - Accent4 3 2 3 3 2 2 2 2" xfId="3975" xr:uid="{00000000-0005-0000-0000-000012100000}"/>
    <cellStyle name="20% - Accent4 3 2 3 3 2 2 3" xfId="3976" xr:uid="{00000000-0005-0000-0000-000013100000}"/>
    <cellStyle name="20% - Accent4 3 2 3 3 2 3" xfId="3977" xr:uid="{00000000-0005-0000-0000-000014100000}"/>
    <cellStyle name="20% - Accent4 3 2 3 3 2 3 2" xfId="3978" xr:uid="{00000000-0005-0000-0000-000015100000}"/>
    <cellStyle name="20% - Accent4 3 2 3 3 2 4" xfId="3979" xr:uid="{00000000-0005-0000-0000-000016100000}"/>
    <cellStyle name="20% - Accent4 3 2 3 3 3" xfId="3980" xr:uid="{00000000-0005-0000-0000-000017100000}"/>
    <cellStyle name="20% - Accent4 3 2 3 3 3 2" xfId="3981" xr:uid="{00000000-0005-0000-0000-000018100000}"/>
    <cellStyle name="20% - Accent4 3 2 3 3 3 2 2" xfId="3982" xr:uid="{00000000-0005-0000-0000-000019100000}"/>
    <cellStyle name="20% - Accent4 3 2 3 3 3 3" xfId="3983" xr:uid="{00000000-0005-0000-0000-00001A100000}"/>
    <cellStyle name="20% - Accent4 3 2 3 3 4" xfId="3984" xr:uid="{00000000-0005-0000-0000-00001B100000}"/>
    <cellStyle name="20% - Accent4 3 2 3 3 4 2" xfId="3985" xr:uid="{00000000-0005-0000-0000-00001C100000}"/>
    <cellStyle name="20% - Accent4 3 2 3 3 5" xfId="3986" xr:uid="{00000000-0005-0000-0000-00001D100000}"/>
    <cellStyle name="20% - Accent4 3 2 3 4" xfId="3987" xr:uid="{00000000-0005-0000-0000-00001E100000}"/>
    <cellStyle name="20% - Accent4 3 2 3 4 2" xfId="3988" xr:uid="{00000000-0005-0000-0000-00001F100000}"/>
    <cellStyle name="20% - Accent4 3 2 3 4 2 2" xfId="3989" xr:uid="{00000000-0005-0000-0000-000020100000}"/>
    <cellStyle name="20% - Accent4 3 2 3 4 2 2 2" xfId="3990" xr:uid="{00000000-0005-0000-0000-000021100000}"/>
    <cellStyle name="20% - Accent4 3 2 3 4 2 3" xfId="3991" xr:uid="{00000000-0005-0000-0000-000022100000}"/>
    <cellStyle name="20% - Accent4 3 2 3 4 3" xfId="3992" xr:uid="{00000000-0005-0000-0000-000023100000}"/>
    <cellStyle name="20% - Accent4 3 2 3 4 3 2" xfId="3993" xr:uid="{00000000-0005-0000-0000-000024100000}"/>
    <cellStyle name="20% - Accent4 3 2 3 4 4" xfId="3994" xr:uid="{00000000-0005-0000-0000-000025100000}"/>
    <cellStyle name="20% - Accent4 3 2 3 5" xfId="3995" xr:uid="{00000000-0005-0000-0000-000026100000}"/>
    <cellStyle name="20% - Accent4 3 2 3 5 2" xfId="3996" xr:uid="{00000000-0005-0000-0000-000027100000}"/>
    <cellStyle name="20% - Accent4 3 2 3 5 2 2" xfId="3997" xr:uid="{00000000-0005-0000-0000-000028100000}"/>
    <cellStyle name="20% - Accent4 3 2 3 5 3" xfId="3998" xr:uid="{00000000-0005-0000-0000-000029100000}"/>
    <cellStyle name="20% - Accent4 3 2 3 6" xfId="3999" xr:uid="{00000000-0005-0000-0000-00002A100000}"/>
    <cellStyle name="20% - Accent4 3 2 3 6 2" xfId="4000" xr:uid="{00000000-0005-0000-0000-00002B100000}"/>
    <cellStyle name="20% - Accent4 3 2 3 7" xfId="4001" xr:uid="{00000000-0005-0000-0000-00002C100000}"/>
    <cellStyle name="20% - Accent4 3 2 4" xfId="4002" xr:uid="{00000000-0005-0000-0000-00002D100000}"/>
    <cellStyle name="20% - Accent4 3 2 4 2" xfId="4003" xr:uid="{00000000-0005-0000-0000-00002E100000}"/>
    <cellStyle name="20% - Accent4 3 2 4 2 2" xfId="4004" xr:uid="{00000000-0005-0000-0000-00002F100000}"/>
    <cellStyle name="20% - Accent4 3 2 4 2 2 2" xfId="4005" xr:uid="{00000000-0005-0000-0000-000030100000}"/>
    <cellStyle name="20% - Accent4 3 2 4 2 2 2 2" xfId="4006" xr:uid="{00000000-0005-0000-0000-000031100000}"/>
    <cellStyle name="20% - Accent4 3 2 4 2 2 3" xfId="4007" xr:uid="{00000000-0005-0000-0000-000032100000}"/>
    <cellStyle name="20% - Accent4 3 2 4 2 3" xfId="4008" xr:uid="{00000000-0005-0000-0000-000033100000}"/>
    <cellStyle name="20% - Accent4 3 2 4 2 3 2" xfId="4009" xr:uid="{00000000-0005-0000-0000-000034100000}"/>
    <cellStyle name="20% - Accent4 3 2 4 2 4" xfId="4010" xr:uid="{00000000-0005-0000-0000-000035100000}"/>
    <cellStyle name="20% - Accent4 3 2 4 3" xfId="4011" xr:uid="{00000000-0005-0000-0000-000036100000}"/>
    <cellStyle name="20% - Accent4 3 2 4 3 2" xfId="4012" xr:uid="{00000000-0005-0000-0000-000037100000}"/>
    <cellStyle name="20% - Accent4 3 2 4 3 2 2" xfId="4013" xr:uid="{00000000-0005-0000-0000-000038100000}"/>
    <cellStyle name="20% - Accent4 3 2 4 3 3" xfId="4014" xr:uid="{00000000-0005-0000-0000-000039100000}"/>
    <cellStyle name="20% - Accent4 3 2 4 4" xfId="4015" xr:uid="{00000000-0005-0000-0000-00003A100000}"/>
    <cellStyle name="20% - Accent4 3 2 4 4 2" xfId="4016" xr:uid="{00000000-0005-0000-0000-00003B100000}"/>
    <cellStyle name="20% - Accent4 3 2 4 5" xfId="4017" xr:uid="{00000000-0005-0000-0000-00003C100000}"/>
    <cellStyle name="20% - Accent4 3 2 5" xfId="4018" xr:uid="{00000000-0005-0000-0000-00003D100000}"/>
    <cellStyle name="20% - Accent4 3 2 5 2" xfId="4019" xr:uid="{00000000-0005-0000-0000-00003E100000}"/>
    <cellStyle name="20% - Accent4 3 2 5 2 2" xfId="4020" xr:uid="{00000000-0005-0000-0000-00003F100000}"/>
    <cellStyle name="20% - Accent4 3 2 5 2 2 2" xfId="4021" xr:uid="{00000000-0005-0000-0000-000040100000}"/>
    <cellStyle name="20% - Accent4 3 2 5 2 2 2 2" xfId="4022" xr:uid="{00000000-0005-0000-0000-000041100000}"/>
    <cellStyle name="20% - Accent4 3 2 5 2 2 3" xfId="4023" xr:uid="{00000000-0005-0000-0000-000042100000}"/>
    <cellStyle name="20% - Accent4 3 2 5 2 3" xfId="4024" xr:uid="{00000000-0005-0000-0000-000043100000}"/>
    <cellStyle name="20% - Accent4 3 2 5 2 3 2" xfId="4025" xr:uid="{00000000-0005-0000-0000-000044100000}"/>
    <cellStyle name="20% - Accent4 3 2 5 2 4" xfId="4026" xr:uid="{00000000-0005-0000-0000-000045100000}"/>
    <cellStyle name="20% - Accent4 3 2 5 3" xfId="4027" xr:uid="{00000000-0005-0000-0000-000046100000}"/>
    <cellStyle name="20% - Accent4 3 2 5 3 2" xfId="4028" xr:uid="{00000000-0005-0000-0000-000047100000}"/>
    <cellStyle name="20% - Accent4 3 2 5 3 2 2" xfId="4029" xr:uid="{00000000-0005-0000-0000-000048100000}"/>
    <cellStyle name="20% - Accent4 3 2 5 3 3" xfId="4030" xr:uid="{00000000-0005-0000-0000-000049100000}"/>
    <cellStyle name="20% - Accent4 3 2 5 4" xfId="4031" xr:uid="{00000000-0005-0000-0000-00004A100000}"/>
    <cellStyle name="20% - Accent4 3 2 5 4 2" xfId="4032" xr:uid="{00000000-0005-0000-0000-00004B100000}"/>
    <cellStyle name="20% - Accent4 3 2 5 5" xfId="4033" xr:uid="{00000000-0005-0000-0000-00004C100000}"/>
    <cellStyle name="20% - Accent4 3 2 6" xfId="4034" xr:uid="{00000000-0005-0000-0000-00004D100000}"/>
    <cellStyle name="20% - Accent4 3 2 6 2" xfId="4035" xr:uid="{00000000-0005-0000-0000-00004E100000}"/>
    <cellStyle name="20% - Accent4 3 2 6 2 2" xfId="4036" xr:uid="{00000000-0005-0000-0000-00004F100000}"/>
    <cellStyle name="20% - Accent4 3 2 6 2 2 2" xfId="4037" xr:uid="{00000000-0005-0000-0000-000050100000}"/>
    <cellStyle name="20% - Accent4 3 2 6 2 3" xfId="4038" xr:uid="{00000000-0005-0000-0000-000051100000}"/>
    <cellStyle name="20% - Accent4 3 2 6 3" xfId="4039" xr:uid="{00000000-0005-0000-0000-000052100000}"/>
    <cellStyle name="20% - Accent4 3 2 6 3 2" xfId="4040" xr:uid="{00000000-0005-0000-0000-000053100000}"/>
    <cellStyle name="20% - Accent4 3 2 6 4" xfId="4041" xr:uid="{00000000-0005-0000-0000-000054100000}"/>
    <cellStyle name="20% - Accent4 3 2 7" xfId="4042" xr:uid="{00000000-0005-0000-0000-000055100000}"/>
    <cellStyle name="20% - Accent4 3 2 7 2" xfId="4043" xr:uid="{00000000-0005-0000-0000-000056100000}"/>
    <cellStyle name="20% - Accent4 3 2 7 2 2" xfId="4044" xr:uid="{00000000-0005-0000-0000-000057100000}"/>
    <cellStyle name="20% - Accent4 3 2 7 3" xfId="4045" xr:uid="{00000000-0005-0000-0000-000058100000}"/>
    <cellStyle name="20% - Accent4 3 2 8" xfId="4046" xr:uid="{00000000-0005-0000-0000-000059100000}"/>
    <cellStyle name="20% - Accent4 3 2 8 2" xfId="4047" xr:uid="{00000000-0005-0000-0000-00005A100000}"/>
    <cellStyle name="20% - Accent4 3 2 9" xfId="4048" xr:uid="{00000000-0005-0000-0000-00005B100000}"/>
    <cellStyle name="20% - Accent4 3 3" xfId="4049" xr:uid="{00000000-0005-0000-0000-00005C100000}"/>
    <cellStyle name="20% - Accent4 3 3 2" xfId="4050" xr:uid="{00000000-0005-0000-0000-00005D100000}"/>
    <cellStyle name="20% - Accent4 3 3 2 2" xfId="4051" xr:uid="{00000000-0005-0000-0000-00005E100000}"/>
    <cellStyle name="20% - Accent4 3 3 2 2 2" xfId="4052" xr:uid="{00000000-0005-0000-0000-00005F100000}"/>
    <cellStyle name="20% - Accent4 3 3 2 2 2 2" xfId="4053" xr:uid="{00000000-0005-0000-0000-000060100000}"/>
    <cellStyle name="20% - Accent4 3 3 2 2 3" xfId="4054" xr:uid="{00000000-0005-0000-0000-000061100000}"/>
    <cellStyle name="20% - Accent4 3 3 2 3" xfId="4055" xr:uid="{00000000-0005-0000-0000-000062100000}"/>
    <cellStyle name="20% - Accent4 3 3 2 3 2" xfId="4056" xr:uid="{00000000-0005-0000-0000-000063100000}"/>
    <cellStyle name="20% - Accent4 3 3 2 4" xfId="4057" xr:uid="{00000000-0005-0000-0000-000064100000}"/>
    <cellStyle name="20% - Accent4 3 3 3" xfId="4058" xr:uid="{00000000-0005-0000-0000-000065100000}"/>
    <cellStyle name="20% - Accent4 3 3 3 2" xfId="4059" xr:uid="{00000000-0005-0000-0000-000066100000}"/>
    <cellStyle name="20% - Accent4 3 3 3 2 2" xfId="4060" xr:uid="{00000000-0005-0000-0000-000067100000}"/>
    <cellStyle name="20% - Accent4 3 3 3 3" xfId="4061" xr:uid="{00000000-0005-0000-0000-000068100000}"/>
    <cellStyle name="20% - Accent4 3 3 4" xfId="4062" xr:uid="{00000000-0005-0000-0000-000069100000}"/>
    <cellStyle name="20% - Accent4 3 3 4 2" xfId="4063" xr:uid="{00000000-0005-0000-0000-00006A100000}"/>
    <cellStyle name="20% - Accent4 3 3 5" xfId="4064" xr:uid="{00000000-0005-0000-0000-00006B100000}"/>
    <cellStyle name="20% - Accent4 3 4" xfId="4065" xr:uid="{00000000-0005-0000-0000-00006C100000}"/>
    <cellStyle name="20% - Accent4 3 4 2" xfId="4066" xr:uid="{00000000-0005-0000-0000-00006D100000}"/>
    <cellStyle name="20% - Accent4 3 4 2 2" xfId="4067" xr:uid="{00000000-0005-0000-0000-00006E100000}"/>
    <cellStyle name="20% - Accent4 3 4 2 2 2" xfId="4068" xr:uid="{00000000-0005-0000-0000-00006F100000}"/>
    <cellStyle name="20% - Accent4 3 4 2 3" xfId="4069" xr:uid="{00000000-0005-0000-0000-000070100000}"/>
    <cellStyle name="20% - Accent4 3 4 3" xfId="4070" xr:uid="{00000000-0005-0000-0000-000071100000}"/>
    <cellStyle name="20% - Accent4 3 4 3 2" xfId="4071" xr:uid="{00000000-0005-0000-0000-000072100000}"/>
    <cellStyle name="20% - Accent4 3 4 4" xfId="4072" xr:uid="{00000000-0005-0000-0000-000073100000}"/>
    <cellStyle name="20% - Accent4 3 5" xfId="4073" xr:uid="{00000000-0005-0000-0000-000074100000}"/>
    <cellStyle name="20% - Accent4 4" xfId="4074" xr:uid="{00000000-0005-0000-0000-000075100000}"/>
    <cellStyle name="20% - Accent4 4 2" xfId="4075" xr:uid="{00000000-0005-0000-0000-000076100000}"/>
    <cellStyle name="20% - Accent4 4 2 2" xfId="4076" xr:uid="{00000000-0005-0000-0000-000077100000}"/>
    <cellStyle name="20% - Accent4 4 2 2 2" xfId="4077" xr:uid="{00000000-0005-0000-0000-000078100000}"/>
    <cellStyle name="20% - Accent4 4 2 2 2 2" xfId="4078" xr:uid="{00000000-0005-0000-0000-000079100000}"/>
    <cellStyle name="20% - Accent4 4 2 2 2 2 2" xfId="4079" xr:uid="{00000000-0005-0000-0000-00007A100000}"/>
    <cellStyle name="20% - Accent4 4 2 2 2 3" xfId="4080" xr:uid="{00000000-0005-0000-0000-00007B100000}"/>
    <cellStyle name="20% - Accent4 4 2 2 3" xfId="4081" xr:uid="{00000000-0005-0000-0000-00007C100000}"/>
    <cellStyle name="20% - Accent4 4 2 2 3 2" xfId="4082" xr:uid="{00000000-0005-0000-0000-00007D100000}"/>
    <cellStyle name="20% - Accent4 4 2 2 4" xfId="4083" xr:uid="{00000000-0005-0000-0000-00007E100000}"/>
    <cellStyle name="20% - Accent4 4 2 3" xfId="4084" xr:uid="{00000000-0005-0000-0000-00007F100000}"/>
    <cellStyle name="20% - Accent4 4 2 3 2" xfId="4085" xr:uid="{00000000-0005-0000-0000-000080100000}"/>
    <cellStyle name="20% - Accent4 4 2 3 2 2" xfId="4086" xr:uid="{00000000-0005-0000-0000-000081100000}"/>
    <cellStyle name="20% - Accent4 4 2 3 3" xfId="4087" xr:uid="{00000000-0005-0000-0000-000082100000}"/>
    <cellStyle name="20% - Accent4 4 2 4" xfId="4088" xr:uid="{00000000-0005-0000-0000-000083100000}"/>
    <cellStyle name="20% - Accent4 4 2 4 2" xfId="4089" xr:uid="{00000000-0005-0000-0000-000084100000}"/>
    <cellStyle name="20% - Accent4 4 2 5" xfId="4090" xr:uid="{00000000-0005-0000-0000-000085100000}"/>
    <cellStyle name="20% - Accent4 5" xfId="4091" xr:uid="{00000000-0005-0000-0000-000086100000}"/>
    <cellStyle name="20% - Accent4 5 2" xfId="4092" xr:uid="{00000000-0005-0000-0000-000087100000}"/>
    <cellStyle name="20% - Accent4 5 2 2" xfId="4093" xr:uid="{00000000-0005-0000-0000-000088100000}"/>
    <cellStyle name="20% - Accent4 5 2 2 2" xfId="4094" xr:uid="{00000000-0005-0000-0000-000089100000}"/>
    <cellStyle name="20% - Accent4 5 2 3" xfId="4095" xr:uid="{00000000-0005-0000-0000-00008A100000}"/>
    <cellStyle name="20% - Accent4 5 3" xfId="4096" xr:uid="{00000000-0005-0000-0000-00008B100000}"/>
    <cellStyle name="20% - Accent4 5 3 2" xfId="4097" xr:uid="{00000000-0005-0000-0000-00008C100000}"/>
    <cellStyle name="20% - Accent4 5 4" xfId="4098" xr:uid="{00000000-0005-0000-0000-00008D100000}"/>
    <cellStyle name="20% - Accent4 6" xfId="4099" xr:uid="{00000000-0005-0000-0000-00008E100000}"/>
    <cellStyle name="20% - Accent4 6 2" xfId="4100" xr:uid="{00000000-0005-0000-0000-00008F100000}"/>
    <cellStyle name="20% - Accent4 6 2 2" xfId="4101" xr:uid="{00000000-0005-0000-0000-000090100000}"/>
    <cellStyle name="20% - Accent4 6 3" xfId="4102" xr:uid="{00000000-0005-0000-0000-000091100000}"/>
    <cellStyle name="20% - Accent4 7" xfId="4103" xr:uid="{00000000-0005-0000-0000-000092100000}"/>
    <cellStyle name="20% - Accent4 7 2" xfId="4104" xr:uid="{00000000-0005-0000-0000-000093100000}"/>
    <cellStyle name="20% - Accent4 8" xfId="4105" xr:uid="{00000000-0005-0000-0000-000094100000}"/>
    <cellStyle name="20% - Accent5 2" xfId="4106" xr:uid="{00000000-0005-0000-0000-000095100000}"/>
    <cellStyle name="20% - Accent5 2 10" xfId="4107" xr:uid="{00000000-0005-0000-0000-000096100000}"/>
    <cellStyle name="20% - Accent5 2 10 2" xfId="4108" xr:uid="{00000000-0005-0000-0000-000097100000}"/>
    <cellStyle name="20% - Accent5 2 10 2 2" xfId="4109" xr:uid="{00000000-0005-0000-0000-000098100000}"/>
    <cellStyle name="20% - Accent5 2 10 2 2 2" xfId="4110" xr:uid="{00000000-0005-0000-0000-000099100000}"/>
    <cellStyle name="20% - Accent5 2 10 2 3" xfId="4111" xr:uid="{00000000-0005-0000-0000-00009A100000}"/>
    <cellStyle name="20% - Accent5 2 10 3" xfId="4112" xr:uid="{00000000-0005-0000-0000-00009B100000}"/>
    <cellStyle name="20% - Accent5 2 10 3 2" xfId="4113" xr:uid="{00000000-0005-0000-0000-00009C100000}"/>
    <cellStyle name="20% - Accent5 2 10 4" xfId="4114" xr:uid="{00000000-0005-0000-0000-00009D100000}"/>
    <cellStyle name="20% - Accent5 2 11" xfId="4115" xr:uid="{00000000-0005-0000-0000-00009E100000}"/>
    <cellStyle name="20% - Accent5 2 11 2" xfId="4116" xr:uid="{00000000-0005-0000-0000-00009F100000}"/>
    <cellStyle name="20% - Accent5 2 11 2 2" xfId="4117" xr:uid="{00000000-0005-0000-0000-0000A0100000}"/>
    <cellStyle name="20% - Accent5 2 11 3" xfId="4118" xr:uid="{00000000-0005-0000-0000-0000A1100000}"/>
    <cellStyle name="20% - Accent5 2 12" xfId="4119" xr:uid="{00000000-0005-0000-0000-0000A2100000}"/>
    <cellStyle name="20% - Accent5 2 12 2" xfId="4120" xr:uid="{00000000-0005-0000-0000-0000A3100000}"/>
    <cellStyle name="20% - Accent5 2 13" xfId="4121" xr:uid="{00000000-0005-0000-0000-0000A4100000}"/>
    <cellStyle name="20% - Accent5 2 2" xfId="4122" xr:uid="{00000000-0005-0000-0000-0000A5100000}"/>
    <cellStyle name="20% - Accent5 2 2 2" xfId="4123" xr:uid="{00000000-0005-0000-0000-0000A6100000}"/>
    <cellStyle name="20% - Accent5 2 3" xfId="4124" xr:uid="{00000000-0005-0000-0000-0000A7100000}"/>
    <cellStyle name="20% - Accent5 2 3 2" xfId="4125" xr:uid="{00000000-0005-0000-0000-0000A8100000}"/>
    <cellStyle name="20% - Accent5 2 3 2 2" xfId="4126" xr:uid="{00000000-0005-0000-0000-0000A9100000}"/>
    <cellStyle name="20% - Accent5 2 3 2 2 2" xfId="4127" xr:uid="{00000000-0005-0000-0000-0000AA100000}"/>
    <cellStyle name="20% - Accent5 2 3 2 2 2 2" xfId="4128" xr:uid="{00000000-0005-0000-0000-0000AB100000}"/>
    <cellStyle name="20% - Accent5 2 3 2 2 2 2 2" xfId="4129" xr:uid="{00000000-0005-0000-0000-0000AC100000}"/>
    <cellStyle name="20% - Accent5 2 3 2 2 2 2 2 2" xfId="4130" xr:uid="{00000000-0005-0000-0000-0000AD100000}"/>
    <cellStyle name="20% - Accent5 2 3 2 2 2 2 2 2 2" xfId="4131" xr:uid="{00000000-0005-0000-0000-0000AE100000}"/>
    <cellStyle name="20% - Accent5 2 3 2 2 2 2 2 3" xfId="4132" xr:uid="{00000000-0005-0000-0000-0000AF100000}"/>
    <cellStyle name="20% - Accent5 2 3 2 2 2 2 3" xfId="4133" xr:uid="{00000000-0005-0000-0000-0000B0100000}"/>
    <cellStyle name="20% - Accent5 2 3 2 2 2 2 3 2" xfId="4134" xr:uid="{00000000-0005-0000-0000-0000B1100000}"/>
    <cellStyle name="20% - Accent5 2 3 2 2 2 2 4" xfId="4135" xr:uid="{00000000-0005-0000-0000-0000B2100000}"/>
    <cellStyle name="20% - Accent5 2 3 2 2 2 3" xfId="4136" xr:uid="{00000000-0005-0000-0000-0000B3100000}"/>
    <cellStyle name="20% - Accent5 2 3 2 2 2 3 2" xfId="4137" xr:uid="{00000000-0005-0000-0000-0000B4100000}"/>
    <cellStyle name="20% - Accent5 2 3 2 2 2 3 2 2" xfId="4138" xr:uid="{00000000-0005-0000-0000-0000B5100000}"/>
    <cellStyle name="20% - Accent5 2 3 2 2 2 3 3" xfId="4139" xr:uid="{00000000-0005-0000-0000-0000B6100000}"/>
    <cellStyle name="20% - Accent5 2 3 2 2 2 4" xfId="4140" xr:uid="{00000000-0005-0000-0000-0000B7100000}"/>
    <cellStyle name="20% - Accent5 2 3 2 2 2 4 2" xfId="4141" xr:uid="{00000000-0005-0000-0000-0000B8100000}"/>
    <cellStyle name="20% - Accent5 2 3 2 2 2 5" xfId="4142" xr:uid="{00000000-0005-0000-0000-0000B9100000}"/>
    <cellStyle name="20% - Accent5 2 3 2 2 3" xfId="4143" xr:uid="{00000000-0005-0000-0000-0000BA100000}"/>
    <cellStyle name="20% - Accent5 2 3 2 2 3 2" xfId="4144" xr:uid="{00000000-0005-0000-0000-0000BB100000}"/>
    <cellStyle name="20% - Accent5 2 3 2 2 3 2 2" xfId="4145" xr:uid="{00000000-0005-0000-0000-0000BC100000}"/>
    <cellStyle name="20% - Accent5 2 3 2 2 3 2 2 2" xfId="4146" xr:uid="{00000000-0005-0000-0000-0000BD100000}"/>
    <cellStyle name="20% - Accent5 2 3 2 2 3 2 2 2 2" xfId="4147" xr:uid="{00000000-0005-0000-0000-0000BE100000}"/>
    <cellStyle name="20% - Accent5 2 3 2 2 3 2 2 3" xfId="4148" xr:uid="{00000000-0005-0000-0000-0000BF100000}"/>
    <cellStyle name="20% - Accent5 2 3 2 2 3 2 3" xfId="4149" xr:uid="{00000000-0005-0000-0000-0000C0100000}"/>
    <cellStyle name="20% - Accent5 2 3 2 2 3 2 3 2" xfId="4150" xr:uid="{00000000-0005-0000-0000-0000C1100000}"/>
    <cellStyle name="20% - Accent5 2 3 2 2 3 2 4" xfId="4151" xr:uid="{00000000-0005-0000-0000-0000C2100000}"/>
    <cellStyle name="20% - Accent5 2 3 2 2 3 3" xfId="4152" xr:uid="{00000000-0005-0000-0000-0000C3100000}"/>
    <cellStyle name="20% - Accent5 2 3 2 2 3 3 2" xfId="4153" xr:uid="{00000000-0005-0000-0000-0000C4100000}"/>
    <cellStyle name="20% - Accent5 2 3 2 2 3 3 2 2" xfId="4154" xr:uid="{00000000-0005-0000-0000-0000C5100000}"/>
    <cellStyle name="20% - Accent5 2 3 2 2 3 3 3" xfId="4155" xr:uid="{00000000-0005-0000-0000-0000C6100000}"/>
    <cellStyle name="20% - Accent5 2 3 2 2 3 4" xfId="4156" xr:uid="{00000000-0005-0000-0000-0000C7100000}"/>
    <cellStyle name="20% - Accent5 2 3 2 2 3 4 2" xfId="4157" xr:uid="{00000000-0005-0000-0000-0000C8100000}"/>
    <cellStyle name="20% - Accent5 2 3 2 2 3 5" xfId="4158" xr:uid="{00000000-0005-0000-0000-0000C9100000}"/>
    <cellStyle name="20% - Accent5 2 3 2 2 4" xfId="4159" xr:uid="{00000000-0005-0000-0000-0000CA100000}"/>
    <cellStyle name="20% - Accent5 2 3 2 2 4 2" xfId="4160" xr:uid="{00000000-0005-0000-0000-0000CB100000}"/>
    <cellStyle name="20% - Accent5 2 3 2 2 4 2 2" xfId="4161" xr:uid="{00000000-0005-0000-0000-0000CC100000}"/>
    <cellStyle name="20% - Accent5 2 3 2 2 4 2 2 2" xfId="4162" xr:uid="{00000000-0005-0000-0000-0000CD100000}"/>
    <cellStyle name="20% - Accent5 2 3 2 2 4 2 3" xfId="4163" xr:uid="{00000000-0005-0000-0000-0000CE100000}"/>
    <cellStyle name="20% - Accent5 2 3 2 2 4 3" xfId="4164" xr:uid="{00000000-0005-0000-0000-0000CF100000}"/>
    <cellStyle name="20% - Accent5 2 3 2 2 4 3 2" xfId="4165" xr:uid="{00000000-0005-0000-0000-0000D0100000}"/>
    <cellStyle name="20% - Accent5 2 3 2 2 4 4" xfId="4166" xr:uid="{00000000-0005-0000-0000-0000D1100000}"/>
    <cellStyle name="20% - Accent5 2 3 2 2 5" xfId="4167" xr:uid="{00000000-0005-0000-0000-0000D2100000}"/>
    <cellStyle name="20% - Accent5 2 3 2 2 5 2" xfId="4168" xr:uid="{00000000-0005-0000-0000-0000D3100000}"/>
    <cellStyle name="20% - Accent5 2 3 2 2 5 2 2" xfId="4169" xr:uid="{00000000-0005-0000-0000-0000D4100000}"/>
    <cellStyle name="20% - Accent5 2 3 2 2 5 3" xfId="4170" xr:uid="{00000000-0005-0000-0000-0000D5100000}"/>
    <cellStyle name="20% - Accent5 2 3 2 2 6" xfId="4171" xr:uid="{00000000-0005-0000-0000-0000D6100000}"/>
    <cellStyle name="20% - Accent5 2 3 2 2 6 2" xfId="4172" xr:uid="{00000000-0005-0000-0000-0000D7100000}"/>
    <cellStyle name="20% - Accent5 2 3 2 2 7" xfId="4173" xr:uid="{00000000-0005-0000-0000-0000D8100000}"/>
    <cellStyle name="20% - Accent5 2 3 2 3" xfId="4174" xr:uid="{00000000-0005-0000-0000-0000D9100000}"/>
    <cellStyle name="20% - Accent5 2 3 2 3 2" xfId="4175" xr:uid="{00000000-0005-0000-0000-0000DA100000}"/>
    <cellStyle name="20% - Accent5 2 3 2 3 2 2" xfId="4176" xr:uid="{00000000-0005-0000-0000-0000DB100000}"/>
    <cellStyle name="20% - Accent5 2 3 2 3 2 2 2" xfId="4177" xr:uid="{00000000-0005-0000-0000-0000DC100000}"/>
    <cellStyle name="20% - Accent5 2 3 2 3 2 2 2 2" xfId="4178" xr:uid="{00000000-0005-0000-0000-0000DD100000}"/>
    <cellStyle name="20% - Accent5 2 3 2 3 2 2 3" xfId="4179" xr:uid="{00000000-0005-0000-0000-0000DE100000}"/>
    <cellStyle name="20% - Accent5 2 3 2 3 2 3" xfId="4180" xr:uid="{00000000-0005-0000-0000-0000DF100000}"/>
    <cellStyle name="20% - Accent5 2 3 2 3 2 3 2" xfId="4181" xr:uid="{00000000-0005-0000-0000-0000E0100000}"/>
    <cellStyle name="20% - Accent5 2 3 2 3 2 4" xfId="4182" xr:uid="{00000000-0005-0000-0000-0000E1100000}"/>
    <cellStyle name="20% - Accent5 2 3 2 3 3" xfId="4183" xr:uid="{00000000-0005-0000-0000-0000E2100000}"/>
    <cellStyle name="20% - Accent5 2 3 2 3 3 2" xfId="4184" xr:uid="{00000000-0005-0000-0000-0000E3100000}"/>
    <cellStyle name="20% - Accent5 2 3 2 3 3 2 2" xfId="4185" xr:uid="{00000000-0005-0000-0000-0000E4100000}"/>
    <cellStyle name="20% - Accent5 2 3 2 3 3 3" xfId="4186" xr:uid="{00000000-0005-0000-0000-0000E5100000}"/>
    <cellStyle name="20% - Accent5 2 3 2 3 4" xfId="4187" xr:uid="{00000000-0005-0000-0000-0000E6100000}"/>
    <cellStyle name="20% - Accent5 2 3 2 3 4 2" xfId="4188" xr:uid="{00000000-0005-0000-0000-0000E7100000}"/>
    <cellStyle name="20% - Accent5 2 3 2 3 5" xfId="4189" xr:uid="{00000000-0005-0000-0000-0000E8100000}"/>
    <cellStyle name="20% - Accent5 2 3 2 4" xfId="4190" xr:uid="{00000000-0005-0000-0000-0000E9100000}"/>
    <cellStyle name="20% - Accent5 2 3 2 4 2" xfId="4191" xr:uid="{00000000-0005-0000-0000-0000EA100000}"/>
    <cellStyle name="20% - Accent5 2 3 2 4 2 2" xfId="4192" xr:uid="{00000000-0005-0000-0000-0000EB100000}"/>
    <cellStyle name="20% - Accent5 2 3 2 4 2 2 2" xfId="4193" xr:uid="{00000000-0005-0000-0000-0000EC100000}"/>
    <cellStyle name="20% - Accent5 2 3 2 4 2 2 2 2" xfId="4194" xr:uid="{00000000-0005-0000-0000-0000ED100000}"/>
    <cellStyle name="20% - Accent5 2 3 2 4 2 2 3" xfId="4195" xr:uid="{00000000-0005-0000-0000-0000EE100000}"/>
    <cellStyle name="20% - Accent5 2 3 2 4 2 3" xfId="4196" xr:uid="{00000000-0005-0000-0000-0000EF100000}"/>
    <cellStyle name="20% - Accent5 2 3 2 4 2 3 2" xfId="4197" xr:uid="{00000000-0005-0000-0000-0000F0100000}"/>
    <cellStyle name="20% - Accent5 2 3 2 4 2 4" xfId="4198" xr:uid="{00000000-0005-0000-0000-0000F1100000}"/>
    <cellStyle name="20% - Accent5 2 3 2 4 3" xfId="4199" xr:uid="{00000000-0005-0000-0000-0000F2100000}"/>
    <cellStyle name="20% - Accent5 2 3 2 4 3 2" xfId="4200" xr:uid="{00000000-0005-0000-0000-0000F3100000}"/>
    <cellStyle name="20% - Accent5 2 3 2 4 3 2 2" xfId="4201" xr:uid="{00000000-0005-0000-0000-0000F4100000}"/>
    <cellStyle name="20% - Accent5 2 3 2 4 3 3" xfId="4202" xr:uid="{00000000-0005-0000-0000-0000F5100000}"/>
    <cellStyle name="20% - Accent5 2 3 2 4 4" xfId="4203" xr:uid="{00000000-0005-0000-0000-0000F6100000}"/>
    <cellStyle name="20% - Accent5 2 3 2 4 4 2" xfId="4204" xr:uid="{00000000-0005-0000-0000-0000F7100000}"/>
    <cellStyle name="20% - Accent5 2 3 2 4 5" xfId="4205" xr:uid="{00000000-0005-0000-0000-0000F8100000}"/>
    <cellStyle name="20% - Accent5 2 3 2 5" xfId="4206" xr:uid="{00000000-0005-0000-0000-0000F9100000}"/>
    <cellStyle name="20% - Accent5 2 3 2 5 2" xfId="4207" xr:uid="{00000000-0005-0000-0000-0000FA100000}"/>
    <cellStyle name="20% - Accent5 2 3 2 5 2 2" xfId="4208" xr:uid="{00000000-0005-0000-0000-0000FB100000}"/>
    <cellStyle name="20% - Accent5 2 3 2 5 2 2 2" xfId="4209" xr:uid="{00000000-0005-0000-0000-0000FC100000}"/>
    <cellStyle name="20% - Accent5 2 3 2 5 2 3" xfId="4210" xr:uid="{00000000-0005-0000-0000-0000FD100000}"/>
    <cellStyle name="20% - Accent5 2 3 2 5 3" xfId="4211" xr:uid="{00000000-0005-0000-0000-0000FE100000}"/>
    <cellStyle name="20% - Accent5 2 3 2 5 3 2" xfId="4212" xr:uid="{00000000-0005-0000-0000-0000FF100000}"/>
    <cellStyle name="20% - Accent5 2 3 2 5 4" xfId="4213" xr:uid="{00000000-0005-0000-0000-000000110000}"/>
    <cellStyle name="20% - Accent5 2 3 2 6" xfId="4214" xr:uid="{00000000-0005-0000-0000-000001110000}"/>
    <cellStyle name="20% - Accent5 2 3 2 6 2" xfId="4215" xr:uid="{00000000-0005-0000-0000-000002110000}"/>
    <cellStyle name="20% - Accent5 2 3 2 6 2 2" xfId="4216" xr:uid="{00000000-0005-0000-0000-000003110000}"/>
    <cellStyle name="20% - Accent5 2 3 2 6 3" xfId="4217" xr:uid="{00000000-0005-0000-0000-000004110000}"/>
    <cellStyle name="20% - Accent5 2 3 2 7" xfId="4218" xr:uid="{00000000-0005-0000-0000-000005110000}"/>
    <cellStyle name="20% - Accent5 2 3 2 7 2" xfId="4219" xr:uid="{00000000-0005-0000-0000-000006110000}"/>
    <cellStyle name="20% - Accent5 2 3 2 8" xfId="4220" xr:uid="{00000000-0005-0000-0000-000007110000}"/>
    <cellStyle name="20% - Accent5 2 3 3" xfId="4221" xr:uid="{00000000-0005-0000-0000-000008110000}"/>
    <cellStyle name="20% - Accent5 2 3 3 2" xfId="4222" xr:uid="{00000000-0005-0000-0000-000009110000}"/>
    <cellStyle name="20% - Accent5 2 3 3 2 2" xfId="4223" xr:uid="{00000000-0005-0000-0000-00000A110000}"/>
    <cellStyle name="20% - Accent5 2 3 3 2 2 2" xfId="4224" xr:uid="{00000000-0005-0000-0000-00000B110000}"/>
    <cellStyle name="20% - Accent5 2 3 3 2 2 2 2" xfId="4225" xr:uid="{00000000-0005-0000-0000-00000C110000}"/>
    <cellStyle name="20% - Accent5 2 3 3 2 2 2 2 2" xfId="4226" xr:uid="{00000000-0005-0000-0000-00000D110000}"/>
    <cellStyle name="20% - Accent5 2 3 3 2 2 2 3" xfId="4227" xr:uid="{00000000-0005-0000-0000-00000E110000}"/>
    <cellStyle name="20% - Accent5 2 3 3 2 2 3" xfId="4228" xr:uid="{00000000-0005-0000-0000-00000F110000}"/>
    <cellStyle name="20% - Accent5 2 3 3 2 2 3 2" xfId="4229" xr:uid="{00000000-0005-0000-0000-000010110000}"/>
    <cellStyle name="20% - Accent5 2 3 3 2 2 4" xfId="4230" xr:uid="{00000000-0005-0000-0000-000011110000}"/>
    <cellStyle name="20% - Accent5 2 3 3 2 3" xfId="4231" xr:uid="{00000000-0005-0000-0000-000012110000}"/>
    <cellStyle name="20% - Accent5 2 3 3 2 3 2" xfId="4232" xr:uid="{00000000-0005-0000-0000-000013110000}"/>
    <cellStyle name="20% - Accent5 2 3 3 2 3 2 2" xfId="4233" xr:uid="{00000000-0005-0000-0000-000014110000}"/>
    <cellStyle name="20% - Accent5 2 3 3 2 3 3" xfId="4234" xr:uid="{00000000-0005-0000-0000-000015110000}"/>
    <cellStyle name="20% - Accent5 2 3 3 2 4" xfId="4235" xr:uid="{00000000-0005-0000-0000-000016110000}"/>
    <cellStyle name="20% - Accent5 2 3 3 2 4 2" xfId="4236" xr:uid="{00000000-0005-0000-0000-000017110000}"/>
    <cellStyle name="20% - Accent5 2 3 3 2 5" xfId="4237" xr:uid="{00000000-0005-0000-0000-000018110000}"/>
    <cellStyle name="20% - Accent5 2 3 3 3" xfId="4238" xr:uid="{00000000-0005-0000-0000-000019110000}"/>
    <cellStyle name="20% - Accent5 2 3 3 3 2" xfId="4239" xr:uid="{00000000-0005-0000-0000-00001A110000}"/>
    <cellStyle name="20% - Accent5 2 3 3 3 2 2" xfId="4240" xr:uid="{00000000-0005-0000-0000-00001B110000}"/>
    <cellStyle name="20% - Accent5 2 3 3 3 2 2 2" xfId="4241" xr:uid="{00000000-0005-0000-0000-00001C110000}"/>
    <cellStyle name="20% - Accent5 2 3 3 3 2 2 2 2" xfId="4242" xr:uid="{00000000-0005-0000-0000-00001D110000}"/>
    <cellStyle name="20% - Accent5 2 3 3 3 2 2 3" xfId="4243" xr:uid="{00000000-0005-0000-0000-00001E110000}"/>
    <cellStyle name="20% - Accent5 2 3 3 3 2 3" xfId="4244" xr:uid="{00000000-0005-0000-0000-00001F110000}"/>
    <cellStyle name="20% - Accent5 2 3 3 3 2 3 2" xfId="4245" xr:uid="{00000000-0005-0000-0000-000020110000}"/>
    <cellStyle name="20% - Accent5 2 3 3 3 2 4" xfId="4246" xr:uid="{00000000-0005-0000-0000-000021110000}"/>
    <cellStyle name="20% - Accent5 2 3 3 3 3" xfId="4247" xr:uid="{00000000-0005-0000-0000-000022110000}"/>
    <cellStyle name="20% - Accent5 2 3 3 3 3 2" xfId="4248" xr:uid="{00000000-0005-0000-0000-000023110000}"/>
    <cellStyle name="20% - Accent5 2 3 3 3 3 2 2" xfId="4249" xr:uid="{00000000-0005-0000-0000-000024110000}"/>
    <cellStyle name="20% - Accent5 2 3 3 3 3 3" xfId="4250" xr:uid="{00000000-0005-0000-0000-000025110000}"/>
    <cellStyle name="20% - Accent5 2 3 3 3 4" xfId="4251" xr:uid="{00000000-0005-0000-0000-000026110000}"/>
    <cellStyle name="20% - Accent5 2 3 3 3 4 2" xfId="4252" xr:uid="{00000000-0005-0000-0000-000027110000}"/>
    <cellStyle name="20% - Accent5 2 3 3 3 5" xfId="4253" xr:uid="{00000000-0005-0000-0000-000028110000}"/>
    <cellStyle name="20% - Accent5 2 3 3 4" xfId="4254" xr:uid="{00000000-0005-0000-0000-000029110000}"/>
    <cellStyle name="20% - Accent5 2 3 3 4 2" xfId="4255" xr:uid="{00000000-0005-0000-0000-00002A110000}"/>
    <cellStyle name="20% - Accent5 2 3 3 4 2 2" xfId="4256" xr:uid="{00000000-0005-0000-0000-00002B110000}"/>
    <cellStyle name="20% - Accent5 2 3 3 4 2 2 2" xfId="4257" xr:uid="{00000000-0005-0000-0000-00002C110000}"/>
    <cellStyle name="20% - Accent5 2 3 3 4 2 3" xfId="4258" xr:uid="{00000000-0005-0000-0000-00002D110000}"/>
    <cellStyle name="20% - Accent5 2 3 3 4 3" xfId="4259" xr:uid="{00000000-0005-0000-0000-00002E110000}"/>
    <cellStyle name="20% - Accent5 2 3 3 4 3 2" xfId="4260" xr:uid="{00000000-0005-0000-0000-00002F110000}"/>
    <cellStyle name="20% - Accent5 2 3 3 4 4" xfId="4261" xr:uid="{00000000-0005-0000-0000-000030110000}"/>
    <cellStyle name="20% - Accent5 2 3 3 5" xfId="4262" xr:uid="{00000000-0005-0000-0000-000031110000}"/>
    <cellStyle name="20% - Accent5 2 3 3 5 2" xfId="4263" xr:uid="{00000000-0005-0000-0000-000032110000}"/>
    <cellStyle name="20% - Accent5 2 3 3 5 2 2" xfId="4264" xr:uid="{00000000-0005-0000-0000-000033110000}"/>
    <cellStyle name="20% - Accent5 2 3 3 5 3" xfId="4265" xr:uid="{00000000-0005-0000-0000-000034110000}"/>
    <cellStyle name="20% - Accent5 2 3 3 6" xfId="4266" xr:uid="{00000000-0005-0000-0000-000035110000}"/>
    <cellStyle name="20% - Accent5 2 3 3 6 2" xfId="4267" xr:uid="{00000000-0005-0000-0000-000036110000}"/>
    <cellStyle name="20% - Accent5 2 3 3 7" xfId="4268" xr:uid="{00000000-0005-0000-0000-000037110000}"/>
    <cellStyle name="20% - Accent5 2 3 4" xfId="4269" xr:uid="{00000000-0005-0000-0000-000038110000}"/>
    <cellStyle name="20% - Accent5 2 3 4 2" xfId="4270" xr:uid="{00000000-0005-0000-0000-000039110000}"/>
    <cellStyle name="20% - Accent5 2 3 4 2 2" xfId="4271" xr:uid="{00000000-0005-0000-0000-00003A110000}"/>
    <cellStyle name="20% - Accent5 2 3 4 2 2 2" xfId="4272" xr:uid="{00000000-0005-0000-0000-00003B110000}"/>
    <cellStyle name="20% - Accent5 2 3 4 2 2 2 2" xfId="4273" xr:uid="{00000000-0005-0000-0000-00003C110000}"/>
    <cellStyle name="20% - Accent5 2 3 4 2 2 3" xfId="4274" xr:uid="{00000000-0005-0000-0000-00003D110000}"/>
    <cellStyle name="20% - Accent5 2 3 4 2 3" xfId="4275" xr:uid="{00000000-0005-0000-0000-00003E110000}"/>
    <cellStyle name="20% - Accent5 2 3 4 2 3 2" xfId="4276" xr:uid="{00000000-0005-0000-0000-00003F110000}"/>
    <cellStyle name="20% - Accent5 2 3 4 2 4" xfId="4277" xr:uid="{00000000-0005-0000-0000-000040110000}"/>
    <cellStyle name="20% - Accent5 2 3 4 3" xfId="4278" xr:uid="{00000000-0005-0000-0000-000041110000}"/>
    <cellStyle name="20% - Accent5 2 3 4 3 2" xfId="4279" xr:uid="{00000000-0005-0000-0000-000042110000}"/>
    <cellStyle name="20% - Accent5 2 3 4 3 2 2" xfId="4280" xr:uid="{00000000-0005-0000-0000-000043110000}"/>
    <cellStyle name="20% - Accent5 2 3 4 3 3" xfId="4281" xr:uid="{00000000-0005-0000-0000-000044110000}"/>
    <cellStyle name="20% - Accent5 2 3 4 4" xfId="4282" xr:uid="{00000000-0005-0000-0000-000045110000}"/>
    <cellStyle name="20% - Accent5 2 3 4 4 2" xfId="4283" xr:uid="{00000000-0005-0000-0000-000046110000}"/>
    <cellStyle name="20% - Accent5 2 3 4 5" xfId="4284" xr:uid="{00000000-0005-0000-0000-000047110000}"/>
    <cellStyle name="20% - Accent5 2 3 5" xfId="4285" xr:uid="{00000000-0005-0000-0000-000048110000}"/>
    <cellStyle name="20% - Accent5 2 3 5 2" xfId="4286" xr:uid="{00000000-0005-0000-0000-000049110000}"/>
    <cellStyle name="20% - Accent5 2 3 5 2 2" xfId="4287" xr:uid="{00000000-0005-0000-0000-00004A110000}"/>
    <cellStyle name="20% - Accent5 2 3 5 2 2 2" xfId="4288" xr:uid="{00000000-0005-0000-0000-00004B110000}"/>
    <cellStyle name="20% - Accent5 2 3 5 2 2 2 2" xfId="4289" xr:uid="{00000000-0005-0000-0000-00004C110000}"/>
    <cellStyle name="20% - Accent5 2 3 5 2 2 3" xfId="4290" xr:uid="{00000000-0005-0000-0000-00004D110000}"/>
    <cellStyle name="20% - Accent5 2 3 5 2 3" xfId="4291" xr:uid="{00000000-0005-0000-0000-00004E110000}"/>
    <cellStyle name="20% - Accent5 2 3 5 2 3 2" xfId="4292" xr:uid="{00000000-0005-0000-0000-00004F110000}"/>
    <cellStyle name="20% - Accent5 2 3 5 2 4" xfId="4293" xr:uid="{00000000-0005-0000-0000-000050110000}"/>
    <cellStyle name="20% - Accent5 2 3 5 3" xfId="4294" xr:uid="{00000000-0005-0000-0000-000051110000}"/>
    <cellStyle name="20% - Accent5 2 3 5 3 2" xfId="4295" xr:uid="{00000000-0005-0000-0000-000052110000}"/>
    <cellStyle name="20% - Accent5 2 3 5 3 2 2" xfId="4296" xr:uid="{00000000-0005-0000-0000-000053110000}"/>
    <cellStyle name="20% - Accent5 2 3 5 3 3" xfId="4297" xr:uid="{00000000-0005-0000-0000-000054110000}"/>
    <cellStyle name="20% - Accent5 2 3 5 4" xfId="4298" xr:uid="{00000000-0005-0000-0000-000055110000}"/>
    <cellStyle name="20% - Accent5 2 3 5 4 2" xfId="4299" xr:uid="{00000000-0005-0000-0000-000056110000}"/>
    <cellStyle name="20% - Accent5 2 3 5 5" xfId="4300" xr:uid="{00000000-0005-0000-0000-000057110000}"/>
    <cellStyle name="20% - Accent5 2 3 6" xfId="4301" xr:uid="{00000000-0005-0000-0000-000058110000}"/>
    <cellStyle name="20% - Accent5 2 3 6 2" xfId="4302" xr:uid="{00000000-0005-0000-0000-000059110000}"/>
    <cellStyle name="20% - Accent5 2 3 6 2 2" xfId="4303" xr:uid="{00000000-0005-0000-0000-00005A110000}"/>
    <cellStyle name="20% - Accent5 2 3 6 2 2 2" xfId="4304" xr:uid="{00000000-0005-0000-0000-00005B110000}"/>
    <cellStyle name="20% - Accent5 2 3 6 2 3" xfId="4305" xr:uid="{00000000-0005-0000-0000-00005C110000}"/>
    <cellStyle name="20% - Accent5 2 3 6 3" xfId="4306" xr:uid="{00000000-0005-0000-0000-00005D110000}"/>
    <cellStyle name="20% - Accent5 2 3 6 3 2" xfId="4307" xr:uid="{00000000-0005-0000-0000-00005E110000}"/>
    <cellStyle name="20% - Accent5 2 3 6 4" xfId="4308" xr:uid="{00000000-0005-0000-0000-00005F110000}"/>
    <cellStyle name="20% - Accent5 2 3 7" xfId="4309" xr:uid="{00000000-0005-0000-0000-000060110000}"/>
    <cellStyle name="20% - Accent5 2 3 7 2" xfId="4310" xr:uid="{00000000-0005-0000-0000-000061110000}"/>
    <cellStyle name="20% - Accent5 2 3 7 2 2" xfId="4311" xr:uid="{00000000-0005-0000-0000-000062110000}"/>
    <cellStyle name="20% - Accent5 2 3 7 3" xfId="4312" xr:uid="{00000000-0005-0000-0000-000063110000}"/>
    <cellStyle name="20% - Accent5 2 3 8" xfId="4313" xr:uid="{00000000-0005-0000-0000-000064110000}"/>
    <cellStyle name="20% - Accent5 2 3 8 2" xfId="4314" xr:uid="{00000000-0005-0000-0000-000065110000}"/>
    <cellStyle name="20% - Accent5 2 3 9" xfId="4315" xr:uid="{00000000-0005-0000-0000-000066110000}"/>
    <cellStyle name="20% - Accent5 2 4" xfId="4316" xr:uid="{00000000-0005-0000-0000-000067110000}"/>
    <cellStyle name="20% - Accent5 2 4 2" xfId="4317" xr:uid="{00000000-0005-0000-0000-000068110000}"/>
    <cellStyle name="20% - Accent5 2 4 2 2" xfId="4318" xr:uid="{00000000-0005-0000-0000-000069110000}"/>
    <cellStyle name="20% - Accent5 2 4 2 2 2" xfId="4319" xr:uid="{00000000-0005-0000-0000-00006A110000}"/>
    <cellStyle name="20% - Accent5 2 4 2 2 2 2" xfId="4320" xr:uid="{00000000-0005-0000-0000-00006B110000}"/>
    <cellStyle name="20% - Accent5 2 4 2 2 2 2 2" xfId="4321" xr:uid="{00000000-0005-0000-0000-00006C110000}"/>
    <cellStyle name="20% - Accent5 2 4 2 2 2 2 2 2" xfId="4322" xr:uid="{00000000-0005-0000-0000-00006D110000}"/>
    <cellStyle name="20% - Accent5 2 4 2 2 2 2 2 2 2" xfId="4323" xr:uid="{00000000-0005-0000-0000-00006E110000}"/>
    <cellStyle name="20% - Accent5 2 4 2 2 2 2 2 3" xfId="4324" xr:uid="{00000000-0005-0000-0000-00006F110000}"/>
    <cellStyle name="20% - Accent5 2 4 2 2 2 2 3" xfId="4325" xr:uid="{00000000-0005-0000-0000-000070110000}"/>
    <cellStyle name="20% - Accent5 2 4 2 2 2 2 3 2" xfId="4326" xr:uid="{00000000-0005-0000-0000-000071110000}"/>
    <cellStyle name="20% - Accent5 2 4 2 2 2 2 4" xfId="4327" xr:uid="{00000000-0005-0000-0000-000072110000}"/>
    <cellStyle name="20% - Accent5 2 4 2 2 2 3" xfId="4328" xr:uid="{00000000-0005-0000-0000-000073110000}"/>
    <cellStyle name="20% - Accent5 2 4 2 2 2 3 2" xfId="4329" xr:uid="{00000000-0005-0000-0000-000074110000}"/>
    <cellStyle name="20% - Accent5 2 4 2 2 2 3 2 2" xfId="4330" xr:uid="{00000000-0005-0000-0000-000075110000}"/>
    <cellStyle name="20% - Accent5 2 4 2 2 2 3 3" xfId="4331" xr:uid="{00000000-0005-0000-0000-000076110000}"/>
    <cellStyle name="20% - Accent5 2 4 2 2 2 4" xfId="4332" xr:uid="{00000000-0005-0000-0000-000077110000}"/>
    <cellStyle name="20% - Accent5 2 4 2 2 2 4 2" xfId="4333" xr:uid="{00000000-0005-0000-0000-000078110000}"/>
    <cellStyle name="20% - Accent5 2 4 2 2 2 5" xfId="4334" xr:uid="{00000000-0005-0000-0000-000079110000}"/>
    <cellStyle name="20% - Accent5 2 4 2 2 3" xfId="4335" xr:uid="{00000000-0005-0000-0000-00007A110000}"/>
    <cellStyle name="20% - Accent5 2 4 2 2 3 2" xfId="4336" xr:uid="{00000000-0005-0000-0000-00007B110000}"/>
    <cellStyle name="20% - Accent5 2 4 2 2 3 2 2" xfId="4337" xr:uid="{00000000-0005-0000-0000-00007C110000}"/>
    <cellStyle name="20% - Accent5 2 4 2 2 3 2 2 2" xfId="4338" xr:uid="{00000000-0005-0000-0000-00007D110000}"/>
    <cellStyle name="20% - Accent5 2 4 2 2 3 2 2 2 2" xfId="4339" xr:uid="{00000000-0005-0000-0000-00007E110000}"/>
    <cellStyle name="20% - Accent5 2 4 2 2 3 2 2 3" xfId="4340" xr:uid="{00000000-0005-0000-0000-00007F110000}"/>
    <cellStyle name="20% - Accent5 2 4 2 2 3 2 3" xfId="4341" xr:uid="{00000000-0005-0000-0000-000080110000}"/>
    <cellStyle name="20% - Accent5 2 4 2 2 3 2 3 2" xfId="4342" xr:uid="{00000000-0005-0000-0000-000081110000}"/>
    <cellStyle name="20% - Accent5 2 4 2 2 3 2 4" xfId="4343" xr:uid="{00000000-0005-0000-0000-000082110000}"/>
    <cellStyle name="20% - Accent5 2 4 2 2 3 3" xfId="4344" xr:uid="{00000000-0005-0000-0000-000083110000}"/>
    <cellStyle name="20% - Accent5 2 4 2 2 3 3 2" xfId="4345" xr:uid="{00000000-0005-0000-0000-000084110000}"/>
    <cellStyle name="20% - Accent5 2 4 2 2 3 3 2 2" xfId="4346" xr:uid="{00000000-0005-0000-0000-000085110000}"/>
    <cellStyle name="20% - Accent5 2 4 2 2 3 3 3" xfId="4347" xr:uid="{00000000-0005-0000-0000-000086110000}"/>
    <cellStyle name="20% - Accent5 2 4 2 2 3 4" xfId="4348" xr:uid="{00000000-0005-0000-0000-000087110000}"/>
    <cellStyle name="20% - Accent5 2 4 2 2 3 4 2" xfId="4349" xr:uid="{00000000-0005-0000-0000-000088110000}"/>
    <cellStyle name="20% - Accent5 2 4 2 2 3 5" xfId="4350" xr:uid="{00000000-0005-0000-0000-000089110000}"/>
    <cellStyle name="20% - Accent5 2 4 2 2 4" xfId="4351" xr:uid="{00000000-0005-0000-0000-00008A110000}"/>
    <cellStyle name="20% - Accent5 2 4 2 2 4 2" xfId="4352" xr:uid="{00000000-0005-0000-0000-00008B110000}"/>
    <cellStyle name="20% - Accent5 2 4 2 2 4 2 2" xfId="4353" xr:uid="{00000000-0005-0000-0000-00008C110000}"/>
    <cellStyle name="20% - Accent5 2 4 2 2 4 2 2 2" xfId="4354" xr:uid="{00000000-0005-0000-0000-00008D110000}"/>
    <cellStyle name="20% - Accent5 2 4 2 2 4 2 3" xfId="4355" xr:uid="{00000000-0005-0000-0000-00008E110000}"/>
    <cellStyle name="20% - Accent5 2 4 2 2 4 3" xfId="4356" xr:uid="{00000000-0005-0000-0000-00008F110000}"/>
    <cellStyle name="20% - Accent5 2 4 2 2 4 3 2" xfId="4357" xr:uid="{00000000-0005-0000-0000-000090110000}"/>
    <cellStyle name="20% - Accent5 2 4 2 2 4 4" xfId="4358" xr:uid="{00000000-0005-0000-0000-000091110000}"/>
    <cellStyle name="20% - Accent5 2 4 2 2 5" xfId="4359" xr:uid="{00000000-0005-0000-0000-000092110000}"/>
    <cellStyle name="20% - Accent5 2 4 2 2 5 2" xfId="4360" xr:uid="{00000000-0005-0000-0000-000093110000}"/>
    <cellStyle name="20% - Accent5 2 4 2 2 5 2 2" xfId="4361" xr:uid="{00000000-0005-0000-0000-000094110000}"/>
    <cellStyle name="20% - Accent5 2 4 2 2 5 3" xfId="4362" xr:uid="{00000000-0005-0000-0000-000095110000}"/>
    <cellStyle name="20% - Accent5 2 4 2 2 6" xfId="4363" xr:uid="{00000000-0005-0000-0000-000096110000}"/>
    <cellStyle name="20% - Accent5 2 4 2 2 6 2" xfId="4364" xr:uid="{00000000-0005-0000-0000-000097110000}"/>
    <cellStyle name="20% - Accent5 2 4 2 2 7" xfId="4365" xr:uid="{00000000-0005-0000-0000-000098110000}"/>
    <cellStyle name="20% - Accent5 2 4 2 3" xfId="4366" xr:uid="{00000000-0005-0000-0000-000099110000}"/>
    <cellStyle name="20% - Accent5 2 4 2 3 2" xfId="4367" xr:uid="{00000000-0005-0000-0000-00009A110000}"/>
    <cellStyle name="20% - Accent5 2 4 2 3 2 2" xfId="4368" xr:uid="{00000000-0005-0000-0000-00009B110000}"/>
    <cellStyle name="20% - Accent5 2 4 2 3 2 2 2" xfId="4369" xr:uid="{00000000-0005-0000-0000-00009C110000}"/>
    <cellStyle name="20% - Accent5 2 4 2 3 2 2 2 2" xfId="4370" xr:uid="{00000000-0005-0000-0000-00009D110000}"/>
    <cellStyle name="20% - Accent5 2 4 2 3 2 2 3" xfId="4371" xr:uid="{00000000-0005-0000-0000-00009E110000}"/>
    <cellStyle name="20% - Accent5 2 4 2 3 2 3" xfId="4372" xr:uid="{00000000-0005-0000-0000-00009F110000}"/>
    <cellStyle name="20% - Accent5 2 4 2 3 2 3 2" xfId="4373" xr:uid="{00000000-0005-0000-0000-0000A0110000}"/>
    <cellStyle name="20% - Accent5 2 4 2 3 2 4" xfId="4374" xr:uid="{00000000-0005-0000-0000-0000A1110000}"/>
    <cellStyle name="20% - Accent5 2 4 2 3 3" xfId="4375" xr:uid="{00000000-0005-0000-0000-0000A2110000}"/>
    <cellStyle name="20% - Accent5 2 4 2 3 3 2" xfId="4376" xr:uid="{00000000-0005-0000-0000-0000A3110000}"/>
    <cellStyle name="20% - Accent5 2 4 2 3 3 2 2" xfId="4377" xr:uid="{00000000-0005-0000-0000-0000A4110000}"/>
    <cellStyle name="20% - Accent5 2 4 2 3 3 3" xfId="4378" xr:uid="{00000000-0005-0000-0000-0000A5110000}"/>
    <cellStyle name="20% - Accent5 2 4 2 3 4" xfId="4379" xr:uid="{00000000-0005-0000-0000-0000A6110000}"/>
    <cellStyle name="20% - Accent5 2 4 2 3 4 2" xfId="4380" xr:uid="{00000000-0005-0000-0000-0000A7110000}"/>
    <cellStyle name="20% - Accent5 2 4 2 3 5" xfId="4381" xr:uid="{00000000-0005-0000-0000-0000A8110000}"/>
    <cellStyle name="20% - Accent5 2 4 2 4" xfId="4382" xr:uid="{00000000-0005-0000-0000-0000A9110000}"/>
    <cellStyle name="20% - Accent5 2 4 2 4 2" xfId="4383" xr:uid="{00000000-0005-0000-0000-0000AA110000}"/>
    <cellStyle name="20% - Accent5 2 4 2 4 2 2" xfId="4384" xr:uid="{00000000-0005-0000-0000-0000AB110000}"/>
    <cellStyle name="20% - Accent5 2 4 2 4 2 2 2" xfId="4385" xr:uid="{00000000-0005-0000-0000-0000AC110000}"/>
    <cellStyle name="20% - Accent5 2 4 2 4 2 2 2 2" xfId="4386" xr:uid="{00000000-0005-0000-0000-0000AD110000}"/>
    <cellStyle name="20% - Accent5 2 4 2 4 2 2 3" xfId="4387" xr:uid="{00000000-0005-0000-0000-0000AE110000}"/>
    <cellStyle name="20% - Accent5 2 4 2 4 2 3" xfId="4388" xr:uid="{00000000-0005-0000-0000-0000AF110000}"/>
    <cellStyle name="20% - Accent5 2 4 2 4 2 3 2" xfId="4389" xr:uid="{00000000-0005-0000-0000-0000B0110000}"/>
    <cellStyle name="20% - Accent5 2 4 2 4 2 4" xfId="4390" xr:uid="{00000000-0005-0000-0000-0000B1110000}"/>
    <cellStyle name="20% - Accent5 2 4 2 4 3" xfId="4391" xr:uid="{00000000-0005-0000-0000-0000B2110000}"/>
    <cellStyle name="20% - Accent5 2 4 2 4 3 2" xfId="4392" xr:uid="{00000000-0005-0000-0000-0000B3110000}"/>
    <cellStyle name="20% - Accent5 2 4 2 4 3 2 2" xfId="4393" xr:uid="{00000000-0005-0000-0000-0000B4110000}"/>
    <cellStyle name="20% - Accent5 2 4 2 4 3 3" xfId="4394" xr:uid="{00000000-0005-0000-0000-0000B5110000}"/>
    <cellStyle name="20% - Accent5 2 4 2 4 4" xfId="4395" xr:uid="{00000000-0005-0000-0000-0000B6110000}"/>
    <cellStyle name="20% - Accent5 2 4 2 4 4 2" xfId="4396" xr:uid="{00000000-0005-0000-0000-0000B7110000}"/>
    <cellStyle name="20% - Accent5 2 4 2 4 5" xfId="4397" xr:uid="{00000000-0005-0000-0000-0000B8110000}"/>
    <cellStyle name="20% - Accent5 2 4 2 5" xfId="4398" xr:uid="{00000000-0005-0000-0000-0000B9110000}"/>
    <cellStyle name="20% - Accent5 2 4 2 5 2" xfId="4399" xr:uid="{00000000-0005-0000-0000-0000BA110000}"/>
    <cellStyle name="20% - Accent5 2 4 2 5 2 2" xfId="4400" xr:uid="{00000000-0005-0000-0000-0000BB110000}"/>
    <cellStyle name="20% - Accent5 2 4 2 5 2 2 2" xfId="4401" xr:uid="{00000000-0005-0000-0000-0000BC110000}"/>
    <cellStyle name="20% - Accent5 2 4 2 5 2 3" xfId="4402" xr:uid="{00000000-0005-0000-0000-0000BD110000}"/>
    <cellStyle name="20% - Accent5 2 4 2 5 3" xfId="4403" xr:uid="{00000000-0005-0000-0000-0000BE110000}"/>
    <cellStyle name="20% - Accent5 2 4 2 5 3 2" xfId="4404" xr:uid="{00000000-0005-0000-0000-0000BF110000}"/>
    <cellStyle name="20% - Accent5 2 4 2 5 4" xfId="4405" xr:uid="{00000000-0005-0000-0000-0000C0110000}"/>
    <cellStyle name="20% - Accent5 2 4 2 6" xfId="4406" xr:uid="{00000000-0005-0000-0000-0000C1110000}"/>
    <cellStyle name="20% - Accent5 2 4 2 6 2" xfId="4407" xr:uid="{00000000-0005-0000-0000-0000C2110000}"/>
    <cellStyle name="20% - Accent5 2 4 2 6 2 2" xfId="4408" xr:uid="{00000000-0005-0000-0000-0000C3110000}"/>
    <cellStyle name="20% - Accent5 2 4 2 6 3" xfId="4409" xr:uid="{00000000-0005-0000-0000-0000C4110000}"/>
    <cellStyle name="20% - Accent5 2 4 2 7" xfId="4410" xr:uid="{00000000-0005-0000-0000-0000C5110000}"/>
    <cellStyle name="20% - Accent5 2 4 2 7 2" xfId="4411" xr:uid="{00000000-0005-0000-0000-0000C6110000}"/>
    <cellStyle name="20% - Accent5 2 4 2 8" xfId="4412" xr:uid="{00000000-0005-0000-0000-0000C7110000}"/>
    <cellStyle name="20% - Accent5 2 4 3" xfId="4413" xr:uid="{00000000-0005-0000-0000-0000C8110000}"/>
    <cellStyle name="20% - Accent5 2 4 3 2" xfId="4414" xr:uid="{00000000-0005-0000-0000-0000C9110000}"/>
    <cellStyle name="20% - Accent5 2 4 3 2 2" xfId="4415" xr:uid="{00000000-0005-0000-0000-0000CA110000}"/>
    <cellStyle name="20% - Accent5 2 4 3 2 2 2" xfId="4416" xr:uid="{00000000-0005-0000-0000-0000CB110000}"/>
    <cellStyle name="20% - Accent5 2 4 3 2 2 2 2" xfId="4417" xr:uid="{00000000-0005-0000-0000-0000CC110000}"/>
    <cellStyle name="20% - Accent5 2 4 3 2 2 2 2 2" xfId="4418" xr:uid="{00000000-0005-0000-0000-0000CD110000}"/>
    <cellStyle name="20% - Accent5 2 4 3 2 2 2 3" xfId="4419" xr:uid="{00000000-0005-0000-0000-0000CE110000}"/>
    <cellStyle name="20% - Accent5 2 4 3 2 2 3" xfId="4420" xr:uid="{00000000-0005-0000-0000-0000CF110000}"/>
    <cellStyle name="20% - Accent5 2 4 3 2 2 3 2" xfId="4421" xr:uid="{00000000-0005-0000-0000-0000D0110000}"/>
    <cellStyle name="20% - Accent5 2 4 3 2 2 4" xfId="4422" xr:uid="{00000000-0005-0000-0000-0000D1110000}"/>
    <cellStyle name="20% - Accent5 2 4 3 2 3" xfId="4423" xr:uid="{00000000-0005-0000-0000-0000D2110000}"/>
    <cellStyle name="20% - Accent5 2 4 3 2 3 2" xfId="4424" xr:uid="{00000000-0005-0000-0000-0000D3110000}"/>
    <cellStyle name="20% - Accent5 2 4 3 2 3 2 2" xfId="4425" xr:uid="{00000000-0005-0000-0000-0000D4110000}"/>
    <cellStyle name="20% - Accent5 2 4 3 2 3 3" xfId="4426" xr:uid="{00000000-0005-0000-0000-0000D5110000}"/>
    <cellStyle name="20% - Accent5 2 4 3 2 4" xfId="4427" xr:uid="{00000000-0005-0000-0000-0000D6110000}"/>
    <cellStyle name="20% - Accent5 2 4 3 2 4 2" xfId="4428" xr:uid="{00000000-0005-0000-0000-0000D7110000}"/>
    <cellStyle name="20% - Accent5 2 4 3 2 5" xfId="4429" xr:uid="{00000000-0005-0000-0000-0000D8110000}"/>
    <cellStyle name="20% - Accent5 2 4 3 3" xfId="4430" xr:uid="{00000000-0005-0000-0000-0000D9110000}"/>
    <cellStyle name="20% - Accent5 2 4 3 3 2" xfId="4431" xr:uid="{00000000-0005-0000-0000-0000DA110000}"/>
    <cellStyle name="20% - Accent5 2 4 3 3 2 2" xfId="4432" xr:uid="{00000000-0005-0000-0000-0000DB110000}"/>
    <cellStyle name="20% - Accent5 2 4 3 3 2 2 2" xfId="4433" xr:uid="{00000000-0005-0000-0000-0000DC110000}"/>
    <cellStyle name="20% - Accent5 2 4 3 3 2 2 2 2" xfId="4434" xr:uid="{00000000-0005-0000-0000-0000DD110000}"/>
    <cellStyle name="20% - Accent5 2 4 3 3 2 2 3" xfId="4435" xr:uid="{00000000-0005-0000-0000-0000DE110000}"/>
    <cellStyle name="20% - Accent5 2 4 3 3 2 3" xfId="4436" xr:uid="{00000000-0005-0000-0000-0000DF110000}"/>
    <cellStyle name="20% - Accent5 2 4 3 3 2 3 2" xfId="4437" xr:uid="{00000000-0005-0000-0000-0000E0110000}"/>
    <cellStyle name="20% - Accent5 2 4 3 3 2 4" xfId="4438" xr:uid="{00000000-0005-0000-0000-0000E1110000}"/>
    <cellStyle name="20% - Accent5 2 4 3 3 3" xfId="4439" xr:uid="{00000000-0005-0000-0000-0000E2110000}"/>
    <cellStyle name="20% - Accent5 2 4 3 3 3 2" xfId="4440" xr:uid="{00000000-0005-0000-0000-0000E3110000}"/>
    <cellStyle name="20% - Accent5 2 4 3 3 3 2 2" xfId="4441" xr:uid="{00000000-0005-0000-0000-0000E4110000}"/>
    <cellStyle name="20% - Accent5 2 4 3 3 3 3" xfId="4442" xr:uid="{00000000-0005-0000-0000-0000E5110000}"/>
    <cellStyle name="20% - Accent5 2 4 3 3 4" xfId="4443" xr:uid="{00000000-0005-0000-0000-0000E6110000}"/>
    <cellStyle name="20% - Accent5 2 4 3 3 4 2" xfId="4444" xr:uid="{00000000-0005-0000-0000-0000E7110000}"/>
    <cellStyle name="20% - Accent5 2 4 3 3 5" xfId="4445" xr:uid="{00000000-0005-0000-0000-0000E8110000}"/>
    <cellStyle name="20% - Accent5 2 4 3 4" xfId="4446" xr:uid="{00000000-0005-0000-0000-0000E9110000}"/>
    <cellStyle name="20% - Accent5 2 4 3 4 2" xfId="4447" xr:uid="{00000000-0005-0000-0000-0000EA110000}"/>
    <cellStyle name="20% - Accent5 2 4 3 4 2 2" xfId="4448" xr:uid="{00000000-0005-0000-0000-0000EB110000}"/>
    <cellStyle name="20% - Accent5 2 4 3 4 2 2 2" xfId="4449" xr:uid="{00000000-0005-0000-0000-0000EC110000}"/>
    <cellStyle name="20% - Accent5 2 4 3 4 2 3" xfId="4450" xr:uid="{00000000-0005-0000-0000-0000ED110000}"/>
    <cellStyle name="20% - Accent5 2 4 3 4 3" xfId="4451" xr:uid="{00000000-0005-0000-0000-0000EE110000}"/>
    <cellStyle name="20% - Accent5 2 4 3 4 3 2" xfId="4452" xr:uid="{00000000-0005-0000-0000-0000EF110000}"/>
    <cellStyle name="20% - Accent5 2 4 3 4 4" xfId="4453" xr:uid="{00000000-0005-0000-0000-0000F0110000}"/>
    <cellStyle name="20% - Accent5 2 4 3 5" xfId="4454" xr:uid="{00000000-0005-0000-0000-0000F1110000}"/>
    <cellStyle name="20% - Accent5 2 4 3 5 2" xfId="4455" xr:uid="{00000000-0005-0000-0000-0000F2110000}"/>
    <cellStyle name="20% - Accent5 2 4 3 5 2 2" xfId="4456" xr:uid="{00000000-0005-0000-0000-0000F3110000}"/>
    <cellStyle name="20% - Accent5 2 4 3 5 3" xfId="4457" xr:uid="{00000000-0005-0000-0000-0000F4110000}"/>
    <cellStyle name="20% - Accent5 2 4 3 6" xfId="4458" xr:uid="{00000000-0005-0000-0000-0000F5110000}"/>
    <cellStyle name="20% - Accent5 2 4 3 6 2" xfId="4459" xr:uid="{00000000-0005-0000-0000-0000F6110000}"/>
    <cellStyle name="20% - Accent5 2 4 3 7" xfId="4460" xr:uid="{00000000-0005-0000-0000-0000F7110000}"/>
    <cellStyle name="20% - Accent5 2 4 4" xfId="4461" xr:uid="{00000000-0005-0000-0000-0000F8110000}"/>
    <cellStyle name="20% - Accent5 2 4 4 2" xfId="4462" xr:uid="{00000000-0005-0000-0000-0000F9110000}"/>
    <cellStyle name="20% - Accent5 2 4 4 2 2" xfId="4463" xr:uid="{00000000-0005-0000-0000-0000FA110000}"/>
    <cellStyle name="20% - Accent5 2 4 4 2 2 2" xfId="4464" xr:uid="{00000000-0005-0000-0000-0000FB110000}"/>
    <cellStyle name="20% - Accent5 2 4 4 2 2 2 2" xfId="4465" xr:uid="{00000000-0005-0000-0000-0000FC110000}"/>
    <cellStyle name="20% - Accent5 2 4 4 2 2 3" xfId="4466" xr:uid="{00000000-0005-0000-0000-0000FD110000}"/>
    <cellStyle name="20% - Accent5 2 4 4 2 3" xfId="4467" xr:uid="{00000000-0005-0000-0000-0000FE110000}"/>
    <cellStyle name="20% - Accent5 2 4 4 2 3 2" xfId="4468" xr:uid="{00000000-0005-0000-0000-0000FF110000}"/>
    <cellStyle name="20% - Accent5 2 4 4 2 4" xfId="4469" xr:uid="{00000000-0005-0000-0000-000000120000}"/>
    <cellStyle name="20% - Accent5 2 4 4 3" xfId="4470" xr:uid="{00000000-0005-0000-0000-000001120000}"/>
    <cellStyle name="20% - Accent5 2 4 4 3 2" xfId="4471" xr:uid="{00000000-0005-0000-0000-000002120000}"/>
    <cellStyle name="20% - Accent5 2 4 4 3 2 2" xfId="4472" xr:uid="{00000000-0005-0000-0000-000003120000}"/>
    <cellStyle name="20% - Accent5 2 4 4 3 3" xfId="4473" xr:uid="{00000000-0005-0000-0000-000004120000}"/>
    <cellStyle name="20% - Accent5 2 4 4 4" xfId="4474" xr:uid="{00000000-0005-0000-0000-000005120000}"/>
    <cellStyle name="20% - Accent5 2 4 4 4 2" xfId="4475" xr:uid="{00000000-0005-0000-0000-000006120000}"/>
    <cellStyle name="20% - Accent5 2 4 4 5" xfId="4476" xr:uid="{00000000-0005-0000-0000-000007120000}"/>
    <cellStyle name="20% - Accent5 2 4 5" xfId="4477" xr:uid="{00000000-0005-0000-0000-000008120000}"/>
    <cellStyle name="20% - Accent5 2 4 5 2" xfId="4478" xr:uid="{00000000-0005-0000-0000-000009120000}"/>
    <cellStyle name="20% - Accent5 2 4 5 2 2" xfId="4479" xr:uid="{00000000-0005-0000-0000-00000A120000}"/>
    <cellStyle name="20% - Accent5 2 4 5 2 2 2" xfId="4480" xr:uid="{00000000-0005-0000-0000-00000B120000}"/>
    <cellStyle name="20% - Accent5 2 4 5 2 2 2 2" xfId="4481" xr:uid="{00000000-0005-0000-0000-00000C120000}"/>
    <cellStyle name="20% - Accent5 2 4 5 2 2 3" xfId="4482" xr:uid="{00000000-0005-0000-0000-00000D120000}"/>
    <cellStyle name="20% - Accent5 2 4 5 2 3" xfId="4483" xr:uid="{00000000-0005-0000-0000-00000E120000}"/>
    <cellStyle name="20% - Accent5 2 4 5 2 3 2" xfId="4484" xr:uid="{00000000-0005-0000-0000-00000F120000}"/>
    <cellStyle name="20% - Accent5 2 4 5 2 4" xfId="4485" xr:uid="{00000000-0005-0000-0000-000010120000}"/>
    <cellStyle name="20% - Accent5 2 4 5 3" xfId="4486" xr:uid="{00000000-0005-0000-0000-000011120000}"/>
    <cellStyle name="20% - Accent5 2 4 5 3 2" xfId="4487" xr:uid="{00000000-0005-0000-0000-000012120000}"/>
    <cellStyle name="20% - Accent5 2 4 5 3 2 2" xfId="4488" xr:uid="{00000000-0005-0000-0000-000013120000}"/>
    <cellStyle name="20% - Accent5 2 4 5 3 3" xfId="4489" xr:uid="{00000000-0005-0000-0000-000014120000}"/>
    <cellStyle name="20% - Accent5 2 4 5 4" xfId="4490" xr:uid="{00000000-0005-0000-0000-000015120000}"/>
    <cellStyle name="20% - Accent5 2 4 5 4 2" xfId="4491" xr:uid="{00000000-0005-0000-0000-000016120000}"/>
    <cellStyle name="20% - Accent5 2 4 5 5" xfId="4492" xr:uid="{00000000-0005-0000-0000-000017120000}"/>
    <cellStyle name="20% - Accent5 2 4 6" xfId="4493" xr:uid="{00000000-0005-0000-0000-000018120000}"/>
    <cellStyle name="20% - Accent5 2 4 6 2" xfId="4494" xr:uid="{00000000-0005-0000-0000-000019120000}"/>
    <cellStyle name="20% - Accent5 2 4 6 2 2" xfId="4495" xr:uid="{00000000-0005-0000-0000-00001A120000}"/>
    <cellStyle name="20% - Accent5 2 4 6 2 2 2" xfId="4496" xr:uid="{00000000-0005-0000-0000-00001B120000}"/>
    <cellStyle name="20% - Accent5 2 4 6 2 3" xfId="4497" xr:uid="{00000000-0005-0000-0000-00001C120000}"/>
    <cellStyle name="20% - Accent5 2 4 6 3" xfId="4498" xr:uid="{00000000-0005-0000-0000-00001D120000}"/>
    <cellStyle name="20% - Accent5 2 4 6 3 2" xfId="4499" xr:uid="{00000000-0005-0000-0000-00001E120000}"/>
    <cellStyle name="20% - Accent5 2 4 6 4" xfId="4500" xr:uid="{00000000-0005-0000-0000-00001F120000}"/>
    <cellStyle name="20% - Accent5 2 4 7" xfId="4501" xr:uid="{00000000-0005-0000-0000-000020120000}"/>
    <cellStyle name="20% - Accent5 2 4 7 2" xfId="4502" xr:uid="{00000000-0005-0000-0000-000021120000}"/>
    <cellStyle name="20% - Accent5 2 4 7 2 2" xfId="4503" xr:uid="{00000000-0005-0000-0000-000022120000}"/>
    <cellStyle name="20% - Accent5 2 4 7 3" xfId="4504" xr:uid="{00000000-0005-0000-0000-000023120000}"/>
    <cellStyle name="20% - Accent5 2 4 8" xfId="4505" xr:uid="{00000000-0005-0000-0000-000024120000}"/>
    <cellStyle name="20% - Accent5 2 4 8 2" xfId="4506" xr:uid="{00000000-0005-0000-0000-000025120000}"/>
    <cellStyle name="20% - Accent5 2 4 9" xfId="4507" xr:uid="{00000000-0005-0000-0000-000026120000}"/>
    <cellStyle name="20% - Accent5 2 5" xfId="4508" xr:uid="{00000000-0005-0000-0000-000027120000}"/>
    <cellStyle name="20% - Accent5 2 5 2" xfId="4509" xr:uid="{00000000-0005-0000-0000-000028120000}"/>
    <cellStyle name="20% - Accent5 2 5 2 2" xfId="4510" xr:uid="{00000000-0005-0000-0000-000029120000}"/>
    <cellStyle name="20% - Accent5 2 5 2 2 2" xfId="4511" xr:uid="{00000000-0005-0000-0000-00002A120000}"/>
    <cellStyle name="20% - Accent5 2 5 2 2 2 2" xfId="4512" xr:uid="{00000000-0005-0000-0000-00002B120000}"/>
    <cellStyle name="20% - Accent5 2 5 2 2 2 2 2" xfId="4513" xr:uid="{00000000-0005-0000-0000-00002C120000}"/>
    <cellStyle name="20% - Accent5 2 5 2 2 2 2 2 2" xfId="4514" xr:uid="{00000000-0005-0000-0000-00002D120000}"/>
    <cellStyle name="20% - Accent5 2 5 2 2 2 2 2 2 2" xfId="4515" xr:uid="{00000000-0005-0000-0000-00002E120000}"/>
    <cellStyle name="20% - Accent5 2 5 2 2 2 2 2 3" xfId="4516" xr:uid="{00000000-0005-0000-0000-00002F120000}"/>
    <cellStyle name="20% - Accent5 2 5 2 2 2 2 3" xfId="4517" xr:uid="{00000000-0005-0000-0000-000030120000}"/>
    <cellStyle name="20% - Accent5 2 5 2 2 2 2 3 2" xfId="4518" xr:uid="{00000000-0005-0000-0000-000031120000}"/>
    <cellStyle name="20% - Accent5 2 5 2 2 2 2 4" xfId="4519" xr:uid="{00000000-0005-0000-0000-000032120000}"/>
    <cellStyle name="20% - Accent5 2 5 2 2 2 3" xfId="4520" xr:uid="{00000000-0005-0000-0000-000033120000}"/>
    <cellStyle name="20% - Accent5 2 5 2 2 2 3 2" xfId="4521" xr:uid="{00000000-0005-0000-0000-000034120000}"/>
    <cellStyle name="20% - Accent5 2 5 2 2 2 3 2 2" xfId="4522" xr:uid="{00000000-0005-0000-0000-000035120000}"/>
    <cellStyle name="20% - Accent5 2 5 2 2 2 3 3" xfId="4523" xr:uid="{00000000-0005-0000-0000-000036120000}"/>
    <cellStyle name="20% - Accent5 2 5 2 2 2 4" xfId="4524" xr:uid="{00000000-0005-0000-0000-000037120000}"/>
    <cellStyle name="20% - Accent5 2 5 2 2 2 4 2" xfId="4525" xr:uid="{00000000-0005-0000-0000-000038120000}"/>
    <cellStyle name="20% - Accent5 2 5 2 2 2 5" xfId="4526" xr:uid="{00000000-0005-0000-0000-000039120000}"/>
    <cellStyle name="20% - Accent5 2 5 2 2 3" xfId="4527" xr:uid="{00000000-0005-0000-0000-00003A120000}"/>
    <cellStyle name="20% - Accent5 2 5 2 2 3 2" xfId="4528" xr:uid="{00000000-0005-0000-0000-00003B120000}"/>
    <cellStyle name="20% - Accent5 2 5 2 2 3 2 2" xfId="4529" xr:uid="{00000000-0005-0000-0000-00003C120000}"/>
    <cellStyle name="20% - Accent5 2 5 2 2 3 2 2 2" xfId="4530" xr:uid="{00000000-0005-0000-0000-00003D120000}"/>
    <cellStyle name="20% - Accent5 2 5 2 2 3 2 2 2 2" xfId="4531" xr:uid="{00000000-0005-0000-0000-00003E120000}"/>
    <cellStyle name="20% - Accent5 2 5 2 2 3 2 2 3" xfId="4532" xr:uid="{00000000-0005-0000-0000-00003F120000}"/>
    <cellStyle name="20% - Accent5 2 5 2 2 3 2 3" xfId="4533" xr:uid="{00000000-0005-0000-0000-000040120000}"/>
    <cellStyle name="20% - Accent5 2 5 2 2 3 2 3 2" xfId="4534" xr:uid="{00000000-0005-0000-0000-000041120000}"/>
    <cellStyle name="20% - Accent5 2 5 2 2 3 2 4" xfId="4535" xr:uid="{00000000-0005-0000-0000-000042120000}"/>
    <cellStyle name="20% - Accent5 2 5 2 2 3 3" xfId="4536" xr:uid="{00000000-0005-0000-0000-000043120000}"/>
    <cellStyle name="20% - Accent5 2 5 2 2 3 3 2" xfId="4537" xr:uid="{00000000-0005-0000-0000-000044120000}"/>
    <cellStyle name="20% - Accent5 2 5 2 2 3 3 2 2" xfId="4538" xr:uid="{00000000-0005-0000-0000-000045120000}"/>
    <cellStyle name="20% - Accent5 2 5 2 2 3 3 3" xfId="4539" xr:uid="{00000000-0005-0000-0000-000046120000}"/>
    <cellStyle name="20% - Accent5 2 5 2 2 3 4" xfId="4540" xr:uid="{00000000-0005-0000-0000-000047120000}"/>
    <cellStyle name="20% - Accent5 2 5 2 2 3 4 2" xfId="4541" xr:uid="{00000000-0005-0000-0000-000048120000}"/>
    <cellStyle name="20% - Accent5 2 5 2 2 3 5" xfId="4542" xr:uid="{00000000-0005-0000-0000-000049120000}"/>
    <cellStyle name="20% - Accent5 2 5 2 2 4" xfId="4543" xr:uid="{00000000-0005-0000-0000-00004A120000}"/>
    <cellStyle name="20% - Accent5 2 5 2 2 4 2" xfId="4544" xr:uid="{00000000-0005-0000-0000-00004B120000}"/>
    <cellStyle name="20% - Accent5 2 5 2 2 4 2 2" xfId="4545" xr:uid="{00000000-0005-0000-0000-00004C120000}"/>
    <cellStyle name="20% - Accent5 2 5 2 2 4 2 2 2" xfId="4546" xr:uid="{00000000-0005-0000-0000-00004D120000}"/>
    <cellStyle name="20% - Accent5 2 5 2 2 4 2 3" xfId="4547" xr:uid="{00000000-0005-0000-0000-00004E120000}"/>
    <cellStyle name="20% - Accent5 2 5 2 2 4 3" xfId="4548" xr:uid="{00000000-0005-0000-0000-00004F120000}"/>
    <cellStyle name="20% - Accent5 2 5 2 2 4 3 2" xfId="4549" xr:uid="{00000000-0005-0000-0000-000050120000}"/>
    <cellStyle name="20% - Accent5 2 5 2 2 4 4" xfId="4550" xr:uid="{00000000-0005-0000-0000-000051120000}"/>
    <cellStyle name="20% - Accent5 2 5 2 2 5" xfId="4551" xr:uid="{00000000-0005-0000-0000-000052120000}"/>
    <cellStyle name="20% - Accent5 2 5 2 2 5 2" xfId="4552" xr:uid="{00000000-0005-0000-0000-000053120000}"/>
    <cellStyle name="20% - Accent5 2 5 2 2 5 2 2" xfId="4553" xr:uid="{00000000-0005-0000-0000-000054120000}"/>
    <cellStyle name="20% - Accent5 2 5 2 2 5 3" xfId="4554" xr:uid="{00000000-0005-0000-0000-000055120000}"/>
    <cellStyle name="20% - Accent5 2 5 2 2 6" xfId="4555" xr:uid="{00000000-0005-0000-0000-000056120000}"/>
    <cellStyle name="20% - Accent5 2 5 2 2 6 2" xfId="4556" xr:uid="{00000000-0005-0000-0000-000057120000}"/>
    <cellStyle name="20% - Accent5 2 5 2 2 7" xfId="4557" xr:uid="{00000000-0005-0000-0000-000058120000}"/>
    <cellStyle name="20% - Accent5 2 5 2 3" xfId="4558" xr:uid="{00000000-0005-0000-0000-000059120000}"/>
    <cellStyle name="20% - Accent5 2 5 2 3 2" xfId="4559" xr:uid="{00000000-0005-0000-0000-00005A120000}"/>
    <cellStyle name="20% - Accent5 2 5 2 3 2 2" xfId="4560" xr:uid="{00000000-0005-0000-0000-00005B120000}"/>
    <cellStyle name="20% - Accent5 2 5 2 3 2 2 2" xfId="4561" xr:uid="{00000000-0005-0000-0000-00005C120000}"/>
    <cellStyle name="20% - Accent5 2 5 2 3 2 2 2 2" xfId="4562" xr:uid="{00000000-0005-0000-0000-00005D120000}"/>
    <cellStyle name="20% - Accent5 2 5 2 3 2 2 3" xfId="4563" xr:uid="{00000000-0005-0000-0000-00005E120000}"/>
    <cellStyle name="20% - Accent5 2 5 2 3 2 3" xfId="4564" xr:uid="{00000000-0005-0000-0000-00005F120000}"/>
    <cellStyle name="20% - Accent5 2 5 2 3 2 3 2" xfId="4565" xr:uid="{00000000-0005-0000-0000-000060120000}"/>
    <cellStyle name="20% - Accent5 2 5 2 3 2 4" xfId="4566" xr:uid="{00000000-0005-0000-0000-000061120000}"/>
    <cellStyle name="20% - Accent5 2 5 2 3 3" xfId="4567" xr:uid="{00000000-0005-0000-0000-000062120000}"/>
    <cellStyle name="20% - Accent5 2 5 2 3 3 2" xfId="4568" xr:uid="{00000000-0005-0000-0000-000063120000}"/>
    <cellStyle name="20% - Accent5 2 5 2 3 3 2 2" xfId="4569" xr:uid="{00000000-0005-0000-0000-000064120000}"/>
    <cellStyle name="20% - Accent5 2 5 2 3 3 3" xfId="4570" xr:uid="{00000000-0005-0000-0000-000065120000}"/>
    <cellStyle name="20% - Accent5 2 5 2 3 4" xfId="4571" xr:uid="{00000000-0005-0000-0000-000066120000}"/>
    <cellStyle name="20% - Accent5 2 5 2 3 4 2" xfId="4572" xr:uid="{00000000-0005-0000-0000-000067120000}"/>
    <cellStyle name="20% - Accent5 2 5 2 3 5" xfId="4573" xr:uid="{00000000-0005-0000-0000-000068120000}"/>
    <cellStyle name="20% - Accent5 2 5 2 4" xfId="4574" xr:uid="{00000000-0005-0000-0000-000069120000}"/>
    <cellStyle name="20% - Accent5 2 5 2 4 2" xfId="4575" xr:uid="{00000000-0005-0000-0000-00006A120000}"/>
    <cellStyle name="20% - Accent5 2 5 2 4 2 2" xfId="4576" xr:uid="{00000000-0005-0000-0000-00006B120000}"/>
    <cellStyle name="20% - Accent5 2 5 2 4 2 2 2" xfId="4577" xr:uid="{00000000-0005-0000-0000-00006C120000}"/>
    <cellStyle name="20% - Accent5 2 5 2 4 2 2 2 2" xfId="4578" xr:uid="{00000000-0005-0000-0000-00006D120000}"/>
    <cellStyle name="20% - Accent5 2 5 2 4 2 2 3" xfId="4579" xr:uid="{00000000-0005-0000-0000-00006E120000}"/>
    <cellStyle name="20% - Accent5 2 5 2 4 2 3" xfId="4580" xr:uid="{00000000-0005-0000-0000-00006F120000}"/>
    <cellStyle name="20% - Accent5 2 5 2 4 2 3 2" xfId="4581" xr:uid="{00000000-0005-0000-0000-000070120000}"/>
    <cellStyle name="20% - Accent5 2 5 2 4 2 4" xfId="4582" xr:uid="{00000000-0005-0000-0000-000071120000}"/>
    <cellStyle name="20% - Accent5 2 5 2 4 3" xfId="4583" xr:uid="{00000000-0005-0000-0000-000072120000}"/>
    <cellStyle name="20% - Accent5 2 5 2 4 3 2" xfId="4584" xr:uid="{00000000-0005-0000-0000-000073120000}"/>
    <cellStyle name="20% - Accent5 2 5 2 4 3 2 2" xfId="4585" xr:uid="{00000000-0005-0000-0000-000074120000}"/>
    <cellStyle name="20% - Accent5 2 5 2 4 3 3" xfId="4586" xr:uid="{00000000-0005-0000-0000-000075120000}"/>
    <cellStyle name="20% - Accent5 2 5 2 4 4" xfId="4587" xr:uid="{00000000-0005-0000-0000-000076120000}"/>
    <cellStyle name="20% - Accent5 2 5 2 4 4 2" xfId="4588" xr:uid="{00000000-0005-0000-0000-000077120000}"/>
    <cellStyle name="20% - Accent5 2 5 2 4 5" xfId="4589" xr:uid="{00000000-0005-0000-0000-000078120000}"/>
    <cellStyle name="20% - Accent5 2 5 2 5" xfId="4590" xr:uid="{00000000-0005-0000-0000-000079120000}"/>
    <cellStyle name="20% - Accent5 2 5 2 5 2" xfId="4591" xr:uid="{00000000-0005-0000-0000-00007A120000}"/>
    <cellStyle name="20% - Accent5 2 5 2 5 2 2" xfId="4592" xr:uid="{00000000-0005-0000-0000-00007B120000}"/>
    <cellStyle name="20% - Accent5 2 5 2 5 2 2 2" xfId="4593" xr:uid="{00000000-0005-0000-0000-00007C120000}"/>
    <cellStyle name="20% - Accent5 2 5 2 5 2 3" xfId="4594" xr:uid="{00000000-0005-0000-0000-00007D120000}"/>
    <cellStyle name="20% - Accent5 2 5 2 5 3" xfId="4595" xr:uid="{00000000-0005-0000-0000-00007E120000}"/>
    <cellStyle name="20% - Accent5 2 5 2 5 3 2" xfId="4596" xr:uid="{00000000-0005-0000-0000-00007F120000}"/>
    <cellStyle name="20% - Accent5 2 5 2 5 4" xfId="4597" xr:uid="{00000000-0005-0000-0000-000080120000}"/>
    <cellStyle name="20% - Accent5 2 5 2 6" xfId="4598" xr:uid="{00000000-0005-0000-0000-000081120000}"/>
    <cellStyle name="20% - Accent5 2 5 2 6 2" xfId="4599" xr:uid="{00000000-0005-0000-0000-000082120000}"/>
    <cellStyle name="20% - Accent5 2 5 2 6 2 2" xfId="4600" xr:uid="{00000000-0005-0000-0000-000083120000}"/>
    <cellStyle name="20% - Accent5 2 5 2 6 3" xfId="4601" xr:uid="{00000000-0005-0000-0000-000084120000}"/>
    <cellStyle name="20% - Accent5 2 5 2 7" xfId="4602" xr:uid="{00000000-0005-0000-0000-000085120000}"/>
    <cellStyle name="20% - Accent5 2 5 2 7 2" xfId="4603" xr:uid="{00000000-0005-0000-0000-000086120000}"/>
    <cellStyle name="20% - Accent5 2 5 2 8" xfId="4604" xr:uid="{00000000-0005-0000-0000-000087120000}"/>
    <cellStyle name="20% - Accent5 2 5 3" xfId="4605" xr:uid="{00000000-0005-0000-0000-000088120000}"/>
    <cellStyle name="20% - Accent5 2 5 3 2" xfId="4606" xr:uid="{00000000-0005-0000-0000-000089120000}"/>
    <cellStyle name="20% - Accent5 2 5 3 2 2" xfId="4607" xr:uid="{00000000-0005-0000-0000-00008A120000}"/>
    <cellStyle name="20% - Accent5 2 5 3 2 2 2" xfId="4608" xr:uid="{00000000-0005-0000-0000-00008B120000}"/>
    <cellStyle name="20% - Accent5 2 5 3 2 2 2 2" xfId="4609" xr:uid="{00000000-0005-0000-0000-00008C120000}"/>
    <cellStyle name="20% - Accent5 2 5 3 2 2 2 2 2" xfId="4610" xr:uid="{00000000-0005-0000-0000-00008D120000}"/>
    <cellStyle name="20% - Accent5 2 5 3 2 2 2 3" xfId="4611" xr:uid="{00000000-0005-0000-0000-00008E120000}"/>
    <cellStyle name="20% - Accent5 2 5 3 2 2 3" xfId="4612" xr:uid="{00000000-0005-0000-0000-00008F120000}"/>
    <cellStyle name="20% - Accent5 2 5 3 2 2 3 2" xfId="4613" xr:uid="{00000000-0005-0000-0000-000090120000}"/>
    <cellStyle name="20% - Accent5 2 5 3 2 2 4" xfId="4614" xr:uid="{00000000-0005-0000-0000-000091120000}"/>
    <cellStyle name="20% - Accent5 2 5 3 2 3" xfId="4615" xr:uid="{00000000-0005-0000-0000-000092120000}"/>
    <cellStyle name="20% - Accent5 2 5 3 2 3 2" xfId="4616" xr:uid="{00000000-0005-0000-0000-000093120000}"/>
    <cellStyle name="20% - Accent5 2 5 3 2 3 2 2" xfId="4617" xr:uid="{00000000-0005-0000-0000-000094120000}"/>
    <cellStyle name="20% - Accent5 2 5 3 2 3 3" xfId="4618" xr:uid="{00000000-0005-0000-0000-000095120000}"/>
    <cellStyle name="20% - Accent5 2 5 3 2 4" xfId="4619" xr:uid="{00000000-0005-0000-0000-000096120000}"/>
    <cellStyle name="20% - Accent5 2 5 3 2 4 2" xfId="4620" xr:uid="{00000000-0005-0000-0000-000097120000}"/>
    <cellStyle name="20% - Accent5 2 5 3 2 5" xfId="4621" xr:uid="{00000000-0005-0000-0000-000098120000}"/>
    <cellStyle name="20% - Accent5 2 5 3 3" xfId="4622" xr:uid="{00000000-0005-0000-0000-000099120000}"/>
    <cellStyle name="20% - Accent5 2 5 3 3 2" xfId="4623" xr:uid="{00000000-0005-0000-0000-00009A120000}"/>
    <cellStyle name="20% - Accent5 2 5 3 3 2 2" xfId="4624" xr:uid="{00000000-0005-0000-0000-00009B120000}"/>
    <cellStyle name="20% - Accent5 2 5 3 3 2 2 2" xfId="4625" xr:uid="{00000000-0005-0000-0000-00009C120000}"/>
    <cellStyle name="20% - Accent5 2 5 3 3 2 2 2 2" xfId="4626" xr:uid="{00000000-0005-0000-0000-00009D120000}"/>
    <cellStyle name="20% - Accent5 2 5 3 3 2 2 3" xfId="4627" xr:uid="{00000000-0005-0000-0000-00009E120000}"/>
    <cellStyle name="20% - Accent5 2 5 3 3 2 3" xfId="4628" xr:uid="{00000000-0005-0000-0000-00009F120000}"/>
    <cellStyle name="20% - Accent5 2 5 3 3 2 3 2" xfId="4629" xr:uid="{00000000-0005-0000-0000-0000A0120000}"/>
    <cellStyle name="20% - Accent5 2 5 3 3 2 4" xfId="4630" xr:uid="{00000000-0005-0000-0000-0000A1120000}"/>
    <cellStyle name="20% - Accent5 2 5 3 3 3" xfId="4631" xr:uid="{00000000-0005-0000-0000-0000A2120000}"/>
    <cellStyle name="20% - Accent5 2 5 3 3 3 2" xfId="4632" xr:uid="{00000000-0005-0000-0000-0000A3120000}"/>
    <cellStyle name="20% - Accent5 2 5 3 3 3 2 2" xfId="4633" xr:uid="{00000000-0005-0000-0000-0000A4120000}"/>
    <cellStyle name="20% - Accent5 2 5 3 3 3 3" xfId="4634" xr:uid="{00000000-0005-0000-0000-0000A5120000}"/>
    <cellStyle name="20% - Accent5 2 5 3 3 4" xfId="4635" xr:uid="{00000000-0005-0000-0000-0000A6120000}"/>
    <cellStyle name="20% - Accent5 2 5 3 3 4 2" xfId="4636" xr:uid="{00000000-0005-0000-0000-0000A7120000}"/>
    <cellStyle name="20% - Accent5 2 5 3 3 5" xfId="4637" xr:uid="{00000000-0005-0000-0000-0000A8120000}"/>
    <cellStyle name="20% - Accent5 2 5 3 4" xfId="4638" xr:uid="{00000000-0005-0000-0000-0000A9120000}"/>
    <cellStyle name="20% - Accent5 2 5 3 4 2" xfId="4639" xr:uid="{00000000-0005-0000-0000-0000AA120000}"/>
    <cellStyle name="20% - Accent5 2 5 3 4 2 2" xfId="4640" xr:uid="{00000000-0005-0000-0000-0000AB120000}"/>
    <cellStyle name="20% - Accent5 2 5 3 4 2 2 2" xfId="4641" xr:uid="{00000000-0005-0000-0000-0000AC120000}"/>
    <cellStyle name="20% - Accent5 2 5 3 4 2 3" xfId="4642" xr:uid="{00000000-0005-0000-0000-0000AD120000}"/>
    <cellStyle name="20% - Accent5 2 5 3 4 3" xfId="4643" xr:uid="{00000000-0005-0000-0000-0000AE120000}"/>
    <cellStyle name="20% - Accent5 2 5 3 4 3 2" xfId="4644" xr:uid="{00000000-0005-0000-0000-0000AF120000}"/>
    <cellStyle name="20% - Accent5 2 5 3 4 4" xfId="4645" xr:uid="{00000000-0005-0000-0000-0000B0120000}"/>
    <cellStyle name="20% - Accent5 2 5 3 5" xfId="4646" xr:uid="{00000000-0005-0000-0000-0000B1120000}"/>
    <cellStyle name="20% - Accent5 2 5 3 5 2" xfId="4647" xr:uid="{00000000-0005-0000-0000-0000B2120000}"/>
    <cellStyle name="20% - Accent5 2 5 3 5 2 2" xfId="4648" xr:uid="{00000000-0005-0000-0000-0000B3120000}"/>
    <cellStyle name="20% - Accent5 2 5 3 5 3" xfId="4649" xr:uid="{00000000-0005-0000-0000-0000B4120000}"/>
    <cellStyle name="20% - Accent5 2 5 3 6" xfId="4650" xr:uid="{00000000-0005-0000-0000-0000B5120000}"/>
    <cellStyle name="20% - Accent5 2 5 3 6 2" xfId="4651" xr:uid="{00000000-0005-0000-0000-0000B6120000}"/>
    <cellStyle name="20% - Accent5 2 5 3 7" xfId="4652" xr:uid="{00000000-0005-0000-0000-0000B7120000}"/>
    <cellStyle name="20% - Accent5 2 5 4" xfId="4653" xr:uid="{00000000-0005-0000-0000-0000B8120000}"/>
    <cellStyle name="20% - Accent5 2 5 4 2" xfId="4654" xr:uid="{00000000-0005-0000-0000-0000B9120000}"/>
    <cellStyle name="20% - Accent5 2 5 4 2 2" xfId="4655" xr:uid="{00000000-0005-0000-0000-0000BA120000}"/>
    <cellStyle name="20% - Accent5 2 5 4 2 2 2" xfId="4656" xr:uid="{00000000-0005-0000-0000-0000BB120000}"/>
    <cellStyle name="20% - Accent5 2 5 4 2 2 2 2" xfId="4657" xr:uid="{00000000-0005-0000-0000-0000BC120000}"/>
    <cellStyle name="20% - Accent5 2 5 4 2 2 3" xfId="4658" xr:uid="{00000000-0005-0000-0000-0000BD120000}"/>
    <cellStyle name="20% - Accent5 2 5 4 2 3" xfId="4659" xr:uid="{00000000-0005-0000-0000-0000BE120000}"/>
    <cellStyle name="20% - Accent5 2 5 4 2 3 2" xfId="4660" xr:uid="{00000000-0005-0000-0000-0000BF120000}"/>
    <cellStyle name="20% - Accent5 2 5 4 2 4" xfId="4661" xr:uid="{00000000-0005-0000-0000-0000C0120000}"/>
    <cellStyle name="20% - Accent5 2 5 4 3" xfId="4662" xr:uid="{00000000-0005-0000-0000-0000C1120000}"/>
    <cellStyle name="20% - Accent5 2 5 4 3 2" xfId="4663" xr:uid="{00000000-0005-0000-0000-0000C2120000}"/>
    <cellStyle name="20% - Accent5 2 5 4 3 2 2" xfId="4664" xr:uid="{00000000-0005-0000-0000-0000C3120000}"/>
    <cellStyle name="20% - Accent5 2 5 4 3 3" xfId="4665" xr:uid="{00000000-0005-0000-0000-0000C4120000}"/>
    <cellStyle name="20% - Accent5 2 5 4 4" xfId="4666" xr:uid="{00000000-0005-0000-0000-0000C5120000}"/>
    <cellStyle name="20% - Accent5 2 5 4 4 2" xfId="4667" xr:uid="{00000000-0005-0000-0000-0000C6120000}"/>
    <cellStyle name="20% - Accent5 2 5 4 5" xfId="4668" xr:uid="{00000000-0005-0000-0000-0000C7120000}"/>
    <cellStyle name="20% - Accent5 2 5 5" xfId="4669" xr:uid="{00000000-0005-0000-0000-0000C8120000}"/>
    <cellStyle name="20% - Accent5 2 5 5 2" xfId="4670" xr:uid="{00000000-0005-0000-0000-0000C9120000}"/>
    <cellStyle name="20% - Accent5 2 5 5 2 2" xfId="4671" xr:uid="{00000000-0005-0000-0000-0000CA120000}"/>
    <cellStyle name="20% - Accent5 2 5 5 2 2 2" xfId="4672" xr:uid="{00000000-0005-0000-0000-0000CB120000}"/>
    <cellStyle name="20% - Accent5 2 5 5 2 2 2 2" xfId="4673" xr:uid="{00000000-0005-0000-0000-0000CC120000}"/>
    <cellStyle name="20% - Accent5 2 5 5 2 2 3" xfId="4674" xr:uid="{00000000-0005-0000-0000-0000CD120000}"/>
    <cellStyle name="20% - Accent5 2 5 5 2 3" xfId="4675" xr:uid="{00000000-0005-0000-0000-0000CE120000}"/>
    <cellStyle name="20% - Accent5 2 5 5 2 3 2" xfId="4676" xr:uid="{00000000-0005-0000-0000-0000CF120000}"/>
    <cellStyle name="20% - Accent5 2 5 5 2 4" xfId="4677" xr:uid="{00000000-0005-0000-0000-0000D0120000}"/>
    <cellStyle name="20% - Accent5 2 5 5 3" xfId="4678" xr:uid="{00000000-0005-0000-0000-0000D1120000}"/>
    <cellStyle name="20% - Accent5 2 5 5 3 2" xfId="4679" xr:uid="{00000000-0005-0000-0000-0000D2120000}"/>
    <cellStyle name="20% - Accent5 2 5 5 3 2 2" xfId="4680" xr:uid="{00000000-0005-0000-0000-0000D3120000}"/>
    <cellStyle name="20% - Accent5 2 5 5 3 3" xfId="4681" xr:uid="{00000000-0005-0000-0000-0000D4120000}"/>
    <cellStyle name="20% - Accent5 2 5 5 4" xfId="4682" xr:uid="{00000000-0005-0000-0000-0000D5120000}"/>
    <cellStyle name="20% - Accent5 2 5 5 4 2" xfId="4683" xr:uid="{00000000-0005-0000-0000-0000D6120000}"/>
    <cellStyle name="20% - Accent5 2 5 5 5" xfId="4684" xr:uid="{00000000-0005-0000-0000-0000D7120000}"/>
    <cellStyle name="20% - Accent5 2 5 6" xfId="4685" xr:uid="{00000000-0005-0000-0000-0000D8120000}"/>
    <cellStyle name="20% - Accent5 2 5 6 2" xfId="4686" xr:uid="{00000000-0005-0000-0000-0000D9120000}"/>
    <cellStyle name="20% - Accent5 2 5 6 2 2" xfId="4687" xr:uid="{00000000-0005-0000-0000-0000DA120000}"/>
    <cellStyle name="20% - Accent5 2 5 6 2 2 2" xfId="4688" xr:uid="{00000000-0005-0000-0000-0000DB120000}"/>
    <cellStyle name="20% - Accent5 2 5 6 2 3" xfId="4689" xr:uid="{00000000-0005-0000-0000-0000DC120000}"/>
    <cellStyle name="20% - Accent5 2 5 6 3" xfId="4690" xr:uid="{00000000-0005-0000-0000-0000DD120000}"/>
    <cellStyle name="20% - Accent5 2 5 6 3 2" xfId="4691" xr:uid="{00000000-0005-0000-0000-0000DE120000}"/>
    <cellStyle name="20% - Accent5 2 5 6 4" xfId="4692" xr:uid="{00000000-0005-0000-0000-0000DF120000}"/>
    <cellStyle name="20% - Accent5 2 5 7" xfId="4693" xr:uid="{00000000-0005-0000-0000-0000E0120000}"/>
    <cellStyle name="20% - Accent5 2 5 7 2" xfId="4694" xr:uid="{00000000-0005-0000-0000-0000E1120000}"/>
    <cellStyle name="20% - Accent5 2 5 7 2 2" xfId="4695" xr:uid="{00000000-0005-0000-0000-0000E2120000}"/>
    <cellStyle name="20% - Accent5 2 5 7 3" xfId="4696" xr:uid="{00000000-0005-0000-0000-0000E3120000}"/>
    <cellStyle name="20% - Accent5 2 5 8" xfId="4697" xr:uid="{00000000-0005-0000-0000-0000E4120000}"/>
    <cellStyle name="20% - Accent5 2 5 8 2" xfId="4698" xr:uid="{00000000-0005-0000-0000-0000E5120000}"/>
    <cellStyle name="20% - Accent5 2 5 9" xfId="4699" xr:uid="{00000000-0005-0000-0000-0000E6120000}"/>
    <cellStyle name="20% - Accent5 2 6" xfId="4700" xr:uid="{00000000-0005-0000-0000-0000E7120000}"/>
    <cellStyle name="20% - Accent5 2 6 2" xfId="4701" xr:uid="{00000000-0005-0000-0000-0000E8120000}"/>
    <cellStyle name="20% - Accent5 2 6 2 2" xfId="4702" xr:uid="{00000000-0005-0000-0000-0000E9120000}"/>
    <cellStyle name="20% - Accent5 2 6 2 2 2" xfId="4703" xr:uid="{00000000-0005-0000-0000-0000EA120000}"/>
    <cellStyle name="20% - Accent5 2 6 2 2 2 2" xfId="4704" xr:uid="{00000000-0005-0000-0000-0000EB120000}"/>
    <cellStyle name="20% - Accent5 2 6 2 2 2 2 2" xfId="4705" xr:uid="{00000000-0005-0000-0000-0000EC120000}"/>
    <cellStyle name="20% - Accent5 2 6 2 2 2 2 2 2" xfId="4706" xr:uid="{00000000-0005-0000-0000-0000ED120000}"/>
    <cellStyle name="20% - Accent5 2 6 2 2 2 2 3" xfId="4707" xr:uid="{00000000-0005-0000-0000-0000EE120000}"/>
    <cellStyle name="20% - Accent5 2 6 2 2 2 3" xfId="4708" xr:uid="{00000000-0005-0000-0000-0000EF120000}"/>
    <cellStyle name="20% - Accent5 2 6 2 2 2 3 2" xfId="4709" xr:uid="{00000000-0005-0000-0000-0000F0120000}"/>
    <cellStyle name="20% - Accent5 2 6 2 2 2 4" xfId="4710" xr:uid="{00000000-0005-0000-0000-0000F1120000}"/>
    <cellStyle name="20% - Accent5 2 6 2 2 3" xfId="4711" xr:uid="{00000000-0005-0000-0000-0000F2120000}"/>
    <cellStyle name="20% - Accent5 2 6 2 2 3 2" xfId="4712" xr:uid="{00000000-0005-0000-0000-0000F3120000}"/>
    <cellStyle name="20% - Accent5 2 6 2 2 3 2 2" xfId="4713" xr:uid="{00000000-0005-0000-0000-0000F4120000}"/>
    <cellStyle name="20% - Accent5 2 6 2 2 3 3" xfId="4714" xr:uid="{00000000-0005-0000-0000-0000F5120000}"/>
    <cellStyle name="20% - Accent5 2 6 2 2 4" xfId="4715" xr:uid="{00000000-0005-0000-0000-0000F6120000}"/>
    <cellStyle name="20% - Accent5 2 6 2 2 4 2" xfId="4716" xr:uid="{00000000-0005-0000-0000-0000F7120000}"/>
    <cellStyle name="20% - Accent5 2 6 2 2 5" xfId="4717" xr:uid="{00000000-0005-0000-0000-0000F8120000}"/>
    <cellStyle name="20% - Accent5 2 6 2 3" xfId="4718" xr:uid="{00000000-0005-0000-0000-0000F9120000}"/>
    <cellStyle name="20% - Accent5 2 6 2 3 2" xfId="4719" xr:uid="{00000000-0005-0000-0000-0000FA120000}"/>
    <cellStyle name="20% - Accent5 2 6 2 3 2 2" xfId="4720" xr:uid="{00000000-0005-0000-0000-0000FB120000}"/>
    <cellStyle name="20% - Accent5 2 6 2 3 2 2 2" xfId="4721" xr:uid="{00000000-0005-0000-0000-0000FC120000}"/>
    <cellStyle name="20% - Accent5 2 6 2 3 2 2 2 2" xfId="4722" xr:uid="{00000000-0005-0000-0000-0000FD120000}"/>
    <cellStyle name="20% - Accent5 2 6 2 3 2 2 3" xfId="4723" xr:uid="{00000000-0005-0000-0000-0000FE120000}"/>
    <cellStyle name="20% - Accent5 2 6 2 3 2 3" xfId="4724" xr:uid="{00000000-0005-0000-0000-0000FF120000}"/>
    <cellStyle name="20% - Accent5 2 6 2 3 2 3 2" xfId="4725" xr:uid="{00000000-0005-0000-0000-000000130000}"/>
    <cellStyle name="20% - Accent5 2 6 2 3 2 4" xfId="4726" xr:uid="{00000000-0005-0000-0000-000001130000}"/>
    <cellStyle name="20% - Accent5 2 6 2 3 3" xfId="4727" xr:uid="{00000000-0005-0000-0000-000002130000}"/>
    <cellStyle name="20% - Accent5 2 6 2 3 3 2" xfId="4728" xr:uid="{00000000-0005-0000-0000-000003130000}"/>
    <cellStyle name="20% - Accent5 2 6 2 3 3 2 2" xfId="4729" xr:uid="{00000000-0005-0000-0000-000004130000}"/>
    <cellStyle name="20% - Accent5 2 6 2 3 3 3" xfId="4730" xr:uid="{00000000-0005-0000-0000-000005130000}"/>
    <cellStyle name="20% - Accent5 2 6 2 3 4" xfId="4731" xr:uid="{00000000-0005-0000-0000-000006130000}"/>
    <cellStyle name="20% - Accent5 2 6 2 3 4 2" xfId="4732" xr:uid="{00000000-0005-0000-0000-000007130000}"/>
    <cellStyle name="20% - Accent5 2 6 2 3 5" xfId="4733" xr:uid="{00000000-0005-0000-0000-000008130000}"/>
    <cellStyle name="20% - Accent5 2 6 2 4" xfId="4734" xr:uid="{00000000-0005-0000-0000-000009130000}"/>
    <cellStyle name="20% - Accent5 2 6 2 4 2" xfId="4735" xr:uid="{00000000-0005-0000-0000-00000A130000}"/>
    <cellStyle name="20% - Accent5 2 6 2 4 2 2" xfId="4736" xr:uid="{00000000-0005-0000-0000-00000B130000}"/>
    <cellStyle name="20% - Accent5 2 6 2 4 2 2 2" xfId="4737" xr:uid="{00000000-0005-0000-0000-00000C130000}"/>
    <cellStyle name="20% - Accent5 2 6 2 4 2 3" xfId="4738" xr:uid="{00000000-0005-0000-0000-00000D130000}"/>
    <cellStyle name="20% - Accent5 2 6 2 4 3" xfId="4739" xr:uid="{00000000-0005-0000-0000-00000E130000}"/>
    <cellStyle name="20% - Accent5 2 6 2 4 3 2" xfId="4740" xr:uid="{00000000-0005-0000-0000-00000F130000}"/>
    <cellStyle name="20% - Accent5 2 6 2 4 4" xfId="4741" xr:uid="{00000000-0005-0000-0000-000010130000}"/>
    <cellStyle name="20% - Accent5 2 6 2 5" xfId="4742" xr:uid="{00000000-0005-0000-0000-000011130000}"/>
    <cellStyle name="20% - Accent5 2 6 2 5 2" xfId="4743" xr:uid="{00000000-0005-0000-0000-000012130000}"/>
    <cellStyle name="20% - Accent5 2 6 2 5 2 2" xfId="4744" xr:uid="{00000000-0005-0000-0000-000013130000}"/>
    <cellStyle name="20% - Accent5 2 6 2 5 3" xfId="4745" xr:uid="{00000000-0005-0000-0000-000014130000}"/>
    <cellStyle name="20% - Accent5 2 6 2 6" xfId="4746" xr:uid="{00000000-0005-0000-0000-000015130000}"/>
    <cellStyle name="20% - Accent5 2 6 2 6 2" xfId="4747" xr:uid="{00000000-0005-0000-0000-000016130000}"/>
    <cellStyle name="20% - Accent5 2 6 2 7" xfId="4748" xr:uid="{00000000-0005-0000-0000-000017130000}"/>
    <cellStyle name="20% - Accent5 2 6 3" xfId="4749" xr:uid="{00000000-0005-0000-0000-000018130000}"/>
    <cellStyle name="20% - Accent5 2 6 3 2" xfId="4750" xr:uid="{00000000-0005-0000-0000-000019130000}"/>
    <cellStyle name="20% - Accent5 2 6 3 2 2" xfId="4751" xr:uid="{00000000-0005-0000-0000-00001A130000}"/>
    <cellStyle name="20% - Accent5 2 6 3 2 2 2" xfId="4752" xr:uid="{00000000-0005-0000-0000-00001B130000}"/>
    <cellStyle name="20% - Accent5 2 6 3 2 2 2 2" xfId="4753" xr:uid="{00000000-0005-0000-0000-00001C130000}"/>
    <cellStyle name="20% - Accent5 2 6 3 2 2 3" xfId="4754" xr:uid="{00000000-0005-0000-0000-00001D130000}"/>
    <cellStyle name="20% - Accent5 2 6 3 2 3" xfId="4755" xr:uid="{00000000-0005-0000-0000-00001E130000}"/>
    <cellStyle name="20% - Accent5 2 6 3 2 3 2" xfId="4756" xr:uid="{00000000-0005-0000-0000-00001F130000}"/>
    <cellStyle name="20% - Accent5 2 6 3 2 4" xfId="4757" xr:uid="{00000000-0005-0000-0000-000020130000}"/>
    <cellStyle name="20% - Accent5 2 6 3 3" xfId="4758" xr:uid="{00000000-0005-0000-0000-000021130000}"/>
    <cellStyle name="20% - Accent5 2 6 3 3 2" xfId="4759" xr:uid="{00000000-0005-0000-0000-000022130000}"/>
    <cellStyle name="20% - Accent5 2 6 3 3 2 2" xfId="4760" xr:uid="{00000000-0005-0000-0000-000023130000}"/>
    <cellStyle name="20% - Accent5 2 6 3 3 3" xfId="4761" xr:uid="{00000000-0005-0000-0000-000024130000}"/>
    <cellStyle name="20% - Accent5 2 6 3 4" xfId="4762" xr:uid="{00000000-0005-0000-0000-000025130000}"/>
    <cellStyle name="20% - Accent5 2 6 3 4 2" xfId="4763" xr:uid="{00000000-0005-0000-0000-000026130000}"/>
    <cellStyle name="20% - Accent5 2 6 3 5" xfId="4764" xr:uid="{00000000-0005-0000-0000-000027130000}"/>
    <cellStyle name="20% - Accent5 2 6 4" xfId="4765" xr:uid="{00000000-0005-0000-0000-000028130000}"/>
    <cellStyle name="20% - Accent5 2 6 4 2" xfId="4766" xr:uid="{00000000-0005-0000-0000-000029130000}"/>
    <cellStyle name="20% - Accent5 2 6 4 2 2" xfId="4767" xr:uid="{00000000-0005-0000-0000-00002A130000}"/>
    <cellStyle name="20% - Accent5 2 6 4 2 2 2" xfId="4768" xr:uid="{00000000-0005-0000-0000-00002B130000}"/>
    <cellStyle name="20% - Accent5 2 6 4 2 2 2 2" xfId="4769" xr:uid="{00000000-0005-0000-0000-00002C130000}"/>
    <cellStyle name="20% - Accent5 2 6 4 2 2 3" xfId="4770" xr:uid="{00000000-0005-0000-0000-00002D130000}"/>
    <cellStyle name="20% - Accent5 2 6 4 2 3" xfId="4771" xr:uid="{00000000-0005-0000-0000-00002E130000}"/>
    <cellStyle name="20% - Accent5 2 6 4 2 3 2" xfId="4772" xr:uid="{00000000-0005-0000-0000-00002F130000}"/>
    <cellStyle name="20% - Accent5 2 6 4 2 4" xfId="4773" xr:uid="{00000000-0005-0000-0000-000030130000}"/>
    <cellStyle name="20% - Accent5 2 6 4 3" xfId="4774" xr:uid="{00000000-0005-0000-0000-000031130000}"/>
    <cellStyle name="20% - Accent5 2 6 4 3 2" xfId="4775" xr:uid="{00000000-0005-0000-0000-000032130000}"/>
    <cellStyle name="20% - Accent5 2 6 4 3 2 2" xfId="4776" xr:uid="{00000000-0005-0000-0000-000033130000}"/>
    <cellStyle name="20% - Accent5 2 6 4 3 3" xfId="4777" xr:uid="{00000000-0005-0000-0000-000034130000}"/>
    <cellStyle name="20% - Accent5 2 6 4 4" xfId="4778" xr:uid="{00000000-0005-0000-0000-000035130000}"/>
    <cellStyle name="20% - Accent5 2 6 4 4 2" xfId="4779" xr:uid="{00000000-0005-0000-0000-000036130000}"/>
    <cellStyle name="20% - Accent5 2 6 4 5" xfId="4780" xr:uid="{00000000-0005-0000-0000-000037130000}"/>
    <cellStyle name="20% - Accent5 2 6 5" xfId="4781" xr:uid="{00000000-0005-0000-0000-000038130000}"/>
    <cellStyle name="20% - Accent5 2 6 5 2" xfId="4782" xr:uid="{00000000-0005-0000-0000-000039130000}"/>
    <cellStyle name="20% - Accent5 2 6 5 2 2" xfId="4783" xr:uid="{00000000-0005-0000-0000-00003A130000}"/>
    <cellStyle name="20% - Accent5 2 6 5 2 2 2" xfId="4784" xr:uid="{00000000-0005-0000-0000-00003B130000}"/>
    <cellStyle name="20% - Accent5 2 6 5 2 3" xfId="4785" xr:uid="{00000000-0005-0000-0000-00003C130000}"/>
    <cellStyle name="20% - Accent5 2 6 5 3" xfId="4786" xr:uid="{00000000-0005-0000-0000-00003D130000}"/>
    <cellStyle name="20% - Accent5 2 6 5 3 2" xfId="4787" xr:uid="{00000000-0005-0000-0000-00003E130000}"/>
    <cellStyle name="20% - Accent5 2 6 5 4" xfId="4788" xr:uid="{00000000-0005-0000-0000-00003F130000}"/>
    <cellStyle name="20% - Accent5 2 6 6" xfId="4789" xr:uid="{00000000-0005-0000-0000-000040130000}"/>
    <cellStyle name="20% - Accent5 2 6 6 2" xfId="4790" xr:uid="{00000000-0005-0000-0000-000041130000}"/>
    <cellStyle name="20% - Accent5 2 6 6 2 2" xfId="4791" xr:uid="{00000000-0005-0000-0000-000042130000}"/>
    <cellStyle name="20% - Accent5 2 6 6 3" xfId="4792" xr:uid="{00000000-0005-0000-0000-000043130000}"/>
    <cellStyle name="20% - Accent5 2 6 7" xfId="4793" xr:uid="{00000000-0005-0000-0000-000044130000}"/>
    <cellStyle name="20% - Accent5 2 6 7 2" xfId="4794" xr:uid="{00000000-0005-0000-0000-000045130000}"/>
    <cellStyle name="20% - Accent5 2 6 8" xfId="4795" xr:uid="{00000000-0005-0000-0000-000046130000}"/>
    <cellStyle name="20% - Accent5 2 7" xfId="4796" xr:uid="{00000000-0005-0000-0000-000047130000}"/>
    <cellStyle name="20% - Accent5 2 7 2" xfId="4797" xr:uid="{00000000-0005-0000-0000-000048130000}"/>
    <cellStyle name="20% - Accent5 2 7 2 2" xfId="4798" xr:uid="{00000000-0005-0000-0000-000049130000}"/>
    <cellStyle name="20% - Accent5 2 7 2 2 2" xfId="4799" xr:uid="{00000000-0005-0000-0000-00004A130000}"/>
    <cellStyle name="20% - Accent5 2 7 2 2 2 2" xfId="4800" xr:uid="{00000000-0005-0000-0000-00004B130000}"/>
    <cellStyle name="20% - Accent5 2 7 2 2 2 2 2" xfId="4801" xr:uid="{00000000-0005-0000-0000-00004C130000}"/>
    <cellStyle name="20% - Accent5 2 7 2 2 2 3" xfId="4802" xr:uid="{00000000-0005-0000-0000-00004D130000}"/>
    <cellStyle name="20% - Accent5 2 7 2 2 3" xfId="4803" xr:uid="{00000000-0005-0000-0000-00004E130000}"/>
    <cellStyle name="20% - Accent5 2 7 2 2 3 2" xfId="4804" xr:uid="{00000000-0005-0000-0000-00004F130000}"/>
    <cellStyle name="20% - Accent5 2 7 2 2 4" xfId="4805" xr:uid="{00000000-0005-0000-0000-000050130000}"/>
    <cellStyle name="20% - Accent5 2 7 2 3" xfId="4806" xr:uid="{00000000-0005-0000-0000-000051130000}"/>
    <cellStyle name="20% - Accent5 2 7 2 3 2" xfId="4807" xr:uid="{00000000-0005-0000-0000-000052130000}"/>
    <cellStyle name="20% - Accent5 2 7 2 3 2 2" xfId="4808" xr:uid="{00000000-0005-0000-0000-000053130000}"/>
    <cellStyle name="20% - Accent5 2 7 2 3 3" xfId="4809" xr:uid="{00000000-0005-0000-0000-000054130000}"/>
    <cellStyle name="20% - Accent5 2 7 2 4" xfId="4810" xr:uid="{00000000-0005-0000-0000-000055130000}"/>
    <cellStyle name="20% - Accent5 2 7 2 4 2" xfId="4811" xr:uid="{00000000-0005-0000-0000-000056130000}"/>
    <cellStyle name="20% - Accent5 2 7 2 5" xfId="4812" xr:uid="{00000000-0005-0000-0000-000057130000}"/>
    <cellStyle name="20% - Accent5 2 7 3" xfId="4813" xr:uid="{00000000-0005-0000-0000-000058130000}"/>
    <cellStyle name="20% - Accent5 2 7 3 2" xfId="4814" xr:uid="{00000000-0005-0000-0000-000059130000}"/>
    <cellStyle name="20% - Accent5 2 7 3 2 2" xfId="4815" xr:uid="{00000000-0005-0000-0000-00005A130000}"/>
    <cellStyle name="20% - Accent5 2 7 3 2 2 2" xfId="4816" xr:uid="{00000000-0005-0000-0000-00005B130000}"/>
    <cellStyle name="20% - Accent5 2 7 3 2 2 2 2" xfId="4817" xr:uid="{00000000-0005-0000-0000-00005C130000}"/>
    <cellStyle name="20% - Accent5 2 7 3 2 2 3" xfId="4818" xr:uid="{00000000-0005-0000-0000-00005D130000}"/>
    <cellStyle name="20% - Accent5 2 7 3 2 3" xfId="4819" xr:uid="{00000000-0005-0000-0000-00005E130000}"/>
    <cellStyle name="20% - Accent5 2 7 3 2 3 2" xfId="4820" xr:uid="{00000000-0005-0000-0000-00005F130000}"/>
    <cellStyle name="20% - Accent5 2 7 3 2 4" xfId="4821" xr:uid="{00000000-0005-0000-0000-000060130000}"/>
    <cellStyle name="20% - Accent5 2 7 3 3" xfId="4822" xr:uid="{00000000-0005-0000-0000-000061130000}"/>
    <cellStyle name="20% - Accent5 2 7 3 3 2" xfId="4823" xr:uid="{00000000-0005-0000-0000-000062130000}"/>
    <cellStyle name="20% - Accent5 2 7 3 3 2 2" xfId="4824" xr:uid="{00000000-0005-0000-0000-000063130000}"/>
    <cellStyle name="20% - Accent5 2 7 3 3 3" xfId="4825" xr:uid="{00000000-0005-0000-0000-000064130000}"/>
    <cellStyle name="20% - Accent5 2 7 3 4" xfId="4826" xr:uid="{00000000-0005-0000-0000-000065130000}"/>
    <cellStyle name="20% - Accent5 2 7 3 4 2" xfId="4827" xr:uid="{00000000-0005-0000-0000-000066130000}"/>
    <cellStyle name="20% - Accent5 2 7 3 5" xfId="4828" xr:uid="{00000000-0005-0000-0000-000067130000}"/>
    <cellStyle name="20% - Accent5 2 7 4" xfId="4829" xr:uid="{00000000-0005-0000-0000-000068130000}"/>
    <cellStyle name="20% - Accent5 2 7 4 2" xfId="4830" xr:uid="{00000000-0005-0000-0000-000069130000}"/>
    <cellStyle name="20% - Accent5 2 7 4 2 2" xfId="4831" xr:uid="{00000000-0005-0000-0000-00006A130000}"/>
    <cellStyle name="20% - Accent5 2 7 4 2 2 2" xfId="4832" xr:uid="{00000000-0005-0000-0000-00006B130000}"/>
    <cellStyle name="20% - Accent5 2 7 4 2 3" xfId="4833" xr:uid="{00000000-0005-0000-0000-00006C130000}"/>
    <cellStyle name="20% - Accent5 2 7 4 3" xfId="4834" xr:uid="{00000000-0005-0000-0000-00006D130000}"/>
    <cellStyle name="20% - Accent5 2 7 4 3 2" xfId="4835" xr:uid="{00000000-0005-0000-0000-00006E130000}"/>
    <cellStyle name="20% - Accent5 2 7 4 4" xfId="4836" xr:uid="{00000000-0005-0000-0000-00006F130000}"/>
    <cellStyle name="20% - Accent5 2 7 5" xfId="4837" xr:uid="{00000000-0005-0000-0000-000070130000}"/>
    <cellStyle name="20% - Accent5 2 7 5 2" xfId="4838" xr:uid="{00000000-0005-0000-0000-000071130000}"/>
    <cellStyle name="20% - Accent5 2 7 5 2 2" xfId="4839" xr:uid="{00000000-0005-0000-0000-000072130000}"/>
    <cellStyle name="20% - Accent5 2 7 5 3" xfId="4840" xr:uid="{00000000-0005-0000-0000-000073130000}"/>
    <cellStyle name="20% - Accent5 2 7 6" xfId="4841" xr:uid="{00000000-0005-0000-0000-000074130000}"/>
    <cellStyle name="20% - Accent5 2 7 6 2" xfId="4842" xr:uid="{00000000-0005-0000-0000-000075130000}"/>
    <cellStyle name="20% - Accent5 2 7 7" xfId="4843" xr:uid="{00000000-0005-0000-0000-000076130000}"/>
    <cellStyle name="20% - Accent5 2 8" xfId="4844" xr:uid="{00000000-0005-0000-0000-000077130000}"/>
    <cellStyle name="20% - Accent5 2 8 2" xfId="4845" xr:uid="{00000000-0005-0000-0000-000078130000}"/>
    <cellStyle name="20% - Accent5 2 8 2 2" xfId="4846" xr:uid="{00000000-0005-0000-0000-000079130000}"/>
    <cellStyle name="20% - Accent5 2 8 2 2 2" xfId="4847" xr:uid="{00000000-0005-0000-0000-00007A130000}"/>
    <cellStyle name="20% - Accent5 2 8 2 2 2 2" xfId="4848" xr:uid="{00000000-0005-0000-0000-00007B130000}"/>
    <cellStyle name="20% - Accent5 2 8 2 2 3" xfId="4849" xr:uid="{00000000-0005-0000-0000-00007C130000}"/>
    <cellStyle name="20% - Accent5 2 8 2 3" xfId="4850" xr:uid="{00000000-0005-0000-0000-00007D130000}"/>
    <cellStyle name="20% - Accent5 2 8 2 3 2" xfId="4851" xr:uid="{00000000-0005-0000-0000-00007E130000}"/>
    <cellStyle name="20% - Accent5 2 8 2 4" xfId="4852" xr:uid="{00000000-0005-0000-0000-00007F130000}"/>
    <cellStyle name="20% - Accent5 2 8 3" xfId="4853" xr:uid="{00000000-0005-0000-0000-000080130000}"/>
    <cellStyle name="20% - Accent5 2 8 3 2" xfId="4854" xr:uid="{00000000-0005-0000-0000-000081130000}"/>
    <cellStyle name="20% - Accent5 2 8 3 2 2" xfId="4855" xr:uid="{00000000-0005-0000-0000-000082130000}"/>
    <cellStyle name="20% - Accent5 2 8 3 3" xfId="4856" xr:uid="{00000000-0005-0000-0000-000083130000}"/>
    <cellStyle name="20% - Accent5 2 8 4" xfId="4857" xr:uid="{00000000-0005-0000-0000-000084130000}"/>
    <cellStyle name="20% - Accent5 2 8 4 2" xfId="4858" xr:uid="{00000000-0005-0000-0000-000085130000}"/>
    <cellStyle name="20% - Accent5 2 8 5" xfId="4859" xr:uid="{00000000-0005-0000-0000-000086130000}"/>
    <cellStyle name="20% - Accent5 2 9" xfId="4860" xr:uid="{00000000-0005-0000-0000-000087130000}"/>
    <cellStyle name="20% - Accent5 2 9 2" xfId="4861" xr:uid="{00000000-0005-0000-0000-000088130000}"/>
    <cellStyle name="20% - Accent5 2 9 2 2" xfId="4862" xr:uid="{00000000-0005-0000-0000-000089130000}"/>
    <cellStyle name="20% - Accent5 2 9 2 2 2" xfId="4863" xr:uid="{00000000-0005-0000-0000-00008A130000}"/>
    <cellStyle name="20% - Accent5 2 9 2 2 2 2" xfId="4864" xr:uid="{00000000-0005-0000-0000-00008B130000}"/>
    <cellStyle name="20% - Accent5 2 9 2 2 3" xfId="4865" xr:uid="{00000000-0005-0000-0000-00008C130000}"/>
    <cellStyle name="20% - Accent5 2 9 2 3" xfId="4866" xr:uid="{00000000-0005-0000-0000-00008D130000}"/>
    <cellStyle name="20% - Accent5 2 9 2 3 2" xfId="4867" xr:uid="{00000000-0005-0000-0000-00008E130000}"/>
    <cellStyle name="20% - Accent5 2 9 2 4" xfId="4868" xr:uid="{00000000-0005-0000-0000-00008F130000}"/>
    <cellStyle name="20% - Accent5 2 9 3" xfId="4869" xr:uid="{00000000-0005-0000-0000-000090130000}"/>
    <cellStyle name="20% - Accent5 2 9 3 2" xfId="4870" xr:uid="{00000000-0005-0000-0000-000091130000}"/>
    <cellStyle name="20% - Accent5 2 9 3 2 2" xfId="4871" xr:uid="{00000000-0005-0000-0000-000092130000}"/>
    <cellStyle name="20% - Accent5 2 9 3 3" xfId="4872" xr:uid="{00000000-0005-0000-0000-000093130000}"/>
    <cellStyle name="20% - Accent5 2 9 4" xfId="4873" xr:uid="{00000000-0005-0000-0000-000094130000}"/>
    <cellStyle name="20% - Accent5 2 9 4 2" xfId="4874" xr:uid="{00000000-0005-0000-0000-000095130000}"/>
    <cellStyle name="20% - Accent5 2 9 5" xfId="4875" xr:uid="{00000000-0005-0000-0000-000096130000}"/>
    <cellStyle name="20% - Accent5 3" xfId="4876" xr:uid="{00000000-0005-0000-0000-000097130000}"/>
    <cellStyle name="20% - Accent5 3 2" xfId="4877" xr:uid="{00000000-0005-0000-0000-000098130000}"/>
    <cellStyle name="20% - Accent5 3 2 2" xfId="4878" xr:uid="{00000000-0005-0000-0000-000099130000}"/>
    <cellStyle name="20% - Accent5 3 2 2 2" xfId="4879" xr:uid="{00000000-0005-0000-0000-00009A130000}"/>
    <cellStyle name="20% - Accent5 3 2 2 2 2" xfId="4880" xr:uid="{00000000-0005-0000-0000-00009B130000}"/>
    <cellStyle name="20% - Accent5 3 2 2 2 2 2" xfId="4881" xr:uid="{00000000-0005-0000-0000-00009C130000}"/>
    <cellStyle name="20% - Accent5 3 2 2 2 2 2 2" xfId="4882" xr:uid="{00000000-0005-0000-0000-00009D130000}"/>
    <cellStyle name="20% - Accent5 3 2 2 2 2 2 2 2" xfId="4883" xr:uid="{00000000-0005-0000-0000-00009E130000}"/>
    <cellStyle name="20% - Accent5 3 2 2 2 2 2 2 2 2" xfId="4884" xr:uid="{00000000-0005-0000-0000-00009F130000}"/>
    <cellStyle name="20% - Accent5 3 2 2 2 2 2 2 3" xfId="4885" xr:uid="{00000000-0005-0000-0000-0000A0130000}"/>
    <cellStyle name="20% - Accent5 3 2 2 2 2 2 3" xfId="4886" xr:uid="{00000000-0005-0000-0000-0000A1130000}"/>
    <cellStyle name="20% - Accent5 3 2 2 2 2 2 3 2" xfId="4887" xr:uid="{00000000-0005-0000-0000-0000A2130000}"/>
    <cellStyle name="20% - Accent5 3 2 2 2 2 2 4" xfId="4888" xr:uid="{00000000-0005-0000-0000-0000A3130000}"/>
    <cellStyle name="20% - Accent5 3 2 2 2 2 3" xfId="4889" xr:uid="{00000000-0005-0000-0000-0000A4130000}"/>
    <cellStyle name="20% - Accent5 3 2 2 2 2 3 2" xfId="4890" xr:uid="{00000000-0005-0000-0000-0000A5130000}"/>
    <cellStyle name="20% - Accent5 3 2 2 2 2 3 2 2" xfId="4891" xr:uid="{00000000-0005-0000-0000-0000A6130000}"/>
    <cellStyle name="20% - Accent5 3 2 2 2 2 3 3" xfId="4892" xr:uid="{00000000-0005-0000-0000-0000A7130000}"/>
    <cellStyle name="20% - Accent5 3 2 2 2 2 4" xfId="4893" xr:uid="{00000000-0005-0000-0000-0000A8130000}"/>
    <cellStyle name="20% - Accent5 3 2 2 2 2 4 2" xfId="4894" xr:uid="{00000000-0005-0000-0000-0000A9130000}"/>
    <cellStyle name="20% - Accent5 3 2 2 2 2 5" xfId="4895" xr:uid="{00000000-0005-0000-0000-0000AA130000}"/>
    <cellStyle name="20% - Accent5 3 2 2 2 3" xfId="4896" xr:uid="{00000000-0005-0000-0000-0000AB130000}"/>
    <cellStyle name="20% - Accent5 3 2 2 2 3 2" xfId="4897" xr:uid="{00000000-0005-0000-0000-0000AC130000}"/>
    <cellStyle name="20% - Accent5 3 2 2 2 3 2 2" xfId="4898" xr:uid="{00000000-0005-0000-0000-0000AD130000}"/>
    <cellStyle name="20% - Accent5 3 2 2 2 3 2 2 2" xfId="4899" xr:uid="{00000000-0005-0000-0000-0000AE130000}"/>
    <cellStyle name="20% - Accent5 3 2 2 2 3 2 2 2 2" xfId="4900" xr:uid="{00000000-0005-0000-0000-0000AF130000}"/>
    <cellStyle name="20% - Accent5 3 2 2 2 3 2 2 3" xfId="4901" xr:uid="{00000000-0005-0000-0000-0000B0130000}"/>
    <cellStyle name="20% - Accent5 3 2 2 2 3 2 3" xfId="4902" xr:uid="{00000000-0005-0000-0000-0000B1130000}"/>
    <cellStyle name="20% - Accent5 3 2 2 2 3 2 3 2" xfId="4903" xr:uid="{00000000-0005-0000-0000-0000B2130000}"/>
    <cellStyle name="20% - Accent5 3 2 2 2 3 2 4" xfId="4904" xr:uid="{00000000-0005-0000-0000-0000B3130000}"/>
    <cellStyle name="20% - Accent5 3 2 2 2 3 3" xfId="4905" xr:uid="{00000000-0005-0000-0000-0000B4130000}"/>
    <cellStyle name="20% - Accent5 3 2 2 2 3 3 2" xfId="4906" xr:uid="{00000000-0005-0000-0000-0000B5130000}"/>
    <cellStyle name="20% - Accent5 3 2 2 2 3 3 2 2" xfId="4907" xr:uid="{00000000-0005-0000-0000-0000B6130000}"/>
    <cellStyle name="20% - Accent5 3 2 2 2 3 3 3" xfId="4908" xr:uid="{00000000-0005-0000-0000-0000B7130000}"/>
    <cellStyle name="20% - Accent5 3 2 2 2 3 4" xfId="4909" xr:uid="{00000000-0005-0000-0000-0000B8130000}"/>
    <cellStyle name="20% - Accent5 3 2 2 2 3 4 2" xfId="4910" xr:uid="{00000000-0005-0000-0000-0000B9130000}"/>
    <cellStyle name="20% - Accent5 3 2 2 2 3 5" xfId="4911" xr:uid="{00000000-0005-0000-0000-0000BA130000}"/>
    <cellStyle name="20% - Accent5 3 2 2 2 4" xfId="4912" xr:uid="{00000000-0005-0000-0000-0000BB130000}"/>
    <cellStyle name="20% - Accent5 3 2 2 2 4 2" xfId="4913" xr:uid="{00000000-0005-0000-0000-0000BC130000}"/>
    <cellStyle name="20% - Accent5 3 2 2 2 4 2 2" xfId="4914" xr:uid="{00000000-0005-0000-0000-0000BD130000}"/>
    <cellStyle name="20% - Accent5 3 2 2 2 4 2 2 2" xfId="4915" xr:uid="{00000000-0005-0000-0000-0000BE130000}"/>
    <cellStyle name="20% - Accent5 3 2 2 2 4 2 3" xfId="4916" xr:uid="{00000000-0005-0000-0000-0000BF130000}"/>
    <cellStyle name="20% - Accent5 3 2 2 2 4 3" xfId="4917" xr:uid="{00000000-0005-0000-0000-0000C0130000}"/>
    <cellStyle name="20% - Accent5 3 2 2 2 4 3 2" xfId="4918" xr:uid="{00000000-0005-0000-0000-0000C1130000}"/>
    <cellStyle name="20% - Accent5 3 2 2 2 4 4" xfId="4919" xr:uid="{00000000-0005-0000-0000-0000C2130000}"/>
    <cellStyle name="20% - Accent5 3 2 2 2 5" xfId="4920" xr:uid="{00000000-0005-0000-0000-0000C3130000}"/>
    <cellStyle name="20% - Accent5 3 2 2 2 5 2" xfId="4921" xr:uid="{00000000-0005-0000-0000-0000C4130000}"/>
    <cellStyle name="20% - Accent5 3 2 2 2 5 2 2" xfId="4922" xr:uid="{00000000-0005-0000-0000-0000C5130000}"/>
    <cellStyle name="20% - Accent5 3 2 2 2 5 3" xfId="4923" xr:uid="{00000000-0005-0000-0000-0000C6130000}"/>
    <cellStyle name="20% - Accent5 3 2 2 2 6" xfId="4924" xr:uid="{00000000-0005-0000-0000-0000C7130000}"/>
    <cellStyle name="20% - Accent5 3 2 2 2 6 2" xfId="4925" xr:uid="{00000000-0005-0000-0000-0000C8130000}"/>
    <cellStyle name="20% - Accent5 3 2 2 2 7" xfId="4926" xr:uid="{00000000-0005-0000-0000-0000C9130000}"/>
    <cellStyle name="20% - Accent5 3 2 2 3" xfId="4927" xr:uid="{00000000-0005-0000-0000-0000CA130000}"/>
    <cellStyle name="20% - Accent5 3 2 2 3 2" xfId="4928" xr:uid="{00000000-0005-0000-0000-0000CB130000}"/>
    <cellStyle name="20% - Accent5 3 2 2 3 2 2" xfId="4929" xr:uid="{00000000-0005-0000-0000-0000CC130000}"/>
    <cellStyle name="20% - Accent5 3 2 2 3 2 2 2" xfId="4930" xr:uid="{00000000-0005-0000-0000-0000CD130000}"/>
    <cellStyle name="20% - Accent5 3 2 2 3 2 2 2 2" xfId="4931" xr:uid="{00000000-0005-0000-0000-0000CE130000}"/>
    <cellStyle name="20% - Accent5 3 2 2 3 2 2 3" xfId="4932" xr:uid="{00000000-0005-0000-0000-0000CF130000}"/>
    <cellStyle name="20% - Accent5 3 2 2 3 2 3" xfId="4933" xr:uid="{00000000-0005-0000-0000-0000D0130000}"/>
    <cellStyle name="20% - Accent5 3 2 2 3 2 3 2" xfId="4934" xr:uid="{00000000-0005-0000-0000-0000D1130000}"/>
    <cellStyle name="20% - Accent5 3 2 2 3 2 4" xfId="4935" xr:uid="{00000000-0005-0000-0000-0000D2130000}"/>
    <cellStyle name="20% - Accent5 3 2 2 3 3" xfId="4936" xr:uid="{00000000-0005-0000-0000-0000D3130000}"/>
    <cellStyle name="20% - Accent5 3 2 2 3 3 2" xfId="4937" xr:uid="{00000000-0005-0000-0000-0000D4130000}"/>
    <cellStyle name="20% - Accent5 3 2 2 3 3 2 2" xfId="4938" xr:uid="{00000000-0005-0000-0000-0000D5130000}"/>
    <cellStyle name="20% - Accent5 3 2 2 3 3 3" xfId="4939" xr:uid="{00000000-0005-0000-0000-0000D6130000}"/>
    <cellStyle name="20% - Accent5 3 2 2 3 4" xfId="4940" xr:uid="{00000000-0005-0000-0000-0000D7130000}"/>
    <cellStyle name="20% - Accent5 3 2 2 3 4 2" xfId="4941" xr:uid="{00000000-0005-0000-0000-0000D8130000}"/>
    <cellStyle name="20% - Accent5 3 2 2 3 5" xfId="4942" xr:uid="{00000000-0005-0000-0000-0000D9130000}"/>
    <cellStyle name="20% - Accent5 3 2 2 4" xfId="4943" xr:uid="{00000000-0005-0000-0000-0000DA130000}"/>
    <cellStyle name="20% - Accent5 3 2 2 4 2" xfId="4944" xr:uid="{00000000-0005-0000-0000-0000DB130000}"/>
    <cellStyle name="20% - Accent5 3 2 2 4 2 2" xfId="4945" xr:uid="{00000000-0005-0000-0000-0000DC130000}"/>
    <cellStyle name="20% - Accent5 3 2 2 4 2 2 2" xfId="4946" xr:uid="{00000000-0005-0000-0000-0000DD130000}"/>
    <cellStyle name="20% - Accent5 3 2 2 4 2 2 2 2" xfId="4947" xr:uid="{00000000-0005-0000-0000-0000DE130000}"/>
    <cellStyle name="20% - Accent5 3 2 2 4 2 2 3" xfId="4948" xr:uid="{00000000-0005-0000-0000-0000DF130000}"/>
    <cellStyle name="20% - Accent5 3 2 2 4 2 3" xfId="4949" xr:uid="{00000000-0005-0000-0000-0000E0130000}"/>
    <cellStyle name="20% - Accent5 3 2 2 4 2 3 2" xfId="4950" xr:uid="{00000000-0005-0000-0000-0000E1130000}"/>
    <cellStyle name="20% - Accent5 3 2 2 4 2 4" xfId="4951" xr:uid="{00000000-0005-0000-0000-0000E2130000}"/>
    <cellStyle name="20% - Accent5 3 2 2 4 3" xfId="4952" xr:uid="{00000000-0005-0000-0000-0000E3130000}"/>
    <cellStyle name="20% - Accent5 3 2 2 4 3 2" xfId="4953" xr:uid="{00000000-0005-0000-0000-0000E4130000}"/>
    <cellStyle name="20% - Accent5 3 2 2 4 3 2 2" xfId="4954" xr:uid="{00000000-0005-0000-0000-0000E5130000}"/>
    <cellStyle name="20% - Accent5 3 2 2 4 3 3" xfId="4955" xr:uid="{00000000-0005-0000-0000-0000E6130000}"/>
    <cellStyle name="20% - Accent5 3 2 2 4 4" xfId="4956" xr:uid="{00000000-0005-0000-0000-0000E7130000}"/>
    <cellStyle name="20% - Accent5 3 2 2 4 4 2" xfId="4957" xr:uid="{00000000-0005-0000-0000-0000E8130000}"/>
    <cellStyle name="20% - Accent5 3 2 2 4 5" xfId="4958" xr:uid="{00000000-0005-0000-0000-0000E9130000}"/>
    <cellStyle name="20% - Accent5 3 2 2 5" xfId="4959" xr:uid="{00000000-0005-0000-0000-0000EA130000}"/>
    <cellStyle name="20% - Accent5 3 2 2 5 2" xfId="4960" xr:uid="{00000000-0005-0000-0000-0000EB130000}"/>
    <cellStyle name="20% - Accent5 3 2 2 5 2 2" xfId="4961" xr:uid="{00000000-0005-0000-0000-0000EC130000}"/>
    <cellStyle name="20% - Accent5 3 2 2 5 2 2 2" xfId="4962" xr:uid="{00000000-0005-0000-0000-0000ED130000}"/>
    <cellStyle name="20% - Accent5 3 2 2 5 2 3" xfId="4963" xr:uid="{00000000-0005-0000-0000-0000EE130000}"/>
    <cellStyle name="20% - Accent5 3 2 2 5 3" xfId="4964" xr:uid="{00000000-0005-0000-0000-0000EF130000}"/>
    <cellStyle name="20% - Accent5 3 2 2 5 3 2" xfId="4965" xr:uid="{00000000-0005-0000-0000-0000F0130000}"/>
    <cellStyle name="20% - Accent5 3 2 2 5 4" xfId="4966" xr:uid="{00000000-0005-0000-0000-0000F1130000}"/>
    <cellStyle name="20% - Accent5 3 2 2 6" xfId="4967" xr:uid="{00000000-0005-0000-0000-0000F2130000}"/>
    <cellStyle name="20% - Accent5 3 2 2 6 2" xfId="4968" xr:uid="{00000000-0005-0000-0000-0000F3130000}"/>
    <cellStyle name="20% - Accent5 3 2 2 6 2 2" xfId="4969" xr:uid="{00000000-0005-0000-0000-0000F4130000}"/>
    <cellStyle name="20% - Accent5 3 2 2 6 3" xfId="4970" xr:uid="{00000000-0005-0000-0000-0000F5130000}"/>
    <cellStyle name="20% - Accent5 3 2 2 7" xfId="4971" xr:uid="{00000000-0005-0000-0000-0000F6130000}"/>
    <cellStyle name="20% - Accent5 3 2 2 7 2" xfId="4972" xr:uid="{00000000-0005-0000-0000-0000F7130000}"/>
    <cellStyle name="20% - Accent5 3 2 2 8" xfId="4973" xr:uid="{00000000-0005-0000-0000-0000F8130000}"/>
    <cellStyle name="20% - Accent5 3 2 3" xfId="4974" xr:uid="{00000000-0005-0000-0000-0000F9130000}"/>
    <cellStyle name="20% - Accent5 3 2 3 2" xfId="4975" xr:uid="{00000000-0005-0000-0000-0000FA130000}"/>
    <cellStyle name="20% - Accent5 3 2 3 2 2" xfId="4976" xr:uid="{00000000-0005-0000-0000-0000FB130000}"/>
    <cellStyle name="20% - Accent5 3 2 3 2 2 2" xfId="4977" xr:uid="{00000000-0005-0000-0000-0000FC130000}"/>
    <cellStyle name="20% - Accent5 3 2 3 2 2 2 2" xfId="4978" xr:uid="{00000000-0005-0000-0000-0000FD130000}"/>
    <cellStyle name="20% - Accent5 3 2 3 2 2 2 2 2" xfId="4979" xr:uid="{00000000-0005-0000-0000-0000FE130000}"/>
    <cellStyle name="20% - Accent5 3 2 3 2 2 2 3" xfId="4980" xr:uid="{00000000-0005-0000-0000-0000FF130000}"/>
    <cellStyle name="20% - Accent5 3 2 3 2 2 3" xfId="4981" xr:uid="{00000000-0005-0000-0000-000000140000}"/>
    <cellStyle name="20% - Accent5 3 2 3 2 2 3 2" xfId="4982" xr:uid="{00000000-0005-0000-0000-000001140000}"/>
    <cellStyle name="20% - Accent5 3 2 3 2 2 4" xfId="4983" xr:uid="{00000000-0005-0000-0000-000002140000}"/>
    <cellStyle name="20% - Accent5 3 2 3 2 3" xfId="4984" xr:uid="{00000000-0005-0000-0000-000003140000}"/>
    <cellStyle name="20% - Accent5 3 2 3 2 3 2" xfId="4985" xr:uid="{00000000-0005-0000-0000-000004140000}"/>
    <cellStyle name="20% - Accent5 3 2 3 2 3 2 2" xfId="4986" xr:uid="{00000000-0005-0000-0000-000005140000}"/>
    <cellStyle name="20% - Accent5 3 2 3 2 3 3" xfId="4987" xr:uid="{00000000-0005-0000-0000-000006140000}"/>
    <cellStyle name="20% - Accent5 3 2 3 2 4" xfId="4988" xr:uid="{00000000-0005-0000-0000-000007140000}"/>
    <cellStyle name="20% - Accent5 3 2 3 2 4 2" xfId="4989" xr:uid="{00000000-0005-0000-0000-000008140000}"/>
    <cellStyle name="20% - Accent5 3 2 3 2 5" xfId="4990" xr:uid="{00000000-0005-0000-0000-000009140000}"/>
    <cellStyle name="20% - Accent5 3 2 3 3" xfId="4991" xr:uid="{00000000-0005-0000-0000-00000A140000}"/>
    <cellStyle name="20% - Accent5 3 2 3 3 2" xfId="4992" xr:uid="{00000000-0005-0000-0000-00000B140000}"/>
    <cellStyle name="20% - Accent5 3 2 3 3 2 2" xfId="4993" xr:uid="{00000000-0005-0000-0000-00000C140000}"/>
    <cellStyle name="20% - Accent5 3 2 3 3 2 2 2" xfId="4994" xr:uid="{00000000-0005-0000-0000-00000D140000}"/>
    <cellStyle name="20% - Accent5 3 2 3 3 2 2 2 2" xfId="4995" xr:uid="{00000000-0005-0000-0000-00000E140000}"/>
    <cellStyle name="20% - Accent5 3 2 3 3 2 2 3" xfId="4996" xr:uid="{00000000-0005-0000-0000-00000F140000}"/>
    <cellStyle name="20% - Accent5 3 2 3 3 2 3" xfId="4997" xr:uid="{00000000-0005-0000-0000-000010140000}"/>
    <cellStyle name="20% - Accent5 3 2 3 3 2 3 2" xfId="4998" xr:uid="{00000000-0005-0000-0000-000011140000}"/>
    <cellStyle name="20% - Accent5 3 2 3 3 2 4" xfId="4999" xr:uid="{00000000-0005-0000-0000-000012140000}"/>
    <cellStyle name="20% - Accent5 3 2 3 3 3" xfId="5000" xr:uid="{00000000-0005-0000-0000-000013140000}"/>
    <cellStyle name="20% - Accent5 3 2 3 3 3 2" xfId="5001" xr:uid="{00000000-0005-0000-0000-000014140000}"/>
    <cellStyle name="20% - Accent5 3 2 3 3 3 2 2" xfId="5002" xr:uid="{00000000-0005-0000-0000-000015140000}"/>
    <cellStyle name="20% - Accent5 3 2 3 3 3 3" xfId="5003" xr:uid="{00000000-0005-0000-0000-000016140000}"/>
    <cellStyle name="20% - Accent5 3 2 3 3 4" xfId="5004" xr:uid="{00000000-0005-0000-0000-000017140000}"/>
    <cellStyle name="20% - Accent5 3 2 3 3 4 2" xfId="5005" xr:uid="{00000000-0005-0000-0000-000018140000}"/>
    <cellStyle name="20% - Accent5 3 2 3 3 5" xfId="5006" xr:uid="{00000000-0005-0000-0000-000019140000}"/>
    <cellStyle name="20% - Accent5 3 2 3 4" xfId="5007" xr:uid="{00000000-0005-0000-0000-00001A140000}"/>
    <cellStyle name="20% - Accent5 3 2 3 4 2" xfId="5008" xr:uid="{00000000-0005-0000-0000-00001B140000}"/>
    <cellStyle name="20% - Accent5 3 2 3 4 2 2" xfId="5009" xr:uid="{00000000-0005-0000-0000-00001C140000}"/>
    <cellStyle name="20% - Accent5 3 2 3 4 2 2 2" xfId="5010" xr:uid="{00000000-0005-0000-0000-00001D140000}"/>
    <cellStyle name="20% - Accent5 3 2 3 4 2 3" xfId="5011" xr:uid="{00000000-0005-0000-0000-00001E140000}"/>
    <cellStyle name="20% - Accent5 3 2 3 4 3" xfId="5012" xr:uid="{00000000-0005-0000-0000-00001F140000}"/>
    <cellStyle name="20% - Accent5 3 2 3 4 3 2" xfId="5013" xr:uid="{00000000-0005-0000-0000-000020140000}"/>
    <cellStyle name="20% - Accent5 3 2 3 4 4" xfId="5014" xr:uid="{00000000-0005-0000-0000-000021140000}"/>
    <cellStyle name="20% - Accent5 3 2 3 5" xfId="5015" xr:uid="{00000000-0005-0000-0000-000022140000}"/>
    <cellStyle name="20% - Accent5 3 2 3 5 2" xfId="5016" xr:uid="{00000000-0005-0000-0000-000023140000}"/>
    <cellStyle name="20% - Accent5 3 2 3 5 2 2" xfId="5017" xr:uid="{00000000-0005-0000-0000-000024140000}"/>
    <cellStyle name="20% - Accent5 3 2 3 5 3" xfId="5018" xr:uid="{00000000-0005-0000-0000-000025140000}"/>
    <cellStyle name="20% - Accent5 3 2 3 6" xfId="5019" xr:uid="{00000000-0005-0000-0000-000026140000}"/>
    <cellStyle name="20% - Accent5 3 2 3 6 2" xfId="5020" xr:uid="{00000000-0005-0000-0000-000027140000}"/>
    <cellStyle name="20% - Accent5 3 2 3 7" xfId="5021" xr:uid="{00000000-0005-0000-0000-000028140000}"/>
    <cellStyle name="20% - Accent5 3 2 4" xfId="5022" xr:uid="{00000000-0005-0000-0000-000029140000}"/>
    <cellStyle name="20% - Accent5 3 2 4 2" xfId="5023" xr:uid="{00000000-0005-0000-0000-00002A140000}"/>
    <cellStyle name="20% - Accent5 3 2 4 2 2" xfId="5024" xr:uid="{00000000-0005-0000-0000-00002B140000}"/>
    <cellStyle name="20% - Accent5 3 2 4 2 2 2" xfId="5025" xr:uid="{00000000-0005-0000-0000-00002C140000}"/>
    <cellStyle name="20% - Accent5 3 2 4 2 2 2 2" xfId="5026" xr:uid="{00000000-0005-0000-0000-00002D140000}"/>
    <cellStyle name="20% - Accent5 3 2 4 2 2 3" xfId="5027" xr:uid="{00000000-0005-0000-0000-00002E140000}"/>
    <cellStyle name="20% - Accent5 3 2 4 2 3" xfId="5028" xr:uid="{00000000-0005-0000-0000-00002F140000}"/>
    <cellStyle name="20% - Accent5 3 2 4 2 3 2" xfId="5029" xr:uid="{00000000-0005-0000-0000-000030140000}"/>
    <cellStyle name="20% - Accent5 3 2 4 2 4" xfId="5030" xr:uid="{00000000-0005-0000-0000-000031140000}"/>
    <cellStyle name="20% - Accent5 3 2 4 3" xfId="5031" xr:uid="{00000000-0005-0000-0000-000032140000}"/>
    <cellStyle name="20% - Accent5 3 2 4 3 2" xfId="5032" xr:uid="{00000000-0005-0000-0000-000033140000}"/>
    <cellStyle name="20% - Accent5 3 2 4 3 2 2" xfId="5033" xr:uid="{00000000-0005-0000-0000-000034140000}"/>
    <cellStyle name="20% - Accent5 3 2 4 3 3" xfId="5034" xr:uid="{00000000-0005-0000-0000-000035140000}"/>
    <cellStyle name="20% - Accent5 3 2 4 4" xfId="5035" xr:uid="{00000000-0005-0000-0000-000036140000}"/>
    <cellStyle name="20% - Accent5 3 2 4 4 2" xfId="5036" xr:uid="{00000000-0005-0000-0000-000037140000}"/>
    <cellStyle name="20% - Accent5 3 2 4 5" xfId="5037" xr:uid="{00000000-0005-0000-0000-000038140000}"/>
    <cellStyle name="20% - Accent5 3 2 5" xfId="5038" xr:uid="{00000000-0005-0000-0000-000039140000}"/>
    <cellStyle name="20% - Accent5 3 2 5 2" xfId="5039" xr:uid="{00000000-0005-0000-0000-00003A140000}"/>
    <cellStyle name="20% - Accent5 3 2 5 2 2" xfId="5040" xr:uid="{00000000-0005-0000-0000-00003B140000}"/>
    <cellStyle name="20% - Accent5 3 2 5 2 2 2" xfId="5041" xr:uid="{00000000-0005-0000-0000-00003C140000}"/>
    <cellStyle name="20% - Accent5 3 2 5 2 2 2 2" xfId="5042" xr:uid="{00000000-0005-0000-0000-00003D140000}"/>
    <cellStyle name="20% - Accent5 3 2 5 2 2 3" xfId="5043" xr:uid="{00000000-0005-0000-0000-00003E140000}"/>
    <cellStyle name="20% - Accent5 3 2 5 2 3" xfId="5044" xr:uid="{00000000-0005-0000-0000-00003F140000}"/>
    <cellStyle name="20% - Accent5 3 2 5 2 3 2" xfId="5045" xr:uid="{00000000-0005-0000-0000-000040140000}"/>
    <cellStyle name="20% - Accent5 3 2 5 2 4" xfId="5046" xr:uid="{00000000-0005-0000-0000-000041140000}"/>
    <cellStyle name="20% - Accent5 3 2 5 3" xfId="5047" xr:uid="{00000000-0005-0000-0000-000042140000}"/>
    <cellStyle name="20% - Accent5 3 2 5 3 2" xfId="5048" xr:uid="{00000000-0005-0000-0000-000043140000}"/>
    <cellStyle name="20% - Accent5 3 2 5 3 2 2" xfId="5049" xr:uid="{00000000-0005-0000-0000-000044140000}"/>
    <cellStyle name="20% - Accent5 3 2 5 3 3" xfId="5050" xr:uid="{00000000-0005-0000-0000-000045140000}"/>
    <cellStyle name="20% - Accent5 3 2 5 4" xfId="5051" xr:uid="{00000000-0005-0000-0000-000046140000}"/>
    <cellStyle name="20% - Accent5 3 2 5 4 2" xfId="5052" xr:uid="{00000000-0005-0000-0000-000047140000}"/>
    <cellStyle name="20% - Accent5 3 2 5 5" xfId="5053" xr:uid="{00000000-0005-0000-0000-000048140000}"/>
    <cellStyle name="20% - Accent5 3 2 6" xfId="5054" xr:uid="{00000000-0005-0000-0000-000049140000}"/>
    <cellStyle name="20% - Accent5 3 2 6 2" xfId="5055" xr:uid="{00000000-0005-0000-0000-00004A140000}"/>
    <cellStyle name="20% - Accent5 3 2 6 2 2" xfId="5056" xr:uid="{00000000-0005-0000-0000-00004B140000}"/>
    <cellStyle name="20% - Accent5 3 2 6 2 2 2" xfId="5057" xr:uid="{00000000-0005-0000-0000-00004C140000}"/>
    <cellStyle name="20% - Accent5 3 2 6 2 3" xfId="5058" xr:uid="{00000000-0005-0000-0000-00004D140000}"/>
    <cellStyle name="20% - Accent5 3 2 6 3" xfId="5059" xr:uid="{00000000-0005-0000-0000-00004E140000}"/>
    <cellStyle name="20% - Accent5 3 2 6 3 2" xfId="5060" xr:uid="{00000000-0005-0000-0000-00004F140000}"/>
    <cellStyle name="20% - Accent5 3 2 6 4" xfId="5061" xr:uid="{00000000-0005-0000-0000-000050140000}"/>
    <cellStyle name="20% - Accent5 3 2 7" xfId="5062" xr:uid="{00000000-0005-0000-0000-000051140000}"/>
    <cellStyle name="20% - Accent5 3 2 7 2" xfId="5063" xr:uid="{00000000-0005-0000-0000-000052140000}"/>
    <cellStyle name="20% - Accent5 3 2 7 2 2" xfId="5064" xr:uid="{00000000-0005-0000-0000-000053140000}"/>
    <cellStyle name="20% - Accent5 3 2 7 3" xfId="5065" xr:uid="{00000000-0005-0000-0000-000054140000}"/>
    <cellStyle name="20% - Accent5 3 2 8" xfId="5066" xr:uid="{00000000-0005-0000-0000-000055140000}"/>
    <cellStyle name="20% - Accent5 3 2 8 2" xfId="5067" xr:uid="{00000000-0005-0000-0000-000056140000}"/>
    <cellStyle name="20% - Accent5 3 2 9" xfId="5068" xr:uid="{00000000-0005-0000-0000-000057140000}"/>
    <cellStyle name="20% - Accent5 3 3" xfId="5069" xr:uid="{00000000-0005-0000-0000-000058140000}"/>
    <cellStyle name="20% - Accent5 3 3 2" xfId="5070" xr:uid="{00000000-0005-0000-0000-000059140000}"/>
    <cellStyle name="20% - Accent5 3 3 2 2" xfId="5071" xr:uid="{00000000-0005-0000-0000-00005A140000}"/>
    <cellStyle name="20% - Accent5 3 3 2 2 2" xfId="5072" xr:uid="{00000000-0005-0000-0000-00005B140000}"/>
    <cellStyle name="20% - Accent5 3 3 2 2 2 2" xfId="5073" xr:uid="{00000000-0005-0000-0000-00005C140000}"/>
    <cellStyle name="20% - Accent5 3 3 2 2 3" xfId="5074" xr:uid="{00000000-0005-0000-0000-00005D140000}"/>
    <cellStyle name="20% - Accent5 3 3 2 3" xfId="5075" xr:uid="{00000000-0005-0000-0000-00005E140000}"/>
    <cellStyle name="20% - Accent5 3 3 2 3 2" xfId="5076" xr:uid="{00000000-0005-0000-0000-00005F140000}"/>
    <cellStyle name="20% - Accent5 3 3 2 4" xfId="5077" xr:uid="{00000000-0005-0000-0000-000060140000}"/>
    <cellStyle name="20% - Accent5 3 3 3" xfId="5078" xr:uid="{00000000-0005-0000-0000-000061140000}"/>
    <cellStyle name="20% - Accent5 3 3 3 2" xfId="5079" xr:uid="{00000000-0005-0000-0000-000062140000}"/>
    <cellStyle name="20% - Accent5 3 3 3 2 2" xfId="5080" xr:uid="{00000000-0005-0000-0000-000063140000}"/>
    <cellStyle name="20% - Accent5 3 3 3 3" xfId="5081" xr:uid="{00000000-0005-0000-0000-000064140000}"/>
    <cellStyle name="20% - Accent5 3 3 4" xfId="5082" xr:uid="{00000000-0005-0000-0000-000065140000}"/>
    <cellStyle name="20% - Accent5 3 3 4 2" xfId="5083" xr:uid="{00000000-0005-0000-0000-000066140000}"/>
    <cellStyle name="20% - Accent5 3 3 5" xfId="5084" xr:uid="{00000000-0005-0000-0000-000067140000}"/>
    <cellStyle name="20% - Accent5 3 4" xfId="5085" xr:uid="{00000000-0005-0000-0000-000068140000}"/>
    <cellStyle name="20% - Accent5 3 4 2" xfId="5086" xr:uid="{00000000-0005-0000-0000-000069140000}"/>
    <cellStyle name="20% - Accent5 3 4 2 2" xfId="5087" xr:uid="{00000000-0005-0000-0000-00006A140000}"/>
    <cellStyle name="20% - Accent5 3 4 2 2 2" xfId="5088" xr:uid="{00000000-0005-0000-0000-00006B140000}"/>
    <cellStyle name="20% - Accent5 3 4 2 3" xfId="5089" xr:uid="{00000000-0005-0000-0000-00006C140000}"/>
    <cellStyle name="20% - Accent5 3 4 3" xfId="5090" xr:uid="{00000000-0005-0000-0000-00006D140000}"/>
    <cellStyle name="20% - Accent5 3 4 3 2" xfId="5091" xr:uid="{00000000-0005-0000-0000-00006E140000}"/>
    <cellStyle name="20% - Accent5 3 4 4" xfId="5092" xr:uid="{00000000-0005-0000-0000-00006F140000}"/>
    <cellStyle name="20% - Accent5 3 5" xfId="5093" xr:uid="{00000000-0005-0000-0000-000070140000}"/>
    <cellStyle name="20% - Accent5 4" xfId="5094" xr:uid="{00000000-0005-0000-0000-000071140000}"/>
    <cellStyle name="20% - Accent5 4 2" xfId="5095" xr:uid="{00000000-0005-0000-0000-000072140000}"/>
    <cellStyle name="20% - Accent5 4 2 2" xfId="5096" xr:uid="{00000000-0005-0000-0000-000073140000}"/>
    <cellStyle name="20% - Accent5 4 2 2 2" xfId="5097" xr:uid="{00000000-0005-0000-0000-000074140000}"/>
    <cellStyle name="20% - Accent5 4 2 2 2 2" xfId="5098" xr:uid="{00000000-0005-0000-0000-000075140000}"/>
    <cellStyle name="20% - Accent5 4 2 2 2 2 2" xfId="5099" xr:uid="{00000000-0005-0000-0000-000076140000}"/>
    <cellStyle name="20% - Accent5 4 2 2 2 3" xfId="5100" xr:uid="{00000000-0005-0000-0000-000077140000}"/>
    <cellStyle name="20% - Accent5 4 2 2 3" xfId="5101" xr:uid="{00000000-0005-0000-0000-000078140000}"/>
    <cellStyle name="20% - Accent5 4 2 2 3 2" xfId="5102" xr:uid="{00000000-0005-0000-0000-000079140000}"/>
    <cellStyle name="20% - Accent5 4 2 2 4" xfId="5103" xr:uid="{00000000-0005-0000-0000-00007A140000}"/>
    <cellStyle name="20% - Accent5 4 2 3" xfId="5104" xr:uid="{00000000-0005-0000-0000-00007B140000}"/>
    <cellStyle name="20% - Accent5 4 2 3 2" xfId="5105" xr:uid="{00000000-0005-0000-0000-00007C140000}"/>
    <cellStyle name="20% - Accent5 4 2 3 2 2" xfId="5106" xr:uid="{00000000-0005-0000-0000-00007D140000}"/>
    <cellStyle name="20% - Accent5 4 2 3 3" xfId="5107" xr:uid="{00000000-0005-0000-0000-00007E140000}"/>
    <cellStyle name="20% - Accent5 4 2 4" xfId="5108" xr:uid="{00000000-0005-0000-0000-00007F140000}"/>
    <cellStyle name="20% - Accent5 4 2 4 2" xfId="5109" xr:uid="{00000000-0005-0000-0000-000080140000}"/>
    <cellStyle name="20% - Accent5 4 2 5" xfId="5110" xr:uid="{00000000-0005-0000-0000-000081140000}"/>
    <cellStyle name="20% - Accent5 5" xfId="5111" xr:uid="{00000000-0005-0000-0000-000082140000}"/>
    <cellStyle name="20% - Accent5 5 2" xfId="5112" xr:uid="{00000000-0005-0000-0000-000083140000}"/>
    <cellStyle name="20% - Accent5 5 2 2" xfId="5113" xr:uid="{00000000-0005-0000-0000-000084140000}"/>
    <cellStyle name="20% - Accent5 5 2 2 2" xfId="5114" xr:uid="{00000000-0005-0000-0000-000085140000}"/>
    <cellStyle name="20% - Accent5 5 2 3" xfId="5115" xr:uid="{00000000-0005-0000-0000-000086140000}"/>
    <cellStyle name="20% - Accent5 5 3" xfId="5116" xr:uid="{00000000-0005-0000-0000-000087140000}"/>
    <cellStyle name="20% - Accent5 5 3 2" xfId="5117" xr:uid="{00000000-0005-0000-0000-000088140000}"/>
    <cellStyle name="20% - Accent5 5 4" xfId="5118" xr:uid="{00000000-0005-0000-0000-000089140000}"/>
    <cellStyle name="20% - Accent5 6" xfId="5119" xr:uid="{00000000-0005-0000-0000-00008A140000}"/>
    <cellStyle name="20% - Accent5 6 2" xfId="5120" xr:uid="{00000000-0005-0000-0000-00008B140000}"/>
    <cellStyle name="20% - Accent5 6 2 2" xfId="5121" xr:uid="{00000000-0005-0000-0000-00008C140000}"/>
    <cellStyle name="20% - Accent5 6 3" xfId="5122" xr:uid="{00000000-0005-0000-0000-00008D140000}"/>
    <cellStyle name="20% - Accent5 7" xfId="5123" xr:uid="{00000000-0005-0000-0000-00008E140000}"/>
    <cellStyle name="20% - Accent5 7 2" xfId="5124" xr:uid="{00000000-0005-0000-0000-00008F140000}"/>
    <cellStyle name="20% - Accent5 8" xfId="5125" xr:uid="{00000000-0005-0000-0000-000090140000}"/>
    <cellStyle name="20% - Accent6 2" xfId="5126" xr:uid="{00000000-0005-0000-0000-000091140000}"/>
    <cellStyle name="20% - Accent6 2 10" xfId="5127" xr:uid="{00000000-0005-0000-0000-000092140000}"/>
    <cellStyle name="20% - Accent6 2 10 2" xfId="5128" xr:uid="{00000000-0005-0000-0000-000093140000}"/>
    <cellStyle name="20% - Accent6 2 10 2 2" xfId="5129" xr:uid="{00000000-0005-0000-0000-000094140000}"/>
    <cellStyle name="20% - Accent6 2 10 2 2 2" xfId="5130" xr:uid="{00000000-0005-0000-0000-000095140000}"/>
    <cellStyle name="20% - Accent6 2 10 2 3" xfId="5131" xr:uid="{00000000-0005-0000-0000-000096140000}"/>
    <cellStyle name="20% - Accent6 2 10 3" xfId="5132" xr:uid="{00000000-0005-0000-0000-000097140000}"/>
    <cellStyle name="20% - Accent6 2 10 3 2" xfId="5133" xr:uid="{00000000-0005-0000-0000-000098140000}"/>
    <cellStyle name="20% - Accent6 2 10 4" xfId="5134" xr:uid="{00000000-0005-0000-0000-000099140000}"/>
    <cellStyle name="20% - Accent6 2 11" xfId="5135" xr:uid="{00000000-0005-0000-0000-00009A140000}"/>
    <cellStyle name="20% - Accent6 2 11 2" xfId="5136" xr:uid="{00000000-0005-0000-0000-00009B140000}"/>
    <cellStyle name="20% - Accent6 2 11 2 2" xfId="5137" xr:uid="{00000000-0005-0000-0000-00009C140000}"/>
    <cellStyle name="20% - Accent6 2 11 3" xfId="5138" xr:uid="{00000000-0005-0000-0000-00009D140000}"/>
    <cellStyle name="20% - Accent6 2 12" xfId="5139" xr:uid="{00000000-0005-0000-0000-00009E140000}"/>
    <cellStyle name="20% - Accent6 2 12 2" xfId="5140" xr:uid="{00000000-0005-0000-0000-00009F140000}"/>
    <cellStyle name="20% - Accent6 2 13" xfId="5141" xr:uid="{00000000-0005-0000-0000-0000A0140000}"/>
    <cellStyle name="20% - Accent6 2 2" xfId="5142" xr:uid="{00000000-0005-0000-0000-0000A1140000}"/>
    <cellStyle name="20% - Accent6 2 2 2" xfId="5143" xr:uid="{00000000-0005-0000-0000-0000A2140000}"/>
    <cellStyle name="20% - Accent6 2 3" xfId="5144" xr:uid="{00000000-0005-0000-0000-0000A3140000}"/>
    <cellStyle name="20% - Accent6 2 3 2" xfId="5145" xr:uid="{00000000-0005-0000-0000-0000A4140000}"/>
    <cellStyle name="20% - Accent6 2 3 2 2" xfId="5146" xr:uid="{00000000-0005-0000-0000-0000A5140000}"/>
    <cellStyle name="20% - Accent6 2 3 2 2 2" xfId="5147" xr:uid="{00000000-0005-0000-0000-0000A6140000}"/>
    <cellStyle name="20% - Accent6 2 3 2 2 2 2" xfId="5148" xr:uid="{00000000-0005-0000-0000-0000A7140000}"/>
    <cellStyle name="20% - Accent6 2 3 2 2 2 2 2" xfId="5149" xr:uid="{00000000-0005-0000-0000-0000A8140000}"/>
    <cellStyle name="20% - Accent6 2 3 2 2 2 2 2 2" xfId="5150" xr:uid="{00000000-0005-0000-0000-0000A9140000}"/>
    <cellStyle name="20% - Accent6 2 3 2 2 2 2 2 2 2" xfId="5151" xr:uid="{00000000-0005-0000-0000-0000AA140000}"/>
    <cellStyle name="20% - Accent6 2 3 2 2 2 2 2 3" xfId="5152" xr:uid="{00000000-0005-0000-0000-0000AB140000}"/>
    <cellStyle name="20% - Accent6 2 3 2 2 2 2 3" xfId="5153" xr:uid="{00000000-0005-0000-0000-0000AC140000}"/>
    <cellStyle name="20% - Accent6 2 3 2 2 2 2 3 2" xfId="5154" xr:uid="{00000000-0005-0000-0000-0000AD140000}"/>
    <cellStyle name="20% - Accent6 2 3 2 2 2 2 4" xfId="5155" xr:uid="{00000000-0005-0000-0000-0000AE140000}"/>
    <cellStyle name="20% - Accent6 2 3 2 2 2 3" xfId="5156" xr:uid="{00000000-0005-0000-0000-0000AF140000}"/>
    <cellStyle name="20% - Accent6 2 3 2 2 2 3 2" xfId="5157" xr:uid="{00000000-0005-0000-0000-0000B0140000}"/>
    <cellStyle name="20% - Accent6 2 3 2 2 2 3 2 2" xfId="5158" xr:uid="{00000000-0005-0000-0000-0000B1140000}"/>
    <cellStyle name="20% - Accent6 2 3 2 2 2 3 3" xfId="5159" xr:uid="{00000000-0005-0000-0000-0000B2140000}"/>
    <cellStyle name="20% - Accent6 2 3 2 2 2 4" xfId="5160" xr:uid="{00000000-0005-0000-0000-0000B3140000}"/>
    <cellStyle name="20% - Accent6 2 3 2 2 2 4 2" xfId="5161" xr:uid="{00000000-0005-0000-0000-0000B4140000}"/>
    <cellStyle name="20% - Accent6 2 3 2 2 2 5" xfId="5162" xr:uid="{00000000-0005-0000-0000-0000B5140000}"/>
    <cellStyle name="20% - Accent6 2 3 2 2 3" xfId="5163" xr:uid="{00000000-0005-0000-0000-0000B6140000}"/>
    <cellStyle name="20% - Accent6 2 3 2 2 3 2" xfId="5164" xr:uid="{00000000-0005-0000-0000-0000B7140000}"/>
    <cellStyle name="20% - Accent6 2 3 2 2 3 2 2" xfId="5165" xr:uid="{00000000-0005-0000-0000-0000B8140000}"/>
    <cellStyle name="20% - Accent6 2 3 2 2 3 2 2 2" xfId="5166" xr:uid="{00000000-0005-0000-0000-0000B9140000}"/>
    <cellStyle name="20% - Accent6 2 3 2 2 3 2 2 2 2" xfId="5167" xr:uid="{00000000-0005-0000-0000-0000BA140000}"/>
    <cellStyle name="20% - Accent6 2 3 2 2 3 2 2 3" xfId="5168" xr:uid="{00000000-0005-0000-0000-0000BB140000}"/>
    <cellStyle name="20% - Accent6 2 3 2 2 3 2 3" xfId="5169" xr:uid="{00000000-0005-0000-0000-0000BC140000}"/>
    <cellStyle name="20% - Accent6 2 3 2 2 3 2 3 2" xfId="5170" xr:uid="{00000000-0005-0000-0000-0000BD140000}"/>
    <cellStyle name="20% - Accent6 2 3 2 2 3 2 4" xfId="5171" xr:uid="{00000000-0005-0000-0000-0000BE140000}"/>
    <cellStyle name="20% - Accent6 2 3 2 2 3 3" xfId="5172" xr:uid="{00000000-0005-0000-0000-0000BF140000}"/>
    <cellStyle name="20% - Accent6 2 3 2 2 3 3 2" xfId="5173" xr:uid="{00000000-0005-0000-0000-0000C0140000}"/>
    <cellStyle name="20% - Accent6 2 3 2 2 3 3 2 2" xfId="5174" xr:uid="{00000000-0005-0000-0000-0000C1140000}"/>
    <cellStyle name="20% - Accent6 2 3 2 2 3 3 3" xfId="5175" xr:uid="{00000000-0005-0000-0000-0000C2140000}"/>
    <cellStyle name="20% - Accent6 2 3 2 2 3 4" xfId="5176" xr:uid="{00000000-0005-0000-0000-0000C3140000}"/>
    <cellStyle name="20% - Accent6 2 3 2 2 3 4 2" xfId="5177" xr:uid="{00000000-0005-0000-0000-0000C4140000}"/>
    <cellStyle name="20% - Accent6 2 3 2 2 3 5" xfId="5178" xr:uid="{00000000-0005-0000-0000-0000C5140000}"/>
    <cellStyle name="20% - Accent6 2 3 2 2 4" xfId="5179" xr:uid="{00000000-0005-0000-0000-0000C6140000}"/>
    <cellStyle name="20% - Accent6 2 3 2 2 4 2" xfId="5180" xr:uid="{00000000-0005-0000-0000-0000C7140000}"/>
    <cellStyle name="20% - Accent6 2 3 2 2 4 2 2" xfId="5181" xr:uid="{00000000-0005-0000-0000-0000C8140000}"/>
    <cellStyle name="20% - Accent6 2 3 2 2 4 2 2 2" xfId="5182" xr:uid="{00000000-0005-0000-0000-0000C9140000}"/>
    <cellStyle name="20% - Accent6 2 3 2 2 4 2 3" xfId="5183" xr:uid="{00000000-0005-0000-0000-0000CA140000}"/>
    <cellStyle name="20% - Accent6 2 3 2 2 4 3" xfId="5184" xr:uid="{00000000-0005-0000-0000-0000CB140000}"/>
    <cellStyle name="20% - Accent6 2 3 2 2 4 3 2" xfId="5185" xr:uid="{00000000-0005-0000-0000-0000CC140000}"/>
    <cellStyle name="20% - Accent6 2 3 2 2 4 4" xfId="5186" xr:uid="{00000000-0005-0000-0000-0000CD140000}"/>
    <cellStyle name="20% - Accent6 2 3 2 2 5" xfId="5187" xr:uid="{00000000-0005-0000-0000-0000CE140000}"/>
    <cellStyle name="20% - Accent6 2 3 2 2 5 2" xfId="5188" xr:uid="{00000000-0005-0000-0000-0000CF140000}"/>
    <cellStyle name="20% - Accent6 2 3 2 2 5 2 2" xfId="5189" xr:uid="{00000000-0005-0000-0000-0000D0140000}"/>
    <cellStyle name="20% - Accent6 2 3 2 2 5 3" xfId="5190" xr:uid="{00000000-0005-0000-0000-0000D1140000}"/>
    <cellStyle name="20% - Accent6 2 3 2 2 6" xfId="5191" xr:uid="{00000000-0005-0000-0000-0000D2140000}"/>
    <cellStyle name="20% - Accent6 2 3 2 2 6 2" xfId="5192" xr:uid="{00000000-0005-0000-0000-0000D3140000}"/>
    <cellStyle name="20% - Accent6 2 3 2 2 7" xfId="5193" xr:uid="{00000000-0005-0000-0000-0000D4140000}"/>
    <cellStyle name="20% - Accent6 2 3 2 3" xfId="5194" xr:uid="{00000000-0005-0000-0000-0000D5140000}"/>
    <cellStyle name="20% - Accent6 2 3 2 3 2" xfId="5195" xr:uid="{00000000-0005-0000-0000-0000D6140000}"/>
    <cellStyle name="20% - Accent6 2 3 2 3 2 2" xfId="5196" xr:uid="{00000000-0005-0000-0000-0000D7140000}"/>
    <cellStyle name="20% - Accent6 2 3 2 3 2 2 2" xfId="5197" xr:uid="{00000000-0005-0000-0000-0000D8140000}"/>
    <cellStyle name="20% - Accent6 2 3 2 3 2 2 2 2" xfId="5198" xr:uid="{00000000-0005-0000-0000-0000D9140000}"/>
    <cellStyle name="20% - Accent6 2 3 2 3 2 2 3" xfId="5199" xr:uid="{00000000-0005-0000-0000-0000DA140000}"/>
    <cellStyle name="20% - Accent6 2 3 2 3 2 3" xfId="5200" xr:uid="{00000000-0005-0000-0000-0000DB140000}"/>
    <cellStyle name="20% - Accent6 2 3 2 3 2 3 2" xfId="5201" xr:uid="{00000000-0005-0000-0000-0000DC140000}"/>
    <cellStyle name="20% - Accent6 2 3 2 3 2 4" xfId="5202" xr:uid="{00000000-0005-0000-0000-0000DD140000}"/>
    <cellStyle name="20% - Accent6 2 3 2 3 3" xfId="5203" xr:uid="{00000000-0005-0000-0000-0000DE140000}"/>
    <cellStyle name="20% - Accent6 2 3 2 3 3 2" xfId="5204" xr:uid="{00000000-0005-0000-0000-0000DF140000}"/>
    <cellStyle name="20% - Accent6 2 3 2 3 3 2 2" xfId="5205" xr:uid="{00000000-0005-0000-0000-0000E0140000}"/>
    <cellStyle name="20% - Accent6 2 3 2 3 3 3" xfId="5206" xr:uid="{00000000-0005-0000-0000-0000E1140000}"/>
    <cellStyle name="20% - Accent6 2 3 2 3 4" xfId="5207" xr:uid="{00000000-0005-0000-0000-0000E2140000}"/>
    <cellStyle name="20% - Accent6 2 3 2 3 4 2" xfId="5208" xr:uid="{00000000-0005-0000-0000-0000E3140000}"/>
    <cellStyle name="20% - Accent6 2 3 2 3 5" xfId="5209" xr:uid="{00000000-0005-0000-0000-0000E4140000}"/>
    <cellStyle name="20% - Accent6 2 3 2 4" xfId="5210" xr:uid="{00000000-0005-0000-0000-0000E5140000}"/>
    <cellStyle name="20% - Accent6 2 3 2 4 2" xfId="5211" xr:uid="{00000000-0005-0000-0000-0000E6140000}"/>
    <cellStyle name="20% - Accent6 2 3 2 4 2 2" xfId="5212" xr:uid="{00000000-0005-0000-0000-0000E7140000}"/>
    <cellStyle name="20% - Accent6 2 3 2 4 2 2 2" xfId="5213" xr:uid="{00000000-0005-0000-0000-0000E8140000}"/>
    <cellStyle name="20% - Accent6 2 3 2 4 2 2 2 2" xfId="5214" xr:uid="{00000000-0005-0000-0000-0000E9140000}"/>
    <cellStyle name="20% - Accent6 2 3 2 4 2 2 3" xfId="5215" xr:uid="{00000000-0005-0000-0000-0000EA140000}"/>
    <cellStyle name="20% - Accent6 2 3 2 4 2 3" xfId="5216" xr:uid="{00000000-0005-0000-0000-0000EB140000}"/>
    <cellStyle name="20% - Accent6 2 3 2 4 2 3 2" xfId="5217" xr:uid="{00000000-0005-0000-0000-0000EC140000}"/>
    <cellStyle name="20% - Accent6 2 3 2 4 2 4" xfId="5218" xr:uid="{00000000-0005-0000-0000-0000ED140000}"/>
    <cellStyle name="20% - Accent6 2 3 2 4 3" xfId="5219" xr:uid="{00000000-0005-0000-0000-0000EE140000}"/>
    <cellStyle name="20% - Accent6 2 3 2 4 3 2" xfId="5220" xr:uid="{00000000-0005-0000-0000-0000EF140000}"/>
    <cellStyle name="20% - Accent6 2 3 2 4 3 2 2" xfId="5221" xr:uid="{00000000-0005-0000-0000-0000F0140000}"/>
    <cellStyle name="20% - Accent6 2 3 2 4 3 3" xfId="5222" xr:uid="{00000000-0005-0000-0000-0000F1140000}"/>
    <cellStyle name="20% - Accent6 2 3 2 4 4" xfId="5223" xr:uid="{00000000-0005-0000-0000-0000F2140000}"/>
    <cellStyle name="20% - Accent6 2 3 2 4 4 2" xfId="5224" xr:uid="{00000000-0005-0000-0000-0000F3140000}"/>
    <cellStyle name="20% - Accent6 2 3 2 4 5" xfId="5225" xr:uid="{00000000-0005-0000-0000-0000F4140000}"/>
    <cellStyle name="20% - Accent6 2 3 2 5" xfId="5226" xr:uid="{00000000-0005-0000-0000-0000F5140000}"/>
    <cellStyle name="20% - Accent6 2 3 2 5 2" xfId="5227" xr:uid="{00000000-0005-0000-0000-0000F6140000}"/>
    <cellStyle name="20% - Accent6 2 3 2 5 2 2" xfId="5228" xr:uid="{00000000-0005-0000-0000-0000F7140000}"/>
    <cellStyle name="20% - Accent6 2 3 2 5 2 2 2" xfId="5229" xr:uid="{00000000-0005-0000-0000-0000F8140000}"/>
    <cellStyle name="20% - Accent6 2 3 2 5 2 3" xfId="5230" xr:uid="{00000000-0005-0000-0000-0000F9140000}"/>
    <cellStyle name="20% - Accent6 2 3 2 5 3" xfId="5231" xr:uid="{00000000-0005-0000-0000-0000FA140000}"/>
    <cellStyle name="20% - Accent6 2 3 2 5 3 2" xfId="5232" xr:uid="{00000000-0005-0000-0000-0000FB140000}"/>
    <cellStyle name="20% - Accent6 2 3 2 5 4" xfId="5233" xr:uid="{00000000-0005-0000-0000-0000FC140000}"/>
    <cellStyle name="20% - Accent6 2 3 2 6" xfId="5234" xr:uid="{00000000-0005-0000-0000-0000FD140000}"/>
    <cellStyle name="20% - Accent6 2 3 2 6 2" xfId="5235" xr:uid="{00000000-0005-0000-0000-0000FE140000}"/>
    <cellStyle name="20% - Accent6 2 3 2 6 2 2" xfId="5236" xr:uid="{00000000-0005-0000-0000-0000FF140000}"/>
    <cellStyle name="20% - Accent6 2 3 2 6 3" xfId="5237" xr:uid="{00000000-0005-0000-0000-000000150000}"/>
    <cellStyle name="20% - Accent6 2 3 2 7" xfId="5238" xr:uid="{00000000-0005-0000-0000-000001150000}"/>
    <cellStyle name="20% - Accent6 2 3 2 7 2" xfId="5239" xr:uid="{00000000-0005-0000-0000-000002150000}"/>
    <cellStyle name="20% - Accent6 2 3 2 8" xfId="5240" xr:uid="{00000000-0005-0000-0000-000003150000}"/>
    <cellStyle name="20% - Accent6 2 3 3" xfId="5241" xr:uid="{00000000-0005-0000-0000-000004150000}"/>
    <cellStyle name="20% - Accent6 2 3 3 2" xfId="5242" xr:uid="{00000000-0005-0000-0000-000005150000}"/>
    <cellStyle name="20% - Accent6 2 3 3 2 2" xfId="5243" xr:uid="{00000000-0005-0000-0000-000006150000}"/>
    <cellStyle name="20% - Accent6 2 3 3 2 2 2" xfId="5244" xr:uid="{00000000-0005-0000-0000-000007150000}"/>
    <cellStyle name="20% - Accent6 2 3 3 2 2 2 2" xfId="5245" xr:uid="{00000000-0005-0000-0000-000008150000}"/>
    <cellStyle name="20% - Accent6 2 3 3 2 2 2 2 2" xfId="5246" xr:uid="{00000000-0005-0000-0000-000009150000}"/>
    <cellStyle name="20% - Accent6 2 3 3 2 2 2 3" xfId="5247" xr:uid="{00000000-0005-0000-0000-00000A150000}"/>
    <cellStyle name="20% - Accent6 2 3 3 2 2 3" xfId="5248" xr:uid="{00000000-0005-0000-0000-00000B150000}"/>
    <cellStyle name="20% - Accent6 2 3 3 2 2 3 2" xfId="5249" xr:uid="{00000000-0005-0000-0000-00000C150000}"/>
    <cellStyle name="20% - Accent6 2 3 3 2 2 4" xfId="5250" xr:uid="{00000000-0005-0000-0000-00000D150000}"/>
    <cellStyle name="20% - Accent6 2 3 3 2 3" xfId="5251" xr:uid="{00000000-0005-0000-0000-00000E150000}"/>
    <cellStyle name="20% - Accent6 2 3 3 2 3 2" xfId="5252" xr:uid="{00000000-0005-0000-0000-00000F150000}"/>
    <cellStyle name="20% - Accent6 2 3 3 2 3 2 2" xfId="5253" xr:uid="{00000000-0005-0000-0000-000010150000}"/>
    <cellStyle name="20% - Accent6 2 3 3 2 3 3" xfId="5254" xr:uid="{00000000-0005-0000-0000-000011150000}"/>
    <cellStyle name="20% - Accent6 2 3 3 2 4" xfId="5255" xr:uid="{00000000-0005-0000-0000-000012150000}"/>
    <cellStyle name="20% - Accent6 2 3 3 2 4 2" xfId="5256" xr:uid="{00000000-0005-0000-0000-000013150000}"/>
    <cellStyle name="20% - Accent6 2 3 3 2 5" xfId="5257" xr:uid="{00000000-0005-0000-0000-000014150000}"/>
    <cellStyle name="20% - Accent6 2 3 3 3" xfId="5258" xr:uid="{00000000-0005-0000-0000-000015150000}"/>
    <cellStyle name="20% - Accent6 2 3 3 3 2" xfId="5259" xr:uid="{00000000-0005-0000-0000-000016150000}"/>
    <cellStyle name="20% - Accent6 2 3 3 3 2 2" xfId="5260" xr:uid="{00000000-0005-0000-0000-000017150000}"/>
    <cellStyle name="20% - Accent6 2 3 3 3 2 2 2" xfId="5261" xr:uid="{00000000-0005-0000-0000-000018150000}"/>
    <cellStyle name="20% - Accent6 2 3 3 3 2 2 2 2" xfId="5262" xr:uid="{00000000-0005-0000-0000-000019150000}"/>
    <cellStyle name="20% - Accent6 2 3 3 3 2 2 3" xfId="5263" xr:uid="{00000000-0005-0000-0000-00001A150000}"/>
    <cellStyle name="20% - Accent6 2 3 3 3 2 3" xfId="5264" xr:uid="{00000000-0005-0000-0000-00001B150000}"/>
    <cellStyle name="20% - Accent6 2 3 3 3 2 3 2" xfId="5265" xr:uid="{00000000-0005-0000-0000-00001C150000}"/>
    <cellStyle name="20% - Accent6 2 3 3 3 2 4" xfId="5266" xr:uid="{00000000-0005-0000-0000-00001D150000}"/>
    <cellStyle name="20% - Accent6 2 3 3 3 3" xfId="5267" xr:uid="{00000000-0005-0000-0000-00001E150000}"/>
    <cellStyle name="20% - Accent6 2 3 3 3 3 2" xfId="5268" xr:uid="{00000000-0005-0000-0000-00001F150000}"/>
    <cellStyle name="20% - Accent6 2 3 3 3 3 2 2" xfId="5269" xr:uid="{00000000-0005-0000-0000-000020150000}"/>
    <cellStyle name="20% - Accent6 2 3 3 3 3 3" xfId="5270" xr:uid="{00000000-0005-0000-0000-000021150000}"/>
    <cellStyle name="20% - Accent6 2 3 3 3 4" xfId="5271" xr:uid="{00000000-0005-0000-0000-000022150000}"/>
    <cellStyle name="20% - Accent6 2 3 3 3 4 2" xfId="5272" xr:uid="{00000000-0005-0000-0000-000023150000}"/>
    <cellStyle name="20% - Accent6 2 3 3 3 5" xfId="5273" xr:uid="{00000000-0005-0000-0000-000024150000}"/>
    <cellStyle name="20% - Accent6 2 3 3 4" xfId="5274" xr:uid="{00000000-0005-0000-0000-000025150000}"/>
    <cellStyle name="20% - Accent6 2 3 3 4 2" xfId="5275" xr:uid="{00000000-0005-0000-0000-000026150000}"/>
    <cellStyle name="20% - Accent6 2 3 3 4 2 2" xfId="5276" xr:uid="{00000000-0005-0000-0000-000027150000}"/>
    <cellStyle name="20% - Accent6 2 3 3 4 2 2 2" xfId="5277" xr:uid="{00000000-0005-0000-0000-000028150000}"/>
    <cellStyle name="20% - Accent6 2 3 3 4 2 3" xfId="5278" xr:uid="{00000000-0005-0000-0000-000029150000}"/>
    <cellStyle name="20% - Accent6 2 3 3 4 3" xfId="5279" xr:uid="{00000000-0005-0000-0000-00002A150000}"/>
    <cellStyle name="20% - Accent6 2 3 3 4 3 2" xfId="5280" xr:uid="{00000000-0005-0000-0000-00002B150000}"/>
    <cellStyle name="20% - Accent6 2 3 3 4 4" xfId="5281" xr:uid="{00000000-0005-0000-0000-00002C150000}"/>
    <cellStyle name="20% - Accent6 2 3 3 5" xfId="5282" xr:uid="{00000000-0005-0000-0000-00002D150000}"/>
    <cellStyle name="20% - Accent6 2 3 3 5 2" xfId="5283" xr:uid="{00000000-0005-0000-0000-00002E150000}"/>
    <cellStyle name="20% - Accent6 2 3 3 5 2 2" xfId="5284" xr:uid="{00000000-0005-0000-0000-00002F150000}"/>
    <cellStyle name="20% - Accent6 2 3 3 5 3" xfId="5285" xr:uid="{00000000-0005-0000-0000-000030150000}"/>
    <cellStyle name="20% - Accent6 2 3 3 6" xfId="5286" xr:uid="{00000000-0005-0000-0000-000031150000}"/>
    <cellStyle name="20% - Accent6 2 3 3 6 2" xfId="5287" xr:uid="{00000000-0005-0000-0000-000032150000}"/>
    <cellStyle name="20% - Accent6 2 3 3 7" xfId="5288" xr:uid="{00000000-0005-0000-0000-000033150000}"/>
    <cellStyle name="20% - Accent6 2 3 4" xfId="5289" xr:uid="{00000000-0005-0000-0000-000034150000}"/>
    <cellStyle name="20% - Accent6 2 3 4 2" xfId="5290" xr:uid="{00000000-0005-0000-0000-000035150000}"/>
    <cellStyle name="20% - Accent6 2 3 4 2 2" xfId="5291" xr:uid="{00000000-0005-0000-0000-000036150000}"/>
    <cellStyle name="20% - Accent6 2 3 4 2 2 2" xfId="5292" xr:uid="{00000000-0005-0000-0000-000037150000}"/>
    <cellStyle name="20% - Accent6 2 3 4 2 2 2 2" xfId="5293" xr:uid="{00000000-0005-0000-0000-000038150000}"/>
    <cellStyle name="20% - Accent6 2 3 4 2 2 3" xfId="5294" xr:uid="{00000000-0005-0000-0000-000039150000}"/>
    <cellStyle name="20% - Accent6 2 3 4 2 3" xfId="5295" xr:uid="{00000000-0005-0000-0000-00003A150000}"/>
    <cellStyle name="20% - Accent6 2 3 4 2 3 2" xfId="5296" xr:uid="{00000000-0005-0000-0000-00003B150000}"/>
    <cellStyle name="20% - Accent6 2 3 4 2 4" xfId="5297" xr:uid="{00000000-0005-0000-0000-00003C150000}"/>
    <cellStyle name="20% - Accent6 2 3 4 3" xfId="5298" xr:uid="{00000000-0005-0000-0000-00003D150000}"/>
    <cellStyle name="20% - Accent6 2 3 4 3 2" xfId="5299" xr:uid="{00000000-0005-0000-0000-00003E150000}"/>
    <cellStyle name="20% - Accent6 2 3 4 3 2 2" xfId="5300" xr:uid="{00000000-0005-0000-0000-00003F150000}"/>
    <cellStyle name="20% - Accent6 2 3 4 3 3" xfId="5301" xr:uid="{00000000-0005-0000-0000-000040150000}"/>
    <cellStyle name="20% - Accent6 2 3 4 4" xfId="5302" xr:uid="{00000000-0005-0000-0000-000041150000}"/>
    <cellStyle name="20% - Accent6 2 3 4 4 2" xfId="5303" xr:uid="{00000000-0005-0000-0000-000042150000}"/>
    <cellStyle name="20% - Accent6 2 3 4 5" xfId="5304" xr:uid="{00000000-0005-0000-0000-000043150000}"/>
    <cellStyle name="20% - Accent6 2 3 5" xfId="5305" xr:uid="{00000000-0005-0000-0000-000044150000}"/>
    <cellStyle name="20% - Accent6 2 3 5 2" xfId="5306" xr:uid="{00000000-0005-0000-0000-000045150000}"/>
    <cellStyle name="20% - Accent6 2 3 5 2 2" xfId="5307" xr:uid="{00000000-0005-0000-0000-000046150000}"/>
    <cellStyle name="20% - Accent6 2 3 5 2 2 2" xfId="5308" xr:uid="{00000000-0005-0000-0000-000047150000}"/>
    <cellStyle name="20% - Accent6 2 3 5 2 2 2 2" xfId="5309" xr:uid="{00000000-0005-0000-0000-000048150000}"/>
    <cellStyle name="20% - Accent6 2 3 5 2 2 3" xfId="5310" xr:uid="{00000000-0005-0000-0000-000049150000}"/>
    <cellStyle name="20% - Accent6 2 3 5 2 3" xfId="5311" xr:uid="{00000000-0005-0000-0000-00004A150000}"/>
    <cellStyle name="20% - Accent6 2 3 5 2 3 2" xfId="5312" xr:uid="{00000000-0005-0000-0000-00004B150000}"/>
    <cellStyle name="20% - Accent6 2 3 5 2 4" xfId="5313" xr:uid="{00000000-0005-0000-0000-00004C150000}"/>
    <cellStyle name="20% - Accent6 2 3 5 3" xfId="5314" xr:uid="{00000000-0005-0000-0000-00004D150000}"/>
    <cellStyle name="20% - Accent6 2 3 5 3 2" xfId="5315" xr:uid="{00000000-0005-0000-0000-00004E150000}"/>
    <cellStyle name="20% - Accent6 2 3 5 3 2 2" xfId="5316" xr:uid="{00000000-0005-0000-0000-00004F150000}"/>
    <cellStyle name="20% - Accent6 2 3 5 3 3" xfId="5317" xr:uid="{00000000-0005-0000-0000-000050150000}"/>
    <cellStyle name="20% - Accent6 2 3 5 4" xfId="5318" xr:uid="{00000000-0005-0000-0000-000051150000}"/>
    <cellStyle name="20% - Accent6 2 3 5 4 2" xfId="5319" xr:uid="{00000000-0005-0000-0000-000052150000}"/>
    <cellStyle name="20% - Accent6 2 3 5 5" xfId="5320" xr:uid="{00000000-0005-0000-0000-000053150000}"/>
    <cellStyle name="20% - Accent6 2 3 6" xfId="5321" xr:uid="{00000000-0005-0000-0000-000054150000}"/>
    <cellStyle name="20% - Accent6 2 3 6 2" xfId="5322" xr:uid="{00000000-0005-0000-0000-000055150000}"/>
    <cellStyle name="20% - Accent6 2 3 6 2 2" xfId="5323" xr:uid="{00000000-0005-0000-0000-000056150000}"/>
    <cellStyle name="20% - Accent6 2 3 6 2 2 2" xfId="5324" xr:uid="{00000000-0005-0000-0000-000057150000}"/>
    <cellStyle name="20% - Accent6 2 3 6 2 3" xfId="5325" xr:uid="{00000000-0005-0000-0000-000058150000}"/>
    <cellStyle name="20% - Accent6 2 3 6 3" xfId="5326" xr:uid="{00000000-0005-0000-0000-000059150000}"/>
    <cellStyle name="20% - Accent6 2 3 6 3 2" xfId="5327" xr:uid="{00000000-0005-0000-0000-00005A150000}"/>
    <cellStyle name="20% - Accent6 2 3 6 4" xfId="5328" xr:uid="{00000000-0005-0000-0000-00005B150000}"/>
    <cellStyle name="20% - Accent6 2 3 7" xfId="5329" xr:uid="{00000000-0005-0000-0000-00005C150000}"/>
    <cellStyle name="20% - Accent6 2 3 7 2" xfId="5330" xr:uid="{00000000-0005-0000-0000-00005D150000}"/>
    <cellStyle name="20% - Accent6 2 3 7 2 2" xfId="5331" xr:uid="{00000000-0005-0000-0000-00005E150000}"/>
    <cellStyle name="20% - Accent6 2 3 7 3" xfId="5332" xr:uid="{00000000-0005-0000-0000-00005F150000}"/>
    <cellStyle name="20% - Accent6 2 3 8" xfId="5333" xr:uid="{00000000-0005-0000-0000-000060150000}"/>
    <cellStyle name="20% - Accent6 2 3 8 2" xfId="5334" xr:uid="{00000000-0005-0000-0000-000061150000}"/>
    <cellStyle name="20% - Accent6 2 3 9" xfId="5335" xr:uid="{00000000-0005-0000-0000-000062150000}"/>
    <cellStyle name="20% - Accent6 2 4" xfId="5336" xr:uid="{00000000-0005-0000-0000-000063150000}"/>
    <cellStyle name="20% - Accent6 2 4 2" xfId="5337" xr:uid="{00000000-0005-0000-0000-000064150000}"/>
    <cellStyle name="20% - Accent6 2 4 2 2" xfId="5338" xr:uid="{00000000-0005-0000-0000-000065150000}"/>
    <cellStyle name="20% - Accent6 2 4 2 2 2" xfId="5339" xr:uid="{00000000-0005-0000-0000-000066150000}"/>
    <cellStyle name="20% - Accent6 2 4 2 2 2 2" xfId="5340" xr:uid="{00000000-0005-0000-0000-000067150000}"/>
    <cellStyle name="20% - Accent6 2 4 2 2 2 2 2" xfId="5341" xr:uid="{00000000-0005-0000-0000-000068150000}"/>
    <cellStyle name="20% - Accent6 2 4 2 2 2 2 2 2" xfId="5342" xr:uid="{00000000-0005-0000-0000-000069150000}"/>
    <cellStyle name="20% - Accent6 2 4 2 2 2 2 2 2 2" xfId="5343" xr:uid="{00000000-0005-0000-0000-00006A150000}"/>
    <cellStyle name="20% - Accent6 2 4 2 2 2 2 2 3" xfId="5344" xr:uid="{00000000-0005-0000-0000-00006B150000}"/>
    <cellStyle name="20% - Accent6 2 4 2 2 2 2 3" xfId="5345" xr:uid="{00000000-0005-0000-0000-00006C150000}"/>
    <cellStyle name="20% - Accent6 2 4 2 2 2 2 3 2" xfId="5346" xr:uid="{00000000-0005-0000-0000-00006D150000}"/>
    <cellStyle name="20% - Accent6 2 4 2 2 2 2 4" xfId="5347" xr:uid="{00000000-0005-0000-0000-00006E150000}"/>
    <cellStyle name="20% - Accent6 2 4 2 2 2 3" xfId="5348" xr:uid="{00000000-0005-0000-0000-00006F150000}"/>
    <cellStyle name="20% - Accent6 2 4 2 2 2 3 2" xfId="5349" xr:uid="{00000000-0005-0000-0000-000070150000}"/>
    <cellStyle name="20% - Accent6 2 4 2 2 2 3 2 2" xfId="5350" xr:uid="{00000000-0005-0000-0000-000071150000}"/>
    <cellStyle name="20% - Accent6 2 4 2 2 2 3 3" xfId="5351" xr:uid="{00000000-0005-0000-0000-000072150000}"/>
    <cellStyle name="20% - Accent6 2 4 2 2 2 4" xfId="5352" xr:uid="{00000000-0005-0000-0000-000073150000}"/>
    <cellStyle name="20% - Accent6 2 4 2 2 2 4 2" xfId="5353" xr:uid="{00000000-0005-0000-0000-000074150000}"/>
    <cellStyle name="20% - Accent6 2 4 2 2 2 5" xfId="5354" xr:uid="{00000000-0005-0000-0000-000075150000}"/>
    <cellStyle name="20% - Accent6 2 4 2 2 3" xfId="5355" xr:uid="{00000000-0005-0000-0000-000076150000}"/>
    <cellStyle name="20% - Accent6 2 4 2 2 3 2" xfId="5356" xr:uid="{00000000-0005-0000-0000-000077150000}"/>
    <cellStyle name="20% - Accent6 2 4 2 2 3 2 2" xfId="5357" xr:uid="{00000000-0005-0000-0000-000078150000}"/>
    <cellStyle name="20% - Accent6 2 4 2 2 3 2 2 2" xfId="5358" xr:uid="{00000000-0005-0000-0000-000079150000}"/>
    <cellStyle name="20% - Accent6 2 4 2 2 3 2 2 2 2" xfId="5359" xr:uid="{00000000-0005-0000-0000-00007A150000}"/>
    <cellStyle name="20% - Accent6 2 4 2 2 3 2 2 3" xfId="5360" xr:uid="{00000000-0005-0000-0000-00007B150000}"/>
    <cellStyle name="20% - Accent6 2 4 2 2 3 2 3" xfId="5361" xr:uid="{00000000-0005-0000-0000-00007C150000}"/>
    <cellStyle name="20% - Accent6 2 4 2 2 3 2 3 2" xfId="5362" xr:uid="{00000000-0005-0000-0000-00007D150000}"/>
    <cellStyle name="20% - Accent6 2 4 2 2 3 2 4" xfId="5363" xr:uid="{00000000-0005-0000-0000-00007E150000}"/>
    <cellStyle name="20% - Accent6 2 4 2 2 3 3" xfId="5364" xr:uid="{00000000-0005-0000-0000-00007F150000}"/>
    <cellStyle name="20% - Accent6 2 4 2 2 3 3 2" xfId="5365" xr:uid="{00000000-0005-0000-0000-000080150000}"/>
    <cellStyle name="20% - Accent6 2 4 2 2 3 3 2 2" xfId="5366" xr:uid="{00000000-0005-0000-0000-000081150000}"/>
    <cellStyle name="20% - Accent6 2 4 2 2 3 3 3" xfId="5367" xr:uid="{00000000-0005-0000-0000-000082150000}"/>
    <cellStyle name="20% - Accent6 2 4 2 2 3 4" xfId="5368" xr:uid="{00000000-0005-0000-0000-000083150000}"/>
    <cellStyle name="20% - Accent6 2 4 2 2 3 4 2" xfId="5369" xr:uid="{00000000-0005-0000-0000-000084150000}"/>
    <cellStyle name="20% - Accent6 2 4 2 2 3 5" xfId="5370" xr:uid="{00000000-0005-0000-0000-000085150000}"/>
    <cellStyle name="20% - Accent6 2 4 2 2 4" xfId="5371" xr:uid="{00000000-0005-0000-0000-000086150000}"/>
    <cellStyle name="20% - Accent6 2 4 2 2 4 2" xfId="5372" xr:uid="{00000000-0005-0000-0000-000087150000}"/>
    <cellStyle name="20% - Accent6 2 4 2 2 4 2 2" xfId="5373" xr:uid="{00000000-0005-0000-0000-000088150000}"/>
    <cellStyle name="20% - Accent6 2 4 2 2 4 2 2 2" xfId="5374" xr:uid="{00000000-0005-0000-0000-000089150000}"/>
    <cellStyle name="20% - Accent6 2 4 2 2 4 2 3" xfId="5375" xr:uid="{00000000-0005-0000-0000-00008A150000}"/>
    <cellStyle name="20% - Accent6 2 4 2 2 4 3" xfId="5376" xr:uid="{00000000-0005-0000-0000-00008B150000}"/>
    <cellStyle name="20% - Accent6 2 4 2 2 4 3 2" xfId="5377" xr:uid="{00000000-0005-0000-0000-00008C150000}"/>
    <cellStyle name="20% - Accent6 2 4 2 2 4 4" xfId="5378" xr:uid="{00000000-0005-0000-0000-00008D150000}"/>
    <cellStyle name="20% - Accent6 2 4 2 2 5" xfId="5379" xr:uid="{00000000-0005-0000-0000-00008E150000}"/>
    <cellStyle name="20% - Accent6 2 4 2 2 5 2" xfId="5380" xr:uid="{00000000-0005-0000-0000-00008F150000}"/>
    <cellStyle name="20% - Accent6 2 4 2 2 5 2 2" xfId="5381" xr:uid="{00000000-0005-0000-0000-000090150000}"/>
    <cellStyle name="20% - Accent6 2 4 2 2 5 3" xfId="5382" xr:uid="{00000000-0005-0000-0000-000091150000}"/>
    <cellStyle name="20% - Accent6 2 4 2 2 6" xfId="5383" xr:uid="{00000000-0005-0000-0000-000092150000}"/>
    <cellStyle name="20% - Accent6 2 4 2 2 6 2" xfId="5384" xr:uid="{00000000-0005-0000-0000-000093150000}"/>
    <cellStyle name="20% - Accent6 2 4 2 2 7" xfId="5385" xr:uid="{00000000-0005-0000-0000-000094150000}"/>
    <cellStyle name="20% - Accent6 2 4 2 3" xfId="5386" xr:uid="{00000000-0005-0000-0000-000095150000}"/>
    <cellStyle name="20% - Accent6 2 4 2 3 2" xfId="5387" xr:uid="{00000000-0005-0000-0000-000096150000}"/>
    <cellStyle name="20% - Accent6 2 4 2 3 2 2" xfId="5388" xr:uid="{00000000-0005-0000-0000-000097150000}"/>
    <cellStyle name="20% - Accent6 2 4 2 3 2 2 2" xfId="5389" xr:uid="{00000000-0005-0000-0000-000098150000}"/>
    <cellStyle name="20% - Accent6 2 4 2 3 2 2 2 2" xfId="5390" xr:uid="{00000000-0005-0000-0000-000099150000}"/>
    <cellStyle name="20% - Accent6 2 4 2 3 2 2 3" xfId="5391" xr:uid="{00000000-0005-0000-0000-00009A150000}"/>
    <cellStyle name="20% - Accent6 2 4 2 3 2 3" xfId="5392" xr:uid="{00000000-0005-0000-0000-00009B150000}"/>
    <cellStyle name="20% - Accent6 2 4 2 3 2 3 2" xfId="5393" xr:uid="{00000000-0005-0000-0000-00009C150000}"/>
    <cellStyle name="20% - Accent6 2 4 2 3 2 4" xfId="5394" xr:uid="{00000000-0005-0000-0000-00009D150000}"/>
    <cellStyle name="20% - Accent6 2 4 2 3 3" xfId="5395" xr:uid="{00000000-0005-0000-0000-00009E150000}"/>
    <cellStyle name="20% - Accent6 2 4 2 3 3 2" xfId="5396" xr:uid="{00000000-0005-0000-0000-00009F150000}"/>
    <cellStyle name="20% - Accent6 2 4 2 3 3 2 2" xfId="5397" xr:uid="{00000000-0005-0000-0000-0000A0150000}"/>
    <cellStyle name="20% - Accent6 2 4 2 3 3 3" xfId="5398" xr:uid="{00000000-0005-0000-0000-0000A1150000}"/>
    <cellStyle name="20% - Accent6 2 4 2 3 4" xfId="5399" xr:uid="{00000000-0005-0000-0000-0000A2150000}"/>
    <cellStyle name="20% - Accent6 2 4 2 3 4 2" xfId="5400" xr:uid="{00000000-0005-0000-0000-0000A3150000}"/>
    <cellStyle name="20% - Accent6 2 4 2 3 5" xfId="5401" xr:uid="{00000000-0005-0000-0000-0000A4150000}"/>
    <cellStyle name="20% - Accent6 2 4 2 4" xfId="5402" xr:uid="{00000000-0005-0000-0000-0000A5150000}"/>
    <cellStyle name="20% - Accent6 2 4 2 4 2" xfId="5403" xr:uid="{00000000-0005-0000-0000-0000A6150000}"/>
    <cellStyle name="20% - Accent6 2 4 2 4 2 2" xfId="5404" xr:uid="{00000000-0005-0000-0000-0000A7150000}"/>
    <cellStyle name="20% - Accent6 2 4 2 4 2 2 2" xfId="5405" xr:uid="{00000000-0005-0000-0000-0000A8150000}"/>
    <cellStyle name="20% - Accent6 2 4 2 4 2 2 2 2" xfId="5406" xr:uid="{00000000-0005-0000-0000-0000A9150000}"/>
    <cellStyle name="20% - Accent6 2 4 2 4 2 2 3" xfId="5407" xr:uid="{00000000-0005-0000-0000-0000AA150000}"/>
    <cellStyle name="20% - Accent6 2 4 2 4 2 3" xfId="5408" xr:uid="{00000000-0005-0000-0000-0000AB150000}"/>
    <cellStyle name="20% - Accent6 2 4 2 4 2 3 2" xfId="5409" xr:uid="{00000000-0005-0000-0000-0000AC150000}"/>
    <cellStyle name="20% - Accent6 2 4 2 4 2 4" xfId="5410" xr:uid="{00000000-0005-0000-0000-0000AD150000}"/>
    <cellStyle name="20% - Accent6 2 4 2 4 3" xfId="5411" xr:uid="{00000000-0005-0000-0000-0000AE150000}"/>
    <cellStyle name="20% - Accent6 2 4 2 4 3 2" xfId="5412" xr:uid="{00000000-0005-0000-0000-0000AF150000}"/>
    <cellStyle name="20% - Accent6 2 4 2 4 3 2 2" xfId="5413" xr:uid="{00000000-0005-0000-0000-0000B0150000}"/>
    <cellStyle name="20% - Accent6 2 4 2 4 3 3" xfId="5414" xr:uid="{00000000-0005-0000-0000-0000B1150000}"/>
    <cellStyle name="20% - Accent6 2 4 2 4 4" xfId="5415" xr:uid="{00000000-0005-0000-0000-0000B2150000}"/>
    <cellStyle name="20% - Accent6 2 4 2 4 4 2" xfId="5416" xr:uid="{00000000-0005-0000-0000-0000B3150000}"/>
    <cellStyle name="20% - Accent6 2 4 2 4 5" xfId="5417" xr:uid="{00000000-0005-0000-0000-0000B4150000}"/>
    <cellStyle name="20% - Accent6 2 4 2 5" xfId="5418" xr:uid="{00000000-0005-0000-0000-0000B5150000}"/>
    <cellStyle name="20% - Accent6 2 4 2 5 2" xfId="5419" xr:uid="{00000000-0005-0000-0000-0000B6150000}"/>
    <cellStyle name="20% - Accent6 2 4 2 5 2 2" xfId="5420" xr:uid="{00000000-0005-0000-0000-0000B7150000}"/>
    <cellStyle name="20% - Accent6 2 4 2 5 2 2 2" xfId="5421" xr:uid="{00000000-0005-0000-0000-0000B8150000}"/>
    <cellStyle name="20% - Accent6 2 4 2 5 2 3" xfId="5422" xr:uid="{00000000-0005-0000-0000-0000B9150000}"/>
    <cellStyle name="20% - Accent6 2 4 2 5 3" xfId="5423" xr:uid="{00000000-0005-0000-0000-0000BA150000}"/>
    <cellStyle name="20% - Accent6 2 4 2 5 3 2" xfId="5424" xr:uid="{00000000-0005-0000-0000-0000BB150000}"/>
    <cellStyle name="20% - Accent6 2 4 2 5 4" xfId="5425" xr:uid="{00000000-0005-0000-0000-0000BC150000}"/>
    <cellStyle name="20% - Accent6 2 4 2 6" xfId="5426" xr:uid="{00000000-0005-0000-0000-0000BD150000}"/>
    <cellStyle name="20% - Accent6 2 4 2 6 2" xfId="5427" xr:uid="{00000000-0005-0000-0000-0000BE150000}"/>
    <cellStyle name="20% - Accent6 2 4 2 6 2 2" xfId="5428" xr:uid="{00000000-0005-0000-0000-0000BF150000}"/>
    <cellStyle name="20% - Accent6 2 4 2 6 3" xfId="5429" xr:uid="{00000000-0005-0000-0000-0000C0150000}"/>
    <cellStyle name="20% - Accent6 2 4 2 7" xfId="5430" xr:uid="{00000000-0005-0000-0000-0000C1150000}"/>
    <cellStyle name="20% - Accent6 2 4 2 7 2" xfId="5431" xr:uid="{00000000-0005-0000-0000-0000C2150000}"/>
    <cellStyle name="20% - Accent6 2 4 2 8" xfId="5432" xr:uid="{00000000-0005-0000-0000-0000C3150000}"/>
    <cellStyle name="20% - Accent6 2 4 3" xfId="5433" xr:uid="{00000000-0005-0000-0000-0000C4150000}"/>
    <cellStyle name="20% - Accent6 2 4 3 2" xfId="5434" xr:uid="{00000000-0005-0000-0000-0000C5150000}"/>
    <cellStyle name="20% - Accent6 2 4 3 2 2" xfId="5435" xr:uid="{00000000-0005-0000-0000-0000C6150000}"/>
    <cellStyle name="20% - Accent6 2 4 3 2 2 2" xfId="5436" xr:uid="{00000000-0005-0000-0000-0000C7150000}"/>
    <cellStyle name="20% - Accent6 2 4 3 2 2 2 2" xfId="5437" xr:uid="{00000000-0005-0000-0000-0000C8150000}"/>
    <cellStyle name="20% - Accent6 2 4 3 2 2 2 2 2" xfId="5438" xr:uid="{00000000-0005-0000-0000-0000C9150000}"/>
    <cellStyle name="20% - Accent6 2 4 3 2 2 2 3" xfId="5439" xr:uid="{00000000-0005-0000-0000-0000CA150000}"/>
    <cellStyle name="20% - Accent6 2 4 3 2 2 3" xfId="5440" xr:uid="{00000000-0005-0000-0000-0000CB150000}"/>
    <cellStyle name="20% - Accent6 2 4 3 2 2 3 2" xfId="5441" xr:uid="{00000000-0005-0000-0000-0000CC150000}"/>
    <cellStyle name="20% - Accent6 2 4 3 2 2 4" xfId="5442" xr:uid="{00000000-0005-0000-0000-0000CD150000}"/>
    <cellStyle name="20% - Accent6 2 4 3 2 3" xfId="5443" xr:uid="{00000000-0005-0000-0000-0000CE150000}"/>
    <cellStyle name="20% - Accent6 2 4 3 2 3 2" xfId="5444" xr:uid="{00000000-0005-0000-0000-0000CF150000}"/>
    <cellStyle name="20% - Accent6 2 4 3 2 3 2 2" xfId="5445" xr:uid="{00000000-0005-0000-0000-0000D0150000}"/>
    <cellStyle name="20% - Accent6 2 4 3 2 3 3" xfId="5446" xr:uid="{00000000-0005-0000-0000-0000D1150000}"/>
    <cellStyle name="20% - Accent6 2 4 3 2 4" xfId="5447" xr:uid="{00000000-0005-0000-0000-0000D2150000}"/>
    <cellStyle name="20% - Accent6 2 4 3 2 4 2" xfId="5448" xr:uid="{00000000-0005-0000-0000-0000D3150000}"/>
    <cellStyle name="20% - Accent6 2 4 3 2 5" xfId="5449" xr:uid="{00000000-0005-0000-0000-0000D4150000}"/>
    <cellStyle name="20% - Accent6 2 4 3 3" xfId="5450" xr:uid="{00000000-0005-0000-0000-0000D5150000}"/>
    <cellStyle name="20% - Accent6 2 4 3 3 2" xfId="5451" xr:uid="{00000000-0005-0000-0000-0000D6150000}"/>
    <cellStyle name="20% - Accent6 2 4 3 3 2 2" xfId="5452" xr:uid="{00000000-0005-0000-0000-0000D7150000}"/>
    <cellStyle name="20% - Accent6 2 4 3 3 2 2 2" xfId="5453" xr:uid="{00000000-0005-0000-0000-0000D8150000}"/>
    <cellStyle name="20% - Accent6 2 4 3 3 2 2 2 2" xfId="5454" xr:uid="{00000000-0005-0000-0000-0000D9150000}"/>
    <cellStyle name="20% - Accent6 2 4 3 3 2 2 3" xfId="5455" xr:uid="{00000000-0005-0000-0000-0000DA150000}"/>
    <cellStyle name="20% - Accent6 2 4 3 3 2 3" xfId="5456" xr:uid="{00000000-0005-0000-0000-0000DB150000}"/>
    <cellStyle name="20% - Accent6 2 4 3 3 2 3 2" xfId="5457" xr:uid="{00000000-0005-0000-0000-0000DC150000}"/>
    <cellStyle name="20% - Accent6 2 4 3 3 2 4" xfId="5458" xr:uid="{00000000-0005-0000-0000-0000DD150000}"/>
    <cellStyle name="20% - Accent6 2 4 3 3 3" xfId="5459" xr:uid="{00000000-0005-0000-0000-0000DE150000}"/>
    <cellStyle name="20% - Accent6 2 4 3 3 3 2" xfId="5460" xr:uid="{00000000-0005-0000-0000-0000DF150000}"/>
    <cellStyle name="20% - Accent6 2 4 3 3 3 2 2" xfId="5461" xr:uid="{00000000-0005-0000-0000-0000E0150000}"/>
    <cellStyle name="20% - Accent6 2 4 3 3 3 3" xfId="5462" xr:uid="{00000000-0005-0000-0000-0000E1150000}"/>
    <cellStyle name="20% - Accent6 2 4 3 3 4" xfId="5463" xr:uid="{00000000-0005-0000-0000-0000E2150000}"/>
    <cellStyle name="20% - Accent6 2 4 3 3 4 2" xfId="5464" xr:uid="{00000000-0005-0000-0000-0000E3150000}"/>
    <cellStyle name="20% - Accent6 2 4 3 3 5" xfId="5465" xr:uid="{00000000-0005-0000-0000-0000E4150000}"/>
    <cellStyle name="20% - Accent6 2 4 3 4" xfId="5466" xr:uid="{00000000-0005-0000-0000-0000E5150000}"/>
    <cellStyle name="20% - Accent6 2 4 3 4 2" xfId="5467" xr:uid="{00000000-0005-0000-0000-0000E6150000}"/>
    <cellStyle name="20% - Accent6 2 4 3 4 2 2" xfId="5468" xr:uid="{00000000-0005-0000-0000-0000E7150000}"/>
    <cellStyle name="20% - Accent6 2 4 3 4 2 2 2" xfId="5469" xr:uid="{00000000-0005-0000-0000-0000E8150000}"/>
    <cellStyle name="20% - Accent6 2 4 3 4 2 3" xfId="5470" xr:uid="{00000000-0005-0000-0000-0000E9150000}"/>
    <cellStyle name="20% - Accent6 2 4 3 4 3" xfId="5471" xr:uid="{00000000-0005-0000-0000-0000EA150000}"/>
    <cellStyle name="20% - Accent6 2 4 3 4 3 2" xfId="5472" xr:uid="{00000000-0005-0000-0000-0000EB150000}"/>
    <cellStyle name="20% - Accent6 2 4 3 4 4" xfId="5473" xr:uid="{00000000-0005-0000-0000-0000EC150000}"/>
    <cellStyle name="20% - Accent6 2 4 3 5" xfId="5474" xr:uid="{00000000-0005-0000-0000-0000ED150000}"/>
    <cellStyle name="20% - Accent6 2 4 3 5 2" xfId="5475" xr:uid="{00000000-0005-0000-0000-0000EE150000}"/>
    <cellStyle name="20% - Accent6 2 4 3 5 2 2" xfId="5476" xr:uid="{00000000-0005-0000-0000-0000EF150000}"/>
    <cellStyle name="20% - Accent6 2 4 3 5 3" xfId="5477" xr:uid="{00000000-0005-0000-0000-0000F0150000}"/>
    <cellStyle name="20% - Accent6 2 4 3 6" xfId="5478" xr:uid="{00000000-0005-0000-0000-0000F1150000}"/>
    <cellStyle name="20% - Accent6 2 4 3 6 2" xfId="5479" xr:uid="{00000000-0005-0000-0000-0000F2150000}"/>
    <cellStyle name="20% - Accent6 2 4 3 7" xfId="5480" xr:uid="{00000000-0005-0000-0000-0000F3150000}"/>
    <cellStyle name="20% - Accent6 2 4 4" xfId="5481" xr:uid="{00000000-0005-0000-0000-0000F4150000}"/>
    <cellStyle name="20% - Accent6 2 4 4 2" xfId="5482" xr:uid="{00000000-0005-0000-0000-0000F5150000}"/>
    <cellStyle name="20% - Accent6 2 4 4 2 2" xfId="5483" xr:uid="{00000000-0005-0000-0000-0000F6150000}"/>
    <cellStyle name="20% - Accent6 2 4 4 2 2 2" xfId="5484" xr:uid="{00000000-0005-0000-0000-0000F7150000}"/>
    <cellStyle name="20% - Accent6 2 4 4 2 2 2 2" xfId="5485" xr:uid="{00000000-0005-0000-0000-0000F8150000}"/>
    <cellStyle name="20% - Accent6 2 4 4 2 2 3" xfId="5486" xr:uid="{00000000-0005-0000-0000-0000F9150000}"/>
    <cellStyle name="20% - Accent6 2 4 4 2 3" xfId="5487" xr:uid="{00000000-0005-0000-0000-0000FA150000}"/>
    <cellStyle name="20% - Accent6 2 4 4 2 3 2" xfId="5488" xr:uid="{00000000-0005-0000-0000-0000FB150000}"/>
    <cellStyle name="20% - Accent6 2 4 4 2 4" xfId="5489" xr:uid="{00000000-0005-0000-0000-0000FC150000}"/>
    <cellStyle name="20% - Accent6 2 4 4 3" xfId="5490" xr:uid="{00000000-0005-0000-0000-0000FD150000}"/>
    <cellStyle name="20% - Accent6 2 4 4 3 2" xfId="5491" xr:uid="{00000000-0005-0000-0000-0000FE150000}"/>
    <cellStyle name="20% - Accent6 2 4 4 3 2 2" xfId="5492" xr:uid="{00000000-0005-0000-0000-0000FF150000}"/>
    <cellStyle name="20% - Accent6 2 4 4 3 3" xfId="5493" xr:uid="{00000000-0005-0000-0000-000000160000}"/>
    <cellStyle name="20% - Accent6 2 4 4 4" xfId="5494" xr:uid="{00000000-0005-0000-0000-000001160000}"/>
    <cellStyle name="20% - Accent6 2 4 4 4 2" xfId="5495" xr:uid="{00000000-0005-0000-0000-000002160000}"/>
    <cellStyle name="20% - Accent6 2 4 4 5" xfId="5496" xr:uid="{00000000-0005-0000-0000-000003160000}"/>
    <cellStyle name="20% - Accent6 2 4 5" xfId="5497" xr:uid="{00000000-0005-0000-0000-000004160000}"/>
    <cellStyle name="20% - Accent6 2 4 5 2" xfId="5498" xr:uid="{00000000-0005-0000-0000-000005160000}"/>
    <cellStyle name="20% - Accent6 2 4 5 2 2" xfId="5499" xr:uid="{00000000-0005-0000-0000-000006160000}"/>
    <cellStyle name="20% - Accent6 2 4 5 2 2 2" xfId="5500" xr:uid="{00000000-0005-0000-0000-000007160000}"/>
    <cellStyle name="20% - Accent6 2 4 5 2 2 2 2" xfId="5501" xr:uid="{00000000-0005-0000-0000-000008160000}"/>
    <cellStyle name="20% - Accent6 2 4 5 2 2 3" xfId="5502" xr:uid="{00000000-0005-0000-0000-000009160000}"/>
    <cellStyle name="20% - Accent6 2 4 5 2 3" xfId="5503" xr:uid="{00000000-0005-0000-0000-00000A160000}"/>
    <cellStyle name="20% - Accent6 2 4 5 2 3 2" xfId="5504" xr:uid="{00000000-0005-0000-0000-00000B160000}"/>
    <cellStyle name="20% - Accent6 2 4 5 2 4" xfId="5505" xr:uid="{00000000-0005-0000-0000-00000C160000}"/>
    <cellStyle name="20% - Accent6 2 4 5 3" xfId="5506" xr:uid="{00000000-0005-0000-0000-00000D160000}"/>
    <cellStyle name="20% - Accent6 2 4 5 3 2" xfId="5507" xr:uid="{00000000-0005-0000-0000-00000E160000}"/>
    <cellStyle name="20% - Accent6 2 4 5 3 2 2" xfId="5508" xr:uid="{00000000-0005-0000-0000-00000F160000}"/>
    <cellStyle name="20% - Accent6 2 4 5 3 3" xfId="5509" xr:uid="{00000000-0005-0000-0000-000010160000}"/>
    <cellStyle name="20% - Accent6 2 4 5 4" xfId="5510" xr:uid="{00000000-0005-0000-0000-000011160000}"/>
    <cellStyle name="20% - Accent6 2 4 5 4 2" xfId="5511" xr:uid="{00000000-0005-0000-0000-000012160000}"/>
    <cellStyle name="20% - Accent6 2 4 5 5" xfId="5512" xr:uid="{00000000-0005-0000-0000-000013160000}"/>
    <cellStyle name="20% - Accent6 2 4 6" xfId="5513" xr:uid="{00000000-0005-0000-0000-000014160000}"/>
    <cellStyle name="20% - Accent6 2 4 6 2" xfId="5514" xr:uid="{00000000-0005-0000-0000-000015160000}"/>
    <cellStyle name="20% - Accent6 2 4 6 2 2" xfId="5515" xr:uid="{00000000-0005-0000-0000-000016160000}"/>
    <cellStyle name="20% - Accent6 2 4 6 2 2 2" xfId="5516" xr:uid="{00000000-0005-0000-0000-000017160000}"/>
    <cellStyle name="20% - Accent6 2 4 6 2 3" xfId="5517" xr:uid="{00000000-0005-0000-0000-000018160000}"/>
    <cellStyle name="20% - Accent6 2 4 6 3" xfId="5518" xr:uid="{00000000-0005-0000-0000-000019160000}"/>
    <cellStyle name="20% - Accent6 2 4 6 3 2" xfId="5519" xr:uid="{00000000-0005-0000-0000-00001A160000}"/>
    <cellStyle name="20% - Accent6 2 4 6 4" xfId="5520" xr:uid="{00000000-0005-0000-0000-00001B160000}"/>
    <cellStyle name="20% - Accent6 2 4 7" xfId="5521" xr:uid="{00000000-0005-0000-0000-00001C160000}"/>
    <cellStyle name="20% - Accent6 2 4 7 2" xfId="5522" xr:uid="{00000000-0005-0000-0000-00001D160000}"/>
    <cellStyle name="20% - Accent6 2 4 7 2 2" xfId="5523" xr:uid="{00000000-0005-0000-0000-00001E160000}"/>
    <cellStyle name="20% - Accent6 2 4 7 3" xfId="5524" xr:uid="{00000000-0005-0000-0000-00001F160000}"/>
    <cellStyle name="20% - Accent6 2 4 8" xfId="5525" xr:uid="{00000000-0005-0000-0000-000020160000}"/>
    <cellStyle name="20% - Accent6 2 4 8 2" xfId="5526" xr:uid="{00000000-0005-0000-0000-000021160000}"/>
    <cellStyle name="20% - Accent6 2 4 9" xfId="5527" xr:uid="{00000000-0005-0000-0000-000022160000}"/>
    <cellStyle name="20% - Accent6 2 5" xfId="5528" xr:uid="{00000000-0005-0000-0000-000023160000}"/>
    <cellStyle name="20% - Accent6 2 5 2" xfId="5529" xr:uid="{00000000-0005-0000-0000-000024160000}"/>
    <cellStyle name="20% - Accent6 2 5 2 2" xfId="5530" xr:uid="{00000000-0005-0000-0000-000025160000}"/>
    <cellStyle name="20% - Accent6 2 5 2 2 2" xfId="5531" xr:uid="{00000000-0005-0000-0000-000026160000}"/>
    <cellStyle name="20% - Accent6 2 5 2 2 2 2" xfId="5532" xr:uid="{00000000-0005-0000-0000-000027160000}"/>
    <cellStyle name="20% - Accent6 2 5 2 2 2 2 2" xfId="5533" xr:uid="{00000000-0005-0000-0000-000028160000}"/>
    <cellStyle name="20% - Accent6 2 5 2 2 2 2 2 2" xfId="5534" xr:uid="{00000000-0005-0000-0000-000029160000}"/>
    <cellStyle name="20% - Accent6 2 5 2 2 2 2 2 2 2" xfId="5535" xr:uid="{00000000-0005-0000-0000-00002A160000}"/>
    <cellStyle name="20% - Accent6 2 5 2 2 2 2 2 3" xfId="5536" xr:uid="{00000000-0005-0000-0000-00002B160000}"/>
    <cellStyle name="20% - Accent6 2 5 2 2 2 2 3" xfId="5537" xr:uid="{00000000-0005-0000-0000-00002C160000}"/>
    <cellStyle name="20% - Accent6 2 5 2 2 2 2 3 2" xfId="5538" xr:uid="{00000000-0005-0000-0000-00002D160000}"/>
    <cellStyle name="20% - Accent6 2 5 2 2 2 2 4" xfId="5539" xr:uid="{00000000-0005-0000-0000-00002E160000}"/>
    <cellStyle name="20% - Accent6 2 5 2 2 2 3" xfId="5540" xr:uid="{00000000-0005-0000-0000-00002F160000}"/>
    <cellStyle name="20% - Accent6 2 5 2 2 2 3 2" xfId="5541" xr:uid="{00000000-0005-0000-0000-000030160000}"/>
    <cellStyle name="20% - Accent6 2 5 2 2 2 3 2 2" xfId="5542" xr:uid="{00000000-0005-0000-0000-000031160000}"/>
    <cellStyle name="20% - Accent6 2 5 2 2 2 3 3" xfId="5543" xr:uid="{00000000-0005-0000-0000-000032160000}"/>
    <cellStyle name="20% - Accent6 2 5 2 2 2 4" xfId="5544" xr:uid="{00000000-0005-0000-0000-000033160000}"/>
    <cellStyle name="20% - Accent6 2 5 2 2 2 4 2" xfId="5545" xr:uid="{00000000-0005-0000-0000-000034160000}"/>
    <cellStyle name="20% - Accent6 2 5 2 2 2 5" xfId="5546" xr:uid="{00000000-0005-0000-0000-000035160000}"/>
    <cellStyle name="20% - Accent6 2 5 2 2 3" xfId="5547" xr:uid="{00000000-0005-0000-0000-000036160000}"/>
    <cellStyle name="20% - Accent6 2 5 2 2 3 2" xfId="5548" xr:uid="{00000000-0005-0000-0000-000037160000}"/>
    <cellStyle name="20% - Accent6 2 5 2 2 3 2 2" xfId="5549" xr:uid="{00000000-0005-0000-0000-000038160000}"/>
    <cellStyle name="20% - Accent6 2 5 2 2 3 2 2 2" xfId="5550" xr:uid="{00000000-0005-0000-0000-000039160000}"/>
    <cellStyle name="20% - Accent6 2 5 2 2 3 2 2 2 2" xfId="5551" xr:uid="{00000000-0005-0000-0000-00003A160000}"/>
    <cellStyle name="20% - Accent6 2 5 2 2 3 2 2 3" xfId="5552" xr:uid="{00000000-0005-0000-0000-00003B160000}"/>
    <cellStyle name="20% - Accent6 2 5 2 2 3 2 3" xfId="5553" xr:uid="{00000000-0005-0000-0000-00003C160000}"/>
    <cellStyle name="20% - Accent6 2 5 2 2 3 2 3 2" xfId="5554" xr:uid="{00000000-0005-0000-0000-00003D160000}"/>
    <cellStyle name="20% - Accent6 2 5 2 2 3 2 4" xfId="5555" xr:uid="{00000000-0005-0000-0000-00003E160000}"/>
    <cellStyle name="20% - Accent6 2 5 2 2 3 3" xfId="5556" xr:uid="{00000000-0005-0000-0000-00003F160000}"/>
    <cellStyle name="20% - Accent6 2 5 2 2 3 3 2" xfId="5557" xr:uid="{00000000-0005-0000-0000-000040160000}"/>
    <cellStyle name="20% - Accent6 2 5 2 2 3 3 2 2" xfId="5558" xr:uid="{00000000-0005-0000-0000-000041160000}"/>
    <cellStyle name="20% - Accent6 2 5 2 2 3 3 3" xfId="5559" xr:uid="{00000000-0005-0000-0000-000042160000}"/>
    <cellStyle name="20% - Accent6 2 5 2 2 3 4" xfId="5560" xr:uid="{00000000-0005-0000-0000-000043160000}"/>
    <cellStyle name="20% - Accent6 2 5 2 2 3 4 2" xfId="5561" xr:uid="{00000000-0005-0000-0000-000044160000}"/>
    <cellStyle name="20% - Accent6 2 5 2 2 3 5" xfId="5562" xr:uid="{00000000-0005-0000-0000-000045160000}"/>
    <cellStyle name="20% - Accent6 2 5 2 2 4" xfId="5563" xr:uid="{00000000-0005-0000-0000-000046160000}"/>
    <cellStyle name="20% - Accent6 2 5 2 2 4 2" xfId="5564" xr:uid="{00000000-0005-0000-0000-000047160000}"/>
    <cellStyle name="20% - Accent6 2 5 2 2 4 2 2" xfId="5565" xr:uid="{00000000-0005-0000-0000-000048160000}"/>
    <cellStyle name="20% - Accent6 2 5 2 2 4 2 2 2" xfId="5566" xr:uid="{00000000-0005-0000-0000-000049160000}"/>
    <cellStyle name="20% - Accent6 2 5 2 2 4 2 3" xfId="5567" xr:uid="{00000000-0005-0000-0000-00004A160000}"/>
    <cellStyle name="20% - Accent6 2 5 2 2 4 3" xfId="5568" xr:uid="{00000000-0005-0000-0000-00004B160000}"/>
    <cellStyle name="20% - Accent6 2 5 2 2 4 3 2" xfId="5569" xr:uid="{00000000-0005-0000-0000-00004C160000}"/>
    <cellStyle name="20% - Accent6 2 5 2 2 4 4" xfId="5570" xr:uid="{00000000-0005-0000-0000-00004D160000}"/>
    <cellStyle name="20% - Accent6 2 5 2 2 5" xfId="5571" xr:uid="{00000000-0005-0000-0000-00004E160000}"/>
    <cellStyle name="20% - Accent6 2 5 2 2 5 2" xfId="5572" xr:uid="{00000000-0005-0000-0000-00004F160000}"/>
    <cellStyle name="20% - Accent6 2 5 2 2 5 2 2" xfId="5573" xr:uid="{00000000-0005-0000-0000-000050160000}"/>
    <cellStyle name="20% - Accent6 2 5 2 2 5 3" xfId="5574" xr:uid="{00000000-0005-0000-0000-000051160000}"/>
    <cellStyle name="20% - Accent6 2 5 2 2 6" xfId="5575" xr:uid="{00000000-0005-0000-0000-000052160000}"/>
    <cellStyle name="20% - Accent6 2 5 2 2 6 2" xfId="5576" xr:uid="{00000000-0005-0000-0000-000053160000}"/>
    <cellStyle name="20% - Accent6 2 5 2 2 7" xfId="5577" xr:uid="{00000000-0005-0000-0000-000054160000}"/>
    <cellStyle name="20% - Accent6 2 5 2 3" xfId="5578" xr:uid="{00000000-0005-0000-0000-000055160000}"/>
    <cellStyle name="20% - Accent6 2 5 2 3 2" xfId="5579" xr:uid="{00000000-0005-0000-0000-000056160000}"/>
    <cellStyle name="20% - Accent6 2 5 2 3 2 2" xfId="5580" xr:uid="{00000000-0005-0000-0000-000057160000}"/>
    <cellStyle name="20% - Accent6 2 5 2 3 2 2 2" xfId="5581" xr:uid="{00000000-0005-0000-0000-000058160000}"/>
    <cellStyle name="20% - Accent6 2 5 2 3 2 2 2 2" xfId="5582" xr:uid="{00000000-0005-0000-0000-000059160000}"/>
    <cellStyle name="20% - Accent6 2 5 2 3 2 2 3" xfId="5583" xr:uid="{00000000-0005-0000-0000-00005A160000}"/>
    <cellStyle name="20% - Accent6 2 5 2 3 2 3" xfId="5584" xr:uid="{00000000-0005-0000-0000-00005B160000}"/>
    <cellStyle name="20% - Accent6 2 5 2 3 2 3 2" xfId="5585" xr:uid="{00000000-0005-0000-0000-00005C160000}"/>
    <cellStyle name="20% - Accent6 2 5 2 3 2 4" xfId="5586" xr:uid="{00000000-0005-0000-0000-00005D160000}"/>
    <cellStyle name="20% - Accent6 2 5 2 3 3" xfId="5587" xr:uid="{00000000-0005-0000-0000-00005E160000}"/>
    <cellStyle name="20% - Accent6 2 5 2 3 3 2" xfId="5588" xr:uid="{00000000-0005-0000-0000-00005F160000}"/>
    <cellStyle name="20% - Accent6 2 5 2 3 3 2 2" xfId="5589" xr:uid="{00000000-0005-0000-0000-000060160000}"/>
    <cellStyle name="20% - Accent6 2 5 2 3 3 3" xfId="5590" xr:uid="{00000000-0005-0000-0000-000061160000}"/>
    <cellStyle name="20% - Accent6 2 5 2 3 4" xfId="5591" xr:uid="{00000000-0005-0000-0000-000062160000}"/>
    <cellStyle name="20% - Accent6 2 5 2 3 4 2" xfId="5592" xr:uid="{00000000-0005-0000-0000-000063160000}"/>
    <cellStyle name="20% - Accent6 2 5 2 3 5" xfId="5593" xr:uid="{00000000-0005-0000-0000-000064160000}"/>
    <cellStyle name="20% - Accent6 2 5 2 4" xfId="5594" xr:uid="{00000000-0005-0000-0000-000065160000}"/>
    <cellStyle name="20% - Accent6 2 5 2 4 2" xfId="5595" xr:uid="{00000000-0005-0000-0000-000066160000}"/>
    <cellStyle name="20% - Accent6 2 5 2 4 2 2" xfId="5596" xr:uid="{00000000-0005-0000-0000-000067160000}"/>
    <cellStyle name="20% - Accent6 2 5 2 4 2 2 2" xfId="5597" xr:uid="{00000000-0005-0000-0000-000068160000}"/>
    <cellStyle name="20% - Accent6 2 5 2 4 2 2 2 2" xfId="5598" xr:uid="{00000000-0005-0000-0000-000069160000}"/>
    <cellStyle name="20% - Accent6 2 5 2 4 2 2 3" xfId="5599" xr:uid="{00000000-0005-0000-0000-00006A160000}"/>
    <cellStyle name="20% - Accent6 2 5 2 4 2 3" xfId="5600" xr:uid="{00000000-0005-0000-0000-00006B160000}"/>
    <cellStyle name="20% - Accent6 2 5 2 4 2 3 2" xfId="5601" xr:uid="{00000000-0005-0000-0000-00006C160000}"/>
    <cellStyle name="20% - Accent6 2 5 2 4 2 4" xfId="5602" xr:uid="{00000000-0005-0000-0000-00006D160000}"/>
    <cellStyle name="20% - Accent6 2 5 2 4 3" xfId="5603" xr:uid="{00000000-0005-0000-0000-00006E160000}"/>
    <cellStyle name="20% - Accent6 2 5 2 4 3 2" xfId="5604" xr:uid="{00000000-0005-0000-0000-00006F160000}"/>
    <cellStyle name="20% - Accent6 2 5 2 4 3 2 2" xfId="5605" xr:uid="{00000000-0005-0000-0000-000070160000}"/>
    <cellStyle name="20% - Accent6 2 5 2 4 3 3" xfId="5606" xr:uid="{00000000-0005-0000-0000-000071160000}"/>
    <cellStyle name="20% - Accent6 2 5 2 4 4" xfId="5607" xr:uid="{00000000-0005-0000-0000-000072160000}"/>
    <cellStyle name="20% - Accent6 2 5 2 4 4 2" xfId="5608" xr:uid="{00000000-0005-0000-0000-000073160000}"/>
    <cellStyle name="20% - Accent6 2 5 2 4 5" xfId="5609" xr:uid="{00000000-0005-0000-0000-000074160000}"/>
    <cellStyle name="20% - Accent6 2 5 2 5" xfId="5610" xr:uid="{00000000-0005-0000-0000-000075160000}"/>
    <cellStyle name="20% - Accent6 2 5 2 5 2" xfId="5611" xr:uid="{00000000-0005-0000-0000-000076160000}"/>
    <cellStyle name="20% - Accent6 2 5 2 5 2 2" xfId="5612" xr:uid="{00000000-0005-0000-0000-000077160000}"/>
    <cellStyle name="20% - Accent6 2 5 2 5 2 2 2" xfId="5613" xr:uid="{00000000-0005-0000-0000-000078160000}"/>
    <cellStyle name="20% - Accent6 2 5 2 5 2 3" xfId="5614" xr:uid="{00000000-0005-0000-0000-000079160000}"/>
    <cellStyle name="20% - Accent6 2 5 2 5 3" xfId="5615" xr:uid="{00000000-0005-0000-0000-00007A160000}"/>
    <cellStyle name="20% - Accent6 2 5 2 5 3 2" xfId="5616" xr:uid="{00000000-0005-0000-0000-00007B160000}"/>
    <cellStyle name="20% - Accent6 2 5 2 5 4" xfId="5617" xr:uid="{00000000-0005-0000-0000-00007C160000}"/>
    <cellStyle name="20% - Accent6 2 5 2 6" xfId="5618" xr:uid="{00000000-0005-0000-0000-00007D160000}"/>
    <cellStyle name="20% - Accent6 2 5 2 6 2" xfId="5619" xr:uid="{00000000-0005-0000-0000-00007E160000}"/>
    <cellStyle name="20% - Accent6 2 5 2 6 2 2" xfId="5620" xr:uid="{00000000-0005-0000-0000-00007F160000}"/>
    <cellStyle name="20% - Accent6 2 5 2 6 3" xfId="5621" xr:uid="{00000000-0005-0000-0000-000080160000}"/>
    <cellStyle name="20% - Accent6 2 5 2 7" xfId="5622" xr:uid="{00000000-0005-0000-0000-000081160000}"/>
    <cellStyle name="20% - Accent6 2 5 2 7 2" xfId="5623" xr:uid="{00000000-0005-0000-0000-000082160000}"/>
    <cellStyle name="20% - Accent6 2 5 2 8" xfId="5624" xr:uid="{00000000-0005-0000-0000-000083160000}"/>
    <cellStyle name="20% - Accent6 2 5 3" xfId="5625" xr:uid="{00000000-0005-0000-0000-000084160000}"/>
    <cellStyle name="20% - Accent6 2 5 3 2" xfId="5626" xr:uid="{00000000-0005-0000-0000-000085160000}"/>
    <cellStyle name="20% - Accent6 2 5 3 2 2" xfId="5627" xr:uid="{00000000-0005-0000-0000-000086160000}"/>
    <cellStyle name="20% - Accent6 2 5 3 2 2 2" xfId="5628" xr:uid="{00000000-0005-0000-0000-000087160000}"/>
    <cellStyle name="20% - Accent6 2 5 3 2 2 2 2" xfId="5629" xr:uid="{00000000-0005-0000-0000-000088160000}"/>
    <cellStyle name="20% - Accent6 2 5 3 2 2 2 2 2" xfId="5630" xr:uid="{00000000-0005-0000-0000-000089160000}"/>
    <cellStyle name="20% - Accent6 2 5 3 2 2 2 3" xfId="5631" xr:uid="{00000000-0005-0000-0000-00008A160000}"/>
    <cellStyle name="20% - Accent6 2 5 3 2 2 3" xfId="5632" xr:uid="{00000000-0005-0000-0000-00008B160000}"/>
    <cellStyle name="20% - Accent6 2 5 3 2 2 3 2" xfId="5633" xr:uid="{00000000-0005-0000-0000-00008C160000}"/>
    <cellStyle name="20% - Accent6 2 5 3 2 2 4" xfId="5634" xr:uid="{00000000-0005-0000-0000-00008D160000}"/>
    <cellStyle name="20% - Accent6 2 5 3 2 3" xfId="5635" xr:uid="{00000000-0005-0000-0000-00008E160000}"/>
    <cellStyle name="20% - Accent6 2 5 3 2 3 2" xfId="5636" xr:uid="{00000000-0005-0000-0000-00008F160000}"/>
    <cellStyle name="20% - Accent6 2 5 3 2 3 2 2" xfId="5637" xr:uid="{00000000-0005-0000-0000-000090160000}"/>
    <cellStyle name="20% - Accent6 2 5 3 2 3 3" xfId="5638" xr:uid="{00000000-0005-0000-0000-000091160000}"/>
    <cellStyle name="20% - Accent6 2 5 3 2 4" xfId="5639" xr:uid="{00000000-0005-0000-0000-000092160000}"/>
    <cellStyle name="20% - Accent6 2 5 3 2 4 2" xfId="5640" xr:uid="{00000000-0005-0000-0000-000093160000}"/>
    <cellStyle name="20% - Accent6 2 5 3 2 5" xfId="5641" xr:uid="{00000000-0005-0000-0000-000094160000}"/>
    <cellStyle name="20% - Accent6 2 5 3 3" xfId="5642" xr:uid="{00000000-0005-0000-0000-000095160000}"/>
    <cellStyle name="20% - Accent6 2 5 3 3 2" xfId="5643" xr:uid="{00000000-0005-0000-0000-000096160000}"/>
    <cellStyle name="20% - Accent6 2 5 3 3 2 2" xfId="5644" xr:uid="{00000000-0005-0000-0000-000097160000}"/>
    <cellStyle name="20% - Accent6 2 5 3 3 2 2 2" xfId="5645" xr:uid="{00000000-0005-0000-0000-000098160000}"/>
    <cellStyle name="20% - Accent6 2 5 3 3 2 2 2 2" xfId="5646" xr:uid="{00000000-0005-0000-0000-000099160000}"/>
    <cellStyle name="20% - Accent6 2 5 3 3 2 2 3" xfId="5647" xr:uid="{00000000-0005-0000-0000-00009A160000}"/>
    <cellStyle name="20% - Accent6 2 5 3 3 2 3" xfId="5648" xr:uid="{00000000-0005-0000-0000-00009B160000}"/>
    <cellStyle name="20% - Accent6 2 5 3 3 2 3 2" xfId="5649" xr:uid="{00000000-0005-0000-0000-00009C160000}"/>
    <cellStyle name="20% - Accent6 2 5 3 3 2 4" xfId="5650" xr:uid="{00000000-0005-0000-0000-00009D160000}"/>
    <cellStyle name="20% - Accent6 2 5 3 3 3" xfId="5651" xr:uid="{00000000-0005-0000-0000-00009E160000}"/>
    <cellStyle name="20% - Accent6 2 5 3 3 3 2" xfId="5652" xr:uid="{00000000-0005-0000-0000-00009F160000}"/>
    <cellStyle name="20% - Accent6 2 5 3 3 3 2 2" xfId="5653" xr:uid="{00000000-0005-0000-0000-0000A0160000}"/>
    <cellStyle name="20% - Accent6 2 5 3 3 3 3" xfId="5654" xr:uid="{00000000-0005-0000-0000-0000A1160000}"/>
    <cellStyle name="20% - Accent6 2 5 3 3 4" xfId="5655" xr:uid="{00000000-0005-0000-0000-0000A2160000}"/>
    <cellStyle name="20% - Accent6 2 5 3 3 4 2" xfId="5656" xr:uid="{00000000-0005-0000-0000-0000A3160000}"/>
    <cellStyle name="20% - Accent6 2 5 3 3 5" xfId="5657" xr:uid="{00000000-0005-0000-0000-0000A4160000}"/>
    <cellStyle name="20% - Accent6 2 5 3 4" xfId="5658" xr:uid="{00000000-0005-0000-0000-0000A5160000}"/>
    <cellStyle name="20% - Accent6 2 5 3 4 2" xfId="5659" xr:uid="{00000000-0005-0000-0000-0000A6160000}"/>
    <cellStyle name="20% - Accent6 2 5 3 4 2 2" xfId="5660" xr:uid="{00000000-0005-0000-0000-0000A7160000}"/>
    <cellStyle name="20% - Accent6 2 5 3 4 2 2 2" xfId="5661" xr:uid="{00000000-0005-0000-0000-0000A8160000}"/>
    <cellStyle name="20% - Accent6 2 5 3 4 2 3" xfId="5662" xr:uid="{00000000-0005-0000-0000-0000A9160000}"/>
    <cellStyle name="20% - Accent6 2 5 3 4 3" xfId="5663" xr:uid="{00000000-0005-0000-0000-0000AA160000}"/>
    <cellStyle name="20% - Accent6 2 5 3 4 3 2" xfId="5664" xr:uid="{00000000-0005-0000-0000-0000AB160000}"/>
    <cellStyle name="20% - Accent6 2 5 3 4 4" xfId="5665" xr:uid="{00000000-0005-0000-0000-0000AC160000}"/>
    <cellStyle name="20% - Accent6 2 5 3 5" xfId="5666" xr:uid="{00000000-0005-0000-0000-0000AD160000}"/>
    <cellStyle name="20% - Accent6 2 5 3 5 2" xfId="5667" xr:uid="{00000000-0005-0000-0000-0000AE160000}"/>
    <cellStyle name="20% - Accent6 2 5 3 5 2 2" xfId="5668" xr:uid="{00000000-0005-0000-0000-0000AF160000}"/>
    <cellStyle name="20% - Accent6 2 5 3 5 3" xfId="5669" xr:uid="{00000000-0005-0000-0000-0000B0160000}"/>
    <cellStyle name="20% - Accent6 2 5 3 6" xfId="5670" xr:uid="{00000000-0005-0000-0000-0000B1160000}"/>
    <cellStyle name="20% - Accent6 2 5 3 6 2" xfId="5671" xr:uid="{00000000-0005-0000-0000-0000B2160000}"/>
    <cellStyle name="20% - Accent6 2 5 3 7" xfId="5672" xr:uid="{00000000-0005-0000-0000-0000B3160000}"/>
    <cellStyle name="20% - Accent6 2 5 4" xfId="5673" xr:uid="{00000000-0005-0000-0000-0000B4160000}"/>
    <cellStyle name="20% - Accent6 2 5 4 2" xfId="5674" xr:uid="{00000000-0005-0000-0000-0000B5160000}"/>
    <cellStyle name="20% - Accent6 2 5 4 2 2" xfId="5675" xr:uid="{00000000-0005-0000-0000-0000B6160000}"/>
    <cellStyle name="20% - Accent6 2 5 4 2 2 2" xfId="5676" xr:uid="{00000000-0005-0000-0000-0000B7160000}"/>
    <cellStyle name="20% - Accent6 2 5 4 2 2 2 2" xfId="5677" xr:uid="{00000000-0005-0000-0000-0000B8160000}"/>
    <cellStyle name="20% - Accent6 2 5 4 2 2 3" xfId="5678" xr:uid="{00000000-0005-0000-0000-0000B9160000}"/>
    <cellStyle name="20% - Accent6 2 5 4 2 3" xfId="5679" xr:uid="{00000000-0005-0000-0000-0000BA160000}"/>
    <cellStyle name="20% - Accent6 2 5 4 2 3 2" xfId="5680" xr:uid="{00000000-0005-0000-0000-0000BB160000}"/>
    <cellStyle name="20% - Accent6 2 5 4 2 4" xfId="5681" xr:uid="{00000000-0005-0000-0000-0000BC160000}"/>
    <cellStyle name="20% - Accent6 2 5 4 3" xfId="5682" xr:uid="{00000000-0005-0000-0000-0000BD160000}"/>
    <cellStyle name="20% - Accent6 2 5 4 3 2" xfId="5683" xr:uid="{00000000-0005-0000-0000-0000BE160000}"/>
    <cellStyle name="20% - Accent6 2 5 4 3 2 2" xfId="5684" xr:uid="{00000000-0005-0000-0000-0000BF160000}"/>
    <cellStyle name="20% - Accent6 2 5 4 3 3" xfId="5685" xr:uid="{00000000-0005-0000-0000-0000C0160000}"/>
    <cellStyle name="20% - Accent6 2 5 4 4" xfId="5686" xr:uid="{00000000-0005-0000-0000-0000C1160000}"/>
    <cellStyle name="20% - Accent6 2 5 4 4 2" xfId="5687" xr:uid="{00000000-0005-0000-0000-0000C2160000}"/>
    <cellStyle name="20% - Accent6 2 5 4 5" xfId="5688" xr:uid="{00000000-0005-0000-0000-0000C3160000}"/>
    <cellStyle name="20% - Accent6 2 5 5" xfId="5689" xr:uid="{00000000-0005-0000-0000-0000C4160000}"/>
    <cellStyle name="20% - Accent6 2 5 5 2" xfId="5690" xr:uid="{00000000-0005-0000-0000-0000C5160000}"/>
    <cellStyle name="20% - Accent6 2 5 5 2 2" xfId="5691" xr:uid="{00000000-0005-0000-0000-0000C6160000}"/>
    <cellStyle name="20% - Accent6 2 5 5 2 2 2" xfId="5692" xr:uid="{00000000-0005-0000-0000-0000C7160000}"/>
    <cellStyle name="20% - Accent6 2 5 5 2 2 2 2" xfId="5693" xr:uid="{00000000-0005-0000-0000-0000C8160000}"/>
    <cellStyle name="20% - Accent6 2 5 5 2 2 3" xfId="5694" xr:uid="{00000000-0005-0000-0000-0000C9160000}"/>
    <cellStyle name="20% - Accent6 2 5 5 2 3" xfId="5695" xr:uid="{00000000-0005-0000-0000-0000CA160000}"/>
    <cellStyle name="20% - Accent6 2 5 5 2 3 2" xfId="5696" xr:uid="{00000000-0005-0000-0000-0000CB160000}"/>
    <cellStyle name="20% - Accent6 2 5 5 2 4" xfId="5697" xr:uid="{00000000-0005-0000-0000-0000CC160000}"/>
    <cellStyle name="20% - Accent6 2 5 5 3" xfId="5698" xr:uid="{00000000-0005-0000-0000-0000CD160000}"/>
    <cellStyle name="20% - Accent6 2 5 5 3 2" xfId="5699" xr:uid="{00000000-0005-0000-0000-0000CE160000}"/>
    <cellStyle name="20% - Accent6 2 5 5 3 2 2" xfId="5700" xr:uid="{00000000-0005-0000-0000-0000CF160000}"/>
    <cellStyle name="20% - Accent6 2 5 5 3 3" xfId="5701" xr:uid="{00000000-0005-0000-0000-0000D0160000}"/>
    <cellStyle name="20% - Accent6 2 5 5 4" xfId="5702" xr:uid="{00000000-0005-0000-0000-0000D1160000}"/>
    <cellStyle name="20% - Accent6 2 5 5 4 2" xfId="5703" xr:uid="{00000000-0005-0000-0000-0000D2160000}"/>
    <cellStyle name="20% - Accent6 2 5 5 5" xfId="5704" xr:uid="{00000000-0005-0000-0000-0000D3160000}"/>
    <cellStyle name="20% - Accent6 2 5 6" xfId="5705" xr:uid="{00000000-0005-0000-0000-0000D4160000}"/>
    <cellStyle name="20% - Accent6 2 5 6 2" xfId="5706" xr:uid="{00000000-0005-0000-0000-0000D5160000}"/>
    <cellStyle name="20% - Accent6 2 5 6 2 2" xfId="5707" xr:uid="{00000000-0005-0000-0000-0000D6160000}"/>
    <cellStyle name="20% - Accent6 2 5 6 2 2 2" xfId="5708" xr:uid="{00000000-0005-0000-0000-0000D7160000}"/>
    <cellStyle name="20% - Accent6 2 5 6 2 3" xfId="5709" xr:uid="{00000000-0005-0000-0000-0000D8160000}"/>
    <cellStyle name="20% - Accent6 2 5 6 3" xfId="5710" xr:uid="{00000000-0005-0000-0000-0000D9160000}"/>
    <cellStyle name="20% - Accent6 2 5 6 3 2" xfId="5711" xr:uid="{00000000-0005-0000-0000-0000DA160000}"/>
    <cellStyle name="20% - Accent6 2 5 6 4" xfId="5712" xr:uid="{00000000-0005-0000-0000-0000DB160000}"/>
    <cellStyle name="20% - Accent6 2 5 7" xfId="5713" xr:uid="{00000000-0005-0000-0000-0000DC160000}"/>
    <cellStyle name="20% - Accent6 2 5 7 2" xfId="5714" xr:uid="{00000000-0005-0000-0000-0000DD160000}"/>
    <cellStyle name="20% - Accent6 2 5 7 2 2" xfId="5715" xr:uid="{00000000-0005-0000-0000-0000DE160000}"/>
    <cellStyle name="20% - Accent6 2 5 7 3" xfId="5716" xr:uid="{00000000-0005-0000-0000-0000DF160000}"/>
    <cellStyle name="20% - Accent6 2 5 8" xfId="5717" xr:uid="{00000000-0005-0000-0000-0000E0160000}"/>
    <cellStyle name="20% - Accent6 2 5 8 2" xfId="5718" xr:uid="{00000000-0005-0000-0000-0000E1160000}"/>
    <cellStyle name="20% - Accent6 2 5 9" xfId="5719" xr:uid="{00000000-0005-0000-0000-0000E2160000}"/>
    <cellStyle name="20% - Accent6 2 6" xfId="5720" xr:uid="{00000000-0005-0000-0000-0000E3160000}"/>
    <cellStyle name="20% - Accent6 2 6 2" xfId="5721" xr:uid="{00000000-0005-0000-0000-0000E4160000}"/>
    <cellStyle name="20% - Accent6 2 6 2 2" xfId="5722" xr:uid="{00000000-0005-0000-0000-0000E5160000}"/>
    <cellStyle name="20% - Accent6 2 6 2 2 2" xfId="5723" xr:uid="{00000000-0005-0000-0000-0000E6160000}"/>
    <cellStyle name="20% - Accent6 2 6 2 2 2 2" xfId="5724" xr:uid="{00000000-0005-0000-0000-0000E7160000}"/>
    <cellStyle name="20% - Accent6 2 6 2 2 2 2 2" xfId="5725" xr:uid="{00000000-0005-0000-0000-0000E8160000}"/>
    <cellStyle name="20% - Accent6 2 6 2 2 2 2 2 2" xfId="5726" xr:uid="{00000000-0005-0000-0000-0000E9160000}"/>
    <cellStyle name="20% - Accent6 2 6 2 2 2 2 3" xfId="5727" xr:uid="{00000000-0005-0000-0000-0000EA160000}"/>
    <cellStyle name="20% - Accent6 2 6 2 2 2 3" xfId="5728" xr:uid="{00000000-0005-0000-0000-0000EB160000}"/>
    <cellStyle name="20% - Accent6 2 6 2 2 2 3 2" xfId="5729" xr:uid="{00000000-0005-0000-0000-0000EC160000}"/>
    <cellStyle name="20% - Accent6 2 6 2 2 2 4" xfId="5730" xr:uid="{00000000-0005-0000-0000-0000ED160000}"/>
    <cellStyle name="20% - Accent6 2 6 2 2 3" xfId="5731" xr:uid="{00000000-0005-0000-0000-0000EE160000}"/>
    <cellStyle name="20% - Accent6 2 6 2 2 3 2" xfId="5732" xr:uid="{00000000-0005-0000-0000-0000EF160000}"/>
    <cellStyle name="20% - Accent6 2 6 2 2 3 2 2" xfId="5733" xr:uid="{00000000-0005-0000-0000-0000F0160000}"/>
    <cellStyle name="20% - Accent6 2 6 2 2 3 3" xfId="5734" xr:uid="{00000000-0005-0000-0000-0000F1160000}"/>
    <cellStyle name="20% - Accent6 2 6 2 2 4" xfId="5735" xr:uid="{00000000-0005-0000-0000-0000F2160000}"/>
    <cellStyle name="20% - Accent6 2 6 2 2 4 2" xfId="5736" xr:uid="{00000000-0005-0000-0000-0000F3160000}"/>
    <cellStyle name="20% - Accent6 2 6 2 2 5" xfId="5737" xr:uid="{00000000-0005-0000-0000-0000F4160000}"/>
    <cellStyle name="20% - Accent6 2 6 2 3" xfId="5738" xr:uid="{00000000-0005-0000-0000-0000F5160000}"/>
    <cellStyle name="20% - Accent6 2 6 2 3 2" xfId="5739" xr:uid="{00000000-0005-0000-0000-0000F6160000}"/>
    <cellStyle name="20% - Accent6 2 6 2 3 2 2" xfId="5740" xr:uid="{00000000-0005-0000-0000-0000F7160000}"/>
    <cellStyle name="20% - Accent6 2 6 2 3 2 2 2" xfId="5741" xr:uid="{00000000-0005-0000-0000-0000F8160000}"/>
    <cellStyle name="20% - Accent6 2 6 2 3 2 2 2 2" xfId="5742" xr:uid="{00000000-0005-0000-0000-0000F9160000}"/>
    <cellStyle name="20% - Accent6 2 6 2 3 2 2 3" xfId="5743" xr:uid="{00000000-0005-0000-0000-0000FA160000}"/>
    <cellStyle name="20% - Accent6 2 6 2 3 2 3" xfId="5744" xr:uid="{00000000-0005-0000-0000-0000FB160000}"/>
    <cellStyle name="20% - Accent6 2 6 2 3 2 3 2" xfId="5745" xr:uid="{00000000-0005-0000-0000-0000FC160000}"/>
    <cellStyle name="20% - Accent6 2 6 2 3 2 4" xfId="5746" xr:uid="{00000000-0005-0000-0000-0000FD160000}"/>
    <cellStyle name="20% - Accent6 2 6 2 3 3" xfId="5747" xr:uid="{00000000-0005-0000-0000-0000FE160000}"/>
    <cellStyle name="20% - Accent6 2 6 2 3 3 2" xfId="5748" xr:uid="{00000000-0005-0000-0000-0000FF160000}"/>
    <cellStyle name="20% - Accent6 2 6 2 3 3 2 2" xfId="5749" xr:uid="{00000000-0005-0000-0000-000000170000}"/>
    <cellStyle name="20% - Accent6 2 6 2 3 3 3" xfId="5750" xr:uid="{00000000-0005-0000-0000-000001170000}"/>
    <cellStyle name="20% - Accent6 2 6 2 3 4" xfId="5751" xr:uid="{00000000-0005-0000-0000-000002170000}"/>
    <cellStyle name="20% - Accent6 2 6 2 3 4 2" xfId="5752" xr:uid="{00000000-0005-0000-0000-000003170000}"/>
    <cellStyle name="20% - Accent6 2 6 2 3 5" xfId="5753" xr:uid="{00000000-0005-0000-0000-000004170000}"/>
    <cellStyle name="20% - Accent6 2 6 2 4" xfId="5754" xr:uid="{00000000-0005-0000-0000-000005170000}"/>
    <cellStyle name="20% - Accent6 2 6 2 4 2" xfId="5755" xr:uid="{00000000-0005-0000-0000-000006170000}"/>
    <cellStyle name="20% - Accent6 2 6 2 4 2 2" xfId="5756" xr:uid="{00000000-0005-0000-0000-000007170000}"/>
    <cellStyle name="20% - Accent6 2 6 2 4 2 2 2" xfId="5757" xr:uid="{00000000-0005-0000-0000-000008170000}"/>
    <cellStyle name="20% - Accent6 2 6 2 4 2 3" xfId="5758" xr:uid="{00000000-0005-0000-0000-000009170000}"/>
    <cellStyle name="20% - Accent6 2 6 2 4 3" xfId="5759" xr:uid="{00000000-0005-0000-0000-00000A170000}"/>
    <cellStyle name="20% - Accent6 2 6 2 4 3 2" xfId="5760" xr:uid="{00000000-0005-0000-0000-00000B170000}"/>
    <cellStyle name="20% - Accent6 2 6 2 4 4" xfId="5761" xr:uid="{00000000-0005-0000-0000-00000C170000}"/>
    <cellStyle name="20% - Accent6 2 6 2 5" xfId="5762" xr:uid="{00000000-0005-0000-0000-00000D170000}"/>
    <cellStyle name="20% - Accent6 2 6 2 5 2" xfId="5763" xr:uid="{00000000-0005-0000-0000-00000E170000}"/>
    <cellStyle name="20% - Accent6 2 6 2 5 2 2" xfId="5764" xr:uid="{00000000-0005-0000-0000-00000F170000}"/>
    <cellStyle name="20% - Accent6 2 6 2 5 3" xfId="5765" xr:uid="{00000000-0005-0000-0000-000010170000}"/>
    <cellStyle name="20% - Accent6 2 6 2 6" xfId="5766" xr:uid="{00000000-0005-0000-0000-000011170000}"/>
    <cellStyle name="20% - Accent6 2 6 2 6 2" xfId="5767" xr:uid="{00000000-0005-0000-0000-000012170000}"/>
    <cellStyle name="20% - Accent6 2 6 2 7" xfId="5768" xr:uid="{00000000-0005-0000-0000-000013170000}"/>
    <cellStyle name="20% - Accent6 2 6 3" xfId="5769" xr:uid="{00000000-0005-0000-0000-000014170000}"/>
    <cellStyle name="20% - Accent6 2 6 3 2" xfId="5770" xr:uid="{00000000-0005-0000-0000-000015170000}"/>
    <cellStyle name="20% - Accent6 2 6 3 2 2" xfId="5771" xr:uid="{00000000-0005-0000-0000-000016170000}"/>
    <cellStyle name="20% - Accent6 2 6 3 2 2 2" xfId="5772" xr:uid="{00000000-0005-0000-0000-000017170000}"/>
    <cellStyle name="20% - Accent6 2 6 3 2 2 2 2" xfId="5773" xr:uid="{00000000-0005-0000-0000-000018170000}"/>
    <cellStyle name="20% - Accent6 2 6 3 2 2 3" xfId="5774" xr:uid="{00000000-0005-0000-0000-000019170000}"/>
    <cellStyle name="20% - Accent6 2 6 3 2 3" xfId="5775" xr:uid="{00000000-0005-0000-0000-00001A170000}"/>
    <cellStyle name="20% - Accent6 2 6 3 2 3 2" xfId="5776" xr:uid="{00000000-0005-0000-0000-00001B170000}"/>
    <cellStyle name="20% - Accent6 2 6 3 2 4" xfId="5777" xr:uid="{00000000-0005-0000-0000-00001C170000}"/>
    <cellStyle name="20% - Accent6 2 6 3 3" xfId="5778" xr:uid="{00000000-0005-0000-0000-00001D170000}"/>
    <cellStyle name="20% - Accent6 2 6 3 3 2" xfId="5779" xr:uid="{00000000-0005-0000-0000-00001E170000}"/>
    <cellStyle name="20% - Accent6 2 6 3 3 2 2" xfId="5780" xr:uid="{00000000-0005-0000-0000-00001F170000}"/>
    <cellStyle name="20% - Accent6 2 6 3 3 3" xfId="5781" xr:uid="{00000000-0005-0000-0000-000020170000}"/>
    <cellStyle name="20% - Accent6 2 6 3 4" xfId="5782" xr:uid="{00000000-0005-0000-0000-000021170000}"/>
    <cellStyle name="20% - Accent6 2 6 3 4 2" xfId="5783" xr:uid="{00000000-0005-0000-0000-000022170000}"/>
    <cellStyle name="20% - Accent6 2 6 3 5" xfId="5784" xr:uid="{00000000-0005-0000-0000-000023170000}"/>
    <cellStyle name="20% - Accent6 2 6 4" xfId="5785" xr:uid="{00000000-0005-0000-0000-000024170000}"/>
    <cellStyle name="20% - Accent6 2 6 4 2" xfId="5786" xr:uid="{00000000-0005-0000-0000-000025170000}"/>
    <cellStyle name="20% - Accent6 2 6 4 2 2" xfId="5787" xr:uid="{00000000-0005-0000-0000-000026170000}"/>
    <cellStyle name="20% - Accent6 2 6 4 2 2 2" xfId="5788" xr:uid="{00000000-0005-0000-0000-000027170000}"/>
    <cellStyle name="20% - Accent6 2 6 4 2 2 2 2" xfId="5789" xr:uid="{00000000-0005-0000-0000-000028170000}"/>
    <cellStyle name="20% - Accent6 2 6 4 2 2 3" xfId="5790" xr:uid="{00000000-0005-0000-0000-000029170000}"/>
    <cellStyle name="20% - Accent6 2 6 4 2 3" xfId="5791" xr:uid="{00000000-0005-0000-0000-00002A170000}"/>
    <cellStyle name="20% - Accent6 2 6 4 2 3 2" xfId="5792" xr:uid="{00000000-0005-0000-0000-00002B170000}"/>
    <cellStyle name="20% - Accent6 2 6 4 2 4" xfId="5793" xr:uid="{00000000-0005-0000-0000-00002C170000}"/>
    <cellStyle name="20% - Accent6 2 6 4 3" xfId="5794" xr:uid="{00000000-0005-0000-0000-00002D170000}"/>
    <cellStyle name="20% - Accent6 2 6 4 3 2" xfId="5795" xr:uid="{00000000-0005-0000-0000-00002E170000}"/>
    <cellStyle name="20% - Accent6 2 6 4 3 2 2" xfId="5796" xr:uid="{00000000-0005-0000-0000-00002F170000}"/>
    <cellStyle name="20% - Accent6 2 6 4 3 3" xfId="5797" xr:uid="{00000000-0005-0000-0000-000030170000}"/>
    <cellStyle name="20% - Accent6 2 6 4 4" xfId="5798" xr:uid="{00000000-0005-0000-0000-000031170000}"/>
    <cellStyle name="20% - Accent6 2 6 4 4 2" xfId="5799" xr:uid="{00000000-0005-0000-0000-000032170000}"/>
    <cellStyle name="20% - Accent6 2 6 4 5" xfId="5800" xr:uid="{00000000-0005-0000-0000-000033170000}"/>
    <cellStyle name="20% - Accent6 2 6 5" xfId="5801" xr:uid="{00000000-0005-0000-0000-000034170000}"/>
    <cellStyle name="20% - Accent6 2 6 5 2" xfId="5802" xr:uid="{00000000-0005-0000-0000-000035170000}"/>
    <cellStyle name="20% - Accent6 2 6 5 2 2" xfId="5803" xr:uid="{00000000-0005-0000-0000-000036170000}"/>
    <cellStyle name="20% - Accent6 2 6 5 2 2 2" xfId="5804" xr:uid="{00000000-0005-0000-0000-000037170000}"/>
    <cellStyle name="20% - Accent6 2 6 5 2 3" xfId="5805" xr:uid="{00000000-0005-0000-0000-000038170000}"/>
    <cellStyle name="20% - Accent6 2 6 5 3" xfId="5806" xr:uid="{00000000-0005-0000-0000-000039170000}"/>
    <cellStyle name="20% - Accent6 2 6 5 3 2" xfId="5807" xr:uid="{00000000-0005-0000-0000-00003A170000}"/>
    <cellStyle name="20% - Accent6 2 6 5 4" xfId="5808" xr:uid="{00000000-0005-0000-0000-00003B170000}"/>
    <cellStyle name="20% - Accent6 2 6 6" xfId="5809" xr:uid="{00000000-0005-0000-0000-00003C170000}"/>
    <cellStyle name="20% - Accent6 2 6 6 2" xfId="5810" xr:uid="{00000000-0005-0000-0000-00003D170000}"/>
    <cellStyle name="20% - Accent6 2 6 6 2 2" xfId="5811" xr:uid="{00000000-0005-0000-0000-00003E170000}"/>
    <cellStyle name="20% - Accent6 2 6 6 3" xfId="5812" xr:uid="{00000000-0005-0000-0000-00003F170000}"/>
    <cellStyle name="20% - Accent6 2 6 7" xfId="5813" xr:uid="{00000000-0005-0000-0000-000040170000}"/>
    <cellStyle name="20% - Accent6 2 6 7 2" xfId="5814" xr:uid="{00000000-0005-0000-0000-000041170000}"/>
    <cellStyle name="20% - Accent6 2 6 8" xfId="5815" xr:uid="{00000000-0005-0000-0000-000042170000}"/>
    <cellStyle name="20% - Accent6 2 7" xfId="5816" xr:uid="{00000000-0005-0000-0000-000043170000}"/>
    <cellStyle name="20% - Accent6 2 7 2" xfId="5817" xr:uid="{00000000-0005-0000-0000-000044170000}"/>
    <cellStyle name="20% - Accent6 2 7 2 2" xfId="5818" xr:uid="{00000000-0005-0000-0000-000045170000}"/>
    <cellStyle name="20% - Accent6 2 7 2 2 2" xfId="5819" xr:uid="{00000000-0005-0000-0000-000046170000}"/>
    <cellStyle name="20% - Accent6 2 7 2 2 2 2" xfId="5820" xr:uid="{00000000-0005-0000-0000-000047170000}"/>
    <cellStyle name="20% - Accent6 2 7 2 2 2 2 2" xfId="5821" xr:uid="{00000000-0005-0000-0000-000048170000}"/>
    <cellStyle name="20% - Accent6 2 7 2 2 2 3" xfId="5822" xr:uid="{00000000-0005-0000-0000-000049170000}"/>
    <cellStyle name="20% - Accent6 2 7 2 2 3" xfId="5823" xr:uid="{00000000-0005-0000-0000-00004A170000}"/>
    <cellStyle name="20% - Accent6 2 7 2 2 3 2" xfId="5824" xr:uid="{00000000-0005-0000-0000-00004B170000}"/>
    <cellStyle name="20% - Accent6 2 7 2 2 4" xfId="5825" xr:uid="{00000000-0005-0000-0000-00004C170000}"/>
    <cellStyle name="20% - Accent6 2 7 2 3" xfId="5826" xr:uid="{00000000-0005-0000-0000-00004D170000}"/>
    <cellStyle name="20% - Accent6 2 7 2 3 2" xfId="5827" xr:uid="{00000000-0005-0000-0000-00004E170000}"/>
    <cellStyle name="20% - Accent6 2 7 2 3 2 2" xfId="5828" xr:uid="{00000000-0005-0000-0000-00004F170000}"/>
    <cellStyle name="20% - Accent6 2 7 2 3 3" xfId="5829" xr:uid="{00000000-0005-0000-0000-000050170000}"/>
    <cellStyle name="20% - Accent6 2 7 2 4" xfId="5830" xr:uid="{00000000-0005-0000-0000-000051170000}"/>
    <cellStyle name="20% - Accent6 2 7 2 4 2" xfId="5831" xr:uid="{00000000-0005-0000-0000-000052170000}"/>
    <cellStyle name="20% - Accent6 2 7 2 5" xfId="5832" xr:uid="{00000000-0005-0000-0000-000053170000}"/>
    <cellStyle name="20% - Accent6 2 7 3" xfId="5833" xr:uid="{00000000-0005-0000-0000-000054170000}"/>
    <cellStyle name="20% - Accent6 2 7 3 2" xfId="5834" xr:uid="{00000000-0005-0000-0000-000055170000}"/>
    <cellStyle name="20% - Accent6 2 7 3 2 2" xfId="5835" xr:uid="{00000000-0005-0000-0000-000056170000}"/>
    <cellStyle name="20% - Accent6 2 7 3 2 2 2" xfId="5836" xr:uid="{00000000-0005-0000-0000-000057170000}"/>
    <cellStyle name="20% - Accent6 2 7 3 2 2 2 2" xfId="5837" xr:uid="{00000000-0005-0000-0000-000058170000}"/>
    <cellStyle name="20% - Accent6 2 7 3 2 2 3" xfId="5838" xr:uid="{00000000-0005-0000-0000-000059170000}"/>
    <cellStyle name="20% - Accent6 2 7 3 2 3" xfId="5839" xr:uid="{00000000-0005-0000-0000-00005A170000}"/>
    <cellStyle name="20% - Accent6 2 7 3 2 3 2" xfId="5840" xr:uid="{00000000-0005-0000-0000-00005B170000}"/>
    <cellStyle name="20% - Accent6 2 7 3 2 4" xfId="5841" xr:uid="{00000000-0005-0000-0000-00005C170000}"/>
    <cellStyle name="20% - Accent6 2 7 3 3" xfId="5842" xr:uid="{00000000-0005-0000-0000-00005D170000}"/>
    <cellStyle name="20% - Accent6 2 7 3 3 2" xfId="5843" xr:uid="{00000000-0005-0000-0000-00005E170000}"/>
    <cellStyle name="20% - Accent6 2 7 3 3 2 2" xfId="5844" xr:uid="{00000000-0005-0000-0000-00005F170000}"/>
    <cellStyle name="20% - Accent6 2 7 3 3 3" xfId="5845" xr:uid="{00000000-0005-0000-0000-000060170000}"/>
    <cellStyle name="20% - Accent6 2 7 3 4" xfId="5846" xr:uid="{00000000-0005-0000-0000-000061170000}"/>
    <cellStyle name="20% - Accent6 2 7 3 4 2" xfId="5847" xr:uid="{00000000-0005-0000-0000-000062170000}"/>
    <cellStyle name="20% - Accent6 2 7 3 5" xfId="5848" xr:uid="{00000000-0005-0000-0000-000063170000}"/>
    <cellStyle name="20% - Accent6 2 7 4" xfId="5849" xr:uid="{00000000-0005-0000-0000-000064170000}"/>
    <cellStyle name="20% - Accent6 2 7 4 2" xfId="5850" xr:uid="{00000000-0005-0000-0000-000065170000}"/>
    <cellStyle name="20% - Accent6 2 7 4 2 2" xfId="5851" xr:uid="{00000000-0005-0000-0000-000066170000}"/>
    <cellStyle name="20% - Accent6 2 7 4 2 2 2" xfId="5852" xr:uid="{00000000-0005-0000-0000-000067170000}"/>
    <cellStyle name="20% - Accent6 2 7 4 2 3" xfId="5853" xr:uid="{00000000-0005-0000-0000-000068170000}"/>
    <cellStyle name="20% - Accent6 2 7 4 3" xfId="5854" xr:uid="{00000000-0005-0000-0000-000069170000}"/>
    <cellStyle name="20% - Accent6 2 7 4 3 2" xfId="5855" xr:uid="{00000000-0005-0000-0000-00006A170000}"/>
    <cellStyle name="20% - Accent6 2 7 4 4" xfId="5856" xr:uid="{00000000-0005-0000-0000-00006B170000}"/>
    <cellStyle name="20% - Accent6 2 7 5" xfId="5857" xr:uid="{00000000-0005-0000-0000-00006C170000}"/>
    <cellStyle name="20% - Accent6 2 7 5 2" xfId="5858" xr:uid="{00000000-0005-0000-0000-00006D170000}"/>
    <cellStyle name="20% - Accent6 2 7 5 2 2" xfId="5859" xr:uid="{00000000-0005-0000-0000-00006E170000}"/>
    <cellStyle name="20% - Accent6 2 7 5 3" xfId="5860" xr:uid="{00000000-0005-0000-0000-00006F170000}"/>
    <cellStyle name="20% - Accent6 2 7 6" xfId="5861" xr:uid="{00000000-0005-0000-0000-000070170000}"/>
    <cellStyle name="20% - Accent6 2 7 6 2" xfId="5862" xr:uid="{00000000-0005-0000-0000-000071170000}"/>
    <cellStyle name="20% - Accent6 2 7 7" xfId="5863" xr:uid="{00000000-0005-0000-0000-000072170000}"/>
    <cellStyle name="20% - Accent6 2 8" xfId="5864" xr:uid="{00000000-0005-0000-0000-000073170000}"/>
    <cellStyle name="20% - Accent6 2 8 2" xfId="5865" xr:uid="{00000000-0005-0000-0000-000074170000}"/>
    <cellStyle name="20% - Accent6 2 8 2 2" xfId="5866" xr:uid="{00000000-0005-0000-0000-000075170000}"/>
    <cellStyle name="20% - Accent6 2 8 2 2 2" xfId="5867" xr:uid="{00000000-0005-0000-0000-000076170000}"/>
    <cellStyle name="20% - Accent6 2 8 2 2 2 2" xfId="5868" xr:uid="{00000000-0005-0000-0000-000077170000}"/>
    <cellStyle name="20% - Accent6 2 8 2 2 3" xfId="5869" xr:uid="{00000000-0005-0000-0000-000078170000}"/>
    <cellStyle name="20% - Accent6 2 8 2 3" xfId="5870" xr:uid="{00000000-0005-0000-0000-000079170000}"/>
    <cellStyle name="20% - Accent6 2 8 2 3 2" xfId="5871" xr:uid="{00000000-0005-0000-0000-00007A170000}"/>
    <cellStyle name="20% - Accent6 2 8 2 4" xfId="5872" xr:uid="{00000000-0005-0000-0000-00007B170000}"/>
    <cellStyle name="20% - Accent6 2 8 3" xfId="5873" xr:uid="{00000000-0005-0000-0000-00007C170000}"/>
    <cellStyle name="20% - Accent6 2 8 3 2" xfId="5874" xr:uid="{00000000-0005-0000-0000-00007D170000}"/>
    <cellStyle name="20% - Accent6 2 8 3 2 2" xfId="5875" xr:uid="{00000000-0005-0000-0000-00007E170000}"/>
    <cellStyle name="20% - Accent6 2 8 3 3" xfId="5876" xr:uid="{00000000-0005-0000-0000-00007F170000}"/>
    <cellStyle name="20% - Accent6 2 8 4" xfId="5877" xr:uid="{00000000-0005-0000-0000-000080170000}"/>
    <cellStyle name="20% - Accent6 2 8 4 2" xfId="5878" xr:uid="{00000000-0005-0000-0000-000081170000}"/>
    <cellStyle name="20% - Accent6 2 8 5" xfId="5879" xr:uid="{00000000-0005-0000-0000-000082170000}"/>
    <cellStyle name="20% - Accent6 2 9" xfId="5880" xr:uid="{00000000-0005-0000-0000-000083170000}"/>
    <cellStyle name="20% - Accent6 2 9 2" xfId="5881" xr:uid="{00000000-0005-0000-0000-000084170000}"/>
    <cellStyle name="20% - Accent6 2 9 2 2" xfId="5882" xr:uid="{00000000-0005-0000-0000-000085170000}"/>
    <cellStyle name="20% - Accent6 2 9 2 2 2" xfId="5883" xr:uid="{00000000-0005-0000-0000-000086170000}"/>
    <cellStyle name="20% - Accent6 2 9 2 2 2 2" xfId="5884" xr:uid="{00000000-0005-0000-0000-000087170000}"/>
    <cellStyle name="20% - Accent6 2 9 2 2 3" xfId="5885" xr:uid="{00000000-0005-0000-0000-000088170000}"/>
    <cellStyle name="20% - Accent6 2 9 2 3" xfId="5886" xr:uid="{00000000-0005-0000-0000-000089170000}"/>
    <cellStyle name="20% - Accent6 2 9 2 3 2" xfId="5887" xr:uid="{00000000-0005-0000-0000-00008A170000}"/>
    <cellStyle name="20% - Accent6 2 9 2 4" xfId="5888" xr:uid="{00000000-0005-0000-0000-00008B170000}"/>
    <cellStyle name="20% - Accent6 2 9 3" xfId="5889" xr:uid="{00000000-0005-0000-0000-00008C170000}"/>
    <cellStyle name="20% - Accent6 2 9 3 2" xfId="5890" xr:uid="{00000000-0005-0000-0000-00008D170000}"/>
    <cellStyle name="20% - Accent6 2 9 3 2 2" xfId="5891" xr:uid="{00000000-0005-0000-0000-00008E170000}"/>
    <cellStyle name="20% - Accent6 2 9 3 3" xfId="5892" xr:uid="{00000000-0005-0000-0000-00008F170000}"/>
    <cellStyle name="20% - Accent6 2 9 4" xfId="5893" xr:uid="{00000000-0005-0000-0000-000090170000}"/>
    <cellStyle name="20% - Accent6 2 9 4 2" xfId="5894" xr:uid="{00000000-0005-0000-0000-000091170000}"/>
    <cellStyle name="20% - Accent6 2 9 5" xfId="5895" xr:uid="{00000000-0005-0000-0000-000092170000}"/>
    <cellStyle name="20% - Accent6 3" xfId="5896" xr:uid="{00000000-0005-0000-0000-000093170000}"/>
    <cellStyle name="20% - Accent6 3 2" xfId="5897" xr:uid="{00000000-0005-0000-0000-000094170000}"/>
    <cellStyle name="20% - Accent6 3 2 2" xfId="5898" xr:uid="{00000000-0005-0000-0000-000095170000}"/>
    <cellStyle name="20% - Accent6 3 2 2 2" xfId="5899" xr:uid="{00000000-0005-0000-0000-000096170000}"/>
    <cellStyle name="20% - Accent6 3 2 2 2 2" xfId="5900" xr:uid="{00000000-0005-0000-0000-000097170000}"/>
    <cellStyle name="20% - Accent6 3 2 2 2 2 2" xfId="5901" xr:uid="{00000000-0005-0000-0000-000098170000}"/>
    <cellStyle name="20% - Accent6 3 2 2 2 2 2 2" xfId="5902" xr:uid="{00000000-0005-0000-0000-000099170000}"/>
    <cellStyle name="20% - Accent6 3 2 2 2 2 2 2 2" xfId="5903" xr:uid="{00000000-0005-0000-0000-00009A170000}"/>
    <cellStyle name="20% - Accent6 3 2 2 2 2 2 2 2 2" xfId="5904" xr:uid="{00000000-0005-0000-0000-00009B170000}"/>
    <cellStyle name="20% - Accent6 3 2 2 2 2 2 2 3" xfId="5905" xr:uid="{00000000-0005-0000-0000-00009C170000}"/>
    <cellStyle name="20% - Accent6 3 2 2 2 2 2 3" xfId="5906" xr:uid="{00000000-0005-0000-0000-00009D170000}"/>
    <cellStyle name="20% - Accent6 3 2 2 2 2 2 3 2" xfId="5907" xr:uid="{00000000-0005-0000-0000-00009E170000}"/>
    <cellStyle name="20% - Accent6 3 2 2 2 2 2 4" xfId="5908" xr:uid="{00000000-0005-0000-0000-00009F170000}"/>
    <cellStyle name="20% - Accent6 3 2 2 2 2 3" xfId="5909" xr:uid="{00000000-0005-0000-0000-0000A0170000}"/>
    <cellStyle name="20% - Accent6 3 2 2 2 2 3 2" xfId="5910" xr:uid="{00000000-0005-0000-0000-0000A1170000}"/>
    <cellStyle name="20% - Accent6 3 2 2 2 2 3 2 2" xfId="5911" xr:uid="{00000000-0005-0000-0000-0000A2170000}"/>
    <cellStyle name="20% - Accent6 3 2 2 2 2 3 3" xfId="5912" xr:uid="{00000000-0005-0000-0000-0000A3170000}"/>
    <cellStyle name="20% - Accent6 3 2 2 2 2 4" xfId="5913" xr:uid="{00000000-0005-0000-0000-0000A4170000}"/>
    <cellStyle name="20% - Accent6 3 2 2 2 2 4 2" xfId="5914" xr:uid="{00000000-0005-0000-0000-0000A5170000}"/>
    <cellStyle name="20% - Accent6 3 2 2 2 2 5" xfId="5915" xr:uid="{00000000-0005-0000-0000-0000A6170000}"/>
    <cellStyle name="20% - Accent6 3 2 2 2 3" xfId="5916" xr:uid="{00000000-0005-0000-0000-0000A7170000}"/>
    <cellStyle name="20% - Accent6 3 2 2 2 3 2" xfId="5917" xr:uid="{00000000-0005-0000-0000-0000A8170000}"/>
    <cellStyle name="20% - Accent6 3 2 2 2 3 2 2" xfId="5918" xr:uid="{00000000-0005-0000-0000-0000A9170000}"/>
    <cellStyle name="20% - Accent6 3 2 2 2 3 2 2 2" xfId="5919" xr:uid="{00000000-0005-0000-0000-0000AA170000}"/>
    <cellStyle name="20% - Accent6 3 2 2 2 3 2 2 2 2" xfId="5920" xr:uid="{00000000-0005-0000-0000-0000AB170000}"/>
    <cellStyle name="20% - Accent6 3 2 2 2 3 2 2 3" xfId="5921" xr:uid="{00000000-0005-0000-0000-0000AC170000}"/>
    <cellStyle name="20% - Accent6 3 2 2 2 3 2 3" xfId="5922" xr:uid="{00000000-0005-0000-0000-0000AD170000}"/>
    <cellStyle name="20% - Accent6 3 2 2 2 3 2 3 2" xfId="5923" xr:uid="{00000000-0005-0000-0000-0000AE170000}"/>
    <cellStyle name="20% - Accent6 3 2 2 2 3 2 4" xfId="5924" xr:uid="{00000000-0005-0000-0000-0000AF170000}"/>
    <cellStyle name="20% - Accent6 3 2 2 2 3 3" xfId="5925" xr:uid="{00000000-0005-0000-0000-0000B0170000}"/>
    <cellStyle name="20% - Accent6 3 2 2 2 3 3 2" xfId="5926" xr:uid="{00000000-0005-0000-0000-0000B1170000}"/>
    <cellStyle name="20% - Accent6 3 2 2 2 3 3 2 2" xfId="5927" xr:uid="{00000000-0005-0000-0000-0000B2170000}"/>
    <cellStyle name="20% - Accent6 3 2 2 2 3 3 3" xfId="5928" xr:uid="{00000000-0005-0000-0000-0000B3170000}"/>
    <cellStyle name="20% - Accent6 3 2 2 2 3 4" xfId="5929" xr:uid="{00000000-0005-0000-0000-0000B4170000}"/>
    <cellStyle name="20% - Accent6 3 2 2 2 3 4 2" xfId="5930" xr:uid="{00000000-0005-0000-0000-0000B5170000}"/>
    <cellStyle name="20% - Accent6 3 2 2 2 3 5" xfId="5931" xr:uid="{00000000-0005-0000-0000-0000B6170000}"/>
    <cellStyle name="20% - Accent6 3 2 2 2 4" xfId="5932" xr:uid="{00000000-0005-0000-0000-0000B7170000}"/>
    <cellStyle name="20% - Accent6 3 2 2 2 4 2" xfId="5933" xr:uid="{00000000-0005-0000-0000-0000B8170000}"/>
    <cellStyle name="20% - Accent6 3 2 2 2 4 2 2" xfId="5934" xr:uid="{00000000-0005-0000-0000-0000B9170000}"/>
    <cellStyle name="20% - Accent6 3 2 2 2 4 2 2 2" xfId="5935" xr:uid="{00000000-0005-0000-0000-0000BA170000}"/>
    <cellStyle name="20% - Accent6 3 2 2 2 4 2 3" xfId="5936" xr:uid="{00000000-0005-0000-0000-0000BB170000}"/>
    <cellStyle name="20% - Accent6 3 2 2 2 4 3" xfId="5937" xr:uid="{00000000-0005-0000-0000-0000BC170000}"/>
    <cellStyle name="20% - Accent6 3 2 2 2 4 3 2" xfId="5938" xr:uid="{00000000-0005-0000-0000-0000BD170000}"/>
    <cellStyle name="20% - Accent6 3 2 2 2 4 4" xfId="5939" xr:uid="{00000000-0005-0000-0000-0000BE170000}"/>
    <cellStyle name="20% - Accent6 3 2 2 2 5" xfId="5940" xr:uid="{00000000-0005-0000-0000-0000BF170000}"/>
    <cellStyle name="20% - Accent6 3 2 2 2 5 2" xfId="5941" xr:uid="{00000000-0005-0000-0000-0000C0170000}"/>
    <cellStyle name="20% - Accent6 3 2 2 2 5 2 2" xfId="5942" xr:uid="{00000000-0005-0000-0000-0000C1170000}"/>
    <cellStyle name="20% - Accent6 3 2 2 2 5 3" xfId="5943" xr:uid="{00000000-0005-0000-0000-0000C2170000}"/>
    <cellStyle name="20% - Accent6 3 2 2 2 6" xfId="5944" xr:uid="{00000000-0005-0000-0000-0000C3170000}"/>
    <cellStyle name="20% - Accent6 3 2 2 2 6 2" xfId="5945" xr:uid="{00000000-0005-0000-0000-0000C4170000}"/>
    <cellStyle name="20% - Accent6 3 2 2 2 7" xfId="5946" xr:uid="{00000000-0005-0000-0000-0000C5170000}"/>
    <cellStyle name="20% - Accent6 3 2 2 3" xfId="5947" xr:uid="{00000000-0005-0000-0000-0000C6170000}"/>
    <cellStyle name="20% - Accent6 3 2 2 3 2" xfId="5948" xr:uid="{00000000-0005-0000-0000-0000C7170000}"/>
    <cellStyle name="20% - Accent6 3 2 2 3 2 2" xfId="5949" xr:uid="{00000000-0005-0000-0000-0000C8170000}"/>
    <cellStyle name="20% - Accent6 3 2 2 3 2 2 2" xfId="5950" xr:uid="{00000000-0005-0000-0000-0000C9170000}"/>
    <cellStyle name="20% - Accent6 3 2 2 3 2 2 2 2" xfId="5951" xr:uid="{00000000-0005-0000-0000-0000CA170000}"/>
    <cellStyle name="20% - Accent6 3 2 2 3 2 2 3" xfId="5952" xr:uid="{00000000-0005-0000-0000-0000CB170000}"/>
    <cellStyle name="20% - Accent6 3 2 2 3 2 3" xfId="5953" xr:uid="{00000000-0005-0000-0000-0000CC170000}"/>
    <cellStyle name="20% - Accent6 3 2 2 3 2 3 2" xfId="5954" xr:uid="{00000000-0005-0000-0000-0000CD170000}"/>
    <cellStyle name="20% - Accent6 3 2 2 3 2 4" xfId="5955" xr:uid="{00000000-0005-0000-0000-0000CE170000}"/>
    <cellStyle name="20% - Accent6 3 2 2 3 3" xfId="5956" xr:uid="{00000000-0005-0000-0000-0000CF170000}"/>
    <cellStyle name="20% - Accent6 3 2 2 3 3 2" xfId="5957" xr:uid="{00000000-0005-0000-0000-0000D0170000}"/>
    <cellStyle name="20% - Accent6 3 2 2 3 3 2 2" xfId="5958" xr:uid="{00000000-0005-0000-0000-0000D1170000}"/>
    <cellStyle name="20% - Accent6 3 2 2 3 3 3" xfId="5959" xr:uid="{00000000-0005-0000-0000-0000D2170000}"/>
    <cellStyle name="20% - Accent6 3 2 2 3 4" xfId="5960" xr:uid="{00000000-0005-0000-0000-0000D3170000}"/>
    <cellStyle name="20% - Accent6 3 2 2 3 4 2" xfId="5961" xr:uid="{00000000-0005-0000-0000-0000D4170000}"/>
    <cellStyle name="20% - Accent6 3 2 2 3 5" xfId="5962" xr:uid="{00000000-0005-0000-0000-0000D5170000}"/>
    <cellStyle name="20% - Accent6 3 2 2 4" xfId="5963" xr:uid="{00000000-0005-0000-0000-0000D6170000}"/>
    <cellStyle name="20% - Accent6 3 2 2 4 2" xfId="5964" xr:uid="{00000000-0005-0000-0000-0000D7170000}"/>
    <cellStyle name="20% - Accent6 3 2 2 4 2 2" xfId="5965" xr:uid="{00000000-0005-0000-0000-0000D8170000}"/>
    <cellStyle name="20% - Accent6 3 2 2 4 2 2 2" xfId="5966" xr:uid="{00000000-0005-0000-0000-0000D9170000}"/>
    <cellStyle name="20% - Accent6 3 2 2 4 2 2 2 2" xfId="5967" xr:uid="{00000000-0005-0000-0000-0000DA170000}"/>
    <cellStyle name="20% - Accent6 3 2 2 4 2 2 3" xfId="5968" xr:uid="{00000000-0005-0000-0000-0000DB170000}"/>
    <cellStyle name="20% - Accent6 3 2 2 4 2 3" xfId="5969" xr:uid="{00000000-0005-0000-0000-0000DC170000}"/>
    <cellStyle name="20% - Accent6 3 2 2 4 2 3 2" xfId="5970" xr:uid="{00000000-0005-0000-0000-0000DD170000}"/>
    <cellStyle name="20% - Accent6 3 2 2 4 2 4" xfId="5971" xr:uid="{00000000-0005-0000-0000-0000DE170000}"/>
    <cellStyle name="20% - Accent6 3 2 2 4 3" xfId="5972" xr:uid="{00000000-0005-0000-0000-0000DF170000}"/>
    <cellStyle name="20% - Accent6 3 2 2 4 3 2" xfId="5973" xr:uid="{00000000-0005-0000-0000-0000E0170000}"/>
    <cellStyle name="20% - Accent6 3 2 2 4 3 2 2" xfId="5974" xr:uid="{00000000-0005-0000-0000-0000E1170000}"/>
    <cellStyle name="20% - Accent6 3 2 2 4 3 3" xfId="5975" xr:uid="{00000000-0005-0000-0000-0000E2170000}"/>
    <cellStyle name="20% - Accent6 3 2 2 4 4" xfId="5976" xr:uid="{00000000-0005-0000-0000-0000E3170000}"/>
    <cellStyle name="20% - Accent6 3 2 2 4 4 2" xfId="5977" xr:uid="{00000000-0005-0000-0000-0000E4170000}"/>
    <cellStyle name="20% - Accent6 3 2 2 4 5" xfId="5978" xr:uid="{00000000-0005-0000-0000-0000E5170000}"/>
    <cellStyle name="20% - Accent6 3 2 2 5" xfId="5979" xr:uid="{00000000-0005-0000-0000-0000E6170000}"/>
    <cellStyle name="20% - Accent6 3 2 2 5 2" xfId="5980" xr:uid="{00000000-0005-0000-0000-0000E7170000}"/>
    <cellStyle name="20% - Accent6 3 2 2 5 2 2" xfId="5981" xr:uid="{00000000-0005-0000-0000-0000E8170000}"/>
    <cellStyle name="20% - Accent6 3 2 2 5 2 2 2" xfId="5982" xr:uid="{00000000-0005-0000-0000-0000E9170000}"/>
    <cellStyle name="20% - Accent6 3 2 2 5 2 3" xfId="5983" xr:uid="{00000000-0005-0000-0000-0000EA170000}"/>
    <cellStyle name="20% - Accent6 3 2 2 5 3" xfId="5984" xr:uid="{00000000-0005-0000-0000-0000EB170000}"/>
    <cellStyle name="20% - Accent6 3 2 2 5 3 2" xfId="5985" xr:uid="{00000000-0005-0000-0000-0000EC170000}"/>
    <cellStyle name="20% - Accent6 3 2 2 5 4" xfId="5986" xr:uid="{00000000-0005-0000-0000-0000ED170000}"/>
    <cellStyle name="20% - Accent6 3 2 2 6" xfId="5987" xr:uid="{00000000-0005-0000-0000-0000EE170000}"/>
    <cellStyle name="20% - Accent6 3 2 2 6 2" xfId="5988" xr:uid="{00000000-0005-0000-0000-0000EF170000}"/>
    <cellStyle name="20% - Accent6 3 2 2 6 2 2" xfId="5989" xr:uid="{00000000-0005-0000-0000-0000F0170000}"/>
    <cellStyle name="20% - Accent6 3 2 2 6 3" xfId="5990" xr:uid="{00000000-0005-0000-0000-0000F1170000}"/>
    <cellStyle name="20% - Accent6 3 2 2 7" xfId="5991" xr:uid="{00000000-0005-0000-0000-0000F2170000}"/>
    <cellStyle name="20% - Accent6 3 2 2 7 2" xfId="5992" xr:uid="{00000000-0005-0000-0000-0000F3170000}"/>
    <cellStyle name="20% - Accent6 3 2 2 8" xfId="5993" xr:uid="{00000000-0005-0000-0000-0000F4170000}"/>
    <cellStyle name="20% - Accent6 3 2 3" xfId="5994" xr:uid="{00000000-0005-0000-0000-0000F5170000}"/>
    <cellStyle name="20% - Accent6 3 2 3 2" xfId="5995" xr:uid="{00000000-0005-0000-0000-0000F6170000}"/>
    <cellStyle name="20% - Accent6 3 2 3 2 2" xfId="5996" xr:uid="{00000000-0005-0000-0000-0000F7170000}"/>
    <cellStyle name="20% - Accent6 3 2 3 2 2 2" xfId="5997" xr:uid="{00000000-0005-0000-0000-0000F8170000}"/>
    <cellStyle name="20% - Accent6 3 2 3 2 2 2 2" xfId="5998" xr:uid="{00000000-0005-0000-0000-0000F9170000}"/>
    <cellStyle name="20% - Accent6 3 2 3 2 2 2 2 2" xfId="5999" xr:uid="{00000000-0005-0000-0000-0000FA170000}"/>
    <cellStyle name="20% - Accent6 3 2 3 2 2 2 3" xfId="6000" xr:uid="{00000000-0005-0000-0000-0000FB170000}"/>
    <cellStyle name="20% - Accent6 3 2 3 2 2 3" xfId="6001" xr:uid="{00000000-0005-0000-0000-0000FC170000}"/>
    <cellStyle name="20% - Accent6 3 2 3 2 2 3 2" xfId="6002" xr:uid="{00000000-0005-0000-0000-0000FD170000}"/>
    <cellStyle name="20% - Accent6 3 2 3 2 2 4" xfId="6003" xr:uid="{00000000-0005-0000-0000-0000FE170000}"/>
    <cellStyle name="20% - Accent6 3 2 3 2 3" xfId="6004" xr:uid="{00000000-0005-0000-0000-0000FF170000}"/>
    <cellStyle name="20% - Accent6 3 2 3 2 3 2" xfId="6005" xr:uid="{00000000-0005-0000-0000-000000180000}"/>
    <cellStyle name="20% - Accent6 3 2 3 2 3 2 2" xfId="6006" xr:uid="{00000000-0005-0000-0000-000001180000}"/>
    <cellStyle name="20% - Accent6 3 2 3 2 3 3" xfId="6007" xr:uid="{00000000-0005-0000-0000-000002180000}"/>
    <cellStyle name="20% - Accent6 3 2 3 2 4" xfId="6008" xr:uid="{00000000-0005-0000-0000-000003180000}"/>
    <cellStyle name="20% - Accent6 3 2 3 2 4 2" xfId="6009" xr:uid="{00000000-0005-0000-0000-000004180000}"/>
    <cellStyle name="20% - Accent6 3 2 3 2 5" xfId="6010" xr:uid="{00000000-0005-0000-0000-000005180000}"/>
    <cellStyle name="20% - Accent6 3 2 3 3" xfId="6011" xr:uid="{00000000-0005-0000-0000-000006180000}"/>
    <cellStyle name="20% - Accent6 3 2 3 3 2" xfId="6012" xr:uid="{00000000-0005-0000-0000-000007180000}"/>
    <cellStyle name="20% - Accent6 3 2 3 3 2 2" xfId="6013" xr:uid="{00000000-0005-0000-0000-000008180000}"/>
    <cellStyle name="20% - Accent6 3 2 3 3 2 2 2" xfId="6014" xr:uid="{00000000-0005-0000-0000-000009180000}"/>
    <cellStyle name="20% - Accent6 3 2 3 3 2 2 2 2" xfId="6015" xr:uid="{00000000-0005-0000-0000-00000A180000}"/>
    <cellStyle name="20% - Accent6 3 2 3 3 2 2 3" xfId="6016" xr:uid="{00000000-0005-0000-0000-00000B180000}"/>
    <cellStyle name="20% - Accent6 3 2 3 3 2 3" xfId="6017" xr:uid="{00000000-0005-0000-0000-00000C180000}"/>
    <cellStyle name="20% - Accent6 3 2 3 3 2 3 2" xfId="6018" xr:uid="{00000000-0005-0000-0000-00000D180000}"/>
    <cellStyle name="20% - Accent6 3 2 3 3 2 4" xfId="6019" xr:uid="{00000000-0005-0000-0000-00000E180000}"/>
    <cellStyle name="20% - Accent6 3 2 3 3 3" xfId="6020" xr:uid="{00000000-0005-0000-0000-00000F180000}"/>
    <cellStyle name="20% - Accent6 3 2 3 3 3 2" xfId="6021" xr:uid="{00000000-0005-0000-0000-000010180000}"/>
    <cellStyle name="20% - Accent6 3 2 3 3 3 2 2" xfId="6022" xr:uid="{00000000-0005-0000-0000-000011180000}"/>
    <cellStyle name="20% - Accent6 3 2 3 3 3 3" xfId="6023" xr:uid="{00000000-0005-0000-0000-000012180000}"/>
    <cellStyle name="20% - Accent6 3 2 3 3 4" xfId="6024" xr:uid="{00000000-0005-0000-0000-000013180000}"/>
    <cellStyle name="20% - Accent6 3 2 3 3 4 2" xfId="6025" xr:uid="{00000000-0005-0000-0000-000014180000}"/>
    <cellStyle name="20% - Accent6 3 2 3 3 5" xfId="6026" xr:uid="{00000000-0005-0000-0000-000015180000}"/>
    <cellStyle name="20% - Accent6 3 2 3 4" xfId="6027" xr:uid="{00000000-0005-0000-0000-000016180000}"/>
    <cellStyle name="20% - Accent6 3 2 3 4 2" xfId="6028" xr:uid="{00000000-0005-0000-0000-000017180000}"/>
    <cellStyle name="20% - Accent6 3 2 3 4 2 2" xfId="6029" xr:uid="{00000000-0005-0000-0000-000018180000}"/>
    <cellStyle name="20% - Accent6 3 2 3 4 2 2 2" xfId="6030" xr:uid="{00000000-0005-0000-0000-000019180000}"/>
    <cellStyle name="20% - Accent6 3 2 3 4 2 3" xfId="6031" xr:uid="{00000000-0005-0000-0000-00001A180000}"/>
    <cellStyle name="20% - Accent6 3 2 3 4 3" xfId="6032" xr:uid="{00000000-0005-0000-0000-00001B180000}"/>
    <cellStyle name="20% - Accent6 3 2 3 4 3 2" xfId="6033" xr:uid="{00000000-0005-0000-0000-00001C180000}"/>
    <cellStyle name="20% - Accent6 3 2 3 4 4" xfId="6034" xr:uid="{00000000-0005-0000-0000-00001D180000}"/>
    <cellStyle name="20% - Accent6 3 2 3 5" xfId="6035" xr:uid="{00000000-0005-0000-0000-00001E180000}"/>
    <cellStyle name="20% - Accent6 3 2 3 5 2" xfId="6036" xr:uid="{00000000-0005-0000-0000-00001F180000}"/>
    <cellStyle name="20% - Accent6 3 2 3 5 2 2" xfId="6037" xr:uid="{00000000-0005-0000-0000-000020180000}"/>
    <cellStyle name="20% - Accent6 3 2 3 5 3" xfId="6038" xr:uid="{00000000-0005-0000-0000-000021180000}"/>
    <cellStyle name="20% - Accent6 3 2 3 6" xfId="6039" xr:uid="{00000000-0005-0000-0000-000022180000}"/>
    <cellStyle name="20% - Accent6 3 2 3 6 2" xfId="6040" xr:uid="{00000000-0005-0000-0000-000023180000}"/>
    <cellStyle name="20% - Accent6 3 2 3 7" xfId="6041" xr:uid="{00000000-0005-0000-0000-000024180000}"/>
    <cellStyle name="20% - Accent6 3 2 4" xfId="6042" xr:uid="{00000000-0005-0000-0000-000025180000}"/>
    <cellStyle name="20% - Accent6 3 2 4 2" xfId="6043" xr:uid="{00000000-0005-0000-0000-000026180000}"/>
    <cellStyle name="20% - Accent6 3 2 4 2 2" xfId="6044" xr:uid="{00000000-0005-0000-0000-000027180000}"/>
    <cellStyle name="20% - Accent6 3 2 4 2 2 2" xfId="6045" xr:uid="{00000000-0005-0000-0000-000028180000}"/>
    <cellStyle name="20% - Accent6 3 2 4 2 2 2 2" xfId="6046" xr:uid="{00000000-0005-0000-0000-000029180000}"/>
    <cellStyle name="20% - Accent6 3 2 4 2 2 3" xfId="6047" xr:uid="{00000000-0005-0000-0000-00002A180000}"/>
    <cellStyle name="20% - Accent6 3 2 4 2 3" xfId="6048" xr:uid="{00000000-0005-0000-0000-00002B180000}"/>
    <cellStyle name="20% - Accent6 3 2 4 2 3 2" xfId="6049" xr:uid="{00000000-0005-0000-0000-00002C180000}"/>
    <cellStyle name="20% - Accent6 3 2 4 2 4" xfId="6050" xr:uid="{00000000-0005-0000-0000-00002D180000}"/>
    <cellStyle name="20% - Accent6 3 2 4 3" xfId="6051" xr:uid="{00000000-0005-0000-0000-00002E180000}"/>
    <cellStyle name="20% - Accent6 3 2 4 3 2" xfId="6052" xr:uid="{00000000-0005-0000-0000-00002F180000}"/>
    <cellStyle name="20% - Accent6 3 2 4 3 2 2" xfId="6053" xr:uid="{00000000-0005-0000-0000-000030180000}"/>
    <cellStyle name="20% - Accent6 3 2 4 3 3" xfId="6054" xr:uid="{00000000-0005-0000-0000-000031180000}"/>
    <cellStyle name="20% - Accent6 3 2 4 4" xfId="6055" xr:uid="{00000000-0005-0000-0000-000032180000}"/>
    <cellStyle name="20% - Accent6 3 2 4 4 2" xfId="6056" xr:uid="{00000000-0005-0000-0000-000033180000}"/>
    <cellStyle name="20% - Accent6 3 2 4 5" xfId="6057" xr:uid="{00000000-0005-0000-0000-000034180000}"/>
    <cellStyle name="20% - Accent6 3 2 5" xfId="6058" xr:uid="{00000000-0005-0000-0000-000035180000}"/>
    <cellStyle name="20% - Accent6 3 2 5 2" xfId="6059" xr:uid="{00000000-0005-0000-0000-000036180000}"/>
    <cellStyle name="20% - Accent6 3 2 5 2 2" xfId="6060" xr:uid="{00000000-0005-0000-0000-000037180000}"/>
    <cellStyle name="20% - Accent6 3 2 5 2 2 2" xfId="6061" xr:uid="{00000000-0005-0000-0000-000038180000}"/>
    <cellStyle name="20% - Accent6 3 2 5 2 2 2 2" xfId="6062" xr:uid="{00000000-0005-0000-0000-000039180000}"/>
    <cellStyle name="20% - Accent6 3 2 5 2 2 3" xfId="6063" xr:uid="{00000000-0005-0000-0000-00003A180000}"/>
    <cellStyle name="20% - Accent6 3 2 5 2 3" xfId="6064" xr:uid="{00000000-0005-0000-0000-00003B180000}"/>
    <cellStyle name="20% - Accent6 3 2 5 2 3 2" xfId="6065" xr:uid="{00000000-0005-0000-0000-00003C180000}"/>
    <cellStyle name="20% - Accent6 3 2 5 2 4" xfId="6066" xr:uid="{00000000-0005-0000-0000-00003D180000}"/>
    <cellStyle name="20% - Accent6 3 2 5 3" xfId="6067" xr:uid="{00000000-0005-0000-0000-00003E180000}"/>
    <cellStyle name="20% - Accent6 3 2 5 3 2" xfId="6068" xr:uid="{00000000-0005-0000-0000-00003F180000}"/>
    <cellStyle name="20% - Accent6 3 2 5 3 2 2" xfId="6069" xr:uid="{00000000-0005-0000-0000-000040180000}"/>
    <cellStyle name="20% - Accent6 3 2 5 3 3" xfId="6070" xr:uid="{00000000-0005-0000-0000-000041180000}"/>
    <cellStyle name="20% - Accent6 3 2 5 4" xfId="6071" xr:uid="{00000000-0005-0000-0000-000042180000}"/>
    <cellStyle name="20% - Accent6 3 2 5 4 2" xfId="6072" xr:uid="{00000000-0005-0000-0000-000043180000}"/>
    <cellStyle name="20% - Accent6 3 2 5 5" xfId="6073" xr:uid="{00000000-0005-0000-0000-000044180000}"/>
    <cellStyle name="20% - Accent6 3 2 6" xfId="6074" xr:uid="{00000000-0005-0000-0000-000045180000}"/>
    <cellStyle name="20% - Accent6 3 2 6 2" xfId="6075" xr:uid="{00000000-0005-0000-0000-000046180000}"/>
    <cellStyle name="20% - Accent6 3 2 6 2 2" xfId="6076" xr:uid="{00000000-0005-0000-0000-000047180000}"/>
    <cellStyle name="20% - Accent6 3 2 6 2 2 2" xfId="6077" xr:uid="{00000000-0005-0000-0000-000048180000}"/>
    <cellStyle name="20% - Accent6 3 2 6 2 3" xfId="6078" xr:uid="{00000000-0005-0000-0000-000049180000}"/>
    <cellStyle name="20% - Accent6 3 2 6 3" xfId="6079" xr:uid="{00000000-0005-0000-0000-00004A180000}"/>
    <cellStyle name="20% - Accent6 3 2 6 3 2" xfId="6080" xr:uid="{00000000-0005-0000-0000-00004B180000}"/>
    <cellStyle name="20% - Accent6 3 2 6 4" xfId="6081" xr:uid="{00000000-0005-0000-0000-00004C180000}"/>
    <cellStyle name="20% - Accent6 3 2 7" xfId="6082" xr:uid="{00000000-0005-0000-0000-00004D180000}"/>
    <cellStyle name="20% - Accent6 3 2 7 2" xfId="6083" xr:uid="{00000000-0005-0000-0000-00004E180000}"/>
    <cellStyle name="20% - Accent6 3 2 7 2 2" xfId="6084" xr:uid="{00000000-0005-0000-0000-00004F180000}"/>
    <cellStyle name="20% - Accent6 3 2 7 3" xfId="6085" xr:uid="{00000000-0005-0000-0000-000050180000}"/>
    <cellStyle name="20% - Accent6 3 2 8" xfId="6086" xr:uid="{00000000-0005-0000-0000-000051180000}"/>
    <cellStyle name="20% - Accent6 3 2 8 2" xfId="6087" xr:uid="{00000000-0005-0000-0000-000052180000}"/>
    <cellStyle name="20% - Accent6 3 2 9" xfId="6088" xr:uid="{00000000-0005-0000-0000-000053180000}"/>
    <cellStyle name="20% - Accent6 3 3" xfId="6089" xr:uid="{00000000-0005-0000-0000-000054180000}"/>
    <cellStyle name="20% - Accent6 3 3 2" xfId="6090" xr:uid="{00000000-0005-0000-0000-000055180000}"/>
    <cellStyle name="20% - Accent6 3 3 2 2" xfId="6091" xr:uid="{00000000-0005-0000-0000-000056180000}"/>
    <cellStyle name="20% - Accent6 3 3 2 2 2" xfId="6092" xr:uid="{00000000-0005-0000-0000-000057180000}"/>
    <cellStyle name="20% - Accent6 3 3 2 2 2 2" xfId="6093" xr:uid="{00000000-0005-0000-0000-000058180000}"/>
    <cellStyle name="20% - Accent6 3 3 2 2 3" xfId="6094" xr:uid="{00000000-0005-0000-0000-000059180000}"/>
    <cellStyle name="20% - Accent6 3 3 2 3" xfId="6095" xr:uid="{00000000-0005-0000-0000-00005A180000}"/>
    <cellStyle name="20% - Accent6 3 3 2 3 2" xfId="6096" xr:uid="{00000000-0005-0000-0000-00005B180000}"/>
    <cellStyle name="20% - Accent6 3 3 2 4" xfId="6097" xr:uid="{00000000-0005-0000-0000-00005C180000}"/>
    <cellStyle name="20% - Accent6 3 3 3" xfId="6098" xr:uid="{00000000-0005-0000-0000-00005D180000}"/>
    <cellStyle name="20% - Accent6 3 3 3 2" xfId="6099" xr:uid="{00000000-0005-0000-0000-00005E180000}"/>
    <cellStyle name="20% - Accent6 3 3 3 2 2" xfId="6100" xr:uid="{00000000-0005-0000-0000-00005F180000}"/>
    <cellStyle name="20% - Accent6 3 3 3 3" xfId="6101" xr:uid="{00000000-0005-0000-0000-000060180000}"/>
    <cellStyle name="20% - Accent6 3 3 4" xfId="6102" xr:uid="{00000000-0005-0000-0000-000061180000}"/>
    <cellStyle name="20% - Accent6 3 3 4 2" xfId="6103" xr:uid="{00000000-0005-0000-0000-000062180000}"/>
    <cellStyle name="20% - Accent6 3 3 5" xfId="6104" xr:uid="{00000000-0005-0000-0000-000063180000}"/>
    <cellStyle name="20% - Accent6 3 4" xfId="6105" xr:uid="{00000000-0005-0000-0000-000064180000}"/>
    <cellStyle name="20% - Accent6 3 4 2" xfId="6106" xr:uid="{00000000-0005-0000-0000-000065180000}"/>
    <cellStyle name="20% - Accent6 3 4 2 2" xfId="6107" xr:uid="{00000000-0005-0000-0000-000066180000}"/>
    <cellStyle name="20% - Accent6 3 4 2 2 2" xfId="6108" xr:uid="{00000000-0005-0000-0000-000067180000}"/>
    <cellStyle name="20% - Accent6 3 4 2 3" xfId="6109" xr:uid="{00000000-0005-0000-0000-000068180000}"/>
    <cellStyle name="20% - Accent6 3 4 3" xfId="6110" xr:uid="{00000000-0005-0000-0000-000069180000}"/>
    <cellStyle name="20% - Accent6 3 4 3 2" xfId="6111" xr:uid="{00000000-0005-0000-0000-00006A180000}"/>
    <cellStyle name="20% - Accent6 3 4 4" xfId="6112" xr:uid="{00000000-0005-0000-0000-00006B180000}"/>
    <cellStyle name="20% - Accent6 3 5" xfId="6113" xr:uid="{00000000-0005-0000-0000-00006C180000}"/>
    <cellStyle name="20% - Accent6 4" xfId="6114" xr:uid="{00000000-0005-0000-0000-00006D180000}"/>
    <cellStyle name="20% - Accent6 4 2" xfId="6115" xr:uid="{00000000-0005-0000-0000-00006E180000}"/>
    <cellStyle name="20% - Accent6 4 2 2" xfId="6116" xr:uid="{00000000-0005-0000-0000-00006F180000}"/>
    <cellStyle name="20% - Accent6 4 2 2 2" xfId="6117" xr:uid="{00000000-0005-0000-0000-000070180000}"/>
    <cellStyle name="20% - Accent6 4 2 2 2 2" xfId="6118" xr:uid="{00000000-0005-0000-0000-000071180000}"/>
    <cellStyle name="20% - Accent6 4 2 2 2 2 2" xfId="6119" xr:uid="{00000000-0005-0000-0000-000072180000}"/>
    <cellStyle name="20% - Accent6 4 2 2 2 3" xfId="6120" xr:uid="{00000000-0005-0000-0000-000073180000}"/>
    <cellStyle name="20% - Accent6 4 2 2 3" xfId="6121" xr:uid="{00000000-0005-0000-0000-000074180000}"/>
    <cellStyle name="20% - Accent6 4 2 2 3 2" xfId="6122" xr:uid="{00000000-0005-0000-0000-000075180000}"/>
    <cellStyle name="20% - Accent6 4 2 2 4" xfId="6123" xr:uid="{00000000-0005-0000-0000-000076180000}"/>
    <cellStyle name="20% - Accent6 4 2 3" xfId="6124" xr:uid="{00000000-0005-0000-0000-000077180000}"/>
    <cellStyle name="20% - Accent6 4 2 3 2" xfId="6125" xr:uid="{00000000-0005-0000-0000-000078180000}"/>
    <cellStyle name="20% - Accent6 4 2 3 2 2" xfId="6126" xr:uid="{00000000-0005-0000-0000-000079180000}"/>
    <cellStyle name="20% - Accent6 4 2 3 3" xfId="6127" xr:uid="{00000000-0005-0000-0000-00007A180000}"/>
    <cellStyle name="20% - Accent6 4 2 4" xfId="6128" xr:uid="{00000000-0005-0000-0000-00007B180000}"/>
    <cellStyle name="20% - Accent6 4 2 4 2" xfId="6129" xr:uid="{00000000-0005-0000-0000-00007C180000}"/>
    <cellStyle name="20% - Accent6 4 2 5" xfId="6130" xr:uid="{00000000-0005-0000-0000-00007D180000}"/>
    <cellStyle name="20% - Accent6 5" xfId="6131" xr:uid="{00000000-0005-0000-0000-00007E180000}"/>
    <cellStyle name="20% - Accent6 5 2" xfId="6132" xr:uid="{00000000-0005-0000-0000-00007F180000}"/>
    <cellStyle name="20% - Accent6 5 2 2" xfId="6133" xr:uid="{00000000-0005-0000-0000-000080180000}"/>
    <cellStyle name="20% - Accent6 5 2 2 2" xfId="6134" xr:uid="{00000000-0005-0000-0000-000081180000}"/>
    <cellStyle name="20% - Accent6 5 2 3" xfId="6135" xr:uid="{00000000-0005-0000-0000-000082180000}"/>
    <cellStyle name="20% - Accent6 5 3" xfId="6136" xr:uid="{00000000-0005-0000-0000-000083180000}"/>
    <cellStyle name="20% - Accent6 5 3 2" xfId="6137" xr:uid="{00000000-0005-0000-0000-000084180000}"/>
    <cellStyle name="20% - Accent6 5 4" xfId="6138" xr:uid="{00000000-0005-0000-0000-000085180000}"/>
    <cellStyle name="20% - Accent6 6" xfId="6139" xr:uid="{00000000-0005-0000-0000-000086180000}"/>
    <cellStyle name="20% - Accent6 6 2" xfId="6140" xr:uid="{00000000-0005-0000-0000-000087180000}"/>
    <cellStyle name="20% - Accent6 6 2 2" xfId="6141" xr:uid="{00000000-0005-0000-0000-000088180000}"/>
    <cellStyle name="20% - Accent6 6 3" xfId="6142" xr:uid="{00000000-0005-0000-0000-000089180000}"/>
    <cellStyle name="20% - Accent6 7" xfId="6143" xr:uid="{00000000-0005-0000-0000-00008A180000}"/>
    <cellStyle name="20% - Accent6 7 2" xfId="6144" xr:uid="{00000000-0005-0000-0000-00008B180000}"/>
    <cellStyle name="20% - Accent6 8" xfId="6145" xr:uid="{00000000-0005-0000-0000-00008C180000}"/>
    <cellStyle name="40% - Accent1 2" xfId="6146" xr:uid="{00000000-0005-0000-0000-00008D180000}"/>
    <cellStyle name="40% - Accent1 2 10" xfId="6147" xr:uid="{00000000-0005-0000-0000-00008E180000}"/>
    <cellStyle name="40% - Accent1 2 10 2" xfId="6148" xr:uid="{00000000-0005-0000-0000-00008F180000}"/>
    <cellStyle name="40% - Accent1 2 10 2 2" xfId="6149" xr:uid="{00000000-0005-0000-0000-000090180000}"/>
    <cellStyle name="40% - Accent1 2 10 2 2 2" xfId="6150" xr:uid="{00000000-0005-0000-0000-000091180000}"/>
    <cellStyle name="40% - Accent1 2 10 2 3" xfId="6151" xr:uid="{00000000-0005-0000-0000-000092180000}"/>
    <cellStyle name="40% - Accent1 2 10 3" xfId="6152" xr:uid="{00000000-0005-0000-0000-000093180000}"/>
    <cellStyle name="40% - Accent1 2 10 3 2" xfId="6153" xr:uid="{00000000-0005-0000-0000-000094180000}"/>
    <cellStyle name="40% - Accent1 2 10 4" xfId="6154" xr:uid="{00000000-0005-0000-0000-000095180000}"/>
    <cellStyle name="40% - Accent1 2 11" xfId="6155" xr:uid="{00000000-0005-0000-0000-000096180000}"/>
    <cellStyle name="40% - Accent1 2 11 2" xfId="6156" xr:uid="{00000000-0005-0000-0000-000097180000}"/>
    <cellStyle name="40% - Accent1 2 11 2 2" xfId="6157" xr:uid="{00000000-0005-0000-0000-000098180000}"/>
    <cellStyle name="40% - Accent1 2 11 3" xfId="6158" xr:uid="{00000000-0005-0000-0000-000099180000}"/>
    <cellStyle name="40% - Accent1 2 12" xfId="6159" xr:uid="{00000000-0005-0000-0000-00009A180000}"/>
    <cellStyle name="40% - Accent1 2 12 2" xfId="6160" xr:uid="{00000000-0005-0000-0000-00009B180000}"/>
    <cellStyle name="40% - Accent1 2 13" xfId="6161" xr:uid="{00000000-0005-0000-0000-00009C180000}"/>
    <cellStyle name="40% - Accent1 2 2" xfId="6162" xr:uid="{00000000-0005-0000-0000-00009D180000}"/>
    <cellStyle name="40% - Accent1 2 2 2" xfId="6163" xr:uid="{00000000-0005-0000-0000-00009E180000}"/>
    <cellStyle name="40% - Accent1 2 3" xfId="6164" xr:uid="{00000000-0005-0000-0000-00009F180000}"/>
    <cellStyle name="40% - Accent1 2 3 2" xfId="6165" xr:uid="{00000000-0005-0000-0000-0000A0180000}"/>
    <cellStyle name="40% - Accent1 2 3 2 2" xfId="6166" xr:uid="{00000000-0005-0000-0000-0000A1180000}"/>
    <cellStyle name="40% - Accent1 2 3 2 2 2" xfId="6167" xr:uid="{00000000-0005-0000-0000-0000A2180000}"/>
    <cellStyle name="40% - Accent1 2 3 2 2 2 2" xfId="6168" xr:uid="{00000000-0005-0000-0000-0000A3180000}"/>
    <cellStyle name="40% - Accent1 2 3 2 2 2 2 2" xfId="6169" xr:uid="{00000000-0005-0000-0000-0000A4180000}"/>
    <cellStyle name="40% - Accent1 2 3 2 2 2 2 2 2" xfId="6170" xr:uid="{00000000-0005-0000-0000-0000A5180000}"/>
    <cellStyle name="40% - Accent1 2 3 2 2 2 2 2 2 2" xfId="6171" xr:uid="{00000000-0005-0000-0000-0000A6180000}"/>
    <cellStyle name="40% - Accent1 2 3 2 2 2 2 2 3" xfId="6172" xr:uid="{00000000-0005-0000-0000-0000A7180000}"/>
    <cellStyle name="40% - Accent1 2 3 2 2 2 2 3" xfId="6173" xr:uid="{00000000-0005-0000-0000-0000A8180000}"/>
    <cellStyle name="40% - Accent1 2 3 2 2 2 2 3 2" xfId="6174" xr:uid="{00000000-0005-0000-0000-0000A9180000}"/>
    <cellStyle name="40% - Accent1 2 3 2 2 2 2 4" xfId="6175" xr:uid="{00000000-0005-0000-0000-0000AA180000}"/>
    <cellStyle name="40% - Accent1 2 3 2 2 2 3" xfId="6176" xr:uid="{00000000-0005-0000-0000-0000AB180000}"/>
    <cellStyle name="40% - Accent1 2 3 2 2 2 3 2" xfId="6177" xr:uid="{00000000-0005-0000-0000-0000AC180000}"/>
    <cellStyle name="40% - Accent1 2 3 2 2 2 3 2 2" xfId="6178" xr:uid="{00000000-0005-0000-0000-0000AD180000}"/>
    <cellStyle name="40% - Accent1 2 3 2 2 2 3 3" xfId="6179" xr:uid="{00000000-0005-0000-0000-0000AE180000}"/>
    <cellStyle name="40% - Accent1 2 3 2 2 2 4" xfId="6180" xr:uid="{00000000-0005-0000-0000-0000AF180000}"/>
    <cellStyle name="40% - Accent1 2 3 2 2 2 4 2" xfId="6181" xr:uid="{00000000-0005-0000-0000-0000B0180000}"/>
    <cellStyle name="40% - Accent1 2 3 2 2 2 5" xfId="6182" xr:uid="{00000000-0005-0000-0000-0000B1180000}"/>
    <cellStyle name="40% - Accent1 2 3 2 2 3" xfId="6183" xr:uid="{00000000-0005-0000-0000-0000B2180000}"/>
    <cellStyle name="40% - Accent1 2 3 2 2 3 2" xfId="6184" xr:uid="{00000000-0005-0000-0000-0000B3180000}"/>
    <cellStyle name="40% - Accent1 2 3 2 2 3 2 2" xfId="6185" xr:uid="{00000000-0005-0000-0000-0000B4180000}"/>
    <cellStyle name="40% - Accent1 2 3 2 2 3 2 2 2" xfId="6186" xr:uid="{00000000-0005-0000-0000-0000B5180000}"/>
    <cellStyle name="40% - Accent1 2 3 2 2 3 2 2 2 2" xfId="6187" xr:uid="{00000000-0005-0000-0000-0000B6180000}"/>
    <cellStyle name="40% - Accent1 2 3 2 2 3 2 2 3" xfId="6188" xr:uid="{00000000-0005-0000-0000-0000B7180000}"/>
    <cellStyle name="40% - Accent1 2 3 2 2 3 2 3" xfId="6189" xr:uid="{00000000-0005-0000-0000-0000B8180000}"/>
    <cellStyle name="40% - Accent1 2 3 2 2 3 2 3 2" xfId="6190" xr:uid="{00000000-0005-0000-0000-0000B9180000}"/>
    <cellStyle name="40% - Accent1 2 3 2 2 3 2 4" xfId="6191" xr:uid="{00000000-0005-0000-0000-0000BA180000}"/>
    <cellStyle name="40% - Accent1 2 3 2 2 3 3" xfId="6192" xr:uid="{00000000-0005-0000-0000-0000BB180000}"/>
    <cellStyle name="40% - Accent1 2 3 2 2 3 3 2" xfId="6193" xr:uid="{00000000-0005-0000-0000-0000BC180000}"/>
    <cellStyle name="40% - Accent1 2 3 2 2 3 3 2 2" xfId="6194" xr:uid="{00000000-0005-0000-0000-0000BD180000}"/>
    <cellStyle name="40% - Accent1 2 3 2 2 3 3 3" xfId="6195" xr:uid="{00000000-0005-0000-0000-0000BE180000}"/>
    <cellStyle name="40% - Accent1 2 3 2 2 3 4" xfId="6196" xr:uid="{00000000-0005-0000-0000-0000BF180000}"/>
    <cellStyle name="40% - Accent1 2 3 2 2 3 4 2" xfId="6197" xr:uid="{00000000-0005-0000-0000-0000C0180000}"/>
    <cellStyle name="40% - Accent1 2 3 2 2 3 5" xfId="6198" xr:uid="{00000000-0005-0000-0000-0000C1180000}"/>
    <cellStyle name="40% - Accent1 2 3 2 2 4" xfId="6199" xr:uid="{00000000-0005-0000-0000-0000C2180000}"/>
    <cellStyle name="40% - Accent1 2 3 2 2 4 2" xfId="6200" xr:uid="{00000000-0005-0000-0000-0000C3180000}"/>
    <cellStyle name="40% - Accent1 2 3 2 2 4 2 2" xfId="6201" xr:uid="{00000000-0005-0000-0000-0000C4180000}"/>
    <cellStyle name="40% - Accent1 2 3 2 2 4 2 2 2" xfId="6202" xr:uid="{00000000-0005-0000-0000-0000C5180000}"/>
    <cellStyle name="40% - Accent1 2 3 2 2 4 2 3" xfId="6203" xr:uid="{00000000-0005-0000-0000-0000C6180000}"/>
    <cellStyle name="40% - Accent1 2 3 2 2 4 3" xfId="6204" xr:uid="{00000000-0005-0000-0000-0000C7180000}"/>
    <cellStyle name="40% - Accent1 2 3 2 2 4 3 2" xfId="6205" xr:uid="{00000000-0005-0000-0000-0000C8180000}"/>
    <cellStyle name="40% - Accent1 2 3 2 2 4 4" xfId="6206" xr:uid="{00000000-0005-0000-0000-0000C9180000}"/>
    <cellStyle name="40% - Accent1 2 3 2 2 5" xfId="6207" xr:uid="{00000000-0005-0000-0000-0000CA180000}"/>
    <cellStyle name="40% - Accent1 2 3 2 2 5 2" xfId="6208" xr:uid="{00000000-0005-0000-0000-0000CB180000}"/>
    <cellStyle name="40% - Accent1 2 3 2 2 5 2 2" xfId="6209" xr:uid="{00000000-0005-0000-0000-0000CC180000}"/>
    <cellStyle name="40% - Accent1 2 3 2 2 5 3" xfId="6210" xr:uid="{00000000-0005-0000-0000-0000CD180000}"/>
    <cellStyle name="40% - Accent1 2 3 2 2 6" xfId="6211" xr:uid="{00000000-0005-0000-0000-0000CE180000}"/>
    <cellStyle name="40% - Accent1 2 3 2 2 6 2" xfId="6212" xr:uid="{00000000-0005-0000-0000-0000CF180000}"/>
    <cellStyle name="40% - Accent1 2 3 2 2 7" xfId="6213" xr:uid="{00000000-0005-0000-0000-0000D0180000}"/>
    <cellStyle name="40% - Accent1 2 3 2 3" xfId="6214" xr:uid="{00000000-0005-0000-0000-0000D1180000}"/>
    <cellStyle name="40% - Accent1 2 3 2 3 2" xfId="6215" xr:uid="{00000000-0005-0000-0000-0000D2180000}"/>
    <cellStyle name="40% - Accent1 2 3 2 3 2 2" xfId="6216" xr:uid="{00000000-0005-0000-0000-0000D3180000}"/>
    <cellStyle name="40% - Accent1 2 3 2 3 2 2 2" xfId="6217" xr:uid="{00000000-0005-0000-0000-0000D4180000}"/>
    <cellStyle name="40% - Accent1 2 3 2 3 2 2 2 2" xfId="6218" xr:uid="{00000000-0005-0000-0000-0000D5180000}"/>
    <cellStyle name="40% - Accent1 2 3 2 3 2 2 3" xfId="6219" xr:uid="{00000000-0005-0000-0000-0000D6180000}"/>
    <cellStyle name="40% - Accent1 2 3 2 3 2 3" xfId="6220" xr:uid="{00000000-0005-0000-0000-0000D7180000}"/>
    <cellStyle name="40% - Accent1 2 3 2 3 2 3 2" xfId="6221" xr:uid="{00000000-0005-0000-0000-0000D8180000}"/>
    <cellStyle name="40% - Accent1 2 3 2 3 2 4" xfId="6222" xr:uid="{00000000-0005-0000-0000-0000D9180000}"/>
    <cellStyle name="40% - Accent1 2 3 2 3 3" xfId="6223" xr:uid="{00000000-0005-0000-0000-0000DA180000}"/>
    <cellStyle name="40% - Accent1 2 3 2 3 3 2" xfId="6224" xr:uid="{00000000-0005-0000-0000-0000DB180000}"/>
    <cellStyle name="40% - Accent1 2 3 2 3 3 2 2" xfId="6225" xr:uid="{00000000-0005-0000-0000-0000DC180000}"/>
    <cellStyle name="40% - Accent1 2 3 2 3 3 3" xfId="6226" xr:uid="{00000000-0005-0000-0000-0000DD180000}"/>
    <cellStyle name="40% - Accent1 2 3 2 3 4" xfId="6227" xr:uid="{00000000-0005-0000-0000-0000DE180000}"/>
    <cellStyle name="40% - Accent1 2 3 2 3 4 2" xfId="6228" xr:uid="{00000000-0005-0000-0000-0000DF180000}"/>
    <cellStyle name="40% - Accent1 2 3 2 3 5" xfId="6229" xr:uid="{00000000-0005-0000-0000-0000E0180000}"/>
    <cellStyle name="40% - Accent1 2 3 2 4" xfId="6230" xr:uid="{00000000-0005-0000-0000-0000E1180000}"/>
    <cellStyle name="40% - Accent1 2 3 2 4 2" xfId="6231" xr:uid="{00000000-0005-0000-0000-0000E2180000}"/>
    <cellStyle name="40% - Accent1 2 3 2 4 2 2" xfId="6232" xr:uid="{00000000-0005-0000-0000-0000E3180000}"/>
    <cellStyle name="40% - Accent1 2 3 2 4 2 2 2" xfId="6233" xr:uid="{00000000-0005-0000-0000-0000E4180000}"/>
    <cellStyle name="40% - Accent1 2 3 2 4 2 2 2 2" xfId="6234" xr:uid="{00000000-0005-0000-0000-0000E5180000}"/>
    <cellStyle name="40% - Accent1 2 3 2 4 2 2 3" xfId="6235" xr:uid="{00000000-0005-0000-0000-0000E6180000}"/>
    <cellStyle name="40% - Accent1 2 3 2 4 2 3" xfId="6236" xr:uid="{00000000-0005-0000-0000-0000E7180000}"/>
    <cellStyle name="40% - Accent1 2 3 2 4 2 3 2" xfId="6237" xr:uid="{00000000-0005-0000-0000-0000E8180000}"/>
    <cellStyle name="40% - Accent1 2 3 2 4 2 4" xfId="6238" xr:uid="{00000000-0005-0000-0000-0000E9180000}"/>
    <cellStyle name="40% - Accent1 2 3 2 4 3" xfId="6239" xr:uid="{00000000-0005-0000-0000-0000EA180000}"/>
    <cellStyle name="40% - Accent1 2 3 2 4 3 2" xfId="6240" xr:uid="{00000000-0005-0000-0000-0000EB180000}"/>
    <cellStyle name="40% - Accent1 2 3 2 4 3 2 2" xfId="6241" xr:uid="{00000000-0005-0000-0000-0000EC180000}"/>
    <cellStyle name="40% - Accent1 2 3 2 4 3 3" xfId="6242" xr:uid="{00000000-0005-0000-0000-0000ED180000}"/>
    <cellStyle name="40% - Accent1 2 3 2 4 4" xfId="6243" xr:uid="{00000000-0005-0000-0000-0000EE180000}"/>
    <cellStyle name="40% - Accent1 2 3 2 4 4 2" xfId="6244" xr:uid="{00000000-0005-0000-0000-0000EF180000}"/>
    <cellStyle name="40% - Accent1 2 3 2 4 5" xfId="6245" xr:uid="{00000000-0005-0000-0000-0000F0180000}"/>
    <cellStyle name="40% - Accent1 2 3 2 5" xfId="6246" xr:uid="{00000000-0005-0000-0000-0000F1180000}"/>
    <cellStyle name="40% - Accent1 2 3 2 5 2" xfId="6247" xr:uid="{00000000-0005-0000-0000-0000F2180000}"/>
    <cellStyle name="40% - Accent1 2 3 2 5 2 2" xfId="6248" xr:uid="{00000000-0005-0000-0000-0000F3180000}"/>
    <cellStyle name="40% - Accent1 2 3 2 5 2 2 2" xfId="6249" xr:uid="{00000000-0005-0000-0000-0000F4180000}"/>
    <cellStyle name="40% - Accent1 2 3 2 5 2 3" xfId="6250" xr:uid="{00000000-0005-0000-0000-0000F5180000}"/>
    <cellStyle name="40% - Accent1 2 3 2 5 3" xfId="6251" xr:uid="{00000000-0005-0000-0000-0000F6180000}"/>
    <cellStyle name="40% - Accent1 2 3 2 5 3 2" xfId="6252" xr:uid="{00000000-0005-0000-0000-0000F7180000}"/>
    <cellStyle name="40% - Accent1 2 3 2 5 4" xfId="6253" xr:uid="{00000000-0005-0000-0000-0000F8180000}"/>
    <cellStyle name="40% - Accent1 2 3 2 6" xfId="6254" xr:uid="{00000000-0005-0000-0000-0000F9180000}"/>
    <cellStyle name="40% - Accent1 2 3 2 6 2" xfId="6255" xr:uid="{00000000-0005-0000-0000-0000FA180000}"/>
    <cellStyle name="40% - Accent1 2 3 2 6 2 2" xfId="6256" xr:uid="{00000000-0005-0000-0000-0000FB180000}"/>
    <cellStyle name="40% - Accent1 2 3 2 6 3" xfId="6257" xr:uid="{00000000-0005-0000-0000-0000FC180000}"/>
    <cellStyle name="40% - Accent1 2 3 2 7" xfId="6258" xr:uid="{00000000-0005-0000-0000-0000FD180000}"/>
    <cellStyle name="40% - Accent1 2 3 2 7 2" xfId="6259" xr:uid="{00000000-0005-0000-0000-0000FE180000}"/>
    <cellStyle name="40% - Accent1 2 3 2 8" xfId="6260" xr:uid="{00000000-0005-0000-0000-0000FF180000}"/>
    <cellStyle name="40% - Accent1 2 3 3" xfId="6261" xr:uid="{00000000-0005-0000-0000-000000190000}"/>
    <cellStyle name="40% - Accent1 2 3 3 2" xfId="6262" xr:uid="{00000000-0005-0000-0000-000001190000}"/>
    <cellStyle name="40% - Accent1 2 3 3 2 2" xfId="6263" xr:uid="{00000000-0005-0000-0000-000002190000}"/>
    <cellStyle name="40% - Accent1 2 3 3 2 2 2" xfId="6264" xr:uid="{00000000-0005-0000-0000-000003190000}"/>
    <cellStyle name="40% - Accent1 2 3 3 2 2 2 2" xfId="6265" xr:uid="{00000000-0005-0000-0000-000004190000}"/>
    <cellStyle name="40% - Accent1 2 3 3 2 2 2 2 2" xfId="6266" xr:uid="{00000000-0005-0000-0000-000005190000}"/>
    <cellStyle name="40% - Accent1 2 3 3 2 2 2 3" xfId="6267" xr:uid="{00000000-0005-0000-0000-000006190000}"/>
    <cellStyle name="40% - Accent1 2 3 3 2 2 3" xfId="6268" xr:uid="{00000000-0005-0000-0000-000007190000}"/>
    <cellStyle name="40% - Accent1 2 3 3 2 2 3 2" xfId="6269" xr:uid="{00000000-0005-0000-0000-000008190000}"/>
    <cellStyle name="40% - Accent1 2 3 3 2 2 4" xfId="6270" xr:uid="{00000000-0005-0000-0000-000009190000}"/>
    <cellStyle name="40% - Accent1 2 3 3 2 3" xfId="6271" xr:uid="{00000000-0005-0000-0000-00000A190000}"/>
    <cellStyle name="40% - Accent1 2 3 3 2 3 2" xfId="6272" xr:uid="{00000000-0005-0000-0000-00000B190000}"/>
    <cellStyle name="40% - Accent1 2 3 3 2 3 2 2" xfId="6273" xr:uid="{00000000-0005-0000-0000-00000C190000}"/>
    <cellStyle name="40% - Accent1 2 3 3 2 3 3" xfId="6274" xr:uid="{00000000-0005-0000-0000-00000D190000}"/>
    <cellStyle name="40% - Accent1 2 3 3 2 4" xfId="6275" xr:uid="{00000000-0005-0000-0000-00000E190000}"/>
    <cellStyle name="40% - Accent1 2 3 3 2 4 2" xfId="6276" xr:uid="{00000000-0005-0000-0000-00000F190000}"/>
    <cellStyle name="40% - Accent1 2 3 3 2 5" xfId="6277" xr:uid="{00000000-0005-0000-0000-000010190000}"/>
    <cellStyle name="40% - Accent1 2 3 3 3" xfId="6278" xr:uid="{00000000-0005-0000-0000-000011190000}"/>
    <cellStyle name="40% - Accent1 2 3 3 3 2" xfId="6279" xr:uid="{00000000-0005-0000-0000-000012190000}"/>
    <cellStyle name="40% - Accent1 2 3 3 3 2 2" xfId="6280" xr:uid="{00000000-0005-0000-0000-000013190000}"/>
    <cellStyle name="40% - Accent1 2 3 3 3 2 2 2" xfId="6281" xr:uid="{00000000-0005-0000-0000-000014190000}"/>
    <cellStyle name="40% - Accent1 2 3 3 3 2 2 2 2" xfId="6282" xr:uid="{00000000-0005-0000-0000-000015190000}"/>
    <cellStyle name="40% - Accent1 2 3 3 3 2 2 3" xfId="6283" xr:uid="{00000000-0005-0000-0000-000016190000}"/>
    <cellStyle name="40% - Accent1 2 3 3 3 2 3" xfId="6284" xr:uid="{00000000-0005-0000-0000-000017190000}"/>
    <cellStyle name="40% - Accent1 2 3 3 3 2 3 2" xfId="6285" xr:uid="{00000000-0005-0000-0000-000018190000}"/>
    <cellStyle name="40% - Accent1 2 3 3 3 2 4" xfId="6286" xr:uid="{00000000-0005-0000-0000-000019190000}"/>
    <cellStyle name="40% - Accent1 2 3 3 3 3" xfId="6287" xr:uid="{00000000-0005-0000-0000-00001A190000}"/>
    <cellStyle name="40% - Accent1 2 3 3 3 3 2" xfId="6288" xr:uid="{00000000-0005-0000-0000-00001B190000}"/>
    <cellStyle name="40% - Accent1 2 3 3 3 3 2 2" xfId="6289" xr:uid="{00000000-0005-0000-0000-00001C190000}"/>
    <cellStyle name="40% - Accent1 2 3 3 3 3 3" xfId="6290" xr:uid="{00000000-0005-0000-0000-00001D190000}"/>
    <cellStyle name="40% - Accent1 2 3 3 3 4" xfId="6291" xr:uid="{00000000-0005-0000-0000-00001E190000}"/>
    <cellStyle name="40% - Accent1 2 3 3 3 4 2" xfId="6292" xr:uid="{00000000-0005-0000-0000-00001F190000}"/>
    <cellStyle name="40% - Accent1 2 3 3 3 5" xfId="6293" xr:uid="{00000000-0005-0000-0000-000020190000}"/>
    <cellStyle name="40% - Accent1 2 3 3 4" xfId="6294" xr:uid="{00000000-0005-0000-0000-000021190000}"/>
    <cellStyle name="40% - Accent1 2 3 3 4 2" xfId="6295" xr:uid="{00000000-0005-0000-0000-000022190000}"/>
    <cellStyle name="40% - Accent1 2 3 3 4 2 2" xfId="6296" xr:uid="{00000000-0005-0000-0000-000023190000}"/>
    <cellStyle name="40% - Accent1 2 3 3 4 2 2 2" xfId="6297" xr:uid="{00000000-0005-0000-0000-000024190000}"/>
    <cellStyle name="40% - Accent1 2 3 3 4 2 3" xfId="6298" xr:uid="{00000000-0005-0000-0000-000025190000}"/>
    <cellStyle name="40% - Accent1 2 3 3 4 3" xfId="6299" xr:uid="{00000000-0005-0000-0000-000026190000}"/>
    <cellStyle name="40% - Accent1 2 3 3 4 3 2" xfId="6300" xr:uid="{00000000-0005-0000-0000-000027190000}"/>
    <cellStyle name="40% - Accent1 2 3 3 4 4" xfId="6301" xr:uid="{00000000-0005-0000-0000-000028190000}"/>
    <cellStyle name="40% - Accent1 2 3 3 5" xfId="6302" xr:uid="{00000000-0005-0000-0000-000029190000}"/>
    <cellStyle name="40% - Accent1 2 3 3 5 2" xfId="6303" xr:uid="{00000000-0005-0000-0000-00002A190000}"/>
    <cellStyle name="40% - Accent1 2 3 3 5 2 2" xfId="6304" xr:uid="{00000000-0005-0000-0000-00002B190000}"/>
    <cellStyle name="40% - Accent1 2 3 3 5 3" xfId="6305" xr:uid="{00000000-0005-0000-0000-00002C190000}"/>
    <cellStyle name="40% - Accent1 2 3 3 6" xfId="6306" xr:uid="{00000000-0005-0000-0000-00002D190000}"/>
    <cellStyle name="40% - Accent1 2 3 3 6 2" xfId="6307" xr:uid="{00000000-0005-0000-0000-00002E190000}"/>
    <cellStyle name="40% - Accent1 2 3 3 7" xfId="6308" xr:uid="{00000000-0005-0000-0000-00002F190000}"/>
    <cellStyle name="40% - Accent1 2 3 4" xfId="6309" xr:uid="{00000000-0005-0000-0000-000030190000}"/>
    <cellStyle name="40% - Accent1 2 3 4 2" xfId="6310" xr:uid="{00000000-0005-0000-0000-000031190000}"/>
    <cellStyle name="40% - Accent1 2 3 4 2 2" xfId="6311" xr:uid="{00000000-0005-0000-0000-000032190000}"/>
    <cellStyle name="40% - Accent1 2 3 4 2 2 2" xfId="6312" xr:uid="{00000000-0005-0000-0000-000033190000}"/>
    <cellStyle name="40% - Accent1 2 3 4 2 2 2 2" xfId="6313" xr:uid="{00000000-0005-0000-0000-000034190000}"/>
    <cellStyle name="40% - Accent1 2 3 4 2 2 3" xfId="6314" xr:uid="{00000000-0005-0000-0000-000035190000}"/>
    <cellStyle name="40% - Accent1 2 3 4 2 3" xfId="6315" xr:uid="{00000000-0005-0000-0000-000036190000}"/>
    <cellStyle name="40% - Accent1 2 3 4 2 3 2" xfId="6316" xr:uid="{00000000-0005-0000-0000-000037190000}"/>
    <cellStyle name="40% - Accent1 2 3 4 2 4" xfId="6317" xr:uid="{00000000-0005-0000-0000-000038190000}"/>
    <cellStyle name="40% - Accent1 2 3 4 3" xfId="6318" xr:uid="{00000000-0005-0000-0000-000039190000}"/>
    <cellStyle name="40% - Accent1 2 3 4 3 2" xfId="6319" xr:uid="{00000000-0005-0000-0000-00003A190000}"/>
    <cellStyle name="40% - Accent1 2 3 4 3 2 2" xfId="6320" xr:uid="{00000000-0005-0000-0000-00003B190000}"/>
    <cellStyle name="40% - Accent1 2 3 4 3 3" xfId="6321" xr:uid="{00000000-0005-0000-0000-00003C190000}"/>
    <cellStyle name="40% - Accent1 2 3 4 4" xfId="6322" xr:uid="{00000000-0005-0000-0000-00003D190000}"/>
    <cellStyle name="40% - Accent1 2 3 4 4 2" xfId="6323" xr:uid="{00000000-0005-0000-0000-00003E190000}"/>
    <cellStyle name="40% - Accent1 2 3 4 5" xfId="6324" xr:uid="{00000000-0005-0000-0000-00003F190000}"/>
    <cellStyle name="40% - Accent1 2 3 5" xfId="6325" xr:uid="{00000000-0005-0000-0000-000040190000}"/>
    <cellStyle name="40% - Accent1 2 3 5 2" xfId="6326" xr:uid="{00000000-0005-0000-0000-000041190000}"/>
    <cellStyle name="40% - Accent1 2 3 5 2 2" xfId="6327" xr:uid="{00000000-0005-0000-0000-000042190000}"/>
    <cellStyle name="40% - Accent1 2 3 5 2 2 2" xfId="6328" xr:uid="{00000000-0005-0000-0000-000043190000}"/>
    <cellStyle name="40% - Accent1 2 3 5 2 2 2 2" xfId="6329" xr:uid="{00000000-0005-0000-0000-000044190000}"/>
    <cellStyle name="40% - Accent1 2 3 5 2 2 3" xfId="6330" xr:uid="{00000000-0005-0000-0000-000045190000}"/>
    <cellStyle name="40% - Accent1 2 3 5 2 3" xfId="6331" xr:uid="{00000000-0005-0000-0000-000046190000}"/>
    <cellStyle name="40% - Accent1 2 3 5 2 3 2" xfId="6332" xr:uid="{00000000-0005-0000-0000-000047190000}"/>
    <cellStyle name="40% - Accent1 2 3 5 2 4" xfId="6333" xr:uid="{00000000-0005-0000-0000-000048190000}"/>
    <cellStyle name="40% - Accent1 2 3 5 3" xfId="6334" xr:uid="{00000000-0005-0000-0000-000049190000}"/>
    <cellStyle name="40% - Accent1 2 3 5 3 2" xfId="6335" xr:uid="{00000000-0005-0000-0000-00004A190000}"/>
    <cellStyle name="40% - Accent1 2 3 5 3 2 2" xfId="6336" xr:uid="{00000000-0005-0000-0000-00004B190000}"/>
    <cellStyle name="40% - Accent1 2 3 5 3 3" xfId="6337" xr:uid="{00000000-0005-0000-0000-00004C190000}"/>
    <cellStyle name="40% - Accent1 2 3 5 4" xfId="6338" xr:uid="{00000000-0005-0000-0000-00004D190000}"/>
    <cellStyle name="40% - Accent1 2 3 5 4 2" xfId="6339" xr:uid="{00000000-0005-0000-0000-00004E190000}"/>
    <cellStyle name="40% - Accent1 2 3 5 5" xfId="6340" xr:uid="{00000000-0005-0000-0000-00004F190000}"/>
    <cellStyle name="40% - Accent1 2 3 6" xfId="6341" xr:uid="{00000000-0005-0000-0000-000050190000}"/>
    <cellStyle name="40% - Accent1 2 3 6 2" xfId="6342" xr:uid="{00000000-0005-0000-0000-000051190000}"/>
    <cellStyle name="40% - Accent1 2 3 6 2 2" xfId="6343" xr:uid="{00000000-0005-0000-0000-000052190000}"/>
    <cellStyle name="40% - Accent1 2 3 6 2 2 2" xfId="6344" xr:uid="{00000000-0005-0000-0000-000053190000}"/>
    <cellStyle name="40% - Accent1 2 3 6 2 3" xfId="6345" xr:uid="{00000000-0005-0000-0000-000054190000}"/>
    <cellStyle name="40% - Accent1 2 3 6 3" xfId="6346" xr:uid="{00000000-0005-0000-0000-000055190000}"/>
    <cellStyle name="40% - Accent1 2 3 6 3 2" xfId="6347" xr:uid="{00000000-0005-0000-0000-000056190000}"/>
    <cellStyle name="40% - Accent1 2 3 6 4" xfId="6348" xr:uid="{00000000-0005-0000-0000-000057190000}"/>
    <cellStyle name="40% - Accent1 2 3 7" xfId="6349" xr:uid="{00000000-0005-0000-0000-000058190000}"/>
    <cellStyle name="40% - Accent1 2 3 7 2" xfId="6350" xr:uid="{00000000-0005-0000-0000-000059190000}"/>
    <cellStyle name="40% - Accent1 2 3 7 2 2" xfId="6351" xr:uid="{00000000-0005-0000-0000-00005A190000}"/>
    <cellStyle name="40% - Accent1 2 3 7 3" xfId="6352" xr:uid="{00000000-0005-0000-0000-00005B190000}"/>
    <cellStyle name="40% - Accent1 2 3 8" xfId="6353" xr:uid="{00000000-0005-0000-0000-00005C190000}"/>
    <cellStyle name="40% - Accent1 2 3 8 2" xfId="6354" xr:uid="{00000000-0005-0000-0000-00005D190000}"/>
    <cellStyle name="40% - Accent1 2 3 9" xfId="6355" xr:uid="{00000000-0005-0000-0000-00005E190000}"/>
    <cellStyle name="40% - Accent1 2 4" xfId="6356" xr:uid="{00000000-0005-0000-0000-00005F190000}"/>
    <cellStyle name="40% - Accent1 2 4 2" xfId="6357" xr:uid="{00000000-0005-0000-0000-000060190000}"/>
    <cellStyle name="40% - Accent1 2 4 2 2" xfId="6358" xr:uid="{00000000-0005-0000-0000-000061190000}"/>
    <cellStyle name="40% - Accent1 2 4 2 2 2" xfId="6359" xr:uid="{00000000-0005-0000-0000-000062190000}"/>
    <cellStyle name="40% - Accent1 2 4 2 2 2 2" xfId="6360" xr:uid="{00000000-0005-0000-0000-000063190000}"/>
    <cellStyle name="40% - Accent1 2 4 2 2 2 2 2" xfId="6361" xr:uid="{00000000-0005-0000-0000-000064190000}"/>
    <cellStyle name="40% - Accent1 2 4 2 2 2 2 2 2" xfId="6362" xr:uid="{00000000-0005-0000-0000-000065190000}"/>
    <cellStyle name="40% - Accent1 2 4 2 2 2 2 2 2 2" xfId="6363" xr:uid="{00000000-0005-0000-0000-000066190000}"/>
    <cellStyle name="40% - Accent1 2 4 2 2 2 2 2 3" xfId="6364" xr:uid="{00000000-0005-0000-0000-000067190000}"/>
    <cellStyle name="40% - Accent1 2 4 2 2 2 2 3" xfId="6365" xr:uid="{00000000-0005-0000-0000-000068190000}"/>
    <cellStyle name="40% - Accent1 2 4 2 2 2 2 3 2" xfId="6366" xr:uid="{00000000-0005-0000-0000-000069190000}"/>
    <cellStyle name="40% - Accent1 2 4 2 2 2 2 4" xfId="6367" xr:uid="{00000000-0005-0000-0000-00006A190000}"/>
    <cellStyle name="40% - Accent1 2 4 2 2 2 3" xfId="6368" xr:uid="{00000000-0005-0000-0000-00006B190000}"/>
    <cellStyle name="40% - Accent1 2 4 2 2 2 3 2" xfId="6369" xr:uid="{00000000-0005-0000-0000-00006C190000}"/>
    <cellStyle name="40% - Accent1 2 4 2 2 2 3 2 2" xfId="6370" xr:uid="{00000000-0005-0000-0000-00006D190000}"/>
    <cellStyle name="40% - Accent1 2 4 2 2 2 3 3" xfId="6371" xr:uid="{00000000-0005-0000-0000-00006E190000}"/>
    <cellStyle name="40% - Accent1 2 4 2 2 2 4" xfId="6372" xr:uid="{00000000-0005-0000-0000-00006F190000}"/>
    <cellStyle name="40% - Accent1 2 4 2 2 2 4 2" xfId="6373" xr:uid="{00000000-0005-0000-0000-000070190000}"/>
    <cellStyle name="40% - Accent1 2 4 2 2 2 5" xfId="6374" xr:uid="{00000000-0005-0000-0000-000071190000}"/>
    <cellStyle name="40% - Accent1 2 4 2 2 3" xfId="6375" xr:uid="{00000000-0005-0000-0000-000072190000}"/>
    <cellStyle name="40% - Accent1 2 4 2 2 3 2" xfId="6376" xr:uid="{00000000-0005-0000-0000-000073190000}"/>
    <cellStyle name="40% - Accent1 2 4 2 2 3 2 2" xfId="6377" xr:uid="{00000000-0005-0000-0000-000074190000}"/>
    <cellStyle name="40% - Accent1 2 4 2 2 3 2 2 2" xfId="6378" xr:uid="{00000000-0005-0000-0000-000075190000}"/>
    <cellStyle name="40% - Accent1 2 4 2 2 3 2 2 2 2" xfId="6379" xr:uid="{00000000-0005-0000-0000-000076190000}"/>
    <cellStyle name="40% - Accent1 2 4 2 2 3 2 2 3" xfId="6380" xr:uid="{00000000-0005-0000-0000-000077190000}"/>
    <cellStyle name="40% - Accent1 2 4 2 2 3 2 3" xfId="6381" xr:uid="{00000000-0005-0000-0000-000078190000}"/>
    <cellStyle name="40% - Accent1 2 4 2 2 3 2 3 2" xfId="6382" xr:uid="{00000000-0005-0000-0000-000079190000}"/>
    <cellStyle name="40% - Accent1 2 4 2 2 3 2 4" xfId="6383" xr:uid="{00000000-0005-0000-0000-00007A190000}"/>
    <cellStyle name="40% - Accent1 2 4 2 2 3 3" xfId="6384" xr:uid="{00000000-0005-0000-0000-00007B190000}"/>
    <cellStyle name="40% - Accent1 2 4 2 2 3 3 2" xfId="6385" xr:uid="{00000000-0005-0000-0000-00007C190000}"/>
    <cellStyle name="40% - Accent1 2 4 2 2 3 3 2 2" xfId="6386" xr:uid="{00000000-0005-0000-0000-00007D190000}"/>
    <cellStyle name="40% - Accent1 2 4 2 2 3 3 3" xfId="6387" xr:uid="{00000000-0005-0000-0000-00007E190000}"/>
    <cellStyle name="40% - Accent1 2 4 2 2 3 4" xfId="6388" xr:uid="{00000000-0005-0000-0000-00007F190000}"/>
    <cellStyle name="40% - Accent1 2 4 2 2 3 4 2" xfId="6389" xr:uid="{00000000-0005-0000-0000-000080190000}"/>
    <cellStyle name="40% - Accent1 2 4 2 2 3 5" xfId="6390" xr:uid="{00000000-0005-0000-0000-000081190000}"/>
    <cellStyle name="40% - Accent1 2 4 2 2 4" xfId="6391" xr:uid="{00000000-0005-0000-0000-000082190000}"/>
    <cellStyle name="40% - Accent1 2 4 2 2 4 2" xfId="6392" xr:uid="{00000000-0005-0000-0000-000083190000}"/>
    <cellStyle name="40% - Accent1 2 4 2 2 4 2 2" xfId="6393" xr:uid="{00000000-0005-0000-0000-000084190000}"/>
    <cellStyle name="40% - Accent1 2 4 2 2 4 2 2 2" xfId="6394" xr:uid="{00000000-0005-0000-0000-000085190000}"/>
    <cellStyle name="40% - Accent1 2 4 2 2 4 2 3" xfId="6395" xr:uid="{00000000-0005-0000-0000-000086190000}"/>
    <cellStyle name="40% - Accent1 2 4 2 2 4 3" xfId="6396" xr:uid="{00000000-0005-0000-0000-000087190000}"/>
    <cellStyle name="40% - Accent1 2 4 2 2 4 3 2" xfId="6397" xr:uid="{00000000-0005-0000-0000-000088190000}"/>
    <cellStyle name="40% - Accent1 2 4 2 2 4 4" xfId="6398" xr:uid="{00000000-0005-0000-0000-000089190000}"/>
    <cellStyle name="40% - Accent1 2 4 2 2 5" xfId="6399" xr:uid="{00000000-0005-0000-0000-00008A190000}"/>
    <cellStyle name="40% - Accent1 2 4 2 2 5 2" xfId="6400" xr:uid="{00000000-0005-0000-0000-00008B190000}"/>
    <cellStyle name="40% - Accent1 2 4 2 2 5 2 2" xfId="6401" xr:uid="{00000000-0005-0000-0000-00008C190000}"/>
    <cellStyle name="40% - Accent1 2 4 2 2 5 3" xfId="6402" xr:uid="{00000000-0005-0000-0000-00008D190000}"/>
    <cellStyle name="40% - Accent1 2 4 2 2 6" xfId="6403" xr:uid="{00000000-0005-0000-0000-00008E190000}"/>
    <cellStyle name="40% - Accent1 2 4 2 2 6 2" xfId="6404" xr:uid="{00000000-0005-0000-0000-00008F190000}"/>
    <cellStyle name="40% - Accent1 2 4 2 2 7" xfId="6405" xr:uid="{00000000-0005-0000-0000-000090190000}"/>
    <cellStyle name="40% - Accent1 2 4 2 3" xfId="6406" xr:uid="{00000000-0005-0000-0000-000091190000}"/>
    <cellStyle name="40% - Accent1 2 4 2 3 2" xfId="6407" xr:uid="{00000000-0005-0000-0000-000092190000}"/>
    <cellStyle name="40% - Accent1 2 4 2 3 2 2" xfId="6408" xr:uid="{00000000-0005-0000-0000-000093190000}"/>
    <cellStyle name="40% - Accent1 2 4 2 3 2 2 2" xfId="6409" xr:uid="{00000000-0005-0000-0000-000094190000}"/>
    <cellStyle name="40% - Accent1 2 4 2 3 2 2 2 2" xfId="6410" xr:uid="{00000000-0005-0000-0000-000095190000}"/>
    <cellStyle name="40% - Accent1 2 4 2 3 2 2 3" xfId="6411" xr:uid="{00000000-0005-0000-0000-000096190000}"/>
    <cellStyle name="40% - Accent1 2 4 2 3 2 3" xfId="6412" xr:uid="{00000000-0005-0000-0000-000097190000}"/>
    <cellStyle name="40% - Accent1 2 4 2 3 2 3 2" xfId="6413" xr:uid="{00000000-0005-0000-0000-000098190000}"/>
    <cellStyle name="40% - Accent1 2 4 2 3 2 4" xfId="6414" xr:uid="{00000000-0005-0000-0000-000099190000}"/>
    <cellStyle name="40% - Accent1 2 4 2 3 3" xfId="6415" xr:uid="{00000000-0005-0000-0000-00009A190000}"/>
    <cellStyle name="40% - Accent1 2 4 2 3 3 2" xfId="6416" xr:uid="{00000000-0005-0000-0000-00009B190000}"/>
    <cellStyle name="40% - Accent1 2 4 2 3 3 2 2" xfId="6417" xr:uid="{00000000-0005-0000-0000-00009C190000}"/>
    <cellStyle name="40% - Accent1 2 4 2 3 3 3" xfId="6418" xr:uid="{00000000-0005-0000-0000-00009D190000}"/>
    <cellStyle name="40% - Accent1 2 4 2 3 4" xfId="6419" xr:uid="{00000000-0005-0000-0000-00009E190000}"/>
    <cellStyle name="40% - Accent1 2 4 2 3 4 2" xfId="6420" xr:uid="{00000000-0005-0000-0000-00009F190000}"/>
    <cellStyle name="40% - Accent1 2 4 2 3 5" xfId="6421" xr:uid="{00000000-0005-0000-0000-0000A0190000}"/>
    <cellStyle name="40% - Accent1 2 4 2 4" xfId="6422" xr:uid="{00000000-0005-0000-0000-0000A1190000}"/>
    <cellStyle name="40% - Accent1 2 4 2 4 2" xfId="6423" xr:uid="{00000000-0005-0000-0000-0000A2190000}"/>
    <cellStyle name="40% - Accent1 2 4 2 4 2 2" xfId="6424" xr:uid="{00000000-0005-0000-0000-0000A3190000}"/>
    <cellStyle name="40% - Accent1 2 4 2 4 2 2 2" xfId="6425" xr:uid="{00000000-0005-0000-0000-0000A4190000}"/>
    <cellStyle name="40% - Accent1 2 4 2 4 2 2 2 2" xfId="6426" xr:uid="{00000000-0005-0000-0000-0000A5190000}"/>
    <cellStyle name="40% - Accent1 2 4 2 4 2 2 3" xfId="6427" xr:uid="{00000000-0005-0000-0000-0000A6190000}"/>
    <cellStyle name="40% - Accent1 2 4 2 4 2 3" xfId="6428" xr:uid="{00000000-0005-0000-0000-0000A7190000}"/>
    <cellStyle name="40% - Accent1 2 4 2 4 2 3 2" xfId="6429" xr:uid="{00000000-0005-0000-0000-0000A8190000}"/>
    <cellStyle name="40% - Accent1 2 4 2 4 2 4" xfId="6430" xr:uid="{00000000-0005-0000-0000-0000A9190000}"/>
    <cellStyle name="40% - Accent1 2 4 2 4 3" xfId="6431" xr:uid="{00000000-0005-0000-0000-0000AA190000}"/>
    <cellStyle name="40% - Accent1 2 4 2 4 3 2" xfId="6432" xr:uid="{00000000-0005-0000-0000-0000AB190000}"/>
    <cellStyle name="40% - Accent1 2 4 2 4 3 2 2" xfId="6433" xr:uid="{00000000-0005-0000-0000-0000AC190000}"/>
    <cellStyle name="40% - Accent1 2 4 2 4 3 3" xfId="6434" xr:uid="{00000000-0005-0000-0000-0000AD190000}"/>
    <cellStyle name="40% - Accent1 2 4 2 4 4" xfId="6435" xr:uid="{00000000-0005-0000-0000-0000AE190000}"/>
    <cellStyle name="40% - Accent1 2 4 2 4 4 2" xfId="6436" xr:uid="{00000000-0005-0000-0000-0000AF190000}"/>
    <cellStyle name="40% - Accent1 2 4 2 4 5" xfId="6437" xr:uid="{00000000-0005-0000-0000-0000B0190000}"/>
    <cellStyle name="40% - Accent1 2 4 2 5" xfId="6438" xr:uid="{00000000-0005-0000-0000-0000B1190000}"/>
    <cellStyle name="40% - Accent1 2 4 2 5 2" xfId="6439" xr:uid="{00000000-0005-0000-0000-0000B2190000}"/>
    <cellStyle name="40% - Accent1 2 4 2 5 2 2" xfId="6440" xr:uid="{00000000-0005-0000-0000-0000B3190000}"/>
    <cellStyle name="40% - Accent1 2 4 2 5 2 2 2" xfId="6441" xr:uid="{00000000-0005-0000-0000-0000B4190000}"/>
    <cellStyle name="40% - Accent1 2 4 2 5 2 3" xfId="6442" xr:uid="{00000000-0005-0000-0000-0000B5190000}"/>
    <cellStyle name="40% - Accent1 2 4 2 5 3" xfId="6443" xr:uid="{00000000-0005-0000-0000-0000B6190000}"/>
    <cellStyle name="40% - Accent1 2 4 2 5 3 2" xfId="6444" xr:uid="{00000000-0005-0000-0000-0000B7190000}"/>
    <cellStyle name="40% - Accent1 2 4 2 5 4" xfId="6445" xr:uid="{00000000-0005-0000-0000-0000B8190000}"/>
    <cellStyle name="40% - Accent1 2 4 2 6" xfId="6446" xr:uid="{00000000-0005-0000-0000-0000B9190000}"/>
    <cellStyle name="40% - Accent1 2 4 2 6 2" xfId="6447" xr:uid="{00000000-0005-0000-0000-0000BA190000}"/>
    <cellStyle name="40% - Accent1 2 4 2 6 2 2" xfId="6448" xr:uid="{00000000-0005-0000-0000-0000BB190000}"/>
    <cellStyle name="40% - Accent1 2 4 2 6 3" xfId="6449" xr:uid="{00000000-0005-0000-0000-0000BC190000}"/>
    <cellStyle name="40% - Accent1 2 4 2 7" xfId="6450" xr:uid="{00000000-0005-0000-0000-0000BD190000}"/>
    <cellStyle name="40% - Accent1 2 4 2 7 2" xfId="6451" xr:uid="{00000000-0005-0000-0000-0000BE190000}"/>
    <cellStyle name="40% - Accent1 2 4 2 8" xfId="6452" xr:uid="{00000000-0005-0000-0000-0000BF190000}"/>
    <cellStyle name="40% - Accent1 2 4 3" xfId="6453" xr:uid="{00000000-0005-0000-0000-0000C0190000}"/>
    <cellStyle name="40% - Accent1 2 4 3 2" xfId="6454" xr:uid="{00000000-0005-0000-0000-0000C1190000}"/>
    <cellStyle name="40% - Accent1 2 4 3 2 2" xfId="6455" xr:uid="{00000000-0005-0000-0000-0000C2190000}"/>
    <cellStyle name="40% - Accent1 2 4 3 2 2 2" xfId="6456" xr:uid="{00000000-0005-0000-0000-0000C3190000}"/>
    <cellStyle name="40% - Accent1 2 4 3 2 2 2 2" xfId="6457" xr:uid="{00000000-0005-0000-0000-0000C4190000}"/>
    <cellStyle name="40% - Accent1 2 4 3 2 2 2 2 2" xfId="6458" xr:uid="{00000000-0005-0000-0000-0000C5190000}"/>
    <cellStyle name="40% - Accent1 2 4 3 2 2 2 3" xfId="6459" xr:uid="{00000000-0005-0000-0000-0000C6190000}"/>
    <cellStyle name="40% - Accent1 2 4 3 2 2 3" xfId="6460" xr:uid="{00000000-0005-0000-0000-0000C7190000}"/>
    <cellStyle name="40% - Accent1 2 4 3 2 2 3 2" xfId="6461" xr:uid="{00000000-0005-0000-0000-0000C8190000}"/>
    <cellStyle name="40% - Accent1 2 4 3 2 2 4" xfId="6462" xr:uid="{00000000-0005-0000-0000-0000C9190000}"/>
    <cellStyle name="40% - Accent1 2 4 3 2 3" xfId="6463" xr:uid="{00000000-0005-0000-0000-0000CA190000}"/>
    <cellStyle name="40% - Accent1 2 4 3 2 3 2" xfId="6464" xr:uid="{00000000-0005-0000-0000-0000CB190000}"/>
    <cellStyle name="40% - Accent1 2 4 3 2 3 2 2" xfId="6465" xr:uid="{00000000-0005-0000-0000-0000CC190000}"/>
    <cellStyle name="40% - Accent1 2 4 3 2 3 3" xfId="6466" xr:uid="{00000000-0005-0000-0000-0000CD190000}"/>
    <cellStyle name="40% - Accent1 2 4 3 2 4" xfId="6467" xr:uid="{00000000-0005-0000-0000-0000CE190000}"/>
    <cellStyle name="40% - Accent1 2 4 3 2 4 2" xfId="6468" xr:uid="{00000000-0005-0000-0000-0000CF190000}"/>
    <cellStyle name="40% - Accent1 2 4 3 2 5" xfId="6469" xr:uid="{00000000-0005-0000-0000-0000D0190000}"/>
    <cellStyle name="40% - Accent1 2 4 3 3" xfId="6470" xr:uid="{00000000-0005-0000-0000-0000D1190000}"/>
    <cellStyle name="40% - Accent1 2 4 3 3 2" xfId="6471" xr:uid="{00000000-0005-0000-0000-0000D2190000}"/>
    <cellStyle name="40% - Accent1 2 4 3 3 2 2" xfId="6472" xr:uid="{00000000-0005-0000-0000-0000D3190000}"/>
    <cellStyle name="40% - Accent1 2 4 3 3 2 2 2" xfId="6473" xr:uid="{00000000-0005-0000-0000-0000D4190000}"/>
    <cellStyle name="40% - Accent1 2 4 3 3 2 2 2 2" xfId="6474" xr:uid="{00000000-0005-0000-0000-0000D5190000}"/>
    <cellStyle name="40% - Accent1 2 4 3 3 2 2 3" xfId="6475" xr:uid="{00000000-0005-0000-0000-0000D6190000}"/>
    <cellStyle name="40% - Accent1 2 4 3 3 2 3" xfId="6476" xr:uid="{00000000-0005-0000-0000-0000D7190000}"/>
    <cellStyle name="40% - Accent1 2 4 3 3 2 3 2" xfId="6477" xr:uid="{00000000-0005-0000-0000-0000D8190000}"/>
    <cellStyle name="40% - Accent1 2 4 3 3 2 4" xfId="6478" xr:uid="{00000000-0005-0000-0000-0000D9190000}"/>
    <cellStyle name="40% - Accent1 2 4 3 3 3" xfId="6479" xr:uid="{00000000-0005-0000-0000-0000DA190000}"/>
    <cellStyle name="40% - Accent1 2 4 3 3 3 2" xfId="6480" xr:uid="{00000000-0005-0000-0000-0000DB190000}"/>
    <cellStyle name="40% - Accent1 2 4 3 3 3 2 2" xfId="6481" xr:uid="{00000000-0005-0000-0000-0000DC190000}"/>
    <cellStyle name="40% - Accent1 2 4 3 3 3 3" xfId="6482" xr:uid="{00000000-0005-0000-0000-0000DD190000}"/>
    <cellStyle name="40% - Accent1 2 4 3 3 4" xfId="6483" xr:uid="{00000000-0005-0000-0000-0000DE190000}"/>
    <cellStyle name="40% - Accent1 2 4 3 3 4 2" xfId="6484" xr:uid="{00000000-0005-0000-0000-0000DF190000}"/>
    <cellStyle name="40% - Accent1 2 4 3 3 5" xfId="6485" xr:uid="{00000000-0005-0000-0000-0000E0190000}"/>
    <cellStyle name="40% - Accent1 2 4 3 4" xfId="6486" xr:uid="{00000000-0005-0000-0000-0000E1190000}"/>
    <cellStyle name="40% - Accent1 2 4 3 4 2" xfId="6487" xr:uid="{00000000-0005-0000-0000-0000E2190000}"/>
    <cellStyle name="40% - Accent1 2 4 3 4 2 2" xfId="6488" xr:uid="{00000000-0005-0000-0000-0000E3190000}"/>
    <cellStyle name="40% - Accent1 2 4 3 4 2 2 2" xfId="6489" xr:uid="{00000000-0005-0000-0000-0000E4190000}"/>
    <cellStyle name="40% - Accent1 2 4 3 4 2 3" xfId="6490" xr:uid="{00000000-0005-0000-0000-0000E5190000}"/>
    <cellStyle name="40% - Accent1 2 4 3 4 3" xfId="6491" xr:uid="{00000000-0005-0000-0000-0000E6190000}"/>
    <cellStyle name="40% - Accent1 2 4 3 4 3 2" xfId="6492" xr:uid="{00000000-0005-0000-0000-0000E7190000}"/>
    <cellStyle name="40% - Accent1 2 4 3 4 4" xfId="6493" xr:uid="{00000000-0005-0000-0000-0000E8190000}"/>
    <cellStyle name="40% - Accent1 2 4 3 5" xfId="6494" xr:uid="{00000000-0005-0000-0000-0000E9190000}"/>
    <cellStyle name="40% - Accent1 2 4 3 5 2" xfId="6495" xr:uid="{00000000-0005-0000-0000-0000EA190000}"/>
    <cellStyle name="40% - Accent1 2 4 3 5 2 2" xfId="6496" xr:uid="{00000000-0005-0000-0000-0000EB190000}"/>
    <cellStyle name="40% - Accent1 2 4 3 5 3" xfId="6497" xr:uid="{00000000-0005-0000-0000-0000EC190000}"/>
    <cellStyle name="40% - Accent1 2 4 3 6" xfId="6498" xr:uid="{00000000-0005-0000-0000-0000ED190000}"/>
    <cellStyle name="40% - Accent1 2 4 3 6 2" xfId="6499" xr:uid="{00000000-0005-0000-0000-0000EE190000}"/>
    <cellStyle name="40% - Accent1 2 4 3 7" xfId="6500" xr:uid="{00000000-0005-0000-0000-0000EF190000}"/>
    <cellStyle name="40% - Accent1 2 4 4" xfId="6501" xr:uid="{00000000-0005-0000-0000-0000F0190000}"/>
    <cellStyle name="40% - Accent1 2 4 4 2" xfId="6502" xr:uid="{00000000-0005-0000-0000-0000F1190000}"/>
    <cellStyle name="40% - Accent1 2 4 4 2 2" xfId="6503" xr:uid="{00000000-0005-0000-0000-0000F2190000}"/>
    <cellStyle name="40% - Accent1 2 4 4 2 2 2" xfId="6504" xr:uid="{00000000-0005-0000-0000-0000F3190000}"/>
    <cellStyle name="40% - Accent1 2 4 4 2 2 2 2" xfId="6505" xr:uid="{00000000-0005-0000-0000-0000F4190000}"/>
    <cellStyle name="40% - Accent1 2 4 4 2 2 3" xfId="6506" xr:uid="{00000000-0005-0000-0000-0000F5190000}"/>
    <cellStyle name="40% - Accent1 2 4 4 2 3" xfId="6507" xr:uid="{00000000-0005-0000-0000-0000F6190000}"/>
    <cellStyle name="40% - Accent1 2 4 4 2 3 2" xfId="6508" xr:uid="{00000000-0005-0000-0000-0000F7190000}"/>
    <cellStyle name="40% - Accent1 2 4 4 2 4" xfId="6509" xr:uid="{00000000-0005-0000-0000-0000F8190000}"/>
    <cellStyle name="40% - Accent1 2 4 4 3" xfId="6510" xr:uid="{00000000-0005-0000-0000-0000F9190000}"/>
    <cellStyle name="40% - Accent1 2 4 4 3 2" xfId="6511" xr:uid="{00000000-0005-0000-0000-0000FA190000}"/>
    <cellStyle name="40% - Accent1 2 4 4 3 2 2" xfId="6512" xr:uid="{00000000-0005-0000-0000-0000FB190000}"/>
    <cellStyle name="40% - Accent1 2 4 4 3 3" xfId="6513" xr:uid="{00000000-0005-0000-0000-0000FC190000}"/>
    <cellStyle name="40% - Accent1 2 4 4 4" xfId="6514" xr:uid="{00000000-0005-0000-0000-0000FD190000}"/>
    <cellStyle name="40% - Accent1 2 4 4 4 2" xfId="6515" xr:uid="{00000000-0005-0000-0000-0000FE190000}"/>
    <cellStyle name="40% - Accent1 2 4 4 5" xfId="6516" xr:uid="{00000000-0005-0000-0000-0000FF190000}"/>
    <cellStyle name="40% - Accent1 2 4 5" xfId="6517" xr:uid="{00000000-0005-0000-0000-0000001A0000}"/>
    <cellStyle name="40% - Accent1 2 4 5 2" xfId="6518" xr:uid="{00000000-0005-0000-0000-0000011A0000}"/>
    <cellStyle name="40% - Accent1 2 4 5 2 2" xfId="6519" xr:uid="{00000000-0005-0000-0000-0000021A0000}"/>
    <cellStyle name="40% - Accent1 2 4 5 2 2 2" xfId="6520" xr:uid="{00000000-0005-0000-0000-0000031A0000}"/>
    <cellStyle name="40% - Accent1 2 4 5 2 2 2 2" xfId="6521" xr:uid="{00000000-0005-0000-0000-0000041A0000}"/>
    <cellStyle name="40% - Accent1 2 4 5 2 2 3" xfId="6522" xr:uid="{00000000-0005-0000-0000-0000051A0000}"/>
    <cellStyle name="40% - Accent1 2 4 5 2 3" xfId="6523" xr:uid="{00000000-0005-0000-0000-0000061A0000}"/>
    <cellStyle name="40% - Accent1 2 4 5 2 3 2" xfId="6524" xr:uid="{00000000-0005-0000-0000-0000071A0000}"/>
    <cellStyle name="40% - Accent1 2 4 5 2 4" xfId="6525" xr:uid="{00000000-0005-0000-0000-0000081A0000}"/>
    <cellStyle name="40% - Accent1 2 4 5 3" xfId="6526" xr:uid="{00000000-0005-0000-0000-0000091A0000}"/>
    <cellStyle name="40% - Accent1 2 4 5 3 2" xfId="6527" xr:uid="{00000000-0005-0000-0000-00000A1A0000}"/>
    <cellStyle name="40% - Accent1 2 4 5 3 2 2" xfId="6528" xr:uid="{00000000-0005-0000-0000-00000B1A0000}"/>
    <cellStyle name="40% - Accent1 2 4 5 3 3" xfId="6529" xr:uid="{00000000-0005-0000-0000-00000C1A0000}"/>
    <cellStyle name="40% - Accent1 2 4 5 4" xfId="6530" xr:uid="{00000000-0005-0000-0000-00000D1A0000}"/>
    <cellStyle name="40% - Accent1 2 4 5 4 2" xfId="6531" xr:uid="{00000000-0005-0000-0000-00000E1A0000}"/>
    <cellStyle name="40% - Accent1 2 4 5 5" xfId="6532" xr:uid="{00000000-0005-0000-0000-00000F1A0000}"/>
    <cellStyle name="40% - Accent1 2 4 6" xfId="6533" xr:uid="{00000000-0005-0000-0000-0000101A0000}"/>
    <cellStyle name="40% - Accent1 2 4 6 2" xfId="6534" xr:uid="{00000000-0005-0000-0000-0000111A0000}"/>
    <cellStyle name="40% - Accent1 2 4 6 2 2" xfId="6535" xr:uid="{00000000-0005-0000-0000-0000121A0000}"/>
    <cellStyle name="40% - Accent1 2 4 6 2 2 2" xfId="6536" xr:uid="{00000000-0005-0000-0000-0000131A0000}"/>
    <cellStyle name="40% - Accent1 2 4 6 2 3" xfId="6537" xr:uid="{00000000-0005-0000-0000-0000141A0000}"/>
    <cellStyle name="40% - Accent1 2 4 6 3" xfId="6538" xr:uid="{00000000-0005-0000-0000-0000151A0000}"/>
    <cellStyle name="40% - Accent1 2 4 6 3 2" xfId="6539" xr:uid="{00000000-0005-0000-0000-0000161A0000}"/>
    <cellStyle name="40% - Accent1 2 4 6 4" xfId="6540" xr:uid="{00000000-0005-0000-0000-0000171A0000}"/>
    <cellStyle name="40% - Accent1 2 4 7" xfId="6541" xr:uid="{00000000-0005-0000-0000-0000181A0000}"/>
    <cellStyle name="40% - Accent1 2 4 7 2" xfId="6542" xr:uid="{00000000-0005-0000-0000-0000191A0000}"/>
    <cellStyle name="40% - Accent1 2 4 7 2 2" xfId="6543" xr:uid="{00000000-0005-0000-0000-00001A1A0000}"/>
    <cellStyle name="40% - Accent1 2 4 7 3" xfId="6544" xr:uid="{00000000-0005-0000-0000-00001B1A0000}"/>
    <cellStyle name="40% - Accent1 2 4 8" xfId="6545" xr:uid="{00000000-0005-0000-0000-00001C1A0000}"/>
    <cellStyle name="40% - Accent1 2 4 8 2" xfId="6546" xr:uid="{00000000-0005-0000-0000-00001D1A0000}"/>
    <cellStyle name="40% - Accent1 2 4 9" xfId="6547" xr:uid="{00000000-0005-0000-0000-00001E1A0000}"/>
    <cellStyle name="40% - Accent1 2 5" xfId="6548" xr:uid="{00000000-0005-0000-0000-00001F1A0000}"/>
    <cellStyle name="40% - Accent1 2 5 2" xfId="6549" xr:uid="{00000000-0005-0000-0000-0000201A0000}"/>
    <cellStyle name="40% - Accent1 2 5 2 2" xfId="6550" xr:uid="{00000000-0005-0000-0000-0000211A0000}"/>
    <cellStyle name="40% - Accent1 2 5 2 2 2" xfId="6551" xr:uid="{00000000-0005-0000-0000-0000221A0000}"/>
    <cellStyle name="40% - Accent1 2 5 2 2 2 2" xfId="6552" xr:uid="{00000000-0005-0000-0000-0000231A0000}"/>
    <cellStyle name="40% - Accent1 2 5 2 2 2 2 2" xfId="6553" xr:uid="{00000000-0005-0000-0000-0000241A0000}"/>
    <cellStyle name="40% - Accent1 2 5 2 2 2 2 2 2" xfId="6554" xr:uid="{00000000-0005-0000-0000-0000251A0000}"/>
    <cellStyle name="40% - Accent1 2 5 2 2 2 2 2 2 2" xfId="6555" xr:uid="{00000000-0005-0000-0000-0000261A0000}"/>
    <cellStyle name="40% - Accent1 2 5 2 2 2 2 2 3" xfId="6556" xr:uid="{00000000-0005-0000-0000-0000271A0000}"/>
    <cellStyle name="40% - Accent1 2 5 2 2 2 2 3" xfId="6557" xr:uid="{00000000-0005-0000-0000-0000281A0000}"/>
    <cellStyle name="40% - Accent1 2 5 2 2 2 2 3 2" xfId="6558" xr:uid="{00000000-0005-0000-0000-0000291A0000}"/>
    <cellStyle name="40% - Accent1 2 5 2 2 2 2 4" xfId="6559" xr:uid="{00000000-0005-0000-0000-00002A1A0000}"/>
    <cellStyle name="40% - Accent1 2 5 2 2 2 3" xfId="6560" xr:uid="{00000000-0005-0000-0000-00002B1A0000}"/>
    <cellStyle name="40% - Accent1 2 5 2 2 2 3 2" xfId="6561" xr:uid="{00000000-0005-0000-0000-00002C1A0000}"/>
    <cellStyle name="40% - Accent1 2 5 2 2 2 3 2 2" xfId="6562" xr:uid="{00000000-0005-0000-0000-00002D1A0000}"/>
    <cellStyle name="40% - Accent1 2 5 2 2 2 3 3" xfId="6563" xr:uid="{00000000-0005-0000-0000-00002E1A0000}"/>
    <cellStyle name="40% - Accent1 2 5 2 2 2 4" xfId="6564" xr:uid="{00000000-0005-0000-0000-00002F1A0000}"/>
    <cellStyle name="40% - Accent1 2 5 2 2 2 4 2" xfId="6565" xr:uid="{00000000-0005-0000-0000-0000301A0000}"/>
    <cellStyle name="40% - Accent1 2 5 2 2 2 5" xfId="6566" xr:uid="{00000000-0005-0000-0000-0000311A0000}"/>
    <cellStyle name="40% - Accent1 2 5 2 2 3" xfId="6567" xr:uid="{00000000-0005-0000-0000-0000321A0000}"/>
    <cellStyle name="40% - Accent1 2 5 2 2 3 2" xfId="6568" xr:uid="{00000000-0005-0000-0000-0000331A0000}"/>
    <cellStyle name="40% - Accent1 2 5 2 2 3 2 2" xfId="6569" xr:uid="{00000000-0005-0000-0000-0000341A0000}"/>
    <cellStyle name="40% - Accent1 2 5 2 2 3 2 2 2" xfId="6570" xr:uid="{00000000-0005-0000-0000-0000351A0000}"/>
    <cellStyle name="40% - Accent1 2 5 2 2 3 2 2 2 2" xfId="6571" xr:uid="{00000000-0005-0000-0000-0000361A0000}"/>
    <cellStyle name="40% - Accent1 2 5 2 2 3 2 2 3" xfId="6572" xr:uid="{00000000-0005-0000-0000-0000371A0000}"/>
    <cellStyle name="40% - Accent1 2 5 2 2 3 2 3" xfId="6573" xr:uid="{00000000-0005-0000-0000-0000381A0000}"/>
    <cellStyle name="40% - Accent1 2 5 2 2 3 2 3 2" xfId="6574" xr:uid="{00000000-0005-0000-0000-0000391A0000}"/>
    <cellStyle name="40% - Accent1 2 5 2 2 3 2 4" xfId="6575" xr:uid="{00000000-0005-0000-0000-00003A1A0000}"/>
    <cellStyle name="40% - Accent1 2 5 2 2 3 3" xfId="6576" xr:uid="{00000000-0005-0000-0000-00003B1A0000}"/>
    <cellStyle name="40% - Accent1 2 5 2 2 3 3 2" xfId="6577" xr:uid="{00000000-0005-0000-0000-00003C1A0000}"/>
    <cellStyle name="40% - Accent1 2 5 2 2 3 3 2 2" xfId="6578" xr:uid="{00000000-0005-0000-0000-00003D1A0000}"/>
    <cellStyle name="40% - Accent1 2 5 2 2 3 3 3" xfId="6579" xr:uid="{00000000-0005-0000-0000-00003E1A0000}"/>
    <cellStyle name="40% - Accent1 2 5 2 2 3 4" xfId="6580" xr:uid="{00000000-0005-0000-0000-00003F1A0000}"/>
    <cellStyle name="40% - Accent1 2 5 2 2 3 4 2" xfId="6581" xr:uid="{00000000-0005-0000-0000-0000401A0000}"/>
    <cellStyle name="40% - Accent1 2 5 2 2 3 5" xfId="6582" xr:uid="{00000000-0005-0000-0000-0000411A0000}"/>
    <cellStyle name="40% - Accent1 2 5 2 2 4" xfId="6583" xr:uid="{00000000-0005-0000-0000-0000421A0000}"/>
    <cellStyle name="40% - Accent1 2 5 2 2 4 2" xfId="6584" xr:uid="{00000000-0005-0000-0000-0000431A0000}"/>
    <cellStyle name="40% - Accent1 2 5 2 2 4 2 2" xfId="6585" xr:uid="{00000000-0005-0000-0000-0000441A0000}"/>
    <cellStyle name="40% - Accent1 2 5 2 2 4 2 2 2" xfId="6586" xr:uid="{00000000-0005-0000-0000-0000451A0000}"/>
    <cellStyle name="40% - Accent1 2 5 2 2 4 2 3" xfId="6587" xr:uid="{00000000-0005-0000-0000-0000461A0000}"/>
    <cellStyle name="40% - Accent1 2 5 2 2 4 3" xfId="6588" xr:uid="{00000000-0005-0000-0000-0000471A0000}"/>
    <cellStyle name="40% - Accent1 2 5 2 2 4 3 2" xfId="6589" xr:uid="{00000000-0005-0000-0000-0000481A0000}"/>
    <cellStyle name="40% - Accent1 2 5 2 2 4 4" xfId="6590" xr:uid="{00000000-0005-0000-0000-0000491A0000}"/>
    <cellStyle name="40% - Accent1 2 5 2 2 5" xfId="6591" xr:uid="{00000000-0005-0000-0000-00004A1A0000}"/>
    <cellStyle name="40% - Accent1 2 5 2 2 5 2" xfId="6592" xr:uid="{00000000-0005-0000-0000-00004B1A0000}"/>
    <cellStyle name="40% - Accent1 2 5 2 2 5 2 2" xfId="6593" xr:uid="{00000000-0005-0000-0000-00004C1A0000}"/>
    <cellStyle name="40% - Accent1 2 5 2 2 5 3" xfId="6594" xr:uid="{00000000-0005-0000-0000-00004D1A0000}"/>
    <cellStyle name="40% - Accent1 2 5 2 2 6" xfId="6595" xr:uid="{00000000-0005-0000-0000-00004E1A0000}"/>
    <cellStyle name="40% - Accent1 2 5 2 2 6 2" xfId="6596" xr:uid="{00000000-0005-0000-0000-00004F1A0000}"/>
    <cellStyle name="40% - Accent1 2 5 2 2 7" xfId="6597" xr:uid="{00000000-0005-0000-0000-0000501A0000}"/>
    <cellStyle name="40% - Accent1 2 5 2 3" xfId="6598" xr:uid="{00000000-0005-0000-0000-0000511A0000}"/>
    <cellStyle name="40% - Accent1 2 5 2 3 2" xfId="6599" xr:uid="{00000000-0005-0000-0000-0000521A0000}"/>
    <cellStyle name="40% - Accent1 2 5 2 3 2 2" xfId="6600" xr:uid="{00000000-0005-0000-0000-0000531A0000}"/>
    <cellStyle name="40% - Accent1 2 5 2 3 2 2 2" xfId="6601" xr:uid="{00000000-0005-0000-0000-0000541A0000}"/>
    <cellStyle name="40% - Accent1 2 5 2 3 2 2 2 2" xfId="6602" xr:uid="{00000000-0005-0000-0000-0000551A0000}"/>
    <cellStyle name="40% - Accent1 2 5 2 3 2 2 3" xfId="6603" xr:uid="{00000000-0005-0000-0000-0000561A0000}"/>
    <cellStyle name="40% - Accent1 2 5 2 3 2 3" xfId="6604" xr:uid="{00000000-0005-0000-0000-0000571A0000}"/>
    <cellStyle name="40% - Accent1 2 5 2 3 2 3 2" xfId="6605" xr:uid="{00000000-0005-0000-0000-0000581A0000}"/>
    <cellStyle name="40% - Accent1 2 5 2 3 2 4" xfId="6606" xr:uid="{00000000-0005-0000-0000-0000591A0000}"/>
    <cellStyle name="40% - Accent1 2 5 2 3 3" xfId="6607" xr:uid="{00000000-0005-0000-0000-00005A1A0000}"/>
    <cellStyle name="40% - Accent1 2 5 2 3 3 2" xfId="6608" xr:uid="{00000000-0005-0000-0000-00005B1A0000}"/>
    <cellStyle name="40% - Accent1 2 5 2 3 3 2 2" xfId="6609" xr:uid="{00000000-0005-0000-0000-00005C1A0000}"/>
    <cellStyle name="40% - Accent1 2 5 2 3 3 3" xfId="6610" xr:uid="{00000000-0005-0000-0000-00005D1A0000}"/>
    <cellStyle name="40% - Accent1 2 5 2 3 4" xfId="6611" xr:uid="{00000000-0005-0000-0000-00005E1A0000}"/>
    <cellStyle name="40% - Accent1 2 5 2 3 4 2" xfId="6612" xr:uid="{00000000-0005-0000-0000-00005F1A0000}"/>
    <cellStyle name="40% - Accent1 2 5 2 3 5" xfId="6613" xr:uid="{00000000-0005-0000-0000-0000601A0000}"/>
    <cellStyle name="40% - Accent1 2 5 2 4" xfId="6614" xr:uid="{00000000-0005-0000-0000-0000611A0000}"/>
    <cellStyle name="40% - Accent1 2 5 2 4 2" xfId="6615" xr:uid="{00000000-0005-0000-0000-0000621A0000}"/>
    <cellStyle name="40% - Accent1 2 5 2 4 2 2" xfId="6616" xr:uid="{00000000-0005-0000-0000-0000631A0000}"/>
    <cellStyle name="40% - Accent1 2 5 2 4 2 2 2" xfId="6617" xr:uid="{00000000-0005-0000-0000-0000641A0000}"/>
    <cellStyle name="40% - Accent1 2 5 2 4 2 2 2 2" xfId="6618" xr:uid="{00000000-0005-0000-0000-0000651A0000}"/>
    <cellStyle name="40% - Accent1 2 5 2 4 2 2 3" xfId="6619" xr:uid="{00000000-0005-0000-0000-0000661A0000}"/>
    <cellStyle name="40% - Accent1 2 5 2 4 2 3" xfId="6620" xr:uid="{00000000-0005-0000-0000-0000671A0000}"/>
    <cellStyle name="40% - Accent1 2 5 2 4 2 3 2" xfId="6621" xr:uid="{00000000-0005-0000-0000-0000681A0000}"/>
    <cellStyle name="40% - Accent1 2 5 2 4 2 4" xfId="6622" xr:uid="{00000000-0005-0000-0000-0000691A0000}"/>
    <cellStyle name="40% - Accent1 2 5 2 4 3" xfId="6623" xr:uid="{00000000-0005-0000-0000-00006A1A0000}"/>
    <cellStyle name="40% - Accent1 2 5 2 4 3 2" xfId="6624" xr:uid="{00000000-0005-0000-0000-00006B1A0000}"/>
    <cellStyle name="40% - Accent1 2 5 2 4 3 2 2" xfId="6625" xr:uid="{00000000-0005-0000-0000-00006C1A0000}"/>
    <cellStyle name="40% - Accent1 2 5 2 4 3 3" xfId="6626" xr:uid="{00000000-0005-0000-0000-00006D1A0000}"/>
    <cellStyle name="40% - Accent1 2 5 2 4 4" xfId="6627" xr:uid="{00000000-0005-0000-0000-00006E1A0000}"/>
    <cellStyle name="40% - Accent1 2 5 2 4 4 2" xfId="6628" xr:uid="{00000000-0005-0000-0000-00006F1A0000}"/>
    <cellStyle name="40% - Accent1 2 5 2 4 5" xfId="6629" xr:uid="{00000000-0005-0000-0000-0000701A0000}"/>
    <cellStyle name="40% - Accent1 2 5 2 5" xfId="6630" xr:uid="{00000000-0005-0000-0000-0000711A0000}"/>
    <cellStyle name="40% - Accent1 2 5 2 5 2" xfId="6631" xr:uid="{00000000-0005-0000-0000-0000721A0000}"/>
    <cellStyle name="40% - Accent1 2 5 2 5 2 2" xfId="6632" xr:uid="{00000000-0005-0000-0000-0000731A0000}"/>
    <cellStyle name="40% - Accent1 2 5 2 5 2 2 2" xfId="6633" xr:uid="{00000000-0005-0000-0000-0000741A0000}"/>
    <cellStyle name="40% - Accent1 2 5 2 5 2 3" xfId="6634" xr:uid="{00000000-0005-0000-0000-0000751A0000}"/>
    <cellStyle name="40% - Accent1 2 5 2 5 3" xfId="6635" xr:uid="{00000000-0005-0000-0000-0000761A0000}"/>
    <cellStyle name="40% - Accent1 2 5 2 5 3 2" xfId="6636" xr:uid="{00000000-0005-0000-0000-0000771A0000}"/>
    <cellStyle name="40% - Accent1 2 5 2 5 4" xfId="6637" xr:uid="{00000000-0005-0000-0000-0000781A0000}"/>
    <cellStyle name="40% - Accent1 2 5 2 6" xfId="6638" xr:uid="{00000000-0005-0000-0000-0000791A0000}"/>
    <cellStyle name="40% - Accent1 2 5 2 6 2" xfId="6639" xr:uid="{00000000-0005-0000-0000-00007A1A0000}"/>
    <cellStyle name="40% - Accent1 2 5 2 6 2 2" xfId="6640" xr:uid="{00000000-0005-0000-0000-00007B1A0000}"/>
    <cellStyle name="40% - Accent1 2 5 2 6 3" xfId="6641" xr:uid="{00000000-0005-0000-0000-00007C1A0000}"/>
    <cellStyle name="40% - Accent1 2 5 2 7" xfId="6642" xr:uid="{00000000-0005-0000-0000-00007D1A0000}"/>
    <cellStyle name="40% - Accent1 2 5 2 7 2" xfId="6643" xr:uid="{00000000-0005-0000-0000-00007E1A0000}"/>
    <cellStyle name="40% - Accent1 2 5 2 8" xfId="6644" xr:uid="{00000000-0005-0000-0000-00007F1A0000}"/>
    <cellStyle name="40% - Accent1 2 5 3" xfId="6645" xr:uid="{00000000-0005-0000-0000-0000801A0000}"/>
    <cellStyle name="40% - Accent1 2 5 3 2" xfId="6646" xr:uid="{00000000-0005-0000-0000-0000811A0000}"/>
    <cellStyle name="40% - Accent1 2 5 3 2 2" xfId="6647" xr:uid="{00000000-0005-0000-0000-0000821A0000}"/>
    <cellStyle name="40% - Accent1 2 5 3 2 2 2" xfId="6648" xr:uid="{00000000-0005-0000-0000-0000831A0000}"/>
    <cellStyle name="40% - Accent1 2 5 3 2 2 2 2" xfId="6649" xr:uid="{00000000-0005-0000-0000-0000841A0000}"/>
    <cellStyle name="40% - Accent1 2 5 3 2 2 2 2 2" xfId="6650" xr:uid="{00000000-0005-0000-0000-0000851A0000}"/>
    <cellStyle name="40% - Accent1 2 5 3 2 2 2 3" xfId="6651" xr:uid="{00000000-0005-0000-0000-0000861A0000}"/>
    <cellStyle name="40% - Accent1 2 5 3 2 2 3" xfId="6652" xr:uid="{00000000-0005-0000-0000-0000871A0000}"/>
    <cellStyle name="40% - Accent1 2 5 3 2 2 3 2" xfId="6653" xr:uid="{00000000-0005-0000-0000-0000881A0000}"/>
    <cellStyle name="40% - Accent1 2 5 3 2 2 4" xfId="6654" xr:uid="{00000000-0005-0000-0000-0000891A0000}"/>
    <cellStyle name="40% - Accent1 2 5 3 2 3" xfId="6655" xr:uid="{00000000-0005-0000-0000-00008A1A0000}"/>
    <cellStyle name="40% - Accent1 2 5 3 2 3 2" xfId="6656" xr:uid="{00000000-0005-0000-0000-00008B1A0000}"/>
    <cellStyle name="40% - Accent1 2 5 3 2 3 2 2" xfId="6657" xr:uid="{00000000-0005-0000-0000-00008C1A0000}"/>
    <cellStyle name="40% - Accent1 2 5 3 2 3 3" xfId="6658" xr:uid="{00000000-0005-0000-0000-00008D1A0000}"/>
    <cellStyle name="40% - Accent1 2 5 3 2 4" xfId="6659" xr:uid="{00000000-0005-0000-0000-00008E1A0000}"/>
    <cellStyle name="40% - Accent1 2 5 3 2 4 2" xfId="6660" xr:uid="{00000000-0005-0000-0000-00008F1A0000}"/>
    <cellStyle name="40% - Accent1 2 5 3 2 5" xfId="6661" xr:uid="{00000000-0005-0000-0000-0000901A0000}"/>
    <cellStyle name="40% - Accent1 2 5 3 3" xfId="6662" xr:uid="{00000000-0005-0000-0000-0000911A0000}"/>
    <cellStyle name="40% - Accent1 2 5 3 3 2" xfId="6663" xr:uid="{00000000-0005-0000-0000-0000921A0000}"/>
    <cellStyle name="40% - Accent1 2 5 3 3 2 2" xfId="6664" xr:uid="{00000000-0005-0000-0000-0000931A0000}"/>
    <cellStyle name="40% - Accent1 2 5 3 3 2 2 2" xfId="6665" xr:uid="{00000000-0005-0000-0000-0000941A0000}"/>
    <cellStyle name="40% - Accent1 2 5 3 3 2 2 2 2" xfId="6666" xr:uid="{00000000-0005-0000-0000-0000951A0000}"/>
    <cellStyle name="40% - Accent1 2 5 3 3 2 2 3" xfId="6667" xr:uid="{00000000-0005-0000-0000-0000961A0000}"/>
    <cellStyle name="40% - Accent1 2 5 3 3 2 3" xfId="6668" xr:uid="{00000000-0005-0000-0000-0000971A0000}"/>
    <cellStyle name="40% - Accent1 2 5 3 3 2 3 2" xfId="6669" xr:uid="{00000000-0005-0000-0000-0000981A0000}"/>
    <cellStyle name="40% - Accent1 2 5 3 3 2 4" xfId="6670" xr:uid="{00000000-0005-0000-0000-0000991A0000}"/>
    <cellStyle name="40% - Accent1 2 5 3 3 3" xfId="6671" xr:uid="{00000000-0005-0000-0000-00009A1A0000}"/>
    <cellStyle name="40% - Accent1 2 5 3 3 3 2" xfId="6672" xr:uid="{00000000-0005-0000-0000-00009B1A0000}"/>
    <cellStyle name="40% - Accent1 2 5 3 3 3 2 2" xfId="6673" xr:uid="{00000000-0005-0000-0000-00009C1A0000}"/>
    <cellStyle name="40% - Accent1 2 5 3 3 3 3" xfId="6674" xr:uid="{00000000-0005-0000-0000-00009D1A0000}"/>
    <cellStyle name="40% - Accent1 2 5 3 3 4" xfId="6675" xr:uid="{00000000-0005-0000-0000-00009E1A0000}"/>
    <cellStyle name="40% - Accent1 2 5 3 3 4 2" xfId="6676" xr:uid="{00000000-0005-0000-0000-00009F1A0000}"/>
    <cellStyle name="40% - Accent1 2 5 3 3 5" xfId="6677" xr:uid="{00000000-0005-0000-0000-0000A01A0000}"/>
    <cellStyle name="40% - Accent1 2 5 3 4" xfId="6678" xr:uid="{00000000-0005-0000-0000-0000A11A0000}"/>
    <cellStyle name="40% - Accent1 2 5 3 4 2" xfId="6679" xr:uid="{00000000-0005-0000-0000-0000A21A0000}"/>
    <cellStyle name="40% - Accent1 2 5 3 4 2 2" xfId="6680" xr:uid="{00000000-0005-0000-0000-0000A31A0000}"/>
    <cellStyle name="40% - Accent1 2 5 3 4 2 2 2" xfId="6681" xr:uid="{00000000-0005-0000-0000-0000A41A0000}"/>
    <cellStyle name="40% - Accent1 2 5 3 4 2 3" xfId="6682" xr:uid="{00000000-0005-0000-0000-0000A51A0000}"/>
    <cellStyle name="40% - Accent1 2 5 3 4 3" xfId="6683" xr:uid="{00000000-0005-0000-0000-0000A61A0000}"/>
    <cellStyle name="40% - Accent1 2 5 3 4 3 2" xfId="6684" xr:uid="{00000000-0005-0000-0000-0000A71A0000}"/>
    <cellStyle name="40% - Accent1 2 5 3 4 4" xfId="6685" xr:uid="{00000000-0005-0000-0000-0000A81A0000}"/>
    <cellStyle name="40% - Accent1 2 5 3 5" xfId="6686" xr:uid="{00000000-0005-0000-0000-0000A91A0000}"/>
    <cellStyle name="40% - Accent1 2 5 3 5 2" xfId="6687" xr:uid="{00000000-0005-0000-0000-0000AA1A0000}"/>
    <cellStyle name="40% - Accent1 2 5 3 5 2 2" xfId="6688" xr:uid="{00000000-0005-0000-0000-0000AB1A0000}"/>
    <cellStyle name="40% - Accent1 2 5 3 5 3" xfId="6689" xr:uid="{00000000-0005-0000-0000-0000AC1A0000}"/>
    <cellStyle name="40% - Accent1 2 5 3 6" xfId="6690" xr:uid="{00000000-0005-0000-0000-0000AD1A0000}"/>
    <cellStyle name="40% - Accent1 2 5 3 6 2" xfId="6691" xr:uid="{00000000-0005-0000-0000-0000AE1A0000}"/>
    <cellStyle name="40% - Accent1 2 5 3 7" xfId="6692" xr:uid="{00000000-0005-0000-0000-0000AF1A0000}"/>
    <cellStyle name="40% - Accent1 2 5 4" xfId="6693" xr:uid="{00000000-0005-0000-0000-0000B01A0000}"/>
    <cellStyle name="40% - Accent1 2 5 4 2" xfId="6694" xr:uid="{00000000-0005-0000-0000-0000B11A0000}"/>
    <cellStyle name="40% - Accent1 2 5 4 2 2" xfId="6695" xr:uid="{00000000-0005-0000-0000-0000B21A0000}"/>
    <cellStyle name="40% - Accent1 2 5 4 2 2 2" xfId="6696" xr:uid="{00000000-0005-0000-0000-0000B31A0000}"/>
    <cellStyle name="40% - Accent1 2 5 4 2 2 2 2" xfId="6697" xr:uid="{00000000-0005-0000-0000-0000B41A0000}"/>
    <cellStyle name="40% - Accent1 2 5 4 2 2 3" xfId="6698" xr:uid="{00000000-0005-0000-0000-0000B51A0000}"/>
    <cellStyle name="40% - Accent1 2 5 4 2 3" xfId="6699" xr:uid="{00000000-0005-0000-0000-0000B61A0000}"/>
    <cellStyle name="40% - Accent1 2 5 4 2 3 2" xfId="6700" xr:uid="{00000000-0005-0000-0000-0000B71A0000}"/>
    <cellStyle name="40% - Accent1 2 5 4 2 4" xfId="6701" xr:uid="{00000000-0005-0000-0000-0000B81A0000}"/>
    <cellStyle name="40% - Accent1 2 5 4 3" xfId="6702" xr:uid="{00000000-0005-0000-0000-0000B91A0000}"/>
    <cellStyle name="40% - Accent1 2 5 4 3 2" xfId="6703" xr:uid="{00000000-0005-0000-0000-0000BA1A0000}"/>
    <cellStyle name="40% - Accent1 2 5 4 3 2 2" xfId="6704" xr:uid="{00000000-0005-0000-0000-0000BB1A0000}"/>
    <cellStyle name="40% - Accent1 2 5 4 3 3" xfId="6705" xr:uid="{00000000-0005-0000-0000-0000BC1A0000}"/>
    <cellStyle name="40% - Accent1 2 5 4 4" xfId="6706" xr:uid="{00000000-0005-0000-0000-0000BD1A0000}"/>
    <cellStyle name="40% - Accent1 2 5 4 4 2" xfId="6707" xr:uid="{00000000-0005-0000-0000-0000BE1A0000}"/>
    <cellStyle name="40% - Accent1 2 5 4 5" xfId="6708" xr:uid="{00000000-0005-0000-0000-0000BF1A0000}"/>
    <cellStyle name="40% - Accent1 2 5 5" xfId="6709" xr:uid="{00000000-0005-0000-0000-0000C01A0000}"/>
    <cellStyle name="40% - Accent1 2 5 5 2" xfId="6710" xr:uid="{00000000-0005-0000-0000-0000C11A0000}"/>
    <cellStyle name="40% - Accent1 2 5 5 2 2" xfId="6711" xr:uid="{00000000-0005-0000-0000-0000C21A0000}"/>
    <cellStyle name="40% - Accent1 2 5 5 2 2 2" xfId="6712" xr:uid="{00000000-0005-0000-0000-0000C31A0000}"/>
    <cellStyle name="40% - Accent1 2 5 5 2 2 2 2" xfId="6713" xr:uid="{00000000-0005-0000-0000-0000C41A0000}"/>
    <cellStyle name="40% - Accent1 2 5 5 2 2 3" xfId="6714" xr:uid="{00000000-0005-0000-0000-0000C51A0000}"/>
    <cellStyle name="40% - Accent1 2 5 5 2 3" xfId="6715" xr:uid="{00000000-0005-0000-0000-0000C61A0000}"/>
    <cellStyle name="40% - Accent1 2 5 5 2 3 2" xfId="6716" xr:uid="{00000000-0005-0000-0000-0000C71A0000}"/>
    <cellStyle name="40% - Accent1 2 5 5 2 4" xfId="6717" xr:uid="{00000000-0005-0000-0000-0000C81A0000}"/>
    <cellStyle name="40% - Accent1 2 5 5 3" xfId="6718" xr:uid="{00000000-0005-0000-0000-0000C91A0000}"/>
    <cellStyle name="40% - Accent1 2 5 5 3 2" xfId="6719" xr:uid="{00000000-0005-0000-0000-0000CA1A0000}"/>
    <cellStyle name="40% - Accent1 2 5 5 3 2 2" xfId="6720" xr:uid="{00000000-0005-0000-0000-0000CB1A0000}"/>
    <cellStyle name="40% - Accent1 2 5 5 3 3" xfId="6721" xr:uid="{00000000-0005-0000-0000-0000CC1A0000}"/>
    <cellStyle name="40% - Accent1 2 5 5 4" xfId="6722" xr:uid="{00000000-0005-0000-0000-0000CD1A0000}"/>
    <cellStyle name="40% - Accent1 2 5 5 4 2" xfId="6723" xr:uid="{00000000-0005-0000-0000-0000CE1A0000}"/>
    <cellStyle name="40% - Accent1 2 5 5 5" xfId="6724" xr:uid="{00000000-0005-0000-0000-0000CF1A0000}"/>
    <cellStyle name="40% - Accent1 2 5 6" xfId="6725" xr:uid="{00000000-0005-0000-0000-0000D01A0000}"/>
    <cellStyle name="40% - Accent1 2 5 6 2" xfId="6726" xr:uid="{00000000-0005-0000-0000-0000D11A0000}"/>
    <cellStyle name="40% - Accent1 2 5 6 2 2" xfId="6727" xr:uid="{00000000-0005-0000-0000-0000D21A0000}"/>
    <cellStyle name="40% - Accent1 2 5 6 2 2 2" xfId="6728" xr:uid="{00000000-0005-0000-0000-0000D31A0000}"/>
    <cellStyle name="40% - Accent1 2 5 6 2 3" xfId="6729" xr:uid="{00000000-0005-0000-0000-0000D41A0000}"/>
    <cellStyle name="40% - Accent1 2 5 6 3" xfId="6730" xr:uid="{00000000-0005-0000-0000-0000D51A0000}"/>
    <cellStyle name="40% - Accent1 2 5 6 3 2" xfId="6731" xr:uid="{00000000-0005-0000-0000-0000D61A0000}"/>
    <cellStyle name="40% - Accent1 2 5 6 4" xfId="6732" xr:uid="{00000000-0005-0000-0000-0000D71A0000}"/>
    <cellStyle name="40% - Accent1 2 5 7" xfId="6733" xr:uid="{00000000-0005-0000-0000-0000D81A0000}"/>
    <cellStyle name="40% - Accent1 2 5 7 2" xfId="6734" xr:uid="{00000000-0005-0000-0000-0000D91A0000}"/>
    <cellStyle name="40% - Accent1 2 5 7 2 2" xfId="6735" xr:uid="{00000000-0005-0000-0000-0000DA1A0000}"/>
    <cellStyle name="40% - Accent1 2 5 7 3" xfId="6736" xr:uid="{00000000-0005-0000-0000-0000DB1A0000}"/>
    <cellStyle name="40% - Accent1 2 5 8" xfId="6737" xr:uid="{00000000-0005-0000-0000-0000DC1A0000}"/>
    <cellStyle name="40% - Accent1 2 5 8 2" xfId="6738" xr:uid="{00000000-0005-0000-0000-0000DD1A0000}"/>
    <cellStyle name="40% - Accent1 2 5 9" xfId="6739" xr:uid="{00000000-0005-0000-0000-0000DE1A0000}"/>
    <cellStyle name="40% - Accent1 2 6" xfId="6740" xr:uid="{00000000-0005-0000-0000-0000DF1A0000}"/>
    <cellStyle name="40% - Accent1 2 6 2" xfId="6741" xr:uid="{00000000-0005-0000-0000-0000E01A0000}"/>
    <cellStyle name="40% - Accent1 2 6 2 2" xfId="6742" xr:uid="{00000000-0005-0000-0000-0000E11A0000}"/>
    <cellStyle name="40% - Accent1 2 6 2 2 2" xfId="6743" xr:uid="{00000000-0005-0000-0000-0000E21A0000}"/>
    <cellStyle name="40% - Accent1 2 6 2 2 2 2" xfId="6744" xr:uid="{00000000-0005-0000-0000-0000E31A0000}"/>
    <cellStyle name="40% - Accent1 2 6 2 2 2 2 2" xfId="6745" xr:uid="{00000000-0005-0000-0000-0000E41A0000}"/>
    <cellStyle name="40% - Accent1 2 6 2 2 2 2 2 2" xfId="6746" xr:uid="{00000000-0005-0000-0000-0000E51A0000}"/>
    <cellStyle name="40% - Accent1 2 6 2 2 2 2 3" xfId="6747" xr:uid="{00000000-0005-0000-0000-0000E61A0000}"/>
    <cellStyle name="40% - Accent1 2 6 2 2 2 3" xfId="6748" xr:uid="{00000000-0005-0000-0000-0000E71A0000}"/>
    <cellStyle name="40% - Accent1 2 6 2 2 2 3 2" xfId="6749" xr:uid="{00000000-0005-0000-0000-0000E81A0000}"/>
    <cellStyle name="40% - Accent1 2 6 2 2 2 4" xfId="6750" xr:uid="{00000000-0005-0000-0000-0000E91A0000}"/>
    <cellStyle name="40% - Accent1 2 6 2 2 3" xfId="6751" xr:uid="{00000000-0005-0000-0000-0000EA1A0000}"/>
    <cellStyle name="40% - Accent1 2 6 2 2 3 2" xfId="6752" xr:uid="{00000000-0005-0000-0000-0000EB1A0000}"/>
    <cellStyle name="40% - Accent1 2 6 2 2 3 2 2" xfId="6753" xr:uid="{00000000-0005-0000-0000-0000EC1A0000}"/>
    <cellStyle name="40% - Accent1 2 6 2 2 3 3" xfId="6754" xr:uid="{00000000-0005-0000-0000-0000ED1A0000}"/>
    <cellStyle name="40% - Accent1 2 6 2 2 4" xfId="6755" xr:uid="{00000000-0005-0000-0000-0000EE1A0000}"/>
    <cellStyle name="40% - Accent1 2 6 2 2 4 2" xfId="6756" xr:uid="{00000000-0005-0000-0000-0000EF1A0000}"/>
    <cellStyle name="40% - Accent1 2 6 2 2 5" xfId="6757" xr:uid="{00000000-0005-0000-0000-0000F01A0000}"/>
    <cellStyle name="40% - Accent1 2 6 2 3" xfId="6758" xr:uid="{00000000-0005-0000-0000-0000F11A0000}"/>
    <cellStyle name="40% - Accent1 2 6 2 3 2" xfId="6759" xr:uid="{00000000-0005-0000-0000-0000F21A0000}"/>
    <cellStyle name="40% - Accent1 2 6 2 3 2 2" xfId="6760" xr:uid="{00000000-0005-0000-0000-0000F31A0000}"/>
    <cellStyle name="40% - Accent1 2 6 2 3 2 2 2" xfId="6761" xr:uid="{00000000-0005-0000-0000-0000F41A0000}"/>
    <cellStyle name="40% - Accent1 2 6 2 3 2 2 2 2" xfId="6762" xr:uid="{00000000-0005-0000-0000-0000F51A0000}"/>
    <cellStyle name="40% - Accent1 2 6 2 3 2 2 3" xfId="6763" xr:uid="{00000000-0005-0000-0000-0000F61A0000}"/>
    <cellStyle name="40% - Accent1 2 6 2 3 2 3" xfId="6764" xr:uid="{00000000-0005-0000-0000-0000F71A0000}"/>
    <cellStyle name="40% - Accent1 2 6 2 3 2 3 2" xfId="6765" xr:uid="{00000000-0005-0000-0000-0000F81A0000}"/>
    <cellStyle name="40% - Accent1 2 6 2 3 2 4" xfId="6766" xr:uid="{00000000-0005-0000-0000-0000F91A0000}"/>
    <cellStyle name="40% - Accent1 2 6 2 3 3" xfId="6767" xr:uid="{00000000-0005-0000-0000-0000FA1A0000}"/>
    <cellStyle name="40% - Accent1 2 6 2 3 3 2" xfId="6768" xr:uid="{00000000-0005-0000-0000-0000FB1A0000}"/>
    <cellStyle name="40% - Accent1 2 6 2 3 3 2 2" xfId="6769" xr:uid="{00000000-0005-0000-0000-0000FC1A0000}"/>
    <cellStyle name="40% - Accent1 2 6 2 3 3 3" xfId="6770" xr:uid="{00000000-0005-0000-0000-0000FD1A0000}"/>
    <cellStyle name="40% - Accent1 2 6 2 3 4" xfId="6771" xr:uid="{00000000-0005-0000-0000-0000FE1A0000}"/>
    <cellStyle name="40% - Accent1 2 6 2 3 4 2" xfId="6772" xr:uid="{00000000-0005-0000-0000-0000FF1A0000}"/>
    <cellStyle name="40% - Accent1 2 6 2 3 5" xfId="6773" xr:uid="{00000000-0005-0000-0000-0000001B0000}"/>
    <cellStyle name="40% - Accent1 2 6 2 4" xfId="6774" xr:uid="{00000000-0005-0000-0000-0000011B0000}"/>
    <cellStyle name="40% - Accent1 2 6 2 4 2" xfId="6775" xr:uid="{00000000-0005-0000-0000-0000021B0000}"/>
    <cellStyle name="40% - Accent1 2 6 2 4 2 2" xfId="6776" xr:uid="{00000000-0005-0000-0000-0000031B0000}"/>
    <cellStyle name="40% - Accent1 2 6 2 4 2 2 2" xfId="6777" xr:uid="{00000000-0005-0000-0000-0000041B0000}"/>
    <cellStyle name="40% - Accent1 2 6 2 4 2 3" xfId="6778" xr:uid="{00000000-0005-0000-0000-0000051B0000}"/>
    <cellStyle name="40% - Accent1 2 6 2 4 3" xfId="6779" xr:uid="{00000000-0005-0000-0000-0000061B0000}"/>
    <cellStyle name="40% - Accent1 2 6 2 4 3 2" xfId="6780" xr:uid="{00000000-0005-0000-0000-0000071B0000}"/>
    <cellStyle name="40% - Accent1 2 6 2 4 4" xfId="6781" xr:uid="{00000000-0005-0000-0000-0000081B0000}"/>
    <cellStyle name="40% - Accent1 2 6 2 5" xfId="6782" xr:uid="{00000000-0005-0000-0000-0000091B0000}"/>
    <cellStyle name="40% - Accent1 2 6 2 5 2" xfId="6783" xr:uid="{00000000-0005-0000-0000-00000A1B0000}"/>
    <cellStyle name="40% - Accent1 2 6 2 5 2 2" xfId="6784" xr:uid="{00000000-0005-0000-0000-00000B1B0000}"/>
    <cellStyle name="40% - Accent1 2 6 2 5 3" xfId="6785" xr:uid="{00000000-0005-0000-0000-00000C1B0000}"/>
    <cellStyle name="40% - Accent1 2 6 2 6" xfId="6786" xr:uid="{00000000-0005-0000-0000-00000D1B0000}"/>
    <cellStyle name="40% - Accent1 2 6 2 6 2" xfId="6787" xr:uid="{00000000-0005-0000-0000-00000E1B0000}"/>
    <cellStyle name="40% - Accent1 2 6 2 7" xfId="6788" xr:uid="{00000000-0005-0000-0000-00000F1B0000}"/>
    <cellStyle name="40% - Accent1 2 6 3" xfId="6789" xr:uid="{00000000-0005-0000-0000-0000101B0000}"/>
    <cellStyle name="40% - Accent1 2 6 3 2" xfId="6790" xr:uid="{00000000-0005-0000-0000-0000111B0000}"/>
    <cellStyle name="40% - Accent1 2 6 3 2 2" xfId="6791" xr:uid="{00000000-0005-0000-0000-0000121B0000}"/>
    <cellStyle name="40% - Accent1 2 6 3 2 2 2" xfId="6792" xr:uid="{00000000-0005-0000-0000-0000131B0000}"/>
    <cellStyle name="40% - Accent1 2 6 3 2 2 2 2" xfId="6793" xr:uid="{00000000-0005-0000-0000-0000141B0000}"/>
    <cellStyle name="40% - Accent1 2 6 3 2 2 3" xfId="6794" xr:uid="{00000000-0005-0000-0000-0000151B0000}"/>
    <cellStyle name="40% - Accent1 2 6 3 2 3" xfId="6795" xr:uid="{00000000-0005-0000-0000-0000161B0000}"/>
    <cellStyle name="40% - Accent1 2 6 3 2 3 2" xfId="6796" xr:uid="{00000000-0005-0000-0000-0000171B0000}"/>
    <cellStyle name="40% - Accent1 2 6 3 2 4" xfId="6797" xr:uid="{00000000-0005-0000-0000-0000181B0000}"/>
    <cellStyle name="40% - Accent1 2 6 3 3" xfId="6798" xr:uid="{00000000-0005-0000-0000-0000191B0000}"/>
    <cellStyle name="40% - Accent1 2 6 3 3 2" xfId="6799" xr:uid="{00000000-0005-0000-0000-00001A1B0000}"/>
    <cellStyle name="40% - Accent1 2 6 3 3 2 2" xfId="6800" xr:uid="{00000000-0005-0000-0000-00001B1B0000}"/>
    <cellStyle name="40% - Accent1 2 6 3 3 3" xfId="6801" xr:uid="{00000000-0005-0000-0000-00001C1B0000}"/>
    <cellStyle name="40% - Accent1 2 6 3 4" xfId="6802" xr:uid="{00000000-0005-0000-0000-00001D1B0000}"/>
    <cellStyle name="40% - Accent1 2 6 3 4 2" xfId="6803" xr:uid="{00000000-0005-0000-0000-00001E1B0000}"/>
    <cellStyle name="40% - Accent1 2 6 3 5" xfId="6804" xr:uid="{00000000-0005-0000-0000-00001F1B0000}"/>
    <cellStyle name="40% - Accent1 2 6 4" xfId="6805" xr:uid="{00000000-0005-0000-0000-0000201B0000}"/>
    <cellStyle name="40% - Accent1 2 6 4 2" xfId="6806" xr:uid="{00000000-0005-0000-0000-0000211B0000}"/>
    <cellStyle name="40% - Accent1 2 6 4 2 2" xfId="6807" xr:uid="{00000000-0005-0000-0000-0000221B0000}"/>
    <cellStyle name="40% - Accent1 2 6 4 2 2 2" xfId="6808" xr:uid="{00000000-0005-0000-0000-0000231B0000}"/>
    <cellStyle name="40% - Accent1 2 6 4 2 2 2 2" xfId="6809" xr:uid="{00000000-0005-0000-0000-0000241B0000}"/>
    <cellStyle name="40% - Accent1 2 6 4 2 2 3" xfId="6810" xr:uid="{00000000-0005-0000-0000-0000251B0000}"/>
    <cellStyle name="40% - Accent1 2 6 4 2 3" xfId="6811" xr:uid="{00000000-0005-0000-0000-0000261B0000}"/>
    <cellStyle name="40% - Accent1 2 6 4 2 3 2" xfId="6812" xr:uid="{00000000-0005-0000-0000-0000271B0000}"/>
    <cellStyle name="40% - Accent1 2 6 4 2 4" xfId="6813" xr:uid="{00000000-0005-0000-0000-0000281B0000}"/>
    <cellStyle name="40% - Accent1 2 6 4 3" xfId="6814" xr:uid="{00000000-0005-0000-0000-0000291B0000}"/>
    <cellStyle name="40% - Accent1 2 6 4 3 2" xfId="6815" xr:uid="{00000000-0005-0000-0000-00002A1B0000}"/>
    <cellStyle name="40% - Accent1 2 6 4 3 2 2" xfId="6816" xr:uid="{00000000-0005-0000-0000-00002B1B0000}"/>
    <cellStyle name="40% - Accent1 2 6 4 3 3" xfId="6817" xr:uid="{00000000-0005-0000-0000-00002C1B0000}"/>
    <cellStyle name="40% - Accent1 2 6 4 4" xfId="6818" xr:uid="{00000000-0005-0000-0000-00002D1B0000}"/>
    <cellStyle name="40% - Accent1 2 6 4 4 2" xfId="6819" xr:uid="{00000000-0005-0000-0000-00002E1B0000}"/>
    <cellStyle name="40% - Accent1 2 6 4 5" xfId="6820" xr:uid="{00000000-0005-0000-0000-00002F1B0000}"/>
    <cellStyle name="40% - Accent1 2 6 5" xfId="6821" xr:uid="{00000000-0005-0000-0000-0000301B0000}"/>
    <cellStyle name="40% - Accent1 2 6 5 2" xfId="6822" xr:uid="{00000000-0005-0000-0000-0000311B0000}"/>
    <cellStyle name="40% - Accent1 2 6 5 2 2" xfId="6823" xr:uid="{00000000-0005-0000-0000-0000321B0000}"/>
    <cellStyle name="40% - Accent1 2 6 5 2 2 2" xfId="6824" xr:uid="{00000000-0005-0000-0000-0000331B0000}"/>
    <cellStyle name="40% - Accent1 2 6 5 2 3" xfId="6825" xr:uid="{00000000-0005-0000-0000-0000341B0000}"/>
    <cellStyle name="40% - Accent1 2 6 5 3" xfId="6826" xr:uid="{00000000-0005-0000-0000-0000351B0000}"/>
    <cellStyle name="40% - Accent1 2 6 5 3 2" xfId="6827" xr:uid="{00000000-0005-0000-0000-0000361B0000}"/>
    <cellStyle name="40% - Accent1 2 6 5 4" xfId="6828" xr:uid="{00000000-0005-0000-0000-0000371B0000}"/>
    <cellStyle name="40% - Accent1 2 6 6" xfId="6829" xr:uid="{00000000-0005-0000-0000-0000381B0000}"/>
    <cellStyle name="40% - Accent1 2 6 6 2" xfId="6830" xr:uid="{00000000-0005-0000-0000-0000391B0000}"/>
    <cellStyle name="40% - Accent1 2 6 6 2 2" xfId="6831" xr:uid="{00000000-0005-0000-0000-00003A1B0000}"/>
    <cellStyle name="40% - Accent1 2 6 6 3" xfId="6832" xr:uid="{00000000-0005-0000-0000-00003B1B0000}"/>
    <cellStyle name="40% - Accent1 2 6 7" xfId="6833" xr:uid="{00000000-0005-0000-0000-00003C1B0000}"/>
    <cellStyle name="40% - Accent1 2 6 7 2" xfId="6834" xr:uid="{00000000-0005-0000-0000-00003D1B0000}"/>
    <cellStyle name="40% - Accent1 2 6 8" xfId="6835" xr:uid="{00000000-0005-0000-0000-00003E1B0000}"/>
    <cellStyle name="40% - Accent1 2 7" xfId="6836" xr:uid="{00000000-0005-0000-0000-00003F1B0000}"/>
    <cellStyle name="40% - Accent1 2 7 2" xfId="6837" xr:uid="{00000000-0005-0000-0000-0000401B0000}"/>
    <cellStyle name="40% - Accent1 2 7 2 2" xfId="6838" xr:uid="{00000000-0005-0000-0000-0000411B0000}"/>
    <cellStyle name="40% - Accent1 2 7 2 2 2" xfId="6839" xr:uid="{00000000-0005-0000-0000-0000421B0000}"/>
    <cellStyle name="40% - Accent1 2 7 2 2 2 2" xfId="6840" xr:uid="{00000000-0005-0000-0000-0000431B0000}"/>
    <cellStyle name="40% - Accent1 2 7 2 2 2 2 2" xfId="6841" xr:uid="{00000000-0005-0000-0000-0000441B0000}"/>
    <cellStyle name="40% - Accent1 2 7 2 2 2 3" xfId="6842" xr:uid="{00000000-0005-0000-0000-0000451B0000}"/>
    <cellStyle name="40% - Accent1 2 7 2 2 3" xfId="6843" xr:uid="{00000000-0005-0000-0000-0000461B0000}"/>
    <cellStyle name="40% - Accent1 2 7 2 2 3 2" xfId="6844" xr:uid="{00000000-0005-0000-0000-0000471B0000}"/>
    <cellStyle name="40% - Accent1 2 7 2 2 4" xfId="6845" xr:uid="{00000000-0005-0000-0000-0000481B0000}"/>
    <cellStyle name="40% - Accent1 2 7 2 3" xfId="6846" xr:uid="{00000000-0005-0000-0000-0000491B0000}"/>
    <cellStyle name="40% - Accent1 2 7 2 3 2" xfId="6847" xr:uid="{00000000-0005-0000-0000-00004A1B0000}"/>
    <cellStyle name="40% - Accent1 2 7 2 3 2 2" xfId="6848" xr:uid="{00000000-0005-0000-0000-00004B1B0000}"/>
    <cellStyle name="40% - Accent1 2 7 2 3 3" xfId="6849" xr:uid="{00000000-0005-0000-0000-00004C1B0000}"/>
    <cellStyle name="40% - Accent1 2 7 2 4" xfId="6850" xr:uid="{00000000-0005-0000-0000-00004D1B0000}"/>
    <cellStyle name="40% - Accent1 2 7 2 4 2" xfId="6851" xr:uid="{00000000-0005-0000-0000-00004E1B0000}"/>
    <cellStyle name="40% - Accent1 2 7 2 5" xfId="6852" xr:uid="{00000000-0005-0000-0000-00004F1B0000}"/>
    <cellStyle name="40% - Accent1 2 7 3" xfId="6853" xr:uid="{00000000-0005-0000-0000-0000501B0000}"/>
    <cellStyle name="40% - Accent1 2 7 3 2" xfId="6854" xr:uid="{00000000-0005-0000-0000-0000511B0000}"/>
    <cellStyle name="40% - Accent1 2 7 3 2 2" xfId="6855" xr:uid="{00000000-0005-0000-0000-0000521B0000}"/>
    <cellStyle name="40% - Accent1 2 7 3 2 2 2" xfId="6856" xr:uid="{00000000-0005-0000-0000-0000531B0000}"/>
    <cellStyle name="40% - Accent1 2 7 3 2 2 2 2" xfId="6857" xr:uid="{00000000-0005-0000-0000-0000541B0000}"/>
    <cellStyle name="40% - Accent1 2 7 3 2 2 3" xfId="6858" xr:uid="{00000000-0005-0000-0000-0000551B0000}"/>
    <cellStyle name="40% - Accent1 2 7 3 2 3" xfId="6859" xr:uid="{00000000-0005-0000-0000-0000561B0000}"/>
    <cellStyle name="40% - Accent1 2 7 3 2 3 2" xfId="6860" xr:uid="{00000000-0005-0000-0000-0000571B0000}"/>
    <cellStyle name="40% - Accent1 2 7 3 2 4" xfId="6861" xr:uid="{00000000-0005-0000-0000-0000581B0000}"/>
    <cellStyle name="40% - Accent1 2 7 3 3" xfId="6862" xr:uid="{00000000-0005-0000-0000-0000591B0000}"/>
    <cellStyle name="40% - Accent1 2 7 3 3 2" xfId="6863" xr:uid="{00000000-0005-0000-0000-00005A1B0000}"/>
    <cellStyle name="40% - Accent1 2 7 3 3 2 2" xfId="6864" xr:uid="{00000000-0005-0000-0000-00005B1B0000}"/>
    <cellStyle name="40% - Accent1 2 7 3 3 3" xfId="6865" xr:uid="{00000000-0005-0000-0000-00005C1B0000}"/>
    <cellStyle name="40% - Accent1 2 7 3 4" xfId="6866" xr:uid="{00000000-0005-0000-0000-00005D1B0000}"/>
    <cellStyle name="40% - Accent1 2 7 3 4 2" xfId="6867" xr:uid="{00000000-0005-0000-0000-00005E1B0000}"/>
    <cellStyle name="40% - Accent1 2 7 3 5" xfId="6868" xr:uid="{00000000-0005-0000-0000-00005F1B0000}"/>
    <cellStyle name="40% - Accent1 2 7 4" xfId="6869" xr:uid="{00000000-0005-0000-0000-0000601B0000}"/>
    <cellStyle name="40% - Accent1 2 7 4 2" xfId="6870" xr:uid="{00000000-0005-0000-0000-0000611B0000}"/>
    <cellStyle name="40% - Accent1 2 7 4 2 2" xfId="6871" xr:uid="{00000000-0005-0000-0000-0000621B0000}"/>
    <cellStyle name="40% - Accent1 2 7 4 2 2 2" xfId="6872" xr:uid="{00000000-0005-0000-0000-0000631B0000}"/>
    <cellStyle name="40% - Accent1 2 7 4 2 3" xfId="6873" xr:uid="{00000000-0005-0000-0000-0000641B0000}"/>
    <cellStyle name="40% - Accent1 2 7 4 3" xfId="6874" xr:uid="{00000000-0005-0000-0000-0000651B0000}"/>
    <cellStyle name="40% - Accent1 2 7 4 3 2" xfId="6875" xr:uid="{00000000-0005-0000-0000-0000661B0000}"/>
    <cellStyle name="40% - Accent1 2 7 4 4" xfId="6876" xr:uid="{00000000-0005-0000-0000-0000671B0000}"/>
    <cellStyle name="40% - Accent1 2 7 5" xfId="6877" xr:uid="{00000000-0005-0000-0000-0000681B0000}"/>
    <cellStyle name="40% - Accent1 2 7 5 2" xfId="6878" xr:uid="{00000000-0005-0000-0000-0000691B0000}"/>
    <cellStyle name="40% - Accent1 2 7 5 2 2" xfId="6879" xr:uid="{00000000-0005-0000-0000-00006A1B0000}"/>
    <cellStyle name="40% - Accent1 2 7 5 3" xfId="6880" xr:uid="{00000000-0005-0000-0000-00006B1B0000}"/>
    <cellStyle name="40% - Accent1 2 7 6" xfId="6881" xr:uid="{00000000-0005-0000-0000-00006C1B0000}"/>
    <cellStyle name="40% - Accent1 2 7 6 2" xfId="6882" xr:uid="{00000000-0005-0000-0000-00006D1B0000}"/>
    <cellStyle name="40% - Accent1 2 7 7" xfId="6883" xr:uid="{00000000-0005-0000-0000-00006E1B0000}"/>
    <cellStyle name="40% - Accent1 2 8" xfId="6884" xr:uid="{00000000-0005-0000-0000-00006F1B0000}"/>
    <cellStyle name="40% - Accent1 2 8 2" xfId="6885" xr:uid="{00000000-0005-0000-0000-0000701B0000}"/>
    <cellStyle name="40% - Accent1 2 8 2 2" xfId="6886" xr:uid="{00000000-0005-0000-0000-0000711B0000}"/>
    <cellStyle name="40% - Accent1 2 8 2 2 2" xfId="6887" xr:uid="{00000000-0005-0000-0000-0000721B0000}"/>
    <cellStyle name="40% - Accent1 2 8 2 2 2 2" xfId="6888" xr:uid="{00000000-0005-0000-0000-0000731B0000}"/>
    <cellStyle name="40% - Accent1 2 8 2 2 3" xfId="6889" xr:uid="{00000000-0005-0000-0000-0000741B0000}"/>
    <cellStyle name="40% - Accent1 2 8 2 3" xfId="6890" xr:uid="{00000000-0005-0000-0000-0000751B0000}"/>
    <cellStyle name="40% - Accent1 2 8 2 3 2" xfId="6891" xr:uid="{00000000-0005-0000-0000-0000761B0000}"/>
    <cellStyle name="40% - Accent1 2 8 2 4" xfId="6892" xr:uid="{00000000-0005-0000-0000-0000771B0000}"/>
    <cellStyle name="40% - Accent1 2 8 3" xfId="6893" xr:uid="{00000000-0005-0000-0000-0000781B0000}"/>
    <cellStyle name="40% - Accent1 2 8 3 2" xfId="6894" xr:uid="{00000000-0005-0000-0000-0000791B0000}"/>
    <cellStyle name="40% - Accent1 2 8 3 2 2" xfId="6895" xr:uid="{00000000-0005-0000-0000-00007A1B0000}"/>
    <cellStyle name="40% - Accent1 2 8 3 3" xfId="6896" xr:uid="{00000000-0005-0000-0000-00007B1B0000}"/>
    <cellStyle name="40% - Accent1 2 8 4" xfId="6897" xr:uid="{00000000-0005-0000-0000-00007C1B0000}"/>
    <cellStyle name="40% - Accent1 2 8 4 2" xfId="6898" xr:uid="{00000000-0005-0000-0000-00007D1B0000}"/>
    <cellStyle name="40% - Accent1 2 8 5" xfId="6899" xr:uid="{00000000-0005-0000-0000-00007E1B0000}"/>
    <cellStyle name="40% - Accent1 2 9" xfId="6900" xr:uid="{00000000-0005-0000-0000-00007F1B0000}"/>
    <cellStyle name="40% - Accent1 2 9 2" xfId="6901" xr:uid="{00000000-0005-0000-0000-0000801B0000}"/>
    <cellStyle name="40% - Accent1 2 9 2 2" xfId="6902" xr:uid="{00000000-0005-0000-0000-0000811B0000}"/>
    <cellStyle name="40% - Accent1 2 9 2 2 2" xfId="6903" xr:uid="{00000000-0005-0000-0000-0000821B0000}"/>
    <cellStyle name="40% - Accent1 2 9 2 2 2 2" xfId="6904" xr:uid="{00000000-0005-0000-0000-0000831B0000}"/>
    <cellStyle name="40% - Accent1 2 9 2 2 3" xfId="6905" xr:uid="{00000000-0005-0000-0000-0000841B0000}"/>
    <cellStyle name="40% - Accent1 2 9 2 3" xfId="6906" xr:uid="{00000000-0005-0000-0000-0000851B0000}"/>
    <cellStyle name="40% - Accent1 2 9 2 3 2" xfId="6907" xr:uid="{00000000-0005-0000-0000-0000861B0000}"/>
    <cellStyle name="40% - Accent1 2 9 2 4" xfId="6908" xr:uid="{00000000-0005-0000-0000-0000871B0000}"/>
    <cellStyle name="40% - Accent1 2 9 3" xfId="6909" xr:uid="{00000000-0005-0000-0000-0000881B0000}"/>
    <cellStyle name="40% - Accent1 2 9 3 2" xfId="6910" xr:uid="{00000000-0005-0000-0000-0000891B0000}"/>
    <cellStyle name="40% - Accent1 2 9 3 2 2" xfId="6911" xr:uid="{00000000-0005-0000-0000-00008A1B0000}"/>
    <cellStyle name="40% - Accent1 2 9 3 3" xfId="6912" xr:uid="{00000000-0005-0000-0000-00008B1B0000}"/>
    <cellStyle name="40% - Accent1 2 9 4" xfId="6913" xr:uid="{00000000-0005-0000-0000-00008C1B0000}"/>
    <cellStyle name="40% - Accent1 2 9 4 2" xfId="6914" xr:uid="{00000000-0005-0000-0000-00008D1B0000}"/>
    <cellStyle name="40% - Accent1 2 9 5" xfId="6915" xr:uid="{00000000-0005-0000-0000-00008E1B0000}"/>
    <cellStyle name="40% - Accent1 3" xfId="6916" xr:uid="{00000000-0005-0000-0000-00008F1B0000}"/>
    <cellStyle name="40% - Accent1 3 2" xfId="6917" xr:uid="{00000000-0005-0000-0000-0000901B0000}"/>
    <cellStyle name="40% - Accent1 3 2 2" xfId="6918" xr:uid="{00000000-0005-0000-0000-0000911B0000}"/>
    <cellStyle name="40% - Accent1 3 2 2 2" xfId="6919" xr:uid="{00000000-0005-0000-0000-0000921B0000}"/>
    <cellStyle name="40% - Accent1 3 2 2 2 2" xfId="6920" xr:uid="{00000000-0005-0000-0000-0000931B0000}"/>
    <cellStyle name="40% - Accent1 3 2 2 2 2 2" xfId="6921" xr:uid="{00000000-0005-0000-0000-0000941B0000}"/>
    <cellStyle name="40% - Accent1 3 2 2 2 2 2 2" xfId="6922" xr:uid="{00000000-0005-0000-0000-0000951B0000}"/>
    <cellStyle name="40% - Accent1 3 2 2 2 2 2 2 2" xfId="6923" xr:uid="{00000000-0005-0000-0000-0000961B0000}"/>
    <cellStyle name="40% - Accent1 3 2 2 2 2 2 2 2 2" xfId="6924" xr:uid="{00000000-0005-0000-0000-0000971B0000}"/>
    <cellStyle name="40% - Accent1 3 2 2 2 2 2 2 3" xfId="6925" xr:uid="{00000000-0005-0000-0000-0000981B0000}"/>
    <cellStyle name="40% - Accent1 3 2 2 2 2 2 3" xfId="6926" xr:uid="{00000000-0005-0000-0000-0000991B0000}"/>
    <cellStyle name="40% - Accent1 3 2 2 2 2 2 3 2" xfId="6927" xr:uid="{00000000-0005-0000-0000-00009A1B0000}"/>
    <cellStyle name="40% - Accent1 3 2 2 2 2 2 4" xfId="6928" xr:uid="{00000000-0005-0000-0000-00009B1B0000}"/>
    <cellStyle name="40% - Accent1 3 2 2 2 2 3" xfId="6929" xr:uid="{00000000-0005-0000-0000-00009C1B0000}"/>
    <cellStyle name="40% - Accent1 3 2 2 2 2 3 2" xfId="6930" xr:uid="{00000000-0005-0000-0000-00009D1B0000}"/>
    <cellStyle name="40% - Accent1 3 2 2 2 2 3 2 2" xfId="6931" xr:uid="{00000000-0005-0000-0000-00009E1B0000}"/>
    <cellStyle name="40% - Accent1 3 2 2 2 2 3 3" xfId="6932" xr:uid="{00000000-0005-0000-0000-00009F1B0000}"/>
    <cellStyle name="40% - Accent1 3 2 2 2 2 4" xfId="6933" xr:uid="{00000000-0005-0000-0000-0000A01B0000}"/>
    <cellStyle name="40% - Accent1 3 2 2 2 2 4 2" xfId="6934" xr:uid="{00000000-0005-0000-0000-0000A11B0000}"/>
    <cellStyle name="40% - Accent1 3 2 2 2 2 5" xfId="6935" xr:uid="{00000000-0005-0000-0000-0000A21B0000}"/>
    <cellStyle name="40% - Accent1 3 2 2 2 3" xfId="6936" xr:uid="{00000000-0005-0000-0000-0000A31B0000}"/>
    <cellStyle name="40% - Accent1 3 2 2 2 3 2" xfId="6937" xr:uid="{00000000-0005-0000-0000-0000A41B0000}"/>
    <cellStyle name="40% - Accent1 3 2 2 2 3 2 2" xfId="6938" xr:uid="{00000000-0005-0000-0000-0000A51B0000}"/>
    <cellStyle name="40% - Accent1 3 2 2 2 3 2 2 2" xfId="6939" xr:uid="{00000000-0005-0000-0000-0000A61B0000}"/>
    <cellStyle name="40% - Accent1 3 2 2 2 3 2 2 2 2" xfId="6940" xr:uid="{00000000-0005-0000-0000-0000A71B0000}"/>
    <cellStyle name="40% - Accent1 3 2 2 2 3 2 2 3" xfId="6941" xr:uid="{00000000-0005-0000-0000-0000A81B0000}"/>
    <cellStyle name="40% - Accent1 3 2 2 2 3 2 3" xfId="6942" xr:uid="{00000000-0005-0000-0000-0000A91B0000}"/>
    <cellStyle name="40% - Accent1 3 2 2 2 3 2 3 2" xfId="6943" xr:uid="{00000000-0005-0000-0000-0000AA1B0000}"/>
    <cellStyle name="40% - Accent1 3 2 2 2 3 2 4" xfId="6944" xr:uid="{00000000-0005-0000-0000-0000AB1B0000}"/>
    <cellStyle name="40% - Accent1 3 2 2 2 3 3" xfId="6945" xr:uid="{00000000-0005-0000-0000-0000AC1B0000}"/>
    <cellStyle name="40% - Accent1 3 2 2 2 3 3 2" xfId="6946" xr:uid="{00000000-0005-0000-0000-0000AD1B0000}"/>
    <cellStyle name="40% - Accent1 3 2 2 2 3 3 2 2" xfId="6947" xr:uid="{00000000-0005-0000-0000-0000AE1B0000}"/>
    <cellStyle name="40% - Accent1 3 2 2 2 3 3 3" xfId="6948" xr:uid="{00000000-0005-0000-0000-0000AF1B0000}"/>
    <cellStyle name="40% - Accent1 3 2 2 2 3 4" xfId="6949" xr:uid="{00000000-0005-0000-0000-0000B01B0000}"/>
    <cellStyle name="40% - Accent1 3 2 2 2 3 4 2" xfId="6950" xr:uid="{00000000-0005-0000-0000-0000B11B0000}"/>
    <cellStyle name="40% - Accent1 3 2 2 2 3 5" xfId="6951" xr:uid="{00000000-0005-0000-0000-0000B21B0000}"/>
    <cellStyle name="40% - Accent1 3 2 2 2 4" xfId="6952" xr:uid="{00000000-0005-0000-0000-0000B31B0000}"/>
    <cellStyle name="40% - Accent1 3 2 2 2 4 2" xfId="6953" xr:uid="{00000000-0005-0000-0000-0000B41B0000}"/>
    <cellStyle name="40% - Accent1 3 2 2 2 4 2 2" xfId="6954" xr:uid="{00000000-0005-0000-0000-0000B51B0000}"/>
    <cellStyle name="40% - Accent1 3 2 2 2 4 2 2 2" xfId="6955" xr:uid="{00000000-0005-0000-0000-0000B61B0000}"/>
    <cellStyle name="40% - Accent1 3 2 2 2 4 2 3" xfId="6956" xr:uid="{00000000-0005-0000-0000-0000B71B0000}"/>
    <cellStyle name="40% - Accent1 3 2 2 2 4 3" xfId="6957" xr:uid="{00000000-0005-0000-0000-0000B81B0000}"/>
    <cellStyle name="40% - Accent1 3 2 2 2 4 3 2" xfId="6958" xr:uid="{00000000-0005-0000-0000-0000B91B0000}"/>
    <cellStyle name="40% - Accent1 3 2 2 2 4 4" xfId="6959" xr:uid="{00000000-0005-0000-0000-0000BA1B0000}"/>
    <cellStyle name="40% - Accent1 3 2 2 2 5" xfId="6960" xr:uid="{00000000-0005-0000-0000-0000BB1B0000}"/>
    <cellStyle name="40% - Accent1 3 2 2 2 5 2" xfId="6961" xr:uid="{00000000-0005-0000-0000-0000BC1B0000}"/>
    <cellStyle name="40% - Accent1 3 2 2 2 5 2 2" xfId="6962" xr:uid="{00000000-0005-0000-0000-0000BD1B0000}"/>
    <cellStyle name="40% - Accent1 3 2 2 2 5 3" xfId="6963" xr:uid="{00000000-0005-0000-0000-0000BE1B0000}"/>
    <cellStyle name="40% - Accent1 3 2 2 2 6" xfId="6964" xr:uid="{00000000-0005-0000-0000-0000BF1B0000}"/>
    <cellStyle name="40% - Accent1 3 2 2 2 6 2" xfId="6965" xr:uid="{00000000-0005-0000-0000-0000C01B0000}"/>
    <cellStyle name="40% - Accent1 3 2 2 2 7" xfId="6966" xr:uid="{00000000-0005-0000-0000-0000C11B0000}"/>
    <cellStyle name="40% - Accent1 3 2 2 3" xfId="6967" xr:uid="{00000000-0005-0000-0000-0000C21B0000}"/>
    <cellStyle name="40% - Accent1 3 2 2 3 2" xfId="6968" xr:uid="{00000000-0005-0000-0000-0000C31B0000}"/>
    <cellStyle name="40% - Accent1 3 2 2 3 2 2" xfId="6969" xr:uid="{00000000-0005-0000-0000-0000C41B0000}"/>
    <cellStyle name="40% - Accent1 3 2 2 3 2 2 2" xfId="6970" xr:uid="{00000000-0005-0000-0000-0000C51B0000}"/>
    <cellStyle name="40% - Accent1 3 2 2 3 2 2 2 2" xfId="6971" xr:uid="{00000000-0005-0000-0000-0000C61B0000}"/>
    <cellStyle name="40% - Accent1 3 2 2 3 2 2 3" xfId="6972" xr:uid="{00000000-0005-0000-0000-0000C71B0000}"/>
    <cellStyle name="40% - Accent1 3 2 2 3 2 3" xfId="6973" xr:uid="{00000000-0005-0000-0000-0000C81B0000}"/>
    <cellStyle name="40% - Accent1 3 2 2 3 2 3 2" xfId="6974" xr:uid="{00000000-0005-0000-0000-0000C91B0000}"/>
    <cellStyle name="40% - Accent1 3 2 2 3 2 4" xfId="6975" xr:uid="{00000000-0005-0000-0000-0000CA1B0000}"/>
    <cellStyle name="40% - Accent1 3 2 2 3 3" xfId="6976" xr:uid="{00000000-0005-0000-0000-0000CB1B0000}"/>
    <cellStyle name="40% - Accent1 3 2 2 3 3 2" xfId="6977" xr:uid="{00000000-0005-0000-0000-0000CC1B0000}"/>
    <cellStyle name="40% - Accent1 3 2 2 3 3 2 2" xfId="6978" xr:uid="{00000000-0005-0000-0000-0000CD1B0000}"/>
    <cellStyle name="40% - Accent1 3 2 2 3 3 3" xfId="6979" xr:uid="{00000000-0005-0000-0000-0000CE1B0000}"/>
    <cellStyle name="40% - Accent1 3 2 2 3 4" xfId="6980" xr:uid="{00000000-0005-0000-0000-0000CF1B0000}"/>
    <cellStyle name="40% - Accent1 3 2 2 3 4 2" xfId="6981" xr:uid="{00000000-0005-0000-0000-0000D01B0000}"/>
    <cellStyle name="40% - Accent1 3 2 2 3 5" xfId="6982" xr:uid="{00000000-0005-0000-0000-0000D11B0000}"/>
    <cellStyle name="40% - Accent1 3 2 2 4" xfId="6983" xr:uid="{00000000-0005-0000-0000-0000D21B0000}"/>
    <cellStyle name="40% - Accent1 3 2 2 4 2" xfId="6984" xr:uid="{00000000-0005-0000-0000-0000D31B0000}"/>
    <cellStyle name="40% - Accent1 3 2 2 4 2 2" xfId="6985" xr:uid="{00000000-0005-0000-0000-0000D41B0000}"/>
    <cellStyle name="40% - Accent1 3 2 2 4 2 2 2" xfId="6986" xr:uid="{00000000-0005-0000-0000-0000D51B0000}"/>
    <cellStyle name="40% - Accent1 3 2 2 4 2 2 2 2" xfId="6987" xr:uid="{00000000-0005-0000-0000-0000D61B0000}"/>
    <cellStyle name="40% - Accent1 3 2 2 4 2 2 3" xfId="6988" xr:uid="{00000000-0005-0000-0000-0000D71B0000}"/>
    <cellStyle name="40% - Accent1 3 2 2 4 2 3" xfId="6989" xr:uid="{00000000-0005-0000-0000-0000D81B0000}"/>
    <cellStyle name="40% - Accent1 3 2 2 4 2 3 2" xfId="6990" xr:uid="{00000000-0005-0000-0000-0000D91B0000}"/>
    <cellStyle name="40% - Accent1 3 2 2 4 2 4" xfId="6991" xr:uid="{00000000-0005-0000-0000-0000DA1B0000}"/>
    <cellStyle name="40% - Accent1 3 2 2 4 3" xfId="6992" xr:uid="{00000000-0005-0000-0000-0000DB1B0000}"/>
    <cellStyle name="40% - Accent1 3 2 2 4 3 2" xfId="6993" xr:uid="{00000000-0005-0000-0000-0000DC1B0000}"/>
    <cellStyle name="40% - Accent1 3 2 2 4 3 2 2" xfId="6994" xr:uid="{00000000-0005-0000-0000-0000DD1B0000}"/>
    <cellStyle name="40% - Accent1 3 2 2 4 3 3" xfId="6995" xr:uid="{00000000-0005-0000-0000-0000DE1B0000}"/>
    <cellStyle name="40% - Accent1 3 2 2 4 4" xfId="6996" xr:uid="{00000000-0005-0000-0000-0000DF1B0000}"/>
    <cellStyle name="40% - Accent1 3 2 2 4 4 2" xfId="6997" xr:uid="{00000000-0005-0000-0000-0000E01B0000}"/>
    <cellStyle name="40% - Accent1 3 2 2 4 5" xfId="6998" xr:uid="{00000000-0005-0000-0000-0000E11B0000}"/>
    <cellStyle name="40% - Accent1 3 2 2 5" xfId="6999" xr:uid="{00000000-0005-0000-0000-0000E21B0000}"/>
    <cellStyle name="40% - Accent1 3 2 2 5 2" xfId="7000" xr:uid="{00000000-0005-0000-0000-0000E31B0000}"/>
    <cellStyle name="40% - Accent1 3 2 2 5 2 2" xfId="7001" xr:uid="{00000000-0005-0000-0000-0000E41B0000}"/>
    <cellStyle name="40% - Accent1 3 2 2 5 2 2 2" xfId="7002" xr:uid="{00000000-0005-0000-0000-0000E51B0000}"/>
    <cellStyle name="40% - Accent1 3 2 2 5 2 3" xfId="7003" xr:uid="{00000000-0005-0000-0000-0000E61B0000}"/>
    <cellStyle name="40% - Accent1 3 2 2 5 3" xfId="7004" xr:uid="{00000000-0005-0000-0000-0000E71B0000}"/>
    <cellStyle name="40% - Accent1 3 2 2 5 3 2" xfId="7005" xr:uid="{00000000-0005-0000-0000-0000E81B0000}"/>
    <cellStyle name="40% - Accent1 3 2 2 5 4" xfId="7006" xr:uid="{00000000-0005-0000-0000-0000E91B0000}"/>
    <cellStyle name="40% - Accent1 3 2 2 6" xfId="7007" xr:uid="{00000000-0005-0000-0000-0000EA1B0000}"/>
    <cellStyle name="40% - Accent1 3 2 2 6 2" xfId="7008" xr:uid="{00000000-0005-0000-0000-0000EB1B0000}"/>
    <cellStyle name="40% - Accent1 3 2 2 6 2 2" xfId="7009" xr:uid="{00000000-0005-0000-0000-0000EC1B0000}"/>
    <cellStyle name="40% - Accent1 3 2 2 6 3" xfId="7010" xr:uid="{00000000-0005-0000-0000-0000ED1B0000}"/>
    <cellStyle name="40% - Accent1 3 2 2 7" xfId="7011" xr:uid="{00000000-0005-0000-0000-0000EE1B0000}"/>
    <cellStyle name="40% - Accent1 3 2 2 7 2" xfId="7012" xr:uid="{00000000-0005-0000-0000-0000EF1B0000}"/>
    <cellStyle name="40% - Accent1 3 2 2 8" xfId="7013" xr:uid="{00000000-0005-0000-0000-0000F01B0000}"/>
    <cellStyle name="40% - Accent1 3 2 3" xfId="7014" xr:uid="{00000000-0005-0000-0000-0000F11B0000}"/>
    <cellStyle name="40% - Accent1 3 2 3 2" xfId="7015" xr:uid="{00000000-0005-0000-0000-0000F21B0000}"/>
    <cellStyle name="40% - Accent1 3 2 3 2 2" xfId="7016" xr:uid="{00000000-0005-0000-0000-0000F31B0000}"/>
    <cellStyle name="40% - Accent1 3 2 3 2 2 2" xfId="7017" xr:uid="{00000000-0005-0000-0000-0000F41B0000}"/>
    <cellStyle name="40% - Accent1 3 2 3 2 2 2 2" xfId="7018" xr:uid="{00000000-0005-0000-0000-0000F51B0000}"/>
    <cellStyle name="40% - Accent1 3 2 3 2 2 2 2 2" xfId="7019" xr:uid="{00000000-0005-0000-0000-0000F61B0000}"/>
    <cellStyle name="40% - Accent1 3 2 3 2 2 2 3" xfId="7020" xr:uid="{00000000-0005-0000-0000-0000F71B0000}"/>
    <cellStyle name="40% - Accent1 3 2 3 2 2 3" xfId="7021" xr:uid="{00000000-0005-0000-0000-0000F81B0000}"/>
    <cellStyle name="40% - Accent1 3 2 3 2 2 3 2" xfId="7022" xr:uid="{00000000-0005-0000-0000-0000F91B0000}"/>
    <cellStyle name="40% - Accent1 3 2 3 2 2 4" xfId="7023" xr:uid="{00000000-0005-0000-0000-0000FA1B0000}"/>
    <cellStyle name="40% - Accent1 3 2 3 2 3" xfId="7024" xr:uid="{00000000-0005-0000-0000-0000FB1B0000}"/>
    <cellStyle name="40% - Accent1 3 2 3 2 3 2" xfId="7025" xr:uid="{00000000-0005-0000-0000-0000FC1B0000}"/>
    <cellStyle name="40% - Accent1 3 2 3 2 3 2 2" xfId="7026" xr:uid="{00000000-0005-0000-0000-0000FD1B0000}"/>
    <cellStyle name="40% - Accent1 3 2 3 2 3 3" xfId="7027" xr:uid="{00000000-0005-0000-0000-0000FE1B0000}"/>
    <cellStyle name="40% - Accent1 3 2 3 2 4" xfId="7028" xr:uid="{00000000-0005-0000-0000-0000FF1B0000}"/>
    <cellStyle name="40% - Accent1 3 2 3 2 4 2" xfId="7029" xr:uid="{00000000-0005-0000-0000-0000001C0000}"/>
    <cellStyle name="40% - Accent1 3 2 3 2 5" xfId="7030" xr:uid="{00000000-0005-0000-0000-0000011C0000}"/>
    <cellStyle name="40% - Accent1 3 2 3 3" xfId="7031" xr:uid="{00000000-0005-0000-0000-0000021C0000}"/>
    <cellStyle name="40% - Accent1 3 2 3 3 2" xfId="7032" xr:uid="{00000000-0005-0000-0000-0000031C0000}"/>
    <cellStyle name="40% - Accent1 3 2 3 3 2 2" xfId="7033" xr:uid="{00000000-0005-0000-0000-0000041C0000}"/>
    <cellStyle name="40% - Accent1 3 2 3 3 2 2 2" xfId="7034" xr:uid="{00000000-0005-0000-0000-0000051C0000}"/>
    <cellStyle name="40% - Accent1 3 2 3 3 2 2 2 2" xfId="7035" xr:uid="{00000000-0005-0000-0000-0000061C0000}"/>
    <cellStyle name="40% - Accent1 3 2 3 3 2 2 3" xfId="7036" xr:uid="{00000000-0005-0000-0000-0000071C0000}"/>
    <cellStyle name="40% - Accent1 3 2 3 3 2 3" xfId="7037" xr:uid="{00000000-0005-0000-0000-0000081C0000}"/>
    <cellStyle name="40% - Accent1 3 2 3 3 2 3 2" xfId="7038" xr:uid="{00000000-0005-0000-0000-0000091C0000}"/>
    <cellStyle name="40% - Accent1 3 2 3 3 2 4" xfId="7039" xr:uid="{00000000-0005-0000-0000-00000A1C0000}"/>
    <cellStyle name="40% - Accent1 3 2 3 3 3" xfId="7040" xr:uid="{00000000-0005-0000-0000-00000B1C0000}"/>
    <cellStyle name="40% - Accent1 3 2 3 3 3 2" xfId="7041" xr:uid="{00000000-0005-0000-0000-00000C1C0000}"/>
    <cellStyle name="40% - Accent1 3 2 3 3 3 2 2" xfId="7042" xr:uid="{00000000-0005-0000-0000-00000D1C0000}"/>
    <cellStyle name="40% - Accent1 3 2 3 3 3 3" xfId="7043" xr:uid="{00000000-0005-0000-0000-00000E1C0000}"/>
    <cellStyle name="40% - Accent1 3 2 3 3 4" xfId="7044" xr:uid="{00000000-0005-0000-0000-00000F1C0000}"/>
    <cellStyle name="40% - Accent1 3 2 3 3 4 2" xfId="7045" xr:uid="{00000000-0005-0000-0000-0000101C0000}"/>
    <cellStyle name="40% - Accent1 3 2 3 3 5" xfId="7046" xr:uid="{00000000-0005-0000-0000-0000111C0000}"/>
    <cellStyle name="40% - Accent1 3 2 3 4" xfId="7047" xr:uid="{00000000-0005-0000-0000-0000121C0000}"/>
    <cellStyle name="40% - Accent1 3 2 3 4 2" xfId="7048" xr:uid="{00000000-0005-0000-0000-0000131C0000}"/>
    <cellStyle name="40% - Accent1 3 2 3 4 2 2" xfId="7049" xr:uid="{00000000-0005-0000-0000-0000141C0000}"/>
    <cellStyle name="40% - Accent1 3 2 3 4 2 2 2" xfId="7050" xr:uid="{00000000-0005-0000-0000-0000151C0000}"/>
    <cellStyle name="40% - Accent1 3 2 3 4 2 3" xfId="7051" xr:uid="{00000000-0005-0000-0000-0000161C0000}"/>
    <cellStyle name="40% - Accent1 3 2 3 4 3" xfId="7052" xr:uid="{00000000-0005-0000-0000-0000171C0000}"/>
    <cellStyle name="40% - Accent1 3 2 3 4 3 2" xfId="7053" xr:uid="{00000000-0005-0000-0000-0000181C0000}"/>
    <cellStyle name="40% - Accent1 3 2 3 4 4" xfId="7054" xr:uid="{00000000-0005-0000-0000-0000191C0000}"/>
    <cellStyle name="40% - Accent1 3 2 3 5" xfId="7055" xr:uid="{00000000-0005-0000-0000-00001A1C0000}"/>
    <cellStyle name="40% - Accent1 3 2 3 5 2" xfId="7056" xr:uid="{00000000-0005-0000-0000-00001B1C0000}"/>
    <cellStyle name="40% - Accent1 3 2 3 5 2 2" xfId="7057" xr:uid="{00000000-0005-0000-0000-00001C1C0000}"/>
    <cellStyle name="40% - Accent1 3 2 3 5 3" xfId="7058" xr:uid="{00000000-0005-0000-0000-00001D1C0000}"/>
    <cellStyle name="40% - Accent1 3 2 3 6" xfId="7059" xr:uid="{00000000-0005-0000-0000-00001E1C0000}"/>
    <cellStyle name="40% - Accent1 3 2 3 6 2" xfId="7060" xr:uid="{00000000-0005-0000-0000-00001F1C0000}"/>
    <cellStyle name="40% - Accent1 3 2 3 7" xfId="7061" xr:uid="{00000000-0005-0000-0000-0000201C0000}"/>
    <cellStyle name="40% - Accent1 3 2 4" xfId="7062" xr:uid="{00000000-0005-0000-0000-0000211C0000}"/>
    <cellStyle name="40% - Accent1 3 2 4 2" xfId="7063" xr:uid="{00000000-0005-0000-0000-0000221C0000}"/>
    <cellStyle name="40% - Accent1 3 2 4 2 2" xfId="7064" xr:uid="{00000000-0005-0000-0000-0000231C0000}"/>
    <cellStyle name="40% - Accent1 3 2 4 2 2 2" xfId="7065" xr:uid="{00000000-0005-0000-0000-0000241C0000}"/>
    <cellStyle name="40% - Accent1 3 2 4 2 2 2 2" xfId="7066" xr:uid="{00000000-0005-0000-0000-0000251C0000}"/>
    <cellStyle name="40% - Accent1 3 2 4 2 2 3" xfId="7067" xr:uid="{00000000-0005-0000-0000-0000261C0000}"/>
    <cellStyle name="40% - Accent1 3 2 4 2 3" xfId="7068" xr:uid="{00000000-0005-0000-0000-0000271C0000}"/>
    <cellStyle name="40% - Accent1 3 2 4 2 3 2" xfId="7069" xr:uid="{00000000-0005-0000-0000-0000281C0000}"/>
    <cellStyle name="40% - Accent1 3 2 4 2 4" xfId="7070" xr:uid="{00000000-0005-0000-0000-0000291C0000}"/>
    <cellStyle name="40% - Accent1 3 2 4 3" xfId="7071" xr:uid="{00000000-0005-0000-0000-00002A1C0000}"/>
    <cellStyle name="40% - Accent1 3 2 4 3 2" xfId="7072" xr:uid="{00000000-0005-0000-0000-00002B1C0000}"/>
    <cellStyle name="40% - Accent1 3 2 4 3 2 2" xfId="7073" xr:uid="{00000000-0005-0000-0000-00002C1C0000}"/>
    <cellStyle name="40% - Accent1 3 2 4 3 3" xfId="7074" xr:uid="{00000000-0005-0000-0000-00002D1C0000}"/>
    <cellStyle name="40% - Accent1 3 2 4 4" xfId="7075" xr:uid="{00000000-0005-0000-0000-00002E1C0000}"/>
    <cellStyle name="40% - Accent1 3 2 4 4 2" xfId="7076" xr:uid="{00000000-0005-0000-0000-00002F1C0000}"/>
    <cellStyle name="40% - Accent1 3 2 4 5" xfId="7077" xr:uid="{00000000-0005-0000-0000-0000301C0000}"/>
    <cellStyle name="40% - Accent1 3 2 5" xfId="7078" xr:uid="{00000000-0005-0000-0000-0000311C0000}"/>
    <cellStyle name="40% - Accent1 3 2 5 2" xfId="7079" xr:uid="{00000000-0005-0000-0000-0000321C0000}"/>
    <cellStyle name="40% - Accent1 3 2 5 2 2" xfId="7080" xr:uid="{00000000-0005-0000-0000-0000331C0000}"/>
    <cellStyle name="40% - Accent1 3 2 5 2 2 2" xfId="7081" xr:uid="{00000000-0005-0000-0000-0000341C0000}"/>
    <cellStyle name="40% - Accent1 3 2 5 2 2 2 2" xfId="7082" xr:uid="{00000000-0005-0000-0000-0000351C0000}"/>
    <cellStyle name="40% - Accent1 3 2 5 2 2 3" xfId="7083" xr:uid="{00000000-0005-0000-0000-0000361C0000}"/>
    <cellStyle name="40% - Accent1 3 2 5 2 3" xfId="7084" xr:uid="{00000000-0005-0000-0000-0000371C0000}"/>
    <cellStyle name="40% - Accent1 3 2 5 2 3 2" xfId="7085" xr:uid="{00000000-0005-0000-0000-0000381C0000}"/>
    <cellStyle name="40% - Accent1 3 2 5 2 4" xfId="7086" xr:uid="{00000000-0005-0000-0000-0000391C0000}"/>
    <cellStyle name="40% - Accent1 3 2 5 3" xfId="7087" xr:uid="{00000000-0005-0000-0000-00003A1C0000}"/>
    <cellStyle name="40% - Accent1 3 2 5 3 2" xfId="7088" xr:uid="{00000000-0005-0000-0000-00003B1C0000}"/>
    <cellStyle name="40% - Accent1 3 2 5 3 2 2" xfId="7089" xr:uid="{00000000-0005-0000-0000-00003C1C0000}"/>
    <cellStyle name="40% - Accent1 3 2 5 3 3" xfId="7090" xr:uid="{00000000-0005-0000-0000-00003D1C0000}"/>
    <cellStyle name="40% - Accent1 3 2 5 4" xfId="7091" xr:uid="{00000000-0005-0000-0000-00003E1C0000}"/>
    <cellStyle name="40% - Accent1 3 2 5 4 2" xfId="7092" xr:uid="{00000000-0005-0000-0000-00003F1C0000}"/>
    <cellStyle name="40% - Accent1 3 2 5 5" xfId="7093" xr:uid="{00000000-0005-0000-0000-0000401C0000}"/>
    <cellStyle name="40% - Accent1 3 2 6" xfId="7094" xr:uid="{00000000-0005-0000-0000-0000411C0000}"/>
    <cellStyle name="40% - Accent1 3 2 6 2" xfId="7095" xr:uid="{00000000-0005-0000-0000-0000421C0000}"/>
    <cellStyle name="40% - Accent1 3 2 6 2 2" xfId="7096" xr:uid="{00000000-0005-0000-0000-0000431C0000}"/>
    <cellStyle name="40% - Accent1 3 2 6 2 2 2" xfId="7097" xr:uid="{00000000-0005-0000-0000-0000441C0000}"/>
    <cellStyle name="40% - Accent1 3 2 6 2 3" xfId="7098" xr:uid="{00000000-0005-0000-0000-0000451C0000}"/>
    <cellStyle name="40% - Accent1 3 2 6 3" xfId="7099" xr:uid="{00000000-0005-0000-0000-0000461C0000}"/>
    <cellStyle name="40% - Accent1 3 2 6 3 2" xfId="7100" xr:uid="{00000000-0005-0000-0000-0000471C0000}"/>
    <cellStyle name="40% - Accent1 3 2 6 4" xfId="7101" xr:uid="{00000000-0005-0000-0000-0000481C0000}"/>
    <cellStyle name="40% - Accent1 3 2 7" xfId="7102" xr:uid="{00000000-0005-0000-0000-0000491C0000}"/>
    <cellStyle name="40% - Accent1 3 2 7 2" xfId="7103" xr:uid="{00000000-0005-0000-0000-00004A1C0000}"/>
    <cellStyle name="40% - Accent1 3 2 7 2 2" xfId="7104" xr:uid="{00000000-0005-0000-0000-00004B1C0000}"/>
    <cellStyle name="40% - Accent1 3 2 7 3" xfId="7105" xr:uid="{00000000-0005-0000-0000-00004C1C0000}"/>
    <cellStyle name="40% - Accent1 3 2 8" xfId="7106" xr:uid="{00000000-0005-0000-0000-00004D1C0000}"/>
    <cellStyle name="40% - Accent1 3 2 8 2" xfId="7107" xr:uid="{00000000-0005-0000-0000-00004E1C0000}"/>
    <cellStyle name="40% - Accent1 3 2 9" xfId="7108" xr:uid="{00000000-0005-0000-0000-00004F1C0000}"/>
    <cellStyle name="40% - Accent1 3 3" xfId="7109" xr:uid="{00000000-0005-0000-0000-0000501C0000}"/>
    <cellStyle name="40% - Accent1 3 3 2" xfId="7110" xr:uid="{00000000-0005-0000-0000-0000511C0000}"/>
    <cellStyle name="40% - Accent1 3 3 2 2" xfId="7111" xr:uid="{00000000-0005-0000-0000-0000521C0000}"/>
    <cellStyle name="40% - Accent1 3 3 2 2 2" xfId="7112" xr:uid="{00000000-0005-0000-0000-0000531C0000}"/>
    <cellStyle name="40% - Accent1 3 3 2 2 2 2" xfId="7113" xr:uid="{00000000-0005-0000-0000-0000541C0000}"/>
    <cellStyle name="40% - Accent1 3 3 2 2 3" xfId="7114" xr:uid="{00000000-0005-0000-0000-0000551C0000}"/>
    <cellStyle name="40% - Accent1 3 3 2 3" xfId="7115" xr:uid="{00000000-0005-0000-0000-0000561C0000}"/>
    <cellStyle name="40% - Accent1 3 3 2 3 2" xfId="7116" xr:uid="{00000000-0005-0000-0000-0000571C0000}"/>
    <cellStyle name="40% - Accent1 3 3 2 4" xfId="7117" xr:uid="{00000000-0005-0000-0000-0000581C0000}"/>
    <cellStyle name="40% - Accent1 3 3 3" xfId="7118" xr:uid="{00000000-0005-0000-0000-0000591C0000}"/>
    <cellStyle name="40% - Accent1 3 3 3 2" xfId="7119" xr:uid="{00000000-0005-0000-0000-00005A1C0000}"/>
    <cellStyle name="40% - Accent1 3 3 3 2 2" xfId="7120" xr:uid="{00000000-0005-0000-0000-00005B1C0000}"/>
    <cellStyle name="40% - Accent1 3 3 3 3" xfId="7121" xr:uid="{00000000-0005-0000-0000-00005C1C0000}"/>
    <cellStyle name="40% - Accent1 3 3 4" xfId="7122" xr:uid="{00000000-0005-0000-0000-00005D1C0000}"/>
    <cellStyle name="40% - Accent1 3 3 4 2" xfId="7123" xr:uid="{00000000-0005-0000-0000-00005E1C0000}"/>
    <cellStyle name="40% - Accent1 3 3 5" xfId="7124" xr:uid="{00000000-0005-0000-0000-00005F1C0000}"/>
    <cellStyle name="40% - Accent1 3 4" xfId="7125" xr:uid="{00000000-0005-0000-0000-0000601C0000}"/>
    <cellStyle name="40% - Accent1 3 4 2" xfId="7126" xr:uid="{00000000-0005-0000-0000-0000611C0000}"/>
    <cellStyle name="40% - Accent1 3 4 2 2" xfId="7127" xr:uid="{00000000-0005-0000-0000-0000621C0000}"/>
    <cellStyle name="40% - Accent1 3 4 2 2 2" xfId="7128" xr:uid="{00000000-0005-0000-0000-0000631C0000}"/>
    <cellStyle name="40% - Accent1 3 4 2 3" xfId="7129" xr:uid="{00000000-0005-0000-0000-0000641C0000}"/>
    <cellStyle name="40% - Accent1 3 4 3" xfId="7130" xr:uid="{00000000-0005-0000-0000-0000651C0000}"/>
    <cellStyle name="40% - Accent1 3 4 3 2" xfId="7131" xr:uid="{00000000-0005-0000-0000-0000661C0000}"/>
    <cellStyle name="40% - Accent1 3 4 4" xfId="7132" xr:uid="{00000000-0005-0000-0000-0000671C0000}"/>
    <cellStyle name="40% - Accent1 3 5" xfId="7133" xr:uid="{00000000-0005-0000-0000-0000681C0000}"/>
    <cellStyle name="40% - Accent1 4" xfId="7134" xr:uid="{00000000-0005-0000-0000-0000691C0000}"/>
    <cellStyle name="40% - Accent1 4 2" xfId="7135" xr:uid="{00000000-0005-0000-0000-00006A1C0000}"/>
    <cellStyle name="40% - Accent1 4 2 2" xfId="7136" xr:uid="{00000000-0005-0000-0000-00006B1C0000}"/>
    <cellStyle name="40% - Accent1 4 2 2 2" xfId="7137" xr:uid="{00000000-0005-0000-0000-00006C1C0000}"/>
    <cellStyle name="40% - Accent1 4 2 2 2 2" xfId="7138" xr:uid="{00000000-0005-0000-0000-00006D1C0000}"/>
    <cellStyle name="40% - Accent1 4 2 2 2 2 2" xfId="7139" xr:uid="{00000000-0005-0000-0000-00006E1C0000}"/>
    <cellStyle name="40% - Accent1 4 2 2 2 3" xfId="7140" xr:uid="{00000000-0005-0000-0000-00006F1C0000}"/>
    <cellStyle name="40% - Accent1 4 2 2 3" xfId="7141" xr:uid="{00000000-0005-0000-0000-0000701C0000}"/>
    <cellStyle name="40% - Accent1 4 2 2 3 2" xfId="7142" xr:uid="{00000000-0005-0000-0000-0000711C0000}"/>
    <cellStyle name="40% - Accent1 4 2 2 4" xfId="7143" xr:uid="{00000000-0005-0000-0000-0000721C0000}"/>
    <cellStyle name="40% - Accent1 4 2 3" xfId="7144" xr:uid="{00000000-0005-0000-0000-0000731C0000}"/>
    <cellStyle name="40% - Accent1 4 2 3 2" xfId="7145" xr:uid="{00000000-0005-0000-0000-0000741C0000}"/>
    <cellStyle name="40% - Accent1 4 2 3 2 2" xfId="7146" xr:uid="{00000000-0005-0000-0000-0000751C0000}"/>
    <cellStyle name="40% - Accent1 4 2 3 3" xfId="7147" xr:uid="{00000000-0005-0000-0000-0000761C0000}"/>
    <cellStyle name="40% - Accent1 4 2 4" xfId="7148" xr:uid="{00000000-0005-0000-0000-0000771C0000}"/>
    <cellStyle name="40% - Accent1 4 2 4 2" xfId="7149" xr:uid="{00000000-0005-0000-0000-0000781C0000}"/>
    <cellStyle name="40% - Accent1 4 2 5" xfId="7150" xr:uid="{00000000-0005-0000-0000-0000791C0000}"/>
    <cellStyle name="40% - Accent1 5" xfId="7151" xr:uid="{00000000-0005-0000-0000-00007A1C0000}"/>
    <cellStyle name="40% - Accent1 5 2" xfId="7152" xr:uid="{00000000-0005-0000-0000-00007B1C0000}"/>
    <cellStyle name="40% - Accent1 5 2 2" xfId="7153" xr:uid="{00000000-0005-0000-0000-00007C1C0000}"/>
    <cellStyle name="40% - Accent1 5 2 2 2" xfId="7154" xr:uid="{00000000-0005-0000-0000-00007D1C0000}"/>
    <cellStyle name="40% - Accent1 5 2 3" xfId="7155" xr:uid="{00000000-0005-0000-0000-00007E1C0000}"/>
    <cellStyle name="40% - Accent1 5 3" xfId="7156" xr:uid="{00000000-0005-0000-0000-00007F1C0000}"/>
    <cellStyle name="40% - Accent1 5 3 2" xfId="7157" xr:uid="{00000000-0005-0000-0000-0000801C0000}"/>
    <cellStyle name="40% - Accent1 5 4" xfId="7158" xr:uid="{00000000-0005-0000-0000-0000811C0000}"/>
    <cellStyle name="40% - Accent1 6" xfId="7159" xr:uid="{00000000-0005-0000-0000-0000821C0000}"/>
    <cellStyle name="40% - Accent1 6 2" xfId="7160" xr:uid="{00000000-0005-0000-0000-0000831C0000}"/>
    <cellStyle name="40% - Accent1 6 2 2" xfId="7161" xr:uid="{00000000-0005-0000-0000-0000841C0000}"/>
    <cellStyle name="40% - Accent1 6 3" xfId="7162" xr:uid="{00000000-0005-0000-0000-0000851C0000}"/>
    <cellStyle name="40% - Accent1 7" xfId="7163" xr:uid="{00000000-0005-0000-0000-0000861C0000}"/>
    <cellStyle name="40% - Accent1 7 2" xfId="7164" xr:uid="{00000000-0005-0000-0000-0000871C0000}"/>
    <cellStyle name="40% - Accent1 8" xfId="7165" xr:uid="{00000000-0005-0000-0000-0000881C0000}"/>
    <cellStyle name="40% - Accent2 2" xfId="7166" xr:uid="{00000000-0005-0000-0000-0000891C0000}"/>
    <cellStyle name="40% - Accent2 2 10" xfId="7167" xr:uid="{00000000-0005-0000-0000-00008A1C0000}"/>
    <cellStyle name="40% - Accent2 2 10 2" xfId="7168" xr:uid="{00000000-0005-0000-0000-00008B1C0000}"/>
    <cellStyle name="40% - Accent2 2 10 2 2" xfId="7169" xr:uid="{00000000-0005-0000-0000-00008C1C0000}"/>
    <cellStyle name="40% - Accent2 2 10 2 2 2" xfId="7170" xr:uid="{00000000-0005-0000-0000-00008D1C0000}"/>
    <cellStyle name="40% - Accent2 2 10 2 3" xfId="7171" xr:uid="{00000000-0005-0000-0000-00008E1C0000}"/>
    <cellStyle name="40% - Accent2 2 10 3" xfId="7172" xr:uid="{00000000-0005-0000-0000-00008F1C0000}"/>
    <cellStyle name="40% - Accent2 2 10 3 2" xfId="7173" xr:uid="{00000000-0005-0000-0000-0000901C0000}"/>
    <cellStyle name="40% - Accent2 2 10 4" xfId="7174" xr:uid="{00000000-0005-0000-0000-0000911C0000}"/>
    <cellStyle name="40% - Accent2 2 11" xfId="7175" xr:uid="{00000000-0005-0000-0000-0000921C0000}"/>
    <cellStyle name="40% - Accent2 2 11 2" xfId="7176" xr:uid="{00000000-0005-0000-0000-0000931C0000}"/>
    <cellStyle name="40% - Accent2 2 11 2 2" xfId="7177" xr:uid="{00000000-0005-0000-0000-0000941C0000}"/>
    <cellStyle name="40% - Accent2 2 11 3" xfId="7178" xr:uid="{00000000-0005-0000-0000-0000951C0000}"/>
    <cellStyle name="40% - Accent2 2 12" xfId="7179" xr:uid="{00000000-0005-0000-0000-0000961C0000}"/>
    <cellStyle name="40% - Accent2 2 12 2" xfId="7180" xr:uid="{00000000-0005-0000-0000-0000971C0000}"/>
    <cellStyle name="40% - Accent2 2 13" xfId="7181" xr:uid="{00000000-0005-0000-0000-0000981C0000}"/>
    <cellStyle name="40% - Accent2 2 2" xfId="7182" xr:uid="{00000000-0005-0000-0000-0000991C0000}"/>
    <cellStyle name="40% - Accent2 2 2 2" xfId="7183" xr:uid="{00000000-0005-0000-0000-00009A1C0000}"/>
    <cellStyle name="40% - Accent2 2 3" xfId="7184" xr:uid="{00000000-0005-0000-0000-00009B1C0000}"/>
    <cellStyle name="40% - Accent2 2 3 2" xfId="7185" xr:uid="{00000000-0005-0000-0000-00009C1C0000}"/>
    <cellStyle name="40% - Accent2 2 3 2 2" xfId="7186" xr:uid="{00000000-0005-0000-0000-00009D1C0000}"/>
    <cellStyle name="40% - Accent2 2 3 2 2 2" xfId="7187" xr:uid="{00000000-0005-0000-0000-00009E1C0000}"/>
    <cellStyle name="40% - Accent2 2 3 2 2 2 2" xfId="7188" xr:uid="{00000000-0005-0000-0000-00009F1C0000}"/>
    <cellStyle name="40% - Accent2 2 3 2 2 2 2 2" xfId="7189" xr:uid="{00000000-0005-0000-0000-0000A01C0000}"/>
    <cellStyle name="40% - Accent2 2 3 2 2 2 2 2 2" xfId="7190" xr:uid="{00000000-0005-0000-0000-0000A11C0000}"/>
    <cellStyle name="40% - Accent2 2 3 2 2 2 2 2 2 2" xfId="7191" xr:uid="{00000000-0005-0000-0000-0000A21C0000}"/>
    <cellStyle name="40% - Accent2 2 3 2 2 2 2 2 3" xfId="7192" xr:uid="{00000000-0005-0000-0000-0000A31C0000}"/>
    <cellStyle name="40% - Accent2 2 3 2 2 2 2 3" xfId="7193" xr:uid="{00000000-0005-0000-0000-0000A41C0000}"/>
    <cellStyle name="40% - Accent2 2 3 2 2 2 2 3 2" xfId="7194" xr:uid="{00000000-0005-0000-0000-0000A51C0000}"/>
    <cellStyle name="40% - Accent2 2 3 2 2 2 2 4" xfId="7195" xr:uid="{00000000-0005-0000-0000-0000A61C0000}"/>
    <cellStyle name="40% - Accent2 2 3 2 2 2 3" xfId="7196" xr:uid="{00000000-0005-0000-0000-0000A71C0000}"/>
    <cellStyle name="40% - Accent2 2 3 2 2 2 3 2" xfId="7197" xr:uid="{00000000-0005-0000-0000-0000A81C0000}"/>
    <cellStyle name="40% - Accent2 2 3 2 2 2 3 2 2" xfId="7198" xr:uid="{00000000-0005-0000-0000-0000A91C0000}"/>
    <cellStyle name="40% - Accent2 2 3 2 2 2 3 3" xfId="7199" xr:uid="{00000000-0005-0000-0000-0000AA1C0000}"/>
    <cellStyle name="40% - Accent2 2 3 2 2 2 4" xfId="7200" xr:uid="{00000000-0005-0000-0000-0000AB1C0000}"/>
    <cellStyle name="40% - Accent2 2 3 2 2 2 4 2" xfId="7201" xr:uid="{00000000-0005-0000-0000-0000AC1C0000}"/>
    <cellStyle name="40% - Accent2 2 3 2 2 2 5" xfId="7202" xr:uid="{00000000-0005-0000-0000-0000AD1C0000}"/>
    <cellStyle name="40% - Accent2 2 3 2 2 3" xfId="7203" xr:uid="{00000000-0005-0000-0000-0000AE1C0000}"/>
    <cellStyle name="40% - Accent2 2 3 2 2 3 2" xfId="7204" xr:uid="{00000000-0005-0000-0000-0000AF1C0000}"/>
    <cellStyle name="40% - Accent2 2 3 2 2 3 2 2" xfId="7205" xr:uid="{00000000-0005-0000-0000-0000B01C0000}"/>
    <cellStyle name="40% - Accent2 2 3 2 2 3 2 2 2" xfId="7206" xr:uid="{00000000-0005-0000-0000-0000B11C0000}"/>
    <cellStyle name="40% - Accent2 2 3 2 2 3 2 2 2 2" xfId="7207" xr:uid="{00000000-0005-0000-0000-0000B21C0000}"/>
    <cellStyle name="40% - Accent2 2 3 2 2 3 2 2 3" xfId="7208" xr:uid="{00000000-0005-0000-0000-0000B31C0000}"/>
    <cellStyle name="40% - Accent2 2 3 2 2 3 2 3" xfId="7209" xr:uid="{00000000-0005-0000-0000-0000B41C0000}"/>
    <cellStyle name="40% - Accent2 2 3 2 2 3 2 3 2" xfId="7210" xr:uid="{00000000-0005-0000-0000-0000B51C0000}"/>
    <cellStyle name="40% - Accent2 2 3 2 2 3 2 4" xfId="7211" xr:uid="{00000000-0005-0000-0000-0000B61C0000}"/>
    <cellStyle name="40% - Accent2 2 3 2 2 3 3" xfId="7212" xr:uid="{00000000-0005-0000-0000-0000B71C0000}"/>
    <cellStyle name="40% - Accent2 2 3 2 2 3 3 2" xfId="7213" xr:uid="{00000000-0005-0000-0000-0000B81C0000}"/>
    <cellStyle name="40% - Accent2 2 3 2 2 3 3 2 2" xfId="7214" xr:uid="{00000000-0005-0000-0000-0000B91C0000}"/>
    <cellStyle name="40% - Accent2 2 3 2 2 3 3 3" xfId="7215" xr:uid="{00000000-0005-0000-0000-0000BA1C0000}"/>
    <cellStyle name="40% - Accent2 2 3 2 2 3 4" xfId="7216" xr:uid="{00000000-0005-0000-0000-0000BB1C0000}"/>
    <cellStyle name="40% - Accent2 2 3 2 2 3 4 2" xfId="7217" xr:uid="{00000000-0005-0000-0000-0000BC1C0000}"/>
    <cellStyle name="40% - Accent2 2 3 2 2 3 5" xfId="7218" xr:uid="{00000000-0005-0000-0000-0000BD1C0000}"/>
    <cellStyle name="40% - Accent2 2 3 2 2 4" xfId="7219" xr:uid="{00000000-0005-0000-0000-0000BE1C0000}"/>
    <cellStyle name="40% - Accent2 2 3 2 2 4 2" xfId="7220" xr:uid="{00000000-0005-0000-0000-0000BF1C0000}"/>
    <cellStyle name="40% - Accent2 2 3 2 2 4 2 2" xfId="7221" xr:uid="{00000000-0005-0000-0000-0000C01C0000}"/>
    <cellStyle name="40% - Accent2 2 3 2 2 4 2 2 2" xfId="7222" xr:uid="{00000000-0005-0000-0000-0000C11C0000}"/>
    <cellStyle name="40% - Accent2 2 3 2 2 4 2 3" xfId="7223" xr:uid="{00000000-0005-0000-0000-0000C21C0000}"/>
    <cellStyle name="40% - Accent2 2 3 2 2 4 3" xfId="7224" xr:uid="{00000000-0005-0000-0000-0000C31C0000}"/>
    <cellStyle name="40% - Accent2 2 3 2 2 4 3 2" xfId="7225" xr:uid="{00000000-0005-0000-0000-0000C41C0000}"/>
    <cellStyle name="40% - Accent2 2 3 2 2 4 4" xfId="7226" xr:uid="{00000000-0005-0000-0000-0000C51C0000}"/>
    <cellStyle name="40% - Accent2 2 3 2 2 5" xfId="7227" xr:uid="{00000000-0005-0000-0000-0000C61C0000}"/>
    <cellStyle name="40% - Accent2 2 3 2 2 5 2" xfId="7228" xr:uid="{00000000-0005-0000-0000-0000C71C0000}"/>
    <cellStyle name="40% - Accent2 2 3 2 2 5 2 2" xfId="7229" xr:uid="{00000000-0005-0000-0000-0000C81C0000}"/>
    <cellStyle name="40% - Accent2 2 3 2 2 5 3" xfId="7230" xr:uid="{00000000-0005-0000-0000-0000C91C0000}"/>
    <cellStyle name="40% - Accent2 2 3 2 2 6" xfId="7231" xr:uid="{00000000-0005-0000-0000-0000CA1C0000}"/>
    <cellStyle name="40% - Accent2 2 3 2 2 6 2" xfId="7232" xr:uid="{00000000-0005-0000-0000-0000CB1C0000}"/>
    <cellStyle name="40% - Accent2 2 3 2 2 7" xfId="7233" xr:uid="{00000000-0005-0000-0000-0000CC1C0000}"/>
    <cellStyle name="40% - Accent2 2 3 2 3" xfId="7234" xr:uid="{00000000-0005-0000-0000-0000CD1C0000}"/>
    <cellStyle name="40% - Accent2 2 3 2 3 2" xfId="7235" xr:uid="{00000000-0005-0000-0000-0000CE1C0000}"/>
    <cellStyle name="40% - Accent2 2 3 2 3 2 2" xfId="7236" xr:uid="{00000000-0005-0000-0000-0000CF1C0000}"/>
    <cellStyle name="40% - Accent2 2 3 2 3 2 2 2" xfId="7237" xr:uid="{00000000-0005-0000-0000-0000D01C0000}"/>
    <cellStyle name="40% - Accent2 2 3 2 3 2 2 2 2" xfId="7238" xr:uid="{00000000-0005-0000-0000-0000D11C0000}"/>
    <cellStyle name="40% - Accent2 2 3 2 3 2 2 3" xfId="7239" xr:uid="{00000000-0005-0000-0000-0000D21C0000}"/>
    <cellStyle name="40% - Accent2 2 3 2 3 2 3" xfId="7240" xr:uid="{00000000-0005-0000-0000-0000D31C0000}"/>
    <cellStyle name="40% - Accent2 2 3 2 3 2 3 2" xfId="7241" xr:uid="{00000000-0005-0000-0000-0000D41C0000}"/>
    <cellStyle name="40% - Accent2 2 3 2 3 2 4" xfId="7242" xr:uid="{00000000-0005-0000-0000-0000D51C0000}"/>
    <cellStyle name="40% - Accent2 2 3 2 3 3" xfId="7243" xr:uid="{00000000-0005-0000-0000-0000D61C0000}"/>
    <cellStyle name="40% - Accent2 2 3 2 3 3 2" xfId="7244" xr:uid="{00000000-0005-0000-0000-0000D71C0000}"/>
    <cellStyle name="40% - Accent2 2 3 2 3 3 2 2" xfId="7245" xr:uid="{00000000-0005-0000-0000-0000D81C0000}"/>
    <cellStyle name="40% - Accent2 2 3 2 3 3 3" xfId="7246" xr:uid="{00000000-0005-0000-0000-0000D91C0000}"/>
    <cellStyle name="40% - Accent2 2 3 2 3 4" xfId="7247" xr:uid="{00000000-0005-0000-0000-0000DA1C0000}"/>
    <cellStyle name="40% - Accent2 2 3 2 3 4 2" xfId="7248" xr:uid="{00000000-0005-0000-0000-0000DB1C0000}"/>
    <cellStyle name="40% - Accent2 2 3 2 3 5" xfId="7249" xr:uid="{00000000-0005-0000-0000-0000DC1C0000}"/>
    <cellStyle name="40% - Accent2 2 3 2 4" xfId="7250" xr:uid="{00000000-0005-0000-0000-0000DD1C0000}"/>
    <cellStyle name="40% - Accent2 2 3 2 4 2" xfId="7251" xr:uid="{00000000-0005-0000-0000-0000DE1C0000}"/>
    <cellStyle name="40% - Accent2 2 3 2 4 2 2" xfId="7252" xr:uid="{00000000-0005-0000-0000-0000DF1C0000}"/>
    <cellStyle name="40% - Accent2 2 3 2 4 2 2 2" xfId="7253" xr:uid="{00000000-0005-0000-0000-0000E01C0000}"/>
    <cellStyle name="40% - Accent2 2 3 2 4 2 2 2 2" xfId="7254" xr:uid="{00000000-0005-0000-0000-0000E11C0000}"/>
    <cellStyle name="40% - Accent2 2 3 2 4 2 2 3" xfId="7255" xr:uid="{00000000-0005-0000-0000-0000E21C0000}"/>
    <cellStyle name="40% - Accent2 2 3 2 4 2 3" xfId="7256" xr:uid="{00000000-0005-0000-0000-0000E31C0000}"/>
    <cellStyle name="40% - Accent2 2 3 2 4 2 3 2" xfId="7257" xr:uid="{00000000-0005-0000-0000-0000E41C0000}"/>
    <cellStyle name="40% - Accent2 2 3 2 4 2 4" xfId="7258" xr:uid="{00000000-0005-0000-0000-0000E51C0000}"/>
    <cellStyle name="40% - Accent2 2 3 2 4 3" xfId="7259" xr:uid="{00000000-0005-0000-0000-0000E61C0000}"/>
    <cellStyle name="40% - Accent2 2 3 2 4 3 2" xfId="7260" xr:uid="{00000000-0005-0000-0000-0000E71C0000}"/>
    <cellStyle name="40% - Accent2 2 3 2 4 3 2 2" xfId="7261" xr:uid="{00000000-0005-0000-0000-0000E81C0000}"/>
    <cellStyle name="40% - Accent2 2 3 2 4 3 3" xfId="7262" xr:uid="{00000000-0005-0000-0000-0000E91C0000}"/>
    <cellStyle name="40% - Accent2 2 3 2 4 4" xfId="7263" xr:uid="{00000000-0005-0000-0000-0000EA1C0000}"/>
    <cellStyle name="40% - Accent2 2 3 2 4 4 2" xfId="7264" xr:uid="{00000000-0005-0000-0000-0000EB1C0000}"/>
    <cellStyle name="40% - Accent2 2 3 2 4 5" xfId="7265" xr:uid="{00000000-0005-0000-0000-0000EC1C0000}"/>
    <cellStyle name="40% - Accent2 2 3 2 5" xfId="7266" xr:uid="{00000000-0005-0000-0000-0000ED1C0000}"/>
    <cellStyle name="40% - Accent2 2 3 2 5 2" xfId="7267" xr:uid="{00000000-0005-0000-0000-0000EE1C0000}"/>
    <cellStyle name="40% - Accent2 2 3 2 5 2 2" xfId="7268" xr:uid="{00000000-0005-0000-0000-0000EF1C0000}"/>
    <cellStyle name="40% - Accent2 2 3 2 5 2 2 2" xfId="7269" xr:uid="{00000000-0005-0000-0000-0000F01C0000}"/>
    <cellStyle name="40% - Accent2 2 3 2 5 2 3" xfId="7270" xr:uid="{00000000-0005-0000-0000-0000F11C0000}"/>
    <cellStyle name="40% - Accent2 2 3 2 5 3" xfId="7271" xr:uid="{00000000-0005-0000-0000-0000F21C0000}"/>
    <cellStyle name="40% - Accent2 2 3 2 5 3 2" xfId="7272" xr:uid="{00000000-0005-0000-0000-0000F31C0000}"/>
    <cellStyle name="40% - Accent2 2 3 2 5 4" xfId="7273" xr:uid="{00000000-0005-0000-0000-0000F41C0000}"/>
    <cellStyle name="40% - Accent2 2 3 2 6" xfId="7274" xr:uid="{00000000-0005-0000-0000-0000F51C0000}"/>
    <cellStyle name="40% - Accent2 2 3 2 6 2" xfId="7275" xr:uid="{00000000-0005-0000-0000-0000F61C0000}"/>
    <cellStyle name="40% - Accent2 2 3 2 6 2 2" xfId="7276" xr:uid="{00000000-0005-0000-0000-0000F71C0000}"/>
    <cellStyle name="40% - Accent2 2 3 2 6 3" xfId="7277" xr:uid="{00000000-0005-0000-0000-0000F81C0000}"/>
    <cellStyle name="40% - Accent2 2 3 2 7" xfId="7278" xr:uid="{00000000-0005-0000-0000-0000F91C0000}"/>
    <cellStyle name="40% - Accent2 2 3 2 7 2" xfId="7279" xr:uid="{00000000-0005-0000-0000-0000FA1C0000}"/>
    <cellStyle name="40% - Accent2 2 3 2 8" xfId="7280" xr:uid="{00000000-0005-0000-0000-0000FB1C0000}"/>
    <cellStyle name="40% - Accent2 2 3 3" xfId="7281" xr:uid="{00000000-0005-0000-0000-0000FC1C0000}"/>
    <cellStyle name="40% - Accent2 2 3 3 2" xfId="7282" xr:uid="{00000000-0005-0000-0000-0000FD1C0000}"/>
    <cellStyle name="40% - Accent2 2 3 3 2 2" xfId="7283" xr:uid="{00000000-0005-0000-0000-0000FE1C0000}"/>
    <cellStyle name="40% - Accent2 2 3 3 2 2 2" xfId="7284" xr:uid="{00000000-0005-0000-0000-0000FF1C0000}"/>
    <cellStyle name="40% - Accent2 2 3 3 2 2 2 2" xfId="7285" xr:uid="{00000000-0005-0000-0000-0000001D0000}"/>
    <cellStyle name="40% - Accent2 2 3 3 2 2 2 2 2" xfId="7286" xr:uid="{00000000-0005-0000-0000-0000011D0000}"/>
    <cellStyle name="40% - Accent2 2 3 3 2 2 2 3" xfId="7287" xr:uid="{00000000-0005-0000-0000-0000021D0000}"/>
    <cellStyle name="40% - Accent2 2 3 3 2 2 3" xfId="7288" xr:uid="{00000000-0005-0000-0000-0000031D0000}"/>
    <cellStyle name="40% - Accent2 2 3 3 2 2 3 2" xfId="7289" xr:uid="{00000000-0005-0000-0000-0000041D0000}"/>
    <cellStyle name="40% - Accent2 2 3 3 2 2 4" xfId="7290" xr:uid="{00000000-0005-0000-0000-0000051D0000}"/>
    <cellStyle name="40% - Accent2 2 3 3 2 3" xfId="7291" xr:uid="{00000000-0005-0000-0000-0000061D0000}"/>
    <cellStyle name="40% - Accent2 2 3 3 2 3 2" xfId="7292" xr:uid="{00000000-0005-0000-0000-0000071D0000}"/>
    <cellStyle name="40% - Accent2 2 3 3 2 3 2 2" xfId="7293" xr:uid="{00000000-0005-0000-0000-0000081D0000}"/>
    <cellStyle name="40% - Accent2 2 3 3 2 3 3" xfId="7294" xr:uid="{00000000-0005-0000-0000-0000091D0000}"/>
    <cellStyle name="40% - Accent2 2 3 3 2 4" xfId="7295" xr:uid="{00000000-0005-0000-0000-00000A1D0000}"/>
    <cellStyle name="40% - Accent2 2 3 3 2 4 2" xfId="7296" xr:uid="{00000000-0005-0000-0000-00000B1D0000}"/>
    <cellStyle name="40% - Accent2 2 3 3 2 5" xfId="7297" xr:uid="{00000000-0005-0000-0000-00000C1D0000}"/>
    <cellStyle name="40% - Accent2 2 3 3 3" xfId="7298" xr:uid="{00000000-0005-0000-0000-00000D1D0000}"/>
    <cellStyle name="40% - Accent2 2 3 3 3 2" xfId="7299" xr:uid="{00000000-0005-0000-0000-00000E1D0000}"/>
    <cellStyle name="40% - Accent2 2 3 3 3 2 2" xfId="7300" xr:uid="{00000000-0005-0000-0000-00000F1D0000}"/>
    <cellStyle name="40% - Accent2 2 3 3 3 2 2 2" xfId="7301" xr:uid="{00000000-0005-0000-0000-0000101D0000}"/>
    <cellStyle name="40% - Accent2 2 3 3 3 2 2 2 2" xfId="7302" xr:uid="{00000000-0005-0000-0000-0000111D0000}"/>
    <cellStyle name="40% - Accent2 2 3 3 3 2 2 3" xfId="7303" xr:uid="{00000000-0005-0000-0000-0000121D0000}"/>
    <cellStyle name="40% - Accent2 2 3 3 3 2 3" xfId="7304" xr:uid="{00000000-0005-0000-0000-0000131D0000}"/>
    <cellStyle name="40% - Accent2 2 3 3 3 2 3 2" xfId="7305" xr:uid="{00000000-0005-0000-0000-0000141D0000}"/>
    <cellStyle name="40% - Accent2 2 3 3 3 2 4" xfId="7306" xr:uid="{00000000-0005-0000-0000-0000151D0000}"/>
    <cellStyle name="40% - Accent2 2 3 3 3 3" xfId="7307" xr:uid="{00000000-0005-0000-0000-0000161D0000}"/>
    <cellStyle name="40% - Accent2 2 3 3 3 3 2" xfId="7308" xr:uid="{00000000-0005-0000-0000-0000171D0000}"/>
    <cellStyle name="40% - Accent2 2 3 3 3 3 2 2" xfId="7309" xr:uid="{00000000-0005-0000-0000-0000181D0000}"/>
    <cellStyle name="40% - Accent2 2 3 3 3 3 3" xfId="7310" xr:uid="{00000000-0005-0000-0000-0000191D0000}"/>
    <cellStyle name="40% - Accent2 2 3 3 3 4" xfId="7311" xr:uid="{00000000-0005-0000-0000-00001A1D0000}"/>
    <cellStyle name="40% - Accent2 2 3 3 3 4 2" xfId="7312" xr:uid="{00000000-0005-0000-0000-00001B1D0000}"/>
    <cellStyle name="40% - Accent2 2 3 3 3 5" xfId="7313" xr:uid="{00000000-0005-0000-0000-00001C1D0000}"/>
    <cellStyle name="40% - Accent2 2 3 3 4" xfId="7314" xr:uid="{00000000-0005-0000-0000-00001D1D0000}"/>
    <cellStyle name="40% - Accent2 2 3 3 4 2" xfId="7315" xr:uid="{00000000-0005-0000-0000-00001E1D0000}"/>
    <cellStyle name="40% - Accent2 2 3 3 4 2 2" xfId="7316" xr:uid="{00000000-0005-0000-0000-00001F1D0000}"/>
    <cellStyle name="40% - Accent2 2 3 3 4 2 2 2" xfId="7317" xr:uid="{00000000-0005-0000-0000-0000201D0000}"/>
    <cellStyle name="40% - Accent2 2 3 3 4 2 3" xfId="7318" xr:uid="{00000000-0005-0000-0000-0000211D0000}"/>
    <cellStyle name="40% - Accent2 2 3 3 4 3" xfId="7319" xr:uid="{00000000-0005-0000-0000-0000221D0000}"/>
    <cellStyle name="40% - Accent2 2 3 3 4 3 2" xfId="7320" xr:uid="{00000000-0005-0000-0000-0000231D0000}"/>
    <cellStyle name="40% - Accent2 2 3 3 4 4" xfId="7321" xr:uid="{00000000-0005-0000-0000-0000241D0000}"/>
    <cellStyle name="40% - Accent2 2 3 3 5" xfId="7322" xr:uid="{00000000-0005-0000-0000-0000251D0000}"/>
    <cellStyle name="40% - Accent2 2 3 3 5 2" xfId="7323" xr:uid="{00000000-0005-0000-0000-0000261D0000}"/>
    <cellStyle name="40% - Accent2 2 3 3 5 2 2" xfId="7324" xr:uid="{00000000-0005-0000-0000-0000271D0000}"/>
    <cellStyle name="40% - Accent2 2 3 3 5 3" xfId="7325" xr:uid="{00000000-0005-0000-0000-0000281D0000}"/>
    <cellStyle name="40% - Accent2 2 3 3 6" xfId="7326" xr:uid="{00000000-0005-0000-0000-0000291D0000}"/>
    <cellStyle name="40% - Accent2 2 3 3 6 2" xfId="7327" xr:uid="{00000000-0005-0000-0000-00002A1D0000}"/>
    <cellStyle name="40% - Accent2 2 3 3 7" xfId="7328" xr:uid="{00000000-0005-0000-0000-00002B1D0000}"/>
    <cellStyle name="40% - Accent2 2 3 4" xfId="7329" xr:uid="{00000000-0005-0000-0000-00002C1D0000}"/>
    <cellStyle name="40% - Accent2 2 3 4 2" xfId="7330" xr:uid="{00000000-0005-0000-0000-00002D1D0000}"/>
    <cellStyle name="40% - Accent2 2 3 4 2 2" xfId="7331" xr:uid="{00000000-0005-0000-0000-00002E1D0000}"/>
    <cellStyle name="40% - Accent2 2 3 4 2 2 2" xfId="7332" xr:uid="{00000000-0005-0000-0000-00002F1D0000}"/>
    <cellStyle name="40% - Accent2 2 3 4 2 2 2 2" xfId="7333" xr:uid="{00000000-0005-0000-0000-0000301D0000}"/>
    <cellStyle name="40% - Accent2 2 3 4 2 2 3" xfId="7334" xr:uid="{00000000-0005-0000-0000-0000311D0000}"/>
    <cellStyle name="40% - Accent2 2 3 4 2 3" xfId="7335" xr:uid="{00000000-0005-0000-0000-0000321D0000}"/>
    <cellStyle name="40% - Accent2 2 3 4 2 3 2" xfId="7336" xr:uid="{00000000-0005-0000-0000-0000331D0000}"/>
    <cellStyle name="40% - Accent2 2 3 4 2 4" xfId="7337" xr:uid="{00000000-0005-0000-0000-0000341D0000}"/>
    <cellStyle name="40% - Accent2 2 3 4 3" xfId="7338" xr:uid="{00000000-0005-0000-0000-0000351D0000}"/>
    <cellStyle name="40% - Accent2 2 3 4 3 2" xfId="7339" xr:uid="{00000000-0005-0000-0000-0000361D0000}"/>
    <cellStyle name="40% - Accent2 2 3 4 3 2 2" xfId="7340" xr:uid="{00000000-0005-0000-0000-0000371D0000}"/>
    <cellStyle name="40% - Accent2 2 3 4 3 3" xfId="7341" xr:uid="{00000000-0005-0000-0000-0000381D0000}"/>
    <cellStyle name="40% - Accent2 2 3 4 4" xfId="7342" xr:uid="{00000000-0005-0000-0000-0000391D0000}"/>
    <cellStyle name="40% - Accent2 2 3 4 4 2" xfId="7343" xr:uid="{00000000-0005-0000-0000-00003A1D0000}"/>
    <cellStyle name="40% - Accent2 2 3 4 5" xfId="7344" xr:uid="{00000000-0005-0000-0000-00003B1D0000}"/>
    <cellStyle name="40% - Accent2 2 3 5" xfId="7345" xr:uid="{00000000-0005-0000-0000-00003C1D0000}"/>
    <cellStyle name="40% - Accent2 2 3 5 2" xfId="7346" xr:uid="{00000000-0005-0000-0000-00003D1D0000}"/>
    <cellStyle name="40% - Accent2 2 3 5 2 2" xfId="7347" xr:uid="{00000000-0005-0000-0000-00003E1D0000}"/>
    <cellStyle name="40% - Accent2 2 3 5 2 2 2" xfId="7348" xr:uid="{00000000-0005-0000-0000-00003F1D0000}"/>
    <cellStyle name="40% - Accent2 2 3 5 2 2 2 2" xfId="7349" xr:uid="{00000000-0005-0000-0000-0000401D0000}"/>
    <cellStyle name="40% - Accent2 2 3 5 2 2 3" xfId="7350" xr:uid="{00000000-0005-0000-0000-0000411D0000}"/>
    <cellStyle name="40% - Accent2 2 3 5 2 3" xfId="7351" xr:uid="{00000000-0005-0000-0000-0000421D0000}"/>
    <cellStyle name="40% - Accent2 2 3 5 2 3 2" xfId="7352" xr:uid="{00000000-0005-0000-0000-0000431D0000}"/>
    <cellStyle name="40% - Accent2 2 3 5 2 4" xfId="7353" xr:uid="{00000000-0005-0000-0000-0000441D0000}"/>
    <cellStyle name="40% - Accent2 2 3 5 3" xfId="7354" xr:uid="{00000000-0005-0000-0000-0000451D0000}"/>
    <cellStyle name="40% - Accent2 2 3 5 3 2" xfId="7355" xr:uid="{00000000-0005-0000-0000-0000461D0000}"/>
    <cellStyle name="40% - Accent2 2 3 5 3 2 2" xfId="7356" xr:uid="{00000000-0005-0000-0000-0000471D0000}"/>
    <cellStyle name="40% - Accent2 2 3 5 3 3" xfId="7357" xr:uid="{00000000-0005-0000-0000-0000481D0000}"/>
    <cellStyle name="40% - Accent2 2 3 5 4" xfId="7358" xr:uid="{00000000-0005-0000-0000-0000491D0000}"/>
    <cellStyle name="40% - Accent2 2 3 5 4 2" xfId="7359" xr:uid="{00000000-0005-0000-0000-00004A1D0000}"/>
    <cellStyle name="40% - Accent2 2 3 5 5" xfId="7360" xr:uid="{00000000-0005-0000-0000-00004B1D0000}"/>
    <cellStyle name="40% - Accent2 2 3 6" xfId="7361" xr:uid="{00000000-0005-0000-0000-00004C1D0000}"/>
    <cellStyle name="40% - Accent2 2 3 6 2" xfId="7362" xr:uid="{00000000-0005-0000-0000-00004D1D0000}"/>
    <cellStyle name="40% - Accent2 2 3 6 2 2" xfId="7363" xr:uid="{00000000-0005-0000-0000-00004E1D0000}"/>
    <cellStyle name="40% - Accent2 2 3 6 2 2 2" xfId="7364" xr:uid="{00000000-0005-0000-0000-00004F1D0000}"/>
    <cellStyle name="40% - Accent2 2 3 6 2 3" xfId="7365" xr:uid="{00000000-0005-0000-0000-0000501D0000}"/>
    <cellStyle name="40% - Accent2 2 3 6 3" xfId="7366" xr:uid="{00000000-0005-0000-0000-0000511D0000}"/>
    <cellStyle name="40% - Accent2 2 3 6 3 2" xfId="7367" xr:uid="{00000000-0005-0000-0000-0000521D0000}"/>
    <cellStyle name="40% - Accent2 2 3 6 4" xfId="7368" xr:uid="{00000000-0005-0000-0000-0000531D0000}"/>
    <cellStyle name="40% - Accent2 2 3 7" xfId="7369" xr:uid="{00000000-0005-0000-0000-0000541D0000}"/>
    <cellStyle name="40% - Accent2 2 3 7 2" xfId="7370" xr:uid="{00000000-0005-0000-0000-0000551D0000}"/>
    <cellStyle name="40% - Accent2 2 3 7 2 2" xfId="7371" xr:uid="{00000000-0005-0000-0000-0000561D0000}"/>
    <cellStyle name="40% - Accent2 2 3 7 3" xfId="7372" xr:uid="{00000000-0005-0000-0000-0000571D0000}"/>
    <cellStyle name="40% - Accent2 2 3 8" xfId="7373" xr:uid="{00000000-0005-0000-0000-0000581D0000}"/>
    <cellStyle name="40% - Accent2 2 3 8 2" xfId="7374" xr:uid="{00000000-0005-0000-0000-0000591D0000}"/>
    <cellStyle name="40% - Accent2 2 3 9" xfId="7375" xr:uid="{00000000-0005-0000-0000-00005A1D0000}"/>
    <cellStyle name="40% - Accent2 2 4" xfId="7376" xr:uid="{00000000-0005-0000-0000-00005B1D0000}"/>
    <cellStyle name="40% - Accent2 2 4 2" xfId="7377" xr:uid="{00000000-0005-0000-0000-00005C1D0000}"/>
    <cellStyle name="40% - Accent2 2 4 2 2" xfId="7378" xr:uid="{00000000-0005-0000-0000-00005D1D0000}"/>
    <cellStyle name="40% - Accent2 2 4 2 2 2" xfId="7379" xr:uid="{00000000-0005-0000-0000-00005E1D0000}"/>
    <cellStyle name="40% - Accent2 2 4 2 2 2 2" xfId="7380" xr:uid="{00000000-0005-0000-0000-00005F1D0000}"/>
    <cellStyle name="40% - Accent2 2 4 2 2 2 2 2" xfId="7381" xr:uid="{00000000-0005-0000-0000-0000601D0000}"/>
    <cellStyle name="40% - Accent2 2 4 2 2 2 2 2 2" xfId="7382" xr:uid="{00000000-0005-0000-0000-0000611D0000}"/>
    <cellStyle name="40% - Accent2 2 4 2 2 2 2 2 2 2" xfId="7383" xr:uid="{00000000-0005-0000-0000-0000621D0000}"/>
    <cellStyle name="40% - Accent2 2 4 2 2 2 2 2 3" xfId="7384" xr:uid="{00000000-0005-0000-0000-0000631D0000}"/>
    <cellStyle name="40% - Accent2 2 4 2 2 2 2 3" xfId="7385" xr:uid="{00000000-0005-0000-0000-0000641D0000}"/>
    <cellStyle name="40% - Accent2 2 4 2 2 2 2 3 2" xfId="7386" xr:uid="{00000000-0005-0000-0000-0000651D0000}"/>
    <cellStyle name="40% - Accent2 2 4 2 2 2 2 4" xfId="7387" xr:uid="{00000000-0005-0000-0000-0000661D0000}"/>
    <cellStyle name="40% - Accent2 2 4 2 2 2 3" xfId="7388" xr:uid="{00000000-0005-0000-0000-0000671D0000}"/>
    <cellStyle name="40% - Accent2 2 4 2 2 2 3 2" xfId="7389" xr:uid="{00000000-0005-0000-0000-0000681D0000}"/>
    <cellStyle name="40% - Accent2 2 4 2 2 2 3 2 2" xfId="7390" xr:uid="{00000000-0005-0000-0000-0000691D0000}"/>
    <cellStyle name="40% - Accent2 2 4 2 2 2 3 3" xfId="7391" xr:uid="{00000000-0005-0000-0000-00006A1D0000}"/>
    <cellStyle name="40% - Accent2 2 4 2 2 2 4" xfId="7392" xr:uid="{00000000-0005-0000-0000-00006B1D0000}"/>
    <cellStyle name="40% - Accent2 2 4 2 2 2 4 2" xfId="7393" xr:uid="{00000000-0005-0000-0000-00006C1D0000}"/>
    <cellStyle name="40% - Accent2 2 4 2 2 2 5" xfId="7394" xr:uid="{00000000-0005-0000-0000-00006D1D0000}"/>
    <cellStyle name="40% - Accent2 2 4 2 2 3" xfId="7395" xr:uid="{00000000-0005-0000-0000-00006E1D0000}"/>
    <cellStyle name="40% - Accent2 2 4 2 2 3 2" xfId="7396" xr:uid="{00000000-0005-0000-0000-00006F1D0000}"/>
    <cellStyle name="40% - Accent2 2 4 2 2 3 2 2" xfId="7397" xr:uid="{00000000-0005-0000-0000-0000701D0000}"/>
    <cellStyle name="40% - Accent2 2 4 2 2 3 2 2 2" xfId="7398" xr:uid="{00000000-0005-0000-0000-0000711D0000}"/>
    <cellStyle name="40% - Accent2 2 4 2 2 3 2 2 2 2" xfId="7399" xr:uid="{00000000-0005-0000-0000-0000721D0000}"/>
    <cellStyle name="40% - Accent2 2 4 2 2 3 2 2 3" xfId="7400" xr:uid="{00000000-0005-0000-0000-0000731D0000}"/>
    <cellStyle name="40% - Accent2 2 4 2 2 3 2 3" xfId="7401" xr:uid="{00000000-0005-0000-0000-0000741D0000}"/>
    <cellStyle name="40% - Accent2 2 4 2 2 3 2 3 2" xfId="7402" xr:uid="{00000000-0005-0000-0000-0000751D0000}"/>
    <cellStyle name="40% - Accent2 2 4 2 2 3 2 4" xfId="7403" xr:uid="{00000000-0005-0000-0000-0000761D0000}"/>
    <cellStyle name="40% - Accent2 2 4 2 2 3 3" xfId="7404" xr:uid="{00000000-0005-0000-0000-0000771D0000}"/>
    <cellStyle name="40% - Accent2 2 4 2 2 3 3 2" xfId="7405" xr:uid="{00000000-0005-0000-0000-0000781D0000}"/>
    <cellStyle name="40% - Accent2 2 4 2 2 3 3 2 2" xfId="7406" xr:uid="{00000000-0005-0000-0000-0000791D0000}"/>
    <cellStyle name="40% - Accent2 2 4 2 2 3 3 3" xfId="7407" xr:uid="{00000000-0005-0000-0000-00007A1D0000}"/>
    <cellStyle name="40% - Accent2 2 4 2 2 3 4" xfId="7408" xr:uid="{00000000-0005-0000-0000-00007B1D0000}"/>
    <cellStyle name="40% - Accent2 2 4 2 2 3 4 2" xfId="7409" xr:uid="{00000000-0005-0000-0000-00007C1D0000}"/>
    <cellStyle name="40% - Accent2 2 4 2 2 3 5" xfId="7410" xr:uid="{00000000-0005-0000-0000-00007D1D0000}"/>
    <cellStyle name="40% - Accent2 2 4 2 2 4" xfId="7411" xr:uid="{00000000-0005-0000-0000-00007E1D0000}"/>
    <cellStyle name="40% - Accent2 2 4 2 2 4 2" xfId="7412" xr:uid="{00000000-0005-0000-0000-00007F1D0000}"/>
    <cellStyle name="40% - Accent2 2 4 2 2 4 2 2" xfId="7413" xr:uid="{00000000-0005-0000-0000-0000801D0000}"/>
    <cellStyle name="40% - Accent2 2 4 2 2 4 2 2 2" xfId="7414" xr:uid="{00000000-0005-0000-0000-0000811D0000}"/>
    <cellStyle name="40% - Accent2 2 4 2 2 4 2 3" xfId="7415" xr:uid="{00000000-0005-0000-0000-0000821D0000}"/>
    <cellStyle name="40% - Accent2 2 4 2 2 4 3" xfId="7416" xr:uid="{00000000-0005-0000-0000-0000831D0000}"/>
    <cellStyle name="40% - Accent2 2 4 2 2 4 3 2" xfId="7417" xr:uid="{00000000-0005-0000-0000-0000841D0000}"/>
    <cellStyle name="40% - Accent2 2 4 2 2 4 4" xfId="7418" xr:uid="{00000000-0005-0000-0000-0000851D0000}"/>
    <cellStyle name="40% - Accent2 2 4 2 2 5" xfId="7419" xr:uid="{00000000-0005-0000-0000-0000861D0000}"/>
    <cellStyle name="40% - Accent2 2 4 2 2 5 2" xfId="7420" xr:uid="{00000000-0005-0000-0000-0000871D0000}"/>
    <cellStyle name="40% - Accent2 2 4 2 2 5 2 2" xfId="7421" xr:uid="{00000000-0005-0000-0000-0000881D0000}"/>
    <cellStyle name="40% - Accent2 2 4 2 2 5 3" xfId="7422" xr:uid="{00000000-0005-0000-0000-0000891D0000}"/>
    <cellStyle name="40% - Accent2 2 4 2 2 6" xfId="7423" xr:uid="{00000000-0005-0000-0000-00008A1D0000}"/>
    <cellStyle name="40% - Accent2 2 4 2 2 6 2" xfId="7424" xr:uid="{00000000-0005-0000-0000-00008B1D0000}"/>
    <cellStyle name="40% - Accent2 2 4 2 2 7" xfId="7425" xr:uid="{00000000-0005-0000-0000-00008C1D0000}"/>
    <cellStyle name="40% - Accent2 2 4 2 3" xfId="7426" xr:uid="{00000000-0005-0000-0000-00008D1D0000}"/>
    <cellStyle name="40% - Accent2 2 4 2 3 2" xfId="7427" xr:uid="{00000000-0005-0000-0000-00008E1D0000}"/>
    <cellStyle name="40% - Accent2 2 4 2 3 2 2" xfId="7428" xr:uid="{00000000-0005-0000-0000-00008F1D0000}"/>
    <cellStyle name="40% - Accent2 2 4 2 3 2 2 2" xfId="7429" xr:uid="{00000000-0005-0000-0000-0000901D0000}"/>
    <cellStyle name="40% - Accent2 2 4 2 3 2 2 2 2" xfId="7430" xr:uid="{00000000-0005-0000-0000-0000911D0000}"/>
    <cellStyle name="40% - Accent2 2 4 2 3 2 2 3" xfId="7431" xr:uid="{00000000-0005-0000-0000-0000921D0000}"/>
    <cellStyle name="40% - Accent2 2 4 2 3 2 3" xfId="7432" xr:uid="{00000000-0005-0000-0000-0000931D0000}"/>
    <cellStyle name="40% - Accent2 2 4 2 3 2 3 2" xfId="7433" xr:uid="{00000000-0005-0000-0000-0000941D0000}"/>
    <cellStyle name="40% - Accent2 2 4 2 3 2 4" xfId="7434" xr:uid="{00000000-0005-0000-0000-0000951D0000}"/>
    <cellStyle name="40% - Accent2 2 4 2 3 3" xfId="7435" xr:uid="{00000000-0005-0000-0000-0000961D0000}"/>
    <cellStyle name="40% - Accent2 2 4 2 3 3 2" xfId="7436" xr:uid="{00000000-0005-0000-0000-0000971D0000}"/>
    <cellStyle name="40% - Accent2 2 4 2 3 3 2 2" xfId="7437" xr:uid="{00000000-0005-0000-0000-0000981D0000}"/>
    <cellStyle name="40% - Accent2 2 4 2 3 3 3" xfId="7438" xr:uid="{00000000-0005-0000-0000-0000991D0000}"/>
    <cellStyle name="40% - Accent2 2 4 2 3 4" xfId="7439" xr:uid="{00000000-0005-0000-0000-00009A1D0000}"/>
    <cellStyle name="40% - Accent2 2 4 2 3 4 2" xfId="7440" xr:uid="{00000000-0005-0000-0000-00009B1D0000}"/>
    <cellStyle name="40% - Accent2 2 4 2 3 5" xfId="7441" xr:uid="{00000000-0005-0000-0000-00009C1D0000}"/>
    <cellStyle name="40% - Accent2 2 4 2 4" xfId="7442" xr:uid="{00000000-0005-0000-0000-00009D1D0000}"/>
    <cellStyle name="40% - Accent2 2 4 2 4 2" xfId="7443" xr:uid="{00000000-0005-0000-0000-00009E1D0000}"/>
    <cellStyle name="40% - Accent2 2 4 2 4 2 2" xfId="7444" xr:uid="{00000000-0005-0000-0000-00009F1D0000}"/>
    <cellStyle name="40% - Accent2 2 4 2 4 2 2 2" xfId="7445" xr:uid="{00000000-0005-0000-0000-0000A01D0000}"/>
    <cellStyle name="40% - Accent2 2 4 2 4 2 2 2 2" xfId="7446" xr:uid="{00000000-0005-0000-0000-0000A11D0000}"/>
    <cellStyle name="40% - Accent2 2 4 2 4 2 2 3" xfId="7447" xr:uid="{00000000-0005-0000-0000-0000A21D0000}"/>
    <cellStyle name="40% - Accent2 2 4 2 4 2 3" xfId="7448" xr:uid="{00000000-0005-0000-0000-0000A31D0000}"/>
    <cellStyle name="40% - Accent2 2 4 2 4 2 3 2" xfId="7449" xr:uid="{00000000-0005-0000-0000-0000A41D0000}"/>
    <cellStyle name="40% - Accent2 2 4 2 4 2 4" xfId="7450" xr:uid="{00000000-0005-0000-0000-0000A51D0000}"/>
    <cellStyle name="40% - Accent2 2 4 2 4 3" xfId="7451" xr:uid="{00000000-0005-0000-0000-0000A61D0000}"/>
    <cellStyle name="40% - Accent2 2 4 2 4 3 2" xfId="7452" xr:uid="{00000000-0005-0000-0000-0000A71D0000}"/>
    <cellStyle name="40% - Accent2 2 4 2 4 3 2 2" xfId="7453" xr:uid="{00000000-0005-0000-0000-0000A81D0000}"/>
    <cellStyle name="40% - Accent2 2 4 2 4 3 3" xfId="7454" xr:uid="{00000000-0005-0000-0000-0000A91D0000}"/>
    <cellStyle name="40% - Accent2 2 4 2 4 4" xfId="7455" xr:uid="{00000000-0005-0000-0000-0000AA1D0000}"/>
    <cellStyle name="40% - Accent2 2 4 2 4 4 2" xfId="7456" xr:uid="{00000000-0005-0000-0000-0000AB1D0000}"/>
    <cellStyle name="40% - Accent2 2 4 2 4 5" xfId="7457" xr:uid="{00000000-0005-0000-0000-0000AC1D0000}"/>
    <cellStyle name="40% - Accent2 2 4 2 5" xfId="7458" xr:uid="{00000000-0005-0000-0000-0000AD1D0000}"/>
    <cellStyle name="40% - Accent2 2 4 2 5 2" xfId="7459" xr:uid="{00000000-0005-0000-0000-0000AE1D0000}"/>
    <cellStyle name="40% - Accent2 2 4 2 5 2 2" xfId="7460" xr:uid="{00000000-0005-0000-0000-0000AF1D0000}"/>
    <cellStyle name="40% - Accent2 2 4 2 5 2 2 2" xfId="7461" xr:uid="{00000000-0005-0000-0000-0000B01D0000}"/>
    <cellStyle name="40% - Accent2 2 4 2 5 2 3" xfId="7462" xr:uid="{00000000-0005-0000-0000-0000B11D0000}"/>
    <cellStyle name="40% - Accent2 2 4 2 5 3" xfId="7463" xr:uid="{00000000-0005-0000-0000-0000B21D0000}"/>
    <cellStyle name="40% - Accent2 2 4 2 5 3 2" xfId="7464" xr:uid="{00000000-0005-0000-0000-0000B31D0000}"/>
    <cellStyle name="40% - Accent2 2 4 2 5 4" xfId="7465" xr:uid="{00000000-0005-0000-0000-0000B41D0000}"/>
    <cellStyle name="40% - Accent2 2 4 2 6" xfId="7466" xr:uid="{00000000-0005-0000-0000-0000B51D0000}"/>
    <cellStyle name="40% - Accent2 2 4 2 6 2" xfId="7467" xr:uid="{00000000-0005-0000-0000-0000B61D0000}"/>
    <cellStyle name="40% - Accent2 2 4 2 6 2 2" xfId="7468" xr:uid="{00000000-0005-0000-0000-0000B71D0000}"/>
    <cellStyle name="40% - Accent2 2 4 2 6 3" xfId="7469" xr:uid="{00000000-0005-0000-0000-0000B81D0000}"/>
    <cellStyle name="40% - Accent2 2 4 2 7" xfId="7470" xr:uid="{00000000-0005-0000-0000-0000B91D0000}"/>
    <cellStyle name="40% - Accent2 2 4 2 7 2" xfId="7471" xr:uid="{00000000-0005-0000-0000-0000BA1D0000}"/>
    <cellStyle name="40% - Accent2 2 4 2 8" xfId="7472" xr:uid="{00000000-0005-0000-0000-0000BB1D0000}"/>
    <cellStyle name="40% - Accent2 2 4 3" xfId="7473" xr:uid="{00000000-0005-0000-0000-0000BC1D0000}"/>
    <cellStyle name="40% - Accent2 2 4 3 2" xfId="7474" xr:uid="{00000000-0005-0000-0000-0000BD1D0000}"/>
    <cellStyle name="40% - Accent2 2 4 3 2 2" xfId="7475" xr:uid="{00000000-0005-0000-0000-0000BE1D0000}"/>
    <cellStyle name="40% - Accent2 2 4 3 2 2 2" xfId="7476" xr:uid="{00000000-0005-0000-0000-0000BF1D0000}"/>
    <cellStyle name="40% - Accent2 2 4 3 2 2 2 2" xfId="7477" xr:uid="{00000000-0005-0000-0000-0000C01D0000}"/>
    <cellStyle name="40% - Accent2 2 4 3 2 2 2 2 2" xfId="7478" xr:uid="{00000000-0005-0000-0000-0000C11D0000}"/>
    <cellStyle name="40% - Accent2 2 4 3 2 2 2 3" xfId="7479" xr:uid="{00000000-0005-0000-0000-0000C21D0000}"/>
    <cellStyle name="40% - Accent2 2 4 3 2 2 3" xfId="7480" xr:uid="{00000000-0005-0000-0000-0000C31D0000}"/>
    <cellStyle name="40% - Accent2 2 4 3 2 2 3 2" xfId="7481" xr:uid="{00000000-0005-0000-0000-0000C41D0000}"/>
    <cellStyle name="40% - Accent2 2 4 3 2 2 4" xfId="7482" xr:uid="{00000000-0005-0000-0000-0000C51D0000}"/>
    <cellStyle name="40% - Accent2 2 4 3 2 3" xfId="7483" xr:uid="{00000000-0005-0000-0000-0000C61D0000}"/>
    <cellStyle name="40% - Accent2 2 4 3 2 3 2" xfId="7484" xr:uid="{00000000-0005-0000-0000-0000C71D0000}"/>
    <cellStyle name="40% - Accent2 2 4 3 2 3 2 2" xfId="7485" xr:uid="{00000000-0005-0000-0000-0000C81D0000}"/>
    <cellStyle name="40% - Accent2 2 4 3 2 3 3" xfId="7486" xr:uid="{00000000-0005-0000-0000-0000C91D0000}"/>
    <cellStyle name="40% - Accent2 2 4 3 2 4" xfId="7487" xr:uid="{00000000-0005-0000-0000-0000CA1D0000}"/>
    <cellStyle name="40% - Accent2 2 4 3 2 4 2" xfId="7488" xr:uid="{00000000-0005-0000-0000-0000CB1D0000}"/>
    <cellStyle name="40% - Accent2 2 4 3 2 5" xfId="7489" xr:uid="{00000000-0005-0000-0000-0000CC1D0000}"/>
    <cellStyle name="40% - Accent2 2 4 3 3" xfId="7490" xr:uid="{00000000-0005-0000-0000-0000CD1D0000}"/>
    <cellStyle name="40% - Accent2 2 4 3 3 2" xfId="7491" xr:uid="{00000000-0005-0000-0000-0000CE1D0000}"/>
    <cellStyle name="40% - Accent2 2 4 3 3 2 2" xfId="7492" xr:uid="{00000000-0005-0000-0000-0000CF1D0000}"/>
    <cellStyle name="40% - Accent2 2 4 3 3 2 2 2" xfId="7493" xr:uid="{00000000-0005-0000-0000-0000D01D0000}"/>
    <cellStyle name="40% - Accent2 2 4 3 3 2 2 2 2" xfId="7494" xr:uid="{00000000-0005-0000-0000-0000D11D0000}"/>
    <cellStyle name="40% - Accent2 2 4 3 3 2 2 3" xfId="7495" xr:uid="{00000000-0005-0000-0000-0000D21D0000}"/>
    <cellStyle name="40% - Accent2 2 4 3 3 2 3" xfId="7496" xr:uid="{00000000-0005-0000-0000-0000D31D0000}"/>
    <cellStyle name="40% - Accent2 2 4 3 3 2 3 2" xfId="7497" xr:uid="{00000000-0005-0000-0000-0000D41D0000}"/>
    <cellStyle name="40% - Accent2 2 4 3 3 2 4" xfId="7498" xr:uid="{00000000-0005-0000-0000-0000D51D0000}"/>
    <cellStyle name="40% - Accent2 2 4 3 3 3" xfId="7499" xr:uid="{00000000-0005-0000-0000-0000D61D0000}"/>
    <cellStyle name="40% - Accent2 2 4 3 3 3 2" xfId="7500" xr:uid="{00000000-0005-0000-0000-0000D71D0000}"/>
    <cellStyle name="40% - Accent2 2 4 3 3 3 2 2" xfId="7501" xr:uid="{00000000-0005-0000-0000-0000D81D0000}"/>
    <cellStyle name="40% - Accent2 2 4 3 3 3 3" xfId="7502" xr:uid="{00000000-0005-0000-0000-0000D91D0000}"/>
    <cellStyle name="40% - Accent2 2 4 3 3 4" xfId="7503" xr:uid="{00000000-0005-0000-0000-0000DA1D0000}"/>
    <cellStyle name="40% - Accent2 2 4 3 3 4 2" xfId="7504" xr:uid="{00000000-0005-0000-0000-0000DB1D0000}"/>
    <cellStyle name="40% - Accent2 2 4 3 3 5" xfId="7505" xr:uid="{00000000-0005-0000-0000-0000DC1D0000}"/>
    <cellStyle name="40% - Accent2 2 4 3 4" xfId="7506" xr:uid="{00000000-0005-0000-0000-0000DD1D0000}"/>
    <cellStyle name="40% - Accent2 2 4 3 4 2" xfId="7507" xr:uid="{00000000-0005-0000-0000-0000DE1D0000}"/>
    <cellStyle name="40% - Accent2 2 4 3 4 2 2" xfId="7508" xr:uid="{00000000-0005-0000-0000-0000DF1D0000}"/>
    <cellStyle name="40% - Accent2 2 4 3 4 2 2 2" xfId="7509" xr:uid="{00000000-0005-0000-0000-0000E01D0000}"/>
    <cellStyle name="40% - Accent2 2 4 3 4 2 3" xfId="7510" xr:uid="{00000000-0005-0000-0000-0000E11D0000}"/>
    <cellStyle name="40% - Accent2 2 4 3 4 3" xfId="7511" xr:uid="{00000000-0005-0000-0000-0000E21D0000}"/>
    <cellStyle name="40% - Accent2 2 4 3 4 3 2" xfId="7512" xr:uid="{00000000-0005-0000-0000-0000E31D0000}"/>
    <cellStyle name="40% - Accent2 2 4 3 4 4" xfId="7513" xr:uid="{00000000-0005-0000-0000-0000E41D0000}"/>
    <cellStyle name="40% - Accent2 2 4 3 5" xfId="7514" xr:uid="{00000000-0005-0000-0000-0000E51D0000}"/>
    <cellStyle name="40% - Accent2 2 4 3 5 2" xfId="7515" xr:uid="{00000000-0005-0000-0000-0000E61D0000}"/>
    <cellStyle name="40% - Accent2 2 4 3 5 2 2" xfId="7516" xr:uid="{00000000-0005-0000-0000-0000E71D0000}"/>
    <cellStyle name="40% - Accent2 2 4 3 5 3" xfId="7517" xr:uid="{00000000-0005-0000-0000-0000E81D0000}"/>
    <cellStyle name="40% - Accent2 2 4 3 6" xfId="7518" xr:uid="{00000000-0005-0000-0000-0000E91D0000}"/>
    <cellStyle name="40% - Accent2 2 4 3 6 2" xfId="7519" xr:uid="{00000000-0005-0000-0000-0000EA1D0000}"/>
    <cellStyle name="40% - Accent2 2 4 3 7" xfId="7520" xr:uid="{00000000-0005-0000-0000-0000EB1D0000}"/>
    <cellStyle name="40% - Accent2 2 4 4" xfId="7521" xr:uid="{00000000-0005-0000-0000-0000EC1D0000}"/>
    <cellStyle name="40% - Accent2 2 4 4 2" xfId="7522" xr:uid="{00000000-0005-0000-0000-0000ED1D0000}"/>
    <cellStyle name="40% - Accent2 2 4 4 2 2" xfId="7523" xr:uid="{00000000-0005-0000-0000-0000EE1D0000}"/>
    <cellStyle name="40% - Accent2 2 4 4 2 2 2" xfId="7524" xr:uid="{00000000-0005-0000-0000-0000EF1D0000}"/>
    <cellStyle name="40% - Accent2 2 4 4 2 2 2 2" xfId="7525" xr:uid="{00000000-0005-0000-0000-0000F01D0000}"/>
    <cellStyle name="40% - Accent2 2 4 4 2 2 3" xfId="7526" xr:uid="{00000000-0005-0000-0000-0000F11D0000}"/>
    <cellStyle name="40% - Accent2 2 4 4 2 3" xfId="7527" xr:uid="{00000000-0005-0000-0000-0000F21D0000}"/>
    <cellStyle name="40% - Accent2 2 4 4 2 3 2" xfId="7528" xr:uid="{00000000-0005-0000-0000-0000F31D0000}"/>
    <cellStyle name="40% - Accent2 2 4 4 2 4" xfId="7529" xr:uid="{00000000-0005-0000-0000-0000F41D0000}"/>
    <cellStyle name="40% - Accent2 2 4 4 3" xfId="7530" xr:uid="{00000000-0005-0000-0000-0000F51D0000}"/>
    <cellStyle name="40% - Accent2 2 4 4 3 2" xfId="7531" xr:uid="{00000000-0005-0000-0000-0000F61D0000}"/>
    <cellStyle name="40% - Accent2 2 4 4 3 2 2" xfId="7532" xr:uid="{00000000-0005-0000-0000-0000F71D0000}"/>
    <cellStyle name="40% - Accent2 2 4 4 3 3" xfId="7533" xr:uid="{00000000-0005-0000-0000-0000F81D0000}"/>
    <cellStyle name="40% - Accent2 2 4 4 4" xfId="7534" xr:uid="{00000000-0005-0000-0000-0000F91D0000}"/>
    <cellStyle name="40% - Accent2 2 4 4 4 2" xfId="7535" xr:uid="{00000000-0005-0000-0000-0000FA1D0000}"/>
    <cellStyle name="40% - Accent2 2 4 4 5" xfId="7536" xr:uid="{00000000-0005-0000-0000-0000FB1D0000}"/>
    <cellStyle name="40% - Accent2 2 4 5" xfId="7537" xr:uid="{00000000-0005-0000-0000-0000FC1D0000}"/>
    <cellStyle name="40% - Accent2 2 4 5 2" xfId="7538" xr:uid="{00000000-0005-0000-0000-0000FD1D0000}"/>
    <cellStyle name="40% - Accent2 2 4 5 2 2" xfId="7539" xr:uid="{00000000-0005-0000-0000-0000FE1D0000}"/>
    <cellStyle name="40% - Accent2 2 4 5 2 2 2" xfId="7540" xr:uid="{00000000-0005-0000-0000-0000FF1D0000}"/>
    <cellStyle name="40% - Accent2 2 4 5 2 2 2 2" xfId="7541" xr:uid="{00000000-0005-0000-0000-0000001E0000}"/>
    <cellStyle name="40% - Accent2 2 4 5 2 2 3" xfId="7542" xr:uid="{00000000-0005-0000-0000-0000011E0000}"/>
    <cellStyle name="40% - Accent2 2 4 5 2 3" xfId="7543" xr:uid="{00000000-0005-0000-0000-0000021E0000}"/>
    <cellStyle name="40% - Accent2 2 4 5 2 3 2" xfId="7544" xr:uid="{00000000-0005-0000-0000-0000031E0000}"/>
    <cellStyle name="40% - Accent2 2 4 5 2 4" xfId="7545" xr:uid="{00000000-0005-0000-0000-0000041E0000}"/>
    <cellStyle name="40% - Accent2 2 4 5 3" xfId="7546" xr:uid="{00000000-0005-0000-0000-0000051E0000}"/>
    <cellStyle name="40% - Accent2 2 4 5 3 2" xfId="7547" xr:uid="{00000000-0005-0000-0000-0000061E0000}"/>
    <cellStyle name="40% - Accent2 2 4 5 3 2 2" xfId="7548" xr:uid="{00000000-0005-0000-0000-0000071E0000}"/>
    <cellStyle name="40% - Accent2 2 4 5 3 3" xfId="7549" xr:uid="{00000000-0005-0000-0000-0000081E0000}"/>
    <cellStyle name="40% - Accent2 2 4 5 4" xfId="7550" xr:uid="{00000000-0005-0000-0000-0000091E0000}"/>
    <cellStyle name="40% - Accent2 2 4 5 4 2" xfId="7551" xr:uid="{00000000-0005-0000-0000-00000A1E0000}"/>
    <cellStyle name="40% - Accent2 2 4 5 5" xfId="7552" xr:uid="{00000000-0005-0000-0000-00000B1E0000}"/>
    <cellStyle name="40% - Accent2 2 4 6" xfId="7553" xr:uid="{00000000-0005-0000-0000-00000C1E0000}"/>
    <cellStyle name="40% - Accent2 2 4 6 2" xfId="7554" xr:uid="{00000000-0005-0000-0000-00000D1E0000}"/>
    <cellStyle name="40% - Accent2 2 4 6 2 2" xfId="7555" xr:uid="{00000000-0005-0000-0000-00000E1E0000}"/>
    <cellStyle name="40% - Accent2 2 4 6 2 2 2" xfId="7556" xr:uid="{00000000-0005-0000-0000-00000F1E0000}"/>
    <cellStyle name="40% - Accent2 2 4 6 2 3" xfId="7557" xr:uid="{00000000-0005-0000-0000-0000101E0000}"/>
    <cellStyle name="40% - Accent2 2 4 6 3" xfId="7558" xr:uid="{00000000-0005-0000-0000-0000111E0000}"/>
    <cellStyle name="40% - Accent2 2 4 6 3 2" xfId="7559" xr:uid="{00000000-0005-0000-0000-0000121E0000}"/>
    <cellStyle name="40% - Accent2 2 4 6 4" xfId="7560" xr:uid="{00000000-0005-0000-0000-0000131E0000}"/>
    <cellStyle name="40% - Accent2 2 4 7" xfId="7561" xr:uid="{00000000-0005-0000-0000-0000141E0000}"/>
    <cellStyle name="40% - Accent2 2 4 7 2" xfId="7562" xr:uid="{00000000-0005-0000-0000-0000151E0000}"/>
    <cellStyle name="40% - Accent2 2 4 7 2 2" xfId="7563" xr:uid="{00000000-0005-0000-0000-0000161E0000}"/>
    <cellStyle name="40% - Accent2 2 4 7 3" xfId="7564" xr:uid="{00000000-0005-0000-0000-0000171E0000}"/>
    <cellStyle name="40% - Accent2 2 4 8" xfId="7565" xr:uid="{00000000-0005-0000-0000-0000181E0000}"/>
    <cellStyle name="40% - Accent2 2 4 8 2" xfId="7566" xr:uid="{00000000-0005-0000-0000-0000191E0000}"/>
    <cellStyle name="40% - Accent2 2 4 9" xfId="7567" xr:uid="{00000000-0005-0000-0000-00001A1E0000}"/>
    <cellStyle name="40% - Accent2 2 5" xfId="7568" xr:uid="{00000000-0005-0000-0000-00001B1E0000}"/>
    <cellStyle name="40% - Accent2 2 5 2" xfId="7569" xr:uid="{00000000-0005-0000-0000-00001C1E0000}"/>
    <cellStyle name="40% - Accent2 2 5 2 2" xfId="7570" xr:uid="{00000000-0005-0000-0000-00001D1E0000}"/>
    <cellStyle name="40% - Accent2 2 5 2 2 2" xfId="7571" xr:uid="{00000000-0005-0000-0000-00001E1E0000}"/>
    <cellStyle name="40% - Accent2 2 5 2 2 2 2" xfId="7572" xr:uid="{00000000-0005-0000-0000-00001F1E0000}"/>
    <cellStyle name="40% - Accent2 2 5 2 2 2 2 2" xfId="7573" xr:uid="{00000000-0005-0000-0000-0000201E0000}"/>
    <cellStyle name="40% - Accent2 2 5 2 2 2 2 2 2" xfId="7574" xr:uid="{00000000-0005-0000-0000-0000211E0000}"/>
    <cellStyle name="40% - Accent2 2 5 2 2 2 2 2 2 2" xfId="7575" xr:uid="{00000000-0005-0000-0000-0000221E0000}"/>
    <cellStyle name="40% - Accent2 2 5 2 2 2 2 2 3" xfId="7576" xr:uid="{00000000-0005-0000-0000-0000231E0000}"/>
    <cellStyle name="40% - Accent2 2 5 2 2 2 2 3" xfId="7577" xr:uid="{00000000-0005-0000-0000-0000241E0000}"/>
    <cellStyle name="40% - Accent2 2 5 2 2 2 2 3 2" xfId="7578" xr:uid="{00000000-0005-0000-0000-0000251E0000}"/>
    <cellStyle name="40% - Accent2 2 5 2 2 2 2 4" xfId="7579" xr:uid="{00000000-0005-0000-0000-0000261E0000}"/>
    <cellStyle name="40% - Accent2 2 5 2 2 2 3" xfId="7580" xr:uid="{00000000-0005-0000-0000-0000271E0000}"/>
    <cellStyle name="40% - Accent2 2 5 2 2 2 3 2" xfId="7581" xr:uid="{00000000-0005-0000-0000-0000281E0000}"/>
    <cellStyle name="40% - Accent2 2 5 2 2 2 3 2 2" xfId="7582" xr:uid="{00000000-0005-0000-0000-0000291E0000}"/>
    <cellStyle name="40% - Accent2 2 5 2 2 2 3 3" xfId="7583" xr:uid="{00000000-0005-0000-0000-00002A1E0000}"/>
    <cellStyle name="40% - Accent2 2 5 2 2 2 4" xfId="7584" xr:uid="{00000000-0005-0000-0000-00002B1E0000}"/>
    <cellStyle name="40% - Accent2 2 5 2 2 2 4 2" xfId="7585" xr:uid="{00000000-0005-0000-0000-00002C1E0000}"/>
    <cellStyle name="40% - Accent2 2 5 2 2 2 5" xfId="7586" xr:uid="{00000000-0005-0000-0000-00002D1E0000}"/>
    <cellStyle name="40% - Accent2 2 5 2 2 3" xfId="7587" xr:uid="{00000000-0005-0000-0000-00002E1E0000}"/>
    <cellStyle name="40% - Accent2 2 5 2 2 3 2" xfId="7588" xr:uid="{00000000-0005-0000-0000-00002F1E0000}"/>
    <cellStyle name="40% - Accent2 2 5 2 2 3 2 2" xfId="7589" xr:uid="{00000000-0005-0000-0000-0000301E0000}"/>
    <cellStyle name="40% - Accent2 2 5 2 2 3 2 2 2" xfId="7590" xr:uid="{00000000-0005-0000-0000-0000311E0000}"/>
    <cellStyle name="40% - Accent2 2 5 2 2 3 2 2 2 2" xfId="7591" xr:uid="{00000000-0005-0000-0000-0000321E0000}"/>
    <cellStyle name="40% - Accent2 2 5 2 2 3 2 2 3" xfId="7592" xr:uid="{00000000-0005-0000-0000-0000331E0000}"/>
    <cellStyle name="40% - Accent2 2 5 2 2 3 2 3" xfId="7593" xr:uid="{00000000-0005-0000-0000-0000341E0000}"/>
    <cellStyle name="40% - Accent2 2 5 2 2 3 2 3 2" xfId="7594" xr:uid="{00000000-0005-0000-0000-0000351E0000}"/>
    <cellStyle name="40% - Accent2 2 5 2 2 3 2 4" xfId="7595" xr:uid="{00000000-0005-0000-0000-0000361E0000}"/>
    <cellStyle name="40% - Accent2 2 5 2 2 3 3" xfId="7596" xr:uid="{00000000-0005-0000-0000-0000371E0000}"/>
    <cellStyle name="40% - Accent2 2 5 2 2 3 3 2" xfId="7597" xr:uid="{00000000-0005-0000-0000-0000381E0000}"/>
    <cellStyle name="40% - Accent2 2 5 2 2 3 3 2 2" xfId="7598" xr:uid="{00000000-0005-0000-0000-0000391E0000}"/>
    <cellStyle name="40% - Accent2 2 5 2 2 3 3 3" xfId="7599" xr:uid="{00000000-0005-0000-0000-00003A1E0000}"/>
    <cellStyle name="40% - Accent2 2 5 2 2 3 4" xfId="7600" xr:uid="{00000000-0005-0000-0000-00003B1E0000}"/>
    <cellStyle name="40% - Accent2 2 5 2 2 3 4 2" xfId="7601" xr:uid="{00000000-0005-0000-0000-00003C1E0000}"/>
    <cellStyle name="40% - Accent2 2 5 2 2 3 5" xfId="7602" xr:uid="{00000000-0005-0000-0000-00003D1E0000}"/>
    <cellStyle name="40% - Accent2 2 5 2 2 4" xfId="7603" xr:uid="{00000000-0005-0000-0000-00003E1E0000}"/>
    <cellStyle name="40% - Accent2 2 5 2 2 4 2" xfId="7604" xr:uid="{00000000-0005-0000-0000-00003F1E0000}"/>
    <cellStyle name="40% - Accent2 2 5 2 2 4 2 2" xfId="7605" xr:uid="{00000000-0005-0000-0000-0000401E0000}"/>
    <cellStyle name="40% - Accent2 2 5 2 2 4 2 2 2" xfId="7606" xr:uid="{00000000-0005-0000-0000-0000411E0000}"/>
    <cellStyle name="40% - Accent2 2 5 2 2 4 2 3" xfId="7607" xr:uid="{00000000-0005-0000-0000-0000421E0000}"/>
    <cellStyle name="40% - Accent2 2 5 2 2 4 3" xfId="7608" xr:uid="{00000000-0005-0000-0000-0000431E0000}"/>
    <cellStyle name="40% - Accent2 2 5 2 2 4 3 2" xfId="7609" xr:uid="{00000000-0005-0000-0000-0000441E0000}"/>
    <cellStyle name="40% - Accent2 2 5 2 2 4 4" xfId="7610" xr:uid="{00000000-0005-0000-0000-0000451E0000}"/>
    <cellStyle name="40% - Accent2 2 5 2 2 5" xfId="7611" xr:uid="{00000000-0005-0000-0000-0000461E0000}"/>
    <cellStyle name="40% - Accent2 2 5 2 2 5 2" xfId="7612" xr:uid="{00000000-0005-0000-0000-0000471E0000}"/>
    <cellStyle name="40% - Accent2 2 5 2 2 5 2 2" xfId="7613" xr:uid="{00000000-0005-0000-0000-0000481E0000}"/>
    <cellStyle name="40% - Accent2 2 5 2 2 5 3" xfId="7614" xr:uid="{00000000-0005-0000-0000-0000491E0000}"/>
    <cellStyle name="40% - Accent2 2 5 2 2 6" xfId="7615" xr:uid="{00000000-0005-0000-0000-00004A1E0000}"/>
    <cellStyle name="40% - Accent2 2 5 2 2 6 2" xfId="7616" xr:uid="{00000000-0005-0000-0000-00004B1E0000}"/>
    <cellStyle name="40% - Accent2 2 5 2 2 7" xfId="7617" xr:uid="{00000000-0005-0000-0000-00004C1E0000}"/>
    <cellStyle name="40% - Accent2 2 5 2 3" xfId="7618" xr:uid="{00000000-0005-0000-0000-00004D1E0000}"/>
    <cellStyle name="40% - Accent2 2 5 2 3 2" xfId="7619" xr:uid="{00000000-0005-0000-0000-00004E1E0000}"/>
    <cellStyle name="40% - Accent2 2 5 2 3 2 2" xfId="7620" xr:uid="{00000000-0005-0000-0000-00004F1E0000}"/>
    <cellStyle name="40% - Accent2 2 5 2 3 2 2 2" xfId="7621" xr:uid="{00000000-0005-0000-0000-0000501E0000}"/>
    <cellStyle name="40% - Accent2 2 5 2 3 2 2 2 2" xfId="7622" xr:uid="{00000000-0005-0000-0000-0000511E0000}"/>
    <cellStyle name="40% - Accent2 2 5 2 3 2 2 3" xfId="7623" xr:uid="{00000000-0005-0000-0000-0000521E0000}"/>
    <cellStyle name="40% - Accent2 2 5 2 3 2 3" xfId="7624" xr:uid="{00000000-0005-0000-0000-0000531E0000}"/>
    <cellStyle name="40% - Accent2 2 5 2 3 2 3 2" xfId="7625" xr:uid="{00000000-0005-0000-0000-0000541E0000}"/>
    <cellStyle name="40% - Accent2 2 5 2 3 2 4" xfId="7626" xr:uid="{00000000-0005-0000-0000-0000551E0000}"/>
    <cellStyle name="40% - Accent2 2 5 2 3 3" xfId="7627" xr:uid="{00000000-0005-0000-0000-0000561E0000}"/>
    <cellStyle name="40% - Accent2 2 5 2 3 3 2" xfId="7628" xr:uid="{00000000-0005-0000-0000-0000571E0000}"/>
    <cellStyle name="40% - Accent2 2 5 2 3 3 2 2" xfId="7629" xr:uid="{00000000-0005-0000-0000-0000581E0000}"/>
    <cellStyle name="40% - Accent2 2 5 2 3 3 3" xfId="7630" xr:uid="{00000000-0005-0000-0000-0000591E0000}"/>
    <cellStyle name="40% - Accent2 2 5 2 3 4" xfId="7631" xr:uid="{00000000-0005-0000-0000-00005A1E0000}"/>
    <cellStyle name="40% - Accent2 2 5 2 3 4 2" xfId="7632" xr:uid="{00000000-0005-0000-0000-00005B1E0000}"/>
    <cellStyle name="40% - Accent2 2 5 2 3 5" xfId="7633" xr:uid="{00000000-0005-0000-0000-00005C1E0000}"/>
    <cellStyle name="40% - Accent2 2 5 2 4" xfId="7634" xr:uid="{00000000-0005-0000-0000-00005D1E0000}"/>
    <cellStyle name="40% - Accent2 2 5 2 4 2" xfId="7635" xr:uid="{00000000-0005-0000-0000-00005E1E0000}"/>
    <cellStyle name="40% - Accent2 2 5 2 4 2 2" xfId="7636" xr:uid="{00000000-0005-0000-0000-00005F1E0000}"/>
    <cellStyle name="40% - Accent2 2 5 2 4 2 2 2" xfId="7637" xr:uid="{00000000-0005-0000-0000-0000601E0000}"/>
    <cellStyle name="40% - Accent2 2 5 2 4 2 2 2 2" xfId="7638" xr:uid="{00000000-0005-0000-0000-0000611E0000}"/>
    <cellStyle name="40% - Accent2 2 5 2 4 2 2 3" xfId="7639" xr:uid="{00000000-0005-0000-0000-0000621E0000}"/>
    <cellStyle name="40% - Accent2 2 5 2 4 2 3" xfId="7640" xr:uid="{00000000-0005-0000-0000-0000631E0000}"/>
    <cellStyle name="40% - Accent2 2 5 2 4 2 3 2" xfId="7641" xr:uid="{00000000-0005-0000-0000-0000641E0000}"/>
    <cellStyle name="40% - Accent2 2 5 2 4 2 4" xfId="7642" xr:uid="{00000000-0005-0000-0000-0000651E0000}"/>
    <cellStyle name="40% - Accent2 2 5 2 4 3" xfId="7643" xr:uid="{00000000-0005-0000-0000-0000661E0000}"/>
    <cellStyle name="40% - Accent2 2 5 2 4 3 2" xfId="7644" xr:uid="{00000000-0005-0000-0000-0000671E0000}"/>
    <cellStyle name="40% - Accent2 2 5 2 4 3 2 2" xfId="7645" xr:uid="{00000000-0005-0000-0000-0000681E0000}"/>
    <cellStyle name="40% - Accent2 2 5 2 4 3 3" xfId="7646" xr:uid="{00000000-0005-0000-0000-0000691E0000}"/>
    <cellStyle name="40% - Accent2 2 5 2 4 4" xfId="7647" xr:uid="{00000000-0005-0000-0000-00006A1E0000}"/>
    <cellStyle name="40% - Accent2 2 5 2 4 4 2" xfId="7648" xr:uid="{00000000-0005-0000-0000-00006B1E0000}"/>
    <cellStyle name="40% - Accent2 2 5 2 4 5" xfId="7649" xr:uid="{00000000-0005-0000-0000-00006C1E0000}"/>
    <cellStyle name="40% - Accent2 2 5 2 5" xfId="7650" xr:uid="{00000000-0005-0000-0000-00006D1E0000}"/>
    <cellStyle name="40% - Accent2 2 5 2 5 2" xfId="7651" xr:uid="{00000000-0005-0000-0000-00006E1E0000}"/>
    <cellStyle name="40% - Accent2 2 5 2 5 2 2" xfId="7652" xr:uid="{00000000-0005-0000-0000-00006F1E0000}"/>
    <cellStyle name="40% - Accent2 2 5 2 5 2 2 2" xfId="7653" xr:uid="{00000000-0005-0000-0000-0000701E0000}"/>
    <cellStyle name="40% - Accent2 2 5 2 5 2 3" xfId="7654" xr:uid="{00000000-0005-0000-0000-0000711E0000}"/>
    <cellStyle name="40% - Accent2 2 5 2 5 3" xfId="7655" xr:uid="{00000000-0005-0000-0000-0000721E0000}"/>
    <cellStyle name="40% - Accent2 2 5 2 5 3 2" xfId="7656" xr:uid="{00000000-0005-0000-0000-0000731E0000}"/>
    <cellStyle name="40% - Accent2 2 5 2 5 4" xfId="7657" xr:uid="{00000000-0005-0000-0000-0000741E0000}"/>
    <cellStyle name="40% - Accent2 2 5 2 6" xfId="7658" xr:uid="{00000000-0005-0000-0000-0000751E0000}"/>
    <cellStyle name="40% - Accent2 2 5 2 6 2" xfId="7659" xr:uid="{00000000-0005-0000-0000-0000761E0000}"/>
    <cellStyle name="40% - Accent2 2 5 2 6 2 2" xfId="7660" xr:uid="{00000000-0005-0000-0000-0000771E0000}"/>
    <cellStyle name="40% - Accent2 2 5 2 6 3" xfId="7661" xr:uid="{00000000-0005-0000-0000-0000781E0000}"/>
    <cellStyle name="40% - Accent2 2 5 2 7" xfId="7662" xr:uid="{00000000-0005-0000-0000-0000791E0000}"/>
    <cellStyle name="40% - Accent2 2 5 2 7 2" xfId="7663" xr:uid="{00000000-0005-0000-0000-00007A1E0000}"/>
    <cellStyle name="40% - Accent2 2 5 2 8" xfId="7664" xr:uid="{00000000-0005-0000-0000-00007B1E0000}"/>
    <cellStyle name="40% - Accent2 2 5 3" xfId="7665" xr:uid="{00000000-0005-0000-0000-00007C1E0000}"/>
    <cellStyle name="40% - Accent2 2 5 3 2" xfId="7666" xr:uid="{00000000-0005-0000-0000-00007D1E0000}"/>
    <cellStyle name="40% - Accent2 2 5 3 2 2" xfId="7667" xr:uid="{00000000-0005-0000-0000-00007E1E0000}"/>
    <cellStyle name="40% - Accent2 2 5 3 2 2 2" xfId="7668" xr:uid="{00000000-0005-0000-0000-00007F1E0000}"/>
    <cellStyle name="40% - Accent2 2 5 3 2 2 2 2" xfId="7669" xr:uid="{00000000-0005-0000-0000-0000801E0000}"/>
    <cellStyle name="40% - Accent2 2 5 3 2 2 2 2 2" xfId="7670" xr:uid="{00000000-0005-0000-0000-0000811E0000}"/>
    <cellStyle name="40% - Accent2 2 5 3 2 2 2 3" xfId="7671" xr:uid="{00000000-0005-0000-0000-0000821E0000}"/>
    <cellStyle name="40% - Accent2 2 5 3 2 2 3" xfId="7672" xr:uid="{00000000-0005-0000-0000-0000831E0000}"/>
    <cellStyle name="40% - Accent2 2 5 3 2 2 3 2" xfId="7673" xr:uid="{00000000-0005-0000-0000-0000841E0000}"/>
    <cellStyle name="40% - Accent2 2 5 3 2 2 4" xfId="7674" xr:uid="{00000000-0005-0000-0000-0000851E0000}"/>
    <cellStyle name="40% - Accent2 2 5 3 2 3" xfId="7675" xr:uid="{00000000-0005-0000-0000-0000861E0000}"/>
    <cellStyle name="40% - Accent2 2 5 3 2 3 2" xfId="7676" xr:uid="{00000000-0005-0000-0000-0000871E0000}"/>
    <cellStyle name="40% - Accent2 2 5 3 2 3 2 2" xfId="7677" xr:uid="{00000000-0005-0000-0000-0000881E0000}"/>
    <cellStyle name="40% - Accent2 2 5 3 2 3 3" xfId="7678" xr:uid="{00000000-0005-0000-0000-0000891E0000}"/>
    <cellStyle name="40% - Accent2 2 5 3 2 4" xfId="7679" xr:uid="{00000000-0005-0000-0000-00008A1E0000}"/>
    <cellStyle name="40% - Accent2 2 5 3 2 4 2" xfId="7680" xr:uid="{00000000-0005-0000-0000-00008B1E0000}"/>
    <cellStyle name="40% - Accent2 2 5 3 2 5" xfId="7681" xr:uid="{00000000-0005-0000-0000-00008C1E0000}"/>
    <cellStyle name="40% - Accent2 2 5 3 3" xfId="7682" xr:uid="{00000000-0005-0000-0000-00008D1E0000}"/>
    <cellStyle name="40% - Accent2 2 5 3 3 2" xfId="7683" xr:uid="{00000000-0005-0000-0000-00008E1E0000}"/>
    <cellStyle name="40% - Accent2 2 5 3 3 2 2" xfId="7684" xr:uid="{00000000-0005-0000-0000-00008F1E0000}"/>
    <cellStyle name="40% - Accent2 2 5 3 3 2 2 2" xfId="7685" xr:uid="{00000000-0005-0000-0000-0000901E0000}"/>
    <cellStyle name="40% - Accent2 2 5 3 3 2 2 2 2" xfId="7686" xr:uid="{00000000-0005-0000-0000-0000911E0000}"/>
    <cellStyle name="40% - Accent2 2 5 3 3 2 2 3" xfId="7687" xr:uid="{00000000-0005-0000-0000-0000921E0000}"/>
    <cellStyle name="40% - Accent2 2 5 3 3 2 3" xfId="7688" xr:uid="{00000000-0005-0000-0000-0000931E0000}"/>
    <cellStyle name="40% - Accent2 2 5 3 3 2 3 2" xfId="7689" xr:uid="{00000000-0005-0000-0000-0000941E0000}"/>
    <cellStyle name="40% - Accent2 2 5 3 3 2 4" xfId="7690" xr:uid="{00000000-0005-0000-0000-0000951E0000}"/>
    <cellStyle name="40% - Accent2 2 5 3 3 3" xfId="7691" xr:uid="{00000000-0005-0000-0000-0000961E0000}"/>
    <cellStyle name="40% - Accent2 2 5 3 3 3 2" xfId="7692" xr:uid="{00000000-0005-0000-0000-0000971E0000}"/>
    <cellStyle name="40% - Accent2 2 5 3 3 3 2 2" xfId="7693" xr:uid="{00000000-0005-0000-0000-0000981E0000}"/>
    <cellStyle name="40% - Accent2 2 5 3 3 3 3" xfId="7694" xr:uid="{00000000-0005-0000-0000-0000991E0000}"/>
    <cellStyle name="40% - Accent2 2 5 3 3 4" xfId="7695" xr:uid="{00000000-0005-0000-0000-00009A1E0000}"/>
    <cellStyle name="40% - Accent2 2 5 3 3 4 2" xfId="7696" xr:uid="{00000000-0005-0000-0000-00009B1E0000}"/>
    <cellStyle name="40% - Accent2 2 5 3 3 5" xfId="7697" xr:uid="{00000000-0005-0000-0000-00009C1E0000}"/>
    <cellStyle name="40% - Accent2 2 5 3 4" xfId="7698" xr:uid="{00000000-0005-0000-0000-00009D1E0000}"/>
    <cellStyle name="40% - Accent2 2 5 3 4 2" xfId="7699" xr:uid="{00000000-0005-0000-0000-00009E1E0000}"/>
    <cellStyle name="40% - Accent2 2 5 3 4 2 2" xfId="7700" xr:uid="{00000000-0005-0000-0000-00009F1E0000}"/>
    <cellStyle name="40% - Accent2 2 5 3 4 2 2 2" xfId="7701" xr:uid="{00000000-0005-0000-0000-0000A01E0000}"/>
    <cellStyle name="40% - Accent2 2 5 3 4 2 3" xfId="7702" xr:uid="{00000000-0005-0000-0000-0000A11E0000}"/>
    <cellStyle name="40% - Accent2 2 5 3 4 3" xfId="7703" xr:uid="{00000000-0005-0000-0000-0000A21E0000}"/>
    <cellStyle name="40% - Accent2 2 5 3 4 3 2" xfId="7704" xr:uid="{00000000-0005-0000-0000-0000A31E0000}"/>
    <cellStyle name="40% - Accent2 2 5 3 4 4" xfId="7705" xr:uid="{00000000-0005-0000-0000-0000A41E0000}"/>
    <cellStyle name="40% - Accent2 2 5 3 5" xfId="7706" xr:uid="{00000000-0005-0000-0000-0000A51E0000}"/>
    <cellStyle name="40% - Accent2 2 5 3 5 2" xfId="7707" xr:uid="{00000000-0005-0000-0000-0000A61E0000}"/>
    <cellStyle name="40% - Accent2 2 5 3 5 2 2" xfId="7708" xr:uid="{00000000-0005-0000-0000-0000A71E0000}"/>
    <cellStyle name="40% - Accent2 2 5 3 5 3" xfId="7709" xr:uid="{00000000-0005-0000-0000-0000A81E0000}"/>
    <cellStyle name="40% - Accent2 2 5 3 6" xfId="7710" xr:uid="{00000000-0005-0000-0000-0000A91E0000}"/>
    <cellStyle name="40% - Accent2 2 5 3 6 2" xfId="7711" xr:uid="{00000000-0005-0000-0000-0000AA1E0000}"/>
    <cellStyle name="40% - Accent2 2 5 3 7" xfId="7712" xr:uid="{00000000-0005-0000-0000-0000AB1E0000}"/>
    <cellStyle name="40% - Accent2 2 5 4" xfId="7713" xr:uid="{00000000-0005-0000-0000-0000AC1E0000}"/>
    <cellStyle name="40% - Accent2 2 5 4 2" xfId="7714" xr:uid="{00000000-0005-0000-0000-0000AD1E0000}"/>
    <cellStyle name="40% - Accent2 2 5 4 2 2" xfId="7715" xr:uid="{00000000-0005-0000-0000-0000AE1E0000}"/>
    <cellStyle name="40% - Accent2 2 5 4 2 2 2" xfId="7716" xr:uid="{00000000-0005-0000-0000-0000AF1E0000}"/>
    <cellStyle name="40% - Accent2 2 5 4 2 2 2 2" xfId="7717" xr:uid="{00000000-0005-0000-0000-0000B01E0000}"/>
    <cellStyle name="40% - Accent2 2 5 4 2 2 3" xfId="7718" xr:uid="{00000000-0005-0000-0000-0000B11E0000}"/>
    <cellStyle name="40% - Accent2 2 5 4 2 3" xfId="7719" xr:uid="{00000000-0005-0000-0000-0000B21E0000}"/>
    <cellStyle name="40% - Accent2 2 5 4 2 3 2" xfId="7720" xr:uid="{00000000-0005-0000-0000-0000B31E0000}"/>
    <cellStyle name="40% - Accent2 2 5 4 2 4" xfId="7721" xr:uid="{00000000-0005-0000-0000-0000B41E0000}"/>
    <cellStyle name="40% - Accent2 2 5 4 3" xfId="7722" xr:uid="{00000000-0005-0000-0000-0000B51E0000}"/>
    <cellStyle name="40% - Accent2 2 5 4 3 2" xfId="7723" xr:uid="{00000000-0005-0000-0000-0000B61E0000}"/>
    <cellStyle name="40% - Accent2 2 5 4 3 2 2" xfId="7724" xr:uid="{00000000-0005-0000-0000-0000B71E0000}"/>
    <cellStyle name="40% - Accent2 2 5 4 3 3" xfId="7725" xr:uid="{00000000-0005-0000-0000-0000B81E0000}"/>
    <cellStyle name="40% - Accent2 2 5 4 4" xfId="7726" xr:uid="{00000000-0005-0000-0000-0000B91E0000}"/>
    <cellStyle name="40% - Accent2 2 5 4 4 2" xfId="7727" xr:uid="{00000000-0005-0000-0000-0000BA1E0000}"/>
    <cellStyle name="40% - Accent2 2 5 4 5" xfId="7728" xr:uid="{00000000-0005-0000-0000-0000BB1E0000}"/>
    <cellStyle name="40% - Accent2 2 5 5" xfId="7729" xr:uid="{00000000-0005-0000-0000-0000BC1E0000}"/>
    <cellStyle name="40% - Accent2 2 5 5 2" xfId="7730" xr:uid="{00000000-0005-0000-0000-0000BD1E0000}"/>
    <cellStyle name="40% - Accent2 2 5 5 2 2" xfId="7731" xr:uid="{00000000-0005-0000-0000-0000BE1E0000}"/>
    <cellStyle name="40% - Accent2 2 5 5 2 2 2" xfId="7732" xr:uid="{00000000-0005-0000-0000-0000BF1E0000}"/>
    <cellStyle name="40% - Accent2 2 5 5 2 2 2 2" xfId="7733" xr:uid="{00000000-0005-0000-0000-0000C01E0000}"/>
    <cellStyle name="40% - Accent2 2 5 5 2 2 3" xfId="7734" xr:uid="{00000000-0005-0000-0000-0000C11E0000}"/>
    <cellStyle name="40% - Accent2 2 5 5 2 3" xfId="7735" xr:uid="{00000000-0005-0000-0000-0000C21E0000}"/>
    <cellStyle name="40% - Accent2 2 5 5 2 3 2" xfId="7736" xr:uid="{00000000-0005-0000-0000-0000C31E0000}"/>
    <cellStyle name="40% - Accent2 2 5 5 2 4" xfId="7737" xr:uid="{00000000-0005-0000-0000-0000C41E0000}"/>
    <cellStyle name="40% - Accent2 2 5 5 3" xfId="7738" xr:uid="{00000000-0005-0000-0000-0000C51E0000}"/>
    <cellStyle name="40% - Accent2 2 5 5 3 2" xfId="7739" xr:uid="{00000000-0005-0000-0000-0000C61E0000}"/>
    <cellStyle name="40% - Accent2 2 5 5 3 2 2" xfId="7740" xr:uid="{00000000-0005-0000-0000-0000C71E0000}"/>
    <cellStyle name="40% - Accent2 2 5 5 3 3" xfId="7741" xr:uid="{00000000-0005-0000-0000-0000C81E0000}"/>
    <cellStyle name="40% - Accent2 2 5 5 4" xfId="7742" xr:uid="{00000000-0005-0000-0000-0000C91E0000}"/>
    <cellStyle name="40% - Accent2 2 5 5 4 2" xfId="7743" xr:uid="{00000000-0005-0000-0000-0000CA1E0000}"/>
    <cellStyle name="40% - Accent2 2 5 5 5" xfId="7744" xr:uid="{00000000-0005-0000-0000-0000CB1E0000}"/>
    <cellStyle name="40% - Accent2 2 5 6" xfId="7745" xr:uid="{00000000-0005-0000-0000-0000CC1E0000}"/>
    <cellStyle name="40% - Accent2 2 5 6 2" xfId="7746" xr:uid="{00000000-0005-0000-0000-0000CD1E0000}"/>
    <cellStyle name="40% - Accent2 2 5 6 2 2" xfId="7747" xr:uid="{00000000-0005-0000-0000-0000CE1E0000}"/>
    <cellStyle name="40% - Accent2 2 5 6 2 2 2" xfId="7748" xr:uid="{00000000-0005-0000-0000-0000CF1E0000}"/>
    <cellStyle name="40% - Accent2 2 5 6 2 3" xfId="7749" xr:uid="{00000000-0005-0000-0000-0000D01E0000}"/>
    <cellStyle name="40% - Accent2 2 5 6 3" xfId="7750" xr:uid="{00000000-0005-0000-0000-0000D11E0000}"/>
    <cellStyle name="40% - Accent2 2 5 6 3 2" xfId="7751" xr:uid="{00000000-0005-0000-0000-0000D21E0000}"/>
    <cellStyle name="40% - Accent2 2 5 6 4" xfId="7752" xr:uid="{00000000-0005-0000-0000-0000D31E0000}"/>
    <cellStyle name="40% - Accent2 2 5 7" xfId="7753" xr:uid="{00000000-0005-0000-0000-0000D41E0000}"/>
    <cellStyle name="40% - Accent2 2 5 7 2" xfId="7754" xr:uid="{00000000-0005-0000-0000-0000D51E0000}"/>
    <cellStyle name="40% - Accent2 2 5 7 2 2" xfId="7755" xr:uid="{00000000-0005-0000-0000-0000D61E0000}"/>
    <cellStyle name="40% - Accent2 2 5 7 3" xfId="7756" xr:uid="{00000000-0005-0000-0000-0000D71E0000}"/>
    <cellStyle name="40% - Accent2 2 5 8" xfId="7757" xr:uid="{00000000-0005-0000-0000-0000D81E0000}"/>
    <cellStyle name="40% - Accent2 2 5 8 2" xfId="7758" xr:uid="{00000000-0005-0000-0000-0000D91E0000}"/>
    <cellStyle name="40% - Accent2 2 5 9" xfId="7759" xr:uid="{00000000-0005-0000-0000-0000DA1E0000}"/>
    <cellStyle name="40% - Accent2 2 6" xfId="7760" xr:uid="{00000000-0005-0000-0000-0000DB1E0000}"/>
    <cellStyle name="40% - Accent2 2 6 2" xfId="7761" xr:uid="{00000000-0005-0000-0000-0000DC1E0000}"/>
    <cellStyle name="40% - Accent2 2 6 2 2" xfId="7762" xr:uid="{00000000-0005-0000-0000-0000DD1E0000}"/>
    <cellStyle name="40% - Accent2 2 6 2 2 2" xfId="7763" xr:uid="{00000000-0005-0000-0000-0000DE1E0000}"/>
    <cellStyle name="40% - Accent2 2 6 2 2 2 2" xfId="7764" xr:uid="{00000000-0005-0000-0000-0000DF1E0000}"/>
    <cellStyle name="40% - Accent2 2 6 2 2 2 2 2" xfId="7765" xr:uid="{00000000-0005-0000-0000-0000E01E0000}"/>
    <cellStyle name="40% - Accent2 2 6 2 2 2 2 2 2" xfId="7766" xr:uid="{00000000-0005-0000-0000-0000E11E0000}"/>
    <cellStyle name="40% - Accent2 2 6 2 2 2 2 3" xfId="7767" xr:uid="{00000000-0005-0000-0000-0000E21E0000}"/>
    <cellStyle name="40% - Accent2 2 6 2 2 2 3" xfId="7768" xr:uid="{00000000-0005-0000-0000-0000E31E0000}"/>
    <cellStyle name="40% - Accent2 2 6 2 2 2 3 2" xfId="7769" xr:uid="{00000000-0005-0000-0000-0000E41E0000}"/>
    <cellStyle name="40% - Accent2 2 6 2 2 2 4" xfId="7770" xr:uid="{00000000-0005-0000-0000-0000E51E0000}"/>
    <cellStyle name="40% - Accent2 2 6 2 2 3" xfId="7771" xr:uid="{00000000-0005-0000-0000-0000E61E0000}"/>
    <cellStyle name="40% - Accent2 2 6 2 2 3 2" xfId="7772" xr:uid="{00000000-0005-0000-0000-0000E71E0000}"/>
    <cellStyle name="40% - Accent2 2 6 2 2 3 2 2" xfId="7773" xr:uid="{00000000-0005-0000-0000-0000E81E0000}"/>
    <cellStyle name="40% - Accent2 2 6 2 2 3 3" xfId="7774" xr:uid="{00000000-0005-0000-0000-0000E91E0000}"/>
    <cellStyle name="40% - Accent2 2 6 2 2 4" xfId="7775" xr:uid="{00000000-0005-0000-0000-0000EA1E0000}"/>
    <cellStyle name="40% - Accent2 2 6 2 2 4 2" xfId="7776" xr:uid="{00000000-0005-0000-0000-0000EB1E0000}"/>
    <cellStyle name="40% - Accent2 2 6 2 2 5" xfId="7777" xr:uid="{00000000-0005-0000-0000-0000EC1E0000}"/>
    <cellStyle name="40% - Accent2 2 6 2 3" xfId="7778" xr:uid="{00000000-0005-0000-0000-0000ED1E0000}"/>
    <cellStyle name="40% - Accent2 2 6 2 3 2" xfId="7779" xr:uid="{00000000-0005-0000-0000-0000EE1E0000}"/>
    <cellStyle name="40% - Accent2 2 6 2 3 2 2" xfId="7780" xr:uid="{00000000-0005-0000-0000-0000EF1E0000}"/>
    <cellStyle name="40% - Accent2 2 6 2 3 2 2 2" xfId="7781" xr:uid="{00000000-0005-0000-0000-0000F01E0000}"/>
    <cellStyle name="40% - Accent2 2 6 2 3 2 2 2 2" xfId="7782" xr:uid="{00000000-0005-0000-0000-0000F11E0000}"/>
    <cellStyle name="40% - Accent2 2 6 2 3 2 2 3" xfId="7783" xr:uid="{00000000-0005-0000-0000-0000F21E0000}"/>
    <cellStyle name="40% - Accent2 2 6 2 3 2 3" xfId="7784" xr:uid="{00000000-0005-0000-0000-0000F31E0000}"/>
    <cellStyle name="40% - Accent2 2 6 2 3 2 3 2" xfId="7785" xr:uid="{00000000-0005-0000-0000-0000F41E0000}"/>
    <cellStyle name="40% - Accent2 2 6 2 3 2 4" xfId="7786" xr:uid="{00000000-0005-0000-0000-0000F51E0000}"/>
    <cellStyle name="40% - Accent2 2 6 2 3 3" xfId="7787" xr:uid="{00000000-0005-0000-0000-0000F61E0000}"/>
    <cellStyle name="40% - Accent2 2 6 2 3 3 2" xfId="7788" xr:uid="{00000000-0005-0000-0000-0000F71E0000}"/>
    <cellStyle name="40% - Accent2 2 6 2 3 3 2 2" xfId="7789" xr:uid="{00000000-0005-0000-0000-0000F81E0000}"/>
    <cellStyle name="40% - Accent2 2 6 2 3 3 3" xfId="7790" xr:uid="{00000000-0005-0000-0000-0000F91E0000}"/>
    <cellStyle name="40% - Accent2 2 6 2 3 4" xfId="7791" xr:uid="{00000000-0005-0000-0000-0000FA1E0000}"/>
    <cellStyle name="40% - Accent2 2 6 2 3 4 2" xfId="7792" xr:uid="{00000000-0005-0000-0000-0000FB1E0000}"/>
    <cellStyle name="40% - Accent2 2 6 2 3 5" xfId="7793" xr:uid="{00000000-0005-0000-0000-0000FC1E0000}"/>
    <cellStyle name="40% - Accent2 2 6 2 4" xfId="7794" xr:uid="{00000000-0005-0000-0000-0000FD1E0000}"/>
    <cellStyle name="40% - Accent2 2 6 2 4 2" xfId="7795" xr:uid="{00000000-0005-0000-0000-0000FE1E0000}"/>
    <cellStyle name="40% - Accent2 2 6 2 4 2 2" xfId="7796" xr:uid="{00000000-0005-0000-0000-0000FF1E0000}"/>
    <cellStyle name="40% - Accent2 2 6 2 4 2 2 2" xfId="7797" xr:uid="{00000000-0005-0000-0000-0000001F0000}"/>
    <cellStyle name="40% - Accent2 2 6 2 4 2 3" xfId="7798" xr:uid="{00000000-0005-0000-0000-0000011F0000}"/>
    <cellStyle name="40% - Accent2 2 6 2 4 3" xfId="7799" xr:uid="{00000000-0005-0000-0000-0000021F0000}"/>
    <cellStyle name="40% - Accent2 2 6 2 4 3 2" xfId="7800" xr:uid="{00000000-0005-0000-0000-0000031F0000}"/>
    <cellStyle name="40% - Accent2 2 6 2 4 4" xfId="7801" xr:uid="{00000000-0005-0000-0000-0000041F0000}"/>
    <cellStyle name="40% - Accent2 2 6 2 5" xfId="7802" xr:uid="{00000000-0005-0000-0000-0000051F0000}"/>
    <cellStyle name="40% - Accent2 2 6 2 5 2" xfId="7803" xr:uid="{00000000-0005-0000-0000-0000061F0000}"/>
    <cellStyle name="40% - Accent2 2 6 2 5 2 2" xfId="7804" xr:uid="{00000000-0005-0000-0000-0000071F0000}"/>
    <cellStyle name="40% - Accent2 2 6 2 5 3" xfId="7805" xr:uid="{00000000-0005-0000-0000-0000081F0000}"/>
    <cellStyle name="40% - Accent2 2 6 2 6" xfId="7806" xr:uid="{00000000-0005-0000-0000-0000091F0000}"/>
    <cellStyle name="40% - Accent2 2 6 2 6 2" xfId="7807" xr:uid="{00000000-0005-0000-0000-00000A1F0000}"/>
    <cellStyle name="40% - Accent2 2 6 2 7" xfId="7808" xr:uid="{00000000-0005-0000-0000-00000B1F0000}"/>
    <cellStyle name="40% - Accent2 2 6 3" xfId="7809" xr:uid="{00000000-0005-0000-0000-00000C1F0000}"/>
    <cellStyle name="40% - Accent2 2 6 3 2" xfId="7810" xr:uid="{00000000-0005-0000-0000-00000D1F0000}"/>
    <cellStyle name="40% - Accent2 2 6 3 2 2" xfId="7811" xr:uid="{00000000-0005-0000-0000-00000E1F0000}"/>
    <cellStyle name="40% - Accent2 2 6 3 2 2 2" xfId="7812" xr:uid="{00000000-0005-0000-0000-00000F1F0000}"/>
    <cellStyle name="40% - Accent2 2 6 3 2 2 2 2" xfId="7813" xr:uid="{00000000-0005-0000-0000-0000101F0000}"/>
    <cellStyle name="40% - Accent2 2 6 3 2 2 3" xfId="7814" xr:uid="{00000000-0005-0000-0000-0000111F0000}"/>
    <cellStyle name="40% - Accent2 2 6 3 2 3" xfId="7815" xr:uid="{00000000-0005-0000-0000-0000121F0000}"/>
    <cellStyle name="40% - Accent2 2 6 3 2 3 2" xfId="7816" xr:uid="{00000000-0005-0000-0000-0000131F0000}"/>
    <cellStyle name="40% - Accent2 2 6 3 2 4" xfId="7817" xr:uid="{00000000-0005-0000-0000-0000141F0000}"/>
    <cellStyle name="40% - Accent2 2 6 3 3" xfId="7818" xr:uid="{00000000-0005-0000-0000-0000151F0000}"/>
    <cellStyle name="40% - Accent2 2 6 3 3 2" xfId="7819" xr:uid="{00000000-0005-0000-0000-0000161F0000}"/>
    <cellStyle name="40% - Accent2 2 6 3 3 2 2" xfId="7820" xr:uid="{00000000-0005-0000-0000-0000171F0000}"/>
    <cellStyle name="40% - Accent2 2 6 3 3 3" xfId="7821" xr:uid="{00000000-0005-0000-0000-0000181F0000}"/>
    <cellStyle name="40% - Accent2 2 6 3 4" xfId="7822" xr:uid="{00000000-0005-0000-0000-0000191F0000}"/>
    <cellStyle name="40% - Accent2 2 6 3 4 2" xfId="7823" xr:uid="{00000000-0005-0000-0000-00001A1F0000}"/>
    <cellStyle name="40% - Accent2 2 6 3 5" xfId="7824" xr:uid="{00000000-0005-0000-0000-00001B1F0000}"/>
    <cellStyle name="40% - Accent2 2 6 4" xfId="7825" xr:uid="{00000000-0005-0000-0000-00001C1F0000}"/>
    <cellStyle name="40% - Accent2 2 6 4 2" xfId="7826" xr:uid="{00000000-0005-0000-0000-00001D1F0000}"/>
    <cellStyle name="40% - Accent2 2 6 4 2 2" xfId="7827" xr:uid="{00000000-0005-0000-0000-00001E1F0000}"/>
    <cellStyle name="40% - Accent2 2 6 4 2 2 2" xfId="7828" xr:uid="{00000000-0005-0000-0000-00001F1F0000}"/>
    <cellStyle name="40% - Accent2 2 6 4 2 2 2 2" xfId="7829" xr:uid="{00000000-0005-0000-0000-0000201F0000}"/>
    <cellStyle name="40% - Accent2 2 6 4 2 2 3" xfId="7830" xr:uid="{00000000-0005-0000-0000-0000211F0000}"/>
    <cellStyle name="40% - Accent2 2 6 4 2 3" xfId="7831" xr:uid="{00000000-0005-0000-0000-0000221F0000}"/>
    <cellStyle name="40% - Accent2 2 6 4 2 3 2" xfId="7832" xr:uid="{00000000-0005-0000-0000-0000231F0000}"/>
    <cellStyle name="40% - Accent2 2 6 4 2 4" xfId="7833" xr:uid="{00000000-0005-0000-0000-0000241F0000}"/>
    <cellStyle name="40% - Accent2 2 6 4 3" xfId="7834" xr:uid="{00000000-0005-0000-0000-0000251F0000}"/>
    <cellStyle name="40% - Accent2 2 6 4 3 2" xfId="7835" xr:uid="{00000000-0005-0000-0000-0000261F0000}"/>
    <cellStyle name="40% - Accent2 2 6 4 3 2 2" xfId="7836" xr:uid="{00000000-0005-0000-0000-0000271F0000}"/>
    <cellStyle name="40% - Accent2 2 6 4 3 3" xfId="7837" xr:uid="{00000000-0005-0000-0000-0000281F0000}"/>
    <cellStyle name="40% - Accent2 2 6 4 4" xfId="7838" xr:uid="{00000000-0005-0000-0000-0000291F0000}"/>
    <cellStyle name="40% - Accent2 2 6 4 4 2" xfId="7839" xr:uid="{00000000-0005-0000-0000-00002A1F0000}"/>
    <cellStyle name="40% - Accent2 2 6 4 5" xfId="7840" xr:uid="{00000000-0005-0000-0000-00002B1F0000}"/>
    <cellStyle name="40% - Accent2 2 6 5" xfId="7841" xr:uid="{00000000-0005-0000-0000-00002C1F0000}"/>
    <cellStyle name="40% - Accent2 2 6 5 2" xfId="7842" xr:uid="{00000000-0005-0000-0000-00002D1F0000}"/>
    <cellStyle name="40% - Accent2 2 6 5 2 2" xfId="7843" xr:uid="{00000000-0005-0000-0000-00002E1F0000}"/>
    <cellStyle name="40% - Accent2 2 6 5 2 2 2" xfId="7844" xr:uid="{00000000-0005-0000-0000-00002F1F0000}"/>
    <cellStyle name="40% - Accent2 2 6 5 2 3" xfId="7845" xr:uid="{00000000-0005-0000-0000-0000301F0000}"/>
    <cellStyle name="40% - Accent2 2 6 5 3" xfId="7846" xr:uid="{00000000-0005-0000-0000-0000311F0000}"/>
    <cellStyle name="40% - Accent2 2 6 5 3 2" xfId="7847" xr:uid="{00000000-0005-0000-0000-0000321F0000}"/>
    <cellStyle name="40% - Accent2 2 6 5 4" xfId="7848" xr:uid="{00000000-0005-0000-0000-0000331F0000}"/>
    <cellStyle name="40% - Accent2 2 6 6" xfId="7849" xr:uid="{00000000-0005-0000-0000-0000341F0000}"/>
    <cellStyle name="40% - Accent2 2 6 6 2" xfId="7850" xr:uid="{00000000-0005-0000-0000-0000351F0000}"/>
    <cellStyle name="40% - Accent2 2 6 6 2 2" xfId="7851" xr:uid="{00000000-0005-0000-0000-0000361F0000}"/>
    <cellStyle name="40% - Accent2 2 6 6 3" xfId="7852" xr:uid="{00000000-0005-0000-0000-0000371F0000}"/>
    <cellStyle name="40% - Accent2 2 6 7" xfId="7853" xr:uid="{00000000-0005-0000-0000-0000381F0000}"/>
    <cellStyle name="40% - Accent2 2 6 7 2" xfId="7854" xr:uid="{00000000-0005-0000-0000-0000391F0000}"/>
    <cellStyle name="40% - Accent2 2 6 8" xfId="7855" xr:uid="{00000000-0005-0000-0000-00003A1F0000}"/>
    <cellStyle name="40% - Accent2 2 7" xfId="7856" xr:uid="{00000000-0005-0000-0000-00003B1F0000}"/>
    <cellStyle name="40% - Accent2 2 7 2" xfId="7857" xr:uid="{00000000-0005-0000-0000-00003C1F0000}"/>
    <cellStyle name="40% - Accent2 2 7 2 2" xfId="7858" xr:uid="{00000000-0005-0000-0000-00003D1F0000}"/>
    <cellStyle name="40% - Accent2 2 7 2 2 2" xfId="7859" xr:uid="{00000000-0005-0000-0000-00003E1F0000}"/>
    <cellStyle name="40% - Accent2 2 7 2 2 2 2" xfId="7860" xr:uid="{00000000-0005-0000-0000-00003F1F0000}"/>
    <cellStyle name="40% - Accent2 2 7 2 2 2 2 2" xfId="7861" xr:uid="{00000000-0005-0000-0000-0000401F0000}"/>
    <cellStyle name="40% - Accent2 2 7 2 2 2 3" xfId="7862" xr:uid="{00000000-0005-0000-0000-0000411F0000}"/>
    <cellStyle name="40% - Accent2 2 7 2 2 3" xfId="7863" xr:uid="{00000000-0005-0000-0000-0000421F0000}"/>
    <cellStyle name="40% - Accent2 2 7 2 2 3 2" xfId="7864" xr:uid="{00000000-0005-0000-0000-0000431F0000}"/>
    <cellStyle name="40% - Accent2 2 7 2 2 4" xfId="7865" xr:uid="{00000000-0005-0000-0000-0000441F0000}"/>
    <cellStyle name="40% - Accent2 2 7 2 3" xfId="7866" xr:uid="{00000000-0005-0000-0000-0000451F0000}"/>
    <cellStyle name="40% - Accent2 2 7 2 3 2" xfId="7867" xr:uid="{00000000-0005-0000-0000-0000461F0000}"/>
    <cellStyle name="40% - Accent2 2 7 2 3 2 2" xfId="7868" xr:uid="{00000000-0005-0000-0000-0000471F0000}"/>
    <cellStyle name="40% - Accent2 2 7 2 3 3" xfId="7869" xr:uid="{00000000-0005-0000-0000-0000481F0000}"/>
    <cellStyle name="40% - Accent2 2 7 2 4" xfId="7870" xr:uid="{00000000-0005-0000-0000-0000491F0000}"/>
    <cellStyle name="40% - Accent2 2 7 2 4 2" xfId="7871" xr:uid="{00000000-0005-0000-0000-00004A1F0000}"/>
    <cellStyle name="40% - Accent2 2 7 2 5" xfId="7872" xr:uid="{00000000-0005-0000-0000-00004B1F0000}"/>
    <cellStyle name="40% - Accent2 2 7 3" xfId="7873" xr:uid="{00000000-0005-0000-0000-00004C1F0000}"/>
    <cellStyle name="40% - Accent2 2 7 3 2" xfId="7874" xr:uid="{00000000-0005-0000-0000-00004D1F0000}"/>
    <cellStyle name="40% - Accent2 2 7 3 2 2" xfId="7875" xr:uid="{00000000-0005-0000-0000-00004E1F0000}"/>
    <cellStyle name="40% - Accent2 2 7 3 2 2 2" xfId="7876" xr:uid="{00000000-0005-0000-0000-00004F1F0000}"/>
    <cellStyle name="40% - Accent2 2 7 3 2 2 2 2" xfId="7877" xr:uid="{00000000-0005-0000-0000-0000501F0000}"/>
    <cellStyle name="40% - Accent2 2 7 3 2 2 3" xfId="7878" xr:uid="{00000000-0005-0000-0000-0000511F0000}"/>
    <cellStyle name="40% - Accent2 2 7 3 2 3" xfId="7879" xr:uid="{00000000-0005-0000-0000-0000521F0000}"/>
    <cellStyle name="40% - Accent2 2 7 3 2 3 2" xfId="7880" xr:uid="{00000000-0005-0000-0000-0000531F0000}"/>
    <cellStyle name="40% - Accent2 2 7 3 2 4" xfId="7881" xr:uid="{00000000-0005-0000-0000-0000541F0000}"/>
    <cellStyle name="40% - Accent2 2 7 3 3" xfId="7882" xr:uid="{00000000-0005-0000-0000-0000551F0000}"/>
    <cellStyle name="40% - Accent2 2 7 3 3 2" xfId="7883" xr:uid="{00000000-0005-0000-0000-0000561F0000}"/>
    <cellStyle name="40% - Accent2 2 7 3 3 2 2" xfId="7884" xr:uid="{00000000-0005-0000-0000-0000571F0000}"/>
    <cellStyle name="40% - Accent2 2 7 3 3 3" xfId="7885" xr:uid="{00000000-0005-0000-0000-0000581F0000}"/>
    <cellStyle name="40% - Accent2 2 7 3 4" xfId="7886" xr:uid="{00000000-0005-0000-0000-0000591F0000}"/>
    <cellStyle name="40% - Accent2 2 7 3 4 2" xfId="7887" xr:uid="{00000000-0005-0000-0000-00005A1F0000}"/>
    <cellStyle name="40% - Accent2 2 7 3 5" xfId="7888" xr:uid="{00000000-0005-0000-0000-00005B1F0000}"/>
    <cellStyle name="40% - Accent2 2 7 4" xfId="7889" xr:uid="{00000000-0005-0000-0000-00005C1F0000}"/>
    <cellStyle name="40% - Accent2 2 7 4 2" xfId="7890" xr:uid="{00000000-0005-0000-0000-00005D1F0000}"/>
    <cellStyle name="40% - Accent2 2 7 4 2 2" xfId="7891" xr:uid="{00000000-0005-0000-0000-00005E1F0000}"/>
    <cellStyle name="40% - Accent2 2 7 4 2 2 2" xfId="7892" xr:uid="{00000000-0005-0000-0000-00005F1F0000}"/>
    <cellStyle name="40% - Accent2 2 7 4 2 3" xfId="7893" xr:uid="{00000000-0005-0000-0000-0000601F0000}"/>
    <cellStyle name="40% - Accent2 2 7 4 3" xfId="7894" xr:uid="{00000000-0005-0000-0000-0000611F0000}"/>
    <cellStyle name="40% - Accent2 2 7 4 3 2" xfId="7895" xr:uid="{00000000-0005-0000-0000-0000621F0000}"/>
    <cellStyle name="40% - Accent2 2 7 4 4" xfId="7896" xr:uid="{00000000-0005-0000-0000-0000631F0000}"/>
    <cellStyle name="40% - Accent2 2 7 5" xfId="7897" xr:uid="{00000000-0005-0000-0000-0000641F0000}"/>
    <cellStyle name="40% - Accent2 2 7 5 2" xfId="7898" xr:uid="{00000000-0005-0000-0000-0000651F0000}"/>
    <cellStyle name="40% - Accent2 2 7 5 2 2" xfId="7899" xr:uid="{00000000-0005-0000-0000-0000661F0000}"/>
    <cellStyle name="40% - Accent2 2 7 5 3" xfId="7900" xr:uid="{00000000-0005-0000-0000-0000671F0000}"/>
    <cellStyle name="40% - Accent2 2 7 6" xfId="7901" xr:uid="{00000000-0005-0000-0000-0000681F0000}"/>
    <cellStyle name="40% - Accent2 2 7 6 2" xfId="7902" xr:uid="{00000000-0005-0000-0000-0000691F0000}"/>
    <cellStyle name="40% - Accent2 2 7 7" xfId="7903" xr:uid="{00000000-0005-0000-0000-00006A1F0000}"/>
    <cellStyle name="40% - Accent2 2 8" xfId="7904" xr:uid="{00000000-0005-0000-0000-00006B1F0000}"/>
    <cellStyle name="40% - Accent2 2 8 2" xfId="7905" xr:uid="{00000000-0005-0000-0000-00006C1F0000}"/>
    <cellStyle name="40% - Accent2 2 8 2 2" xfId="7906" xr:uid="{00000000-0005-0000-0000-00006D1F0000}"/>
    <cellStyle name="40% - Accent2 2 8 2 2 2" xfId="7907" xr:uid="{00000000-0005-0000-0000-00006E1F0000}"/>
    <cellStyle name="40% - Accent2 2 8 2 2 2 2" xfId="7908" xr:uid="{00000000-0005-0000-0000-00006F1F0000}"/>
    <cellStyle name="40% - Accent2 2 8 2 2 3" xfId="7909" xr:uid="{00000000-0005-0000-0000-0000701F0000}"/>
    <cellStyle name="40% - Accent2 2 8 2 3" xfId="7910" xr:uid="{00000000-0005-0000-0000-0000711F0000}"/>
    <cellStyle name="40% - Accent2 2 8 2 3 2" xfId="7911" xr:uid="{00000000-0005-0000-0000-0000721F0000}"/>
    <cellStyle name="40% - Accent2 2 8 2 4" xfId="7912" xr:uid="{00000000-0005-0000-0000-0000731F0000}"/>
    <cellStyle name="40% - Accent2 2 8 3" xfId="7913" xr:uid="{00000000-0005-0000-0000-0000741F0000}"/>
    <cellStyle name="40% - Accent2 2 8 3 2" xfId="7914" xr:uid="{00000000-0005-0000-0000-0000751F0000}"/>
    <cellStyle name="40% - Accent2 2 8 3 2 2" xfId="7915" xr:uid="{00000000-0005-0000-0000-0000761F0000}"/>
    <cellStyle name="40% - Accent2 2 8 3 3" xfId="7916" xr:uid="{00000000-0005-0000-0000-0000771F0000}"/>
    <cellStyle name="40% - Accent2 2 8 4" xfId="7917" xr:uid="{00000000-0005-0000-0000-0000781F0000}"/>
    <cellStyle name="40% - Accent2 2 8 4 2" xfId="7918" xr:uid="{00000000-0005-0000-0000-0000791F0000}"/>
    <cellStyle name="40% - Accent2 2 8 5" xfId="7919" xr:uid="{00000000-0005-0000-0000-00007A1F0000}"/>
    <cellStyle name="40% - Accent2 2 9" xfId="7920" xr:uid="{00000000-0005-0000-0000-00007B1F0000}"/>
    <cellStyle name="40% - Accent2 2 9 2" xfId="7921" xr:uid="{00000000-0005-0000-0000-00007C1F0000}"/>
    <cellStyle name="40% - Accent2 2 9 2 2" xfId="7922" xr:uid="{00000000-0005-0000-0000-00007D1F0000}"/>
    <cellStyle name="40% - Accent2 2 9 2 2 2" xfId="7923" xr:uid="{00000000-0005-0000-0000-00007E1F0000}"/>
    <cellStyle name="40% - Accent2 2 9 2 2 2 2" xfId="7924" xr:uid="{00000000-0005-0000-0000-00007F1F0000}"/>
    <cellStyle name="40% - Accent2 2 9 2 2 3" xfId="7925" xr:uid="{00000000-0005-0000-0000-0000801F0000}"/>
    <cellStyle name="40% - Accent2 2 9 2 3" xfId="7926" xr:uid="{00000000-0005-0000-0000-0000811F0000}"/>
    <cellStyle name="40% - Accent2 2 9 2 3 2" xfId="7927" xr:uid="{00000000-0005-0000-0000-0000821F0000}"/>
    <cellStyle name="40% - Accent2 2 9 2 4" xfId="7928" xr:uid="{00000000-0005-0000-0000-0000831F0000}"/>
    <cellStyle name="40% - Accent2 2 9 3" xfId="7929" xr:uid="{00000000-0005-0000-0000-0000841F0000}"/>
    <cellStyle name="40% - Accent2 2 9 3 2" xfId="7930" xr:uid="{00000000-0005-0000-0000-0000851F0000}"/>
    <cellStyle name="40% - Accent2 2 9 3 2 2" xfId="7931" xr:uid="{00000000-0005-0000-0000-0000861F0000}"/>
    <cellStyle name="40% - Accent2 2 9 3 3" xfId="7932" xr:uid="{00000000-0005-0000-0000-0000871F0000}"/>
    <cellStyle name="40% - Accent2 2 9 4" xfId="7933" xr:uid="{00000000-0005-0000-0000-0000881F0000}"/>
    <cellStyle name="40% - Accent2 2 9 4 2" xfId="7934" xr:uid="{00000000-0005-0000-0000-0000891F0000}"/>
    <cellStyle name="40% - Accent2 2 9 5" xfId="7935" xr:uid="{00000000-0005-0000-0000-00008A1F0000}"/>
    <cellStyle name="40% - Accent2 3" xfId="7936" xr:uid="{00000000-0005-0000-0000-00008B1F0000}"/>
    <cellStyle name="40% - Accent2 3 2" xfId="7937" xr:uid="{00000000-0005-0000-0000-00008C1F0000}"/>
    <cellStyle name="40% - Accent2 3 2 2" xfId="7938" xr:uid="{00000000-0005-0000-0000-00008D1F0000}"/>
    <cellStyle name="40% - Accent2 3 2 2 2" xfId="7939" xr:uid="{00000000-0005-0000-0000-00008E1F0000}"/>
    <cellStyle name="40% - Accent2 3 2 2 2 2" xfId="7940" xr:uid="{00000000-0005-0000-0000-00008F1F0000}"/>
    <cellStyle name="40% - Accent2 3 2 2 2 2 2" xfId="7941" xr:uid="{00000000-0005-0000-0000-0000901F0000}"/>
    <cellStyle name="40% - Accent2 3 2 2 2 2 2 2" xfId="7942" xr:uid="{00000000-0005-0000-0000-0000911F0000}"/>
    <cellStyle name="40% - Accent2 3 2 2 2 2 2 2 2" xfId="7943" xr:uid="{00000000-0005-0000-0000-0000921F0000}"/>
    <cellStyle name="40% - Accent2 3 2 2 2 2 2 2 2 2" xfId="7944" xr:uid="{00000000-0005-0000-0000-0000931F0000}"/>
    <cellStyle name="40% - Accent2 3 2 2 2 2 2 2 3" xfId="7945" xr:uid="{00000000-0005-0000-0000-0000941F0000}"/>
    <cellStyle name="40% - Accent2 3 2 2 2 2 2 3" xfId="7946" xr:uid="{00000000-0005-0000-0000-0000951F0000}"/>
    <cellStyle name="40% - Accent2 3 2 2 2 2 2 3 2" xfId="7947" xr:uid="{00000000-0005-0000-0000-0000961F0000}"/>
    <cellStyle name="40% - Accent2 3 2 2 2 2 2 4" xfId="7948" xr:uid="{00000000-0005-0000-0000-0000971F0000}"/>
    <cellStyle name="40% - Accent2 3 2 2 2 2 3" xfId="7949" xr:uid="{00000000-0005-0000-0000-0000981F0000}"/>
    <cellStyle name="40% - Accent2 3 2 2 2 2 3 2" xfId="7950" xr:uid="{00000000-0005-0000-0000-0000991F0000}"/>
    <cellStyle name="40% - Accent2 3 2 2 2 2 3 2 2" xfId="7951" xr:uid="{00000000-0005-0000-0000-00009A1F0000}"/>
    <cellStyle name="40% - Accent2 3 2 2 2 2 3 3" xfId="7952" xr:uid="{00000000-0005-0000-0000-00009B1F0000}"/>
    <cellStyle name="40% - Accent2 3 2 2 2 2 4" xfId="7953" xr:uid="{00000000-0005-0000-0000-00009C1F0000}"/>
    <cellStyle name="40% - Accent2 3 2 2 2 2 4 2" xfId="7954" xr:uid="{00000000-0005-0000-0000-00009D1F0000}"/>
    <cellStyle name="40% - Accent2 3 2 2 2 2 5" xfId="7955" xr:uid="{00000000-0005-0000-0000-00009E1F0000}"/>
    <cellStyle name="40% - Accent2 3 2 2 2 3" xfId="7956" xr:uid="{00000000-0005-0000-0000-00009F1F0000}"/>
    <cellStyle name="40% - Accent2 3 2 2 2 3 2" xfId="7957" xr:uid="{00000000-0005-0000-0000-0000A01F0000}"/>
    <cellStyle name="40% - Accent2 3 2 2 2 3 2 2" xfId="7958" xr:uid="{00000000-0005-0000-0000-0000A11F0000}"/>
    <cellStyle name="40% - Accent2 3 2 2 2 3 2 2 2" xfId="7959" xr:uid="{00000000-0005-0000-0000-0000A21F0000}"/>
    <cellStyle name="40% - Accent2 3 2 2 2 3 2 2 2 2" xfId="7960" xr:uid="{00000000-0005-0000-0000-0000A31F0000}"/>
    <cellStyle name="40% - Accent2 3 2 2 2 3 2 2 3" xfId="7961" xr:uid="{00000000-0005-0000-0000-0000A41F0000}"/>
    <cellStyle name="40% - Accent2 3 2 2 2 3 2 3" xfId="7962" xr:uid="{00000000-0005-0000-0000-0000A51F0000}"/>
    <cellStyle name="40% - Accent2 3 2 2 2 3 2 3 2" xfId="7963" xr:uid="{00000000-0005-0000-0000-0000A61F0000}"/>
    <cellStyle name="40% - Accent2 3 2 2 2 3 2 4" xfId="7964" xr:uid="{00000000-0005-0000-0000-0000A71F0000}"/>
    <cellStyle name="40% - Accent2 3 2 2 2 3 3" xfId="7965" xr:uid="{00000000-0005-0000-0000-0000A81F0000}"/>
    <cellStyle name="40% - Accent2 3 2 2 2 3 3 2" xfId="7966" xr:uid="{00000000-0005-0000-0000-0000A91F0000}"/>
    <cellStyle name="40% - Accent2 3 2 2 2 3 3 2 2" xfId="7967" xr:uid="{00000000-0005-0000-0000-0000AA1F0000}"/>
    <cellStyle name="40% - Accent2 3 2 2 2 3 3 3" xfId="7968" xr:uid="{00000000-0005-0000-0000-0000AB1F0000}"/>
    <cellStyle name="40% - Accent2 3 2 2 2 3 4" xfId="7969" xr:uid="{00000000-0005-0000-0000-0000AC1F0000}"/>
    <cellStyle name="40% - Accent2 3 2 2 2 3 4 2" xfId="7970" xr:uid="{00000000-0005-0000-0000-0000AD1F0000}"/>
    <cellStyle name="40% - Accent2 3 2 2 2 3 5" xfId="7971" xr:uid="{00000000-0005-0000-0000-0000AE1F0000}"/>
    <cellStyle name="40% - Accent2 3 2 2 2 4" xfId="7972" xr:uid="{00000000-0005-0000-0000-0000AF1F0000}"/>
    <cellStyle name="40% - Accent2 3 2 2 2 4 2" xfId="7973" xr:uid="{00000000-0005-0000-0000-0000B01F0000}"/>
    <cellStyle name="40% - Accent2 3 2 2 2 4 2 2" xfId="7974" xr:uid="{00000000-0005-0000-0000-0000B11F0000}"/>
    <cellStyle name="40% - Accent2 3 2 2 2 4 2 2 2" xfId="7975" xr:uid="{00000000-0005-0000-0000-0000B21F0000}"/>
    <cellStyle name="40% - Accent2 3 2 2 2 4 2 3" xfId="7976" xr:uid="{00000000-0005-0000-0000-0000B31F0000}"/>
    <cellStyle name="40% - Accent2 3 2 2 2 4 3" xfId="7977" xr:uid="{00000000-0005-0000-0000-0000B41F0000}"/>
    <cellStyle name="40% - Accent2 3 2 2 2 4 3 2" xfId="7978" xr:uid="{00000000-0005-0000-0000-0000B51F0000}"/>
    <cellStyle name="40% - Accent2 3 2 2 2 4 4" xfId="7979" xr:uid="{00000000-0005-0000-0000-0000B61F0000}"/>
    <cellStyle name="40% - Accent2 3 2 2 2 5" xfId="7980" xr:uid="{00000000-0005-0000-0000-0000B71F0000}"/>
    <cellStyle name="40% - Accent2 3 2 2 2 5 2" xfId="7981" xr:uid="{00000000-0005-0000-0000-0000B81F0000}"/>
    <cellStyle name="40% - Accent2 3 2 2 2 5 2 2" xfId="7982" xr:uid="{00000000-0005-0000-0000-0000B91F0000}"/>
    <cellStyle name="40% - Accent2 3 2 2 2 5 3" xfId="7983" xr:uid="{00000000-0005-0000-0000-0000BA1F0000}"/>
    <cellStyle name="40% - Accent2 3 2 2 2 6" xfId="7984" xr:uid="{00000000-0005-0000-0000-0000BB1F0000}"/>
    <cellStyle name="40% - Accent2 3 2 2 2 6 2" xfId="7985" xr:uid="{00000000-0005-0000-0000-0000BC1F0000}"/>
    <cellStyle name="40% - Accent2 3 2 2 2 7" xfId="7986" xr:uid="{00000000-0005-0000-0000-0000BD1F0000}"/>
    <cellStyle name="40% - Accent2 3 2 2 3" xfId="7987" xr:uid="{00000000-0005-0000-0000-0000BE1F0000}"/>
    <cellStyle name="40% - Accent2 3 2 2 3 2" xfId="7988" xr:uid="{00000000-0005-0000-0000-0000BF1F0000}"/>
    <cellStyle name="40% - Accent2 3 2 2 3 2 2" xfId="7989" xr:uid="{00000000-0005-0000-0000-0000C01F0000}"/>
    <cellStyle name="40% - Accent2 3 2 2 3 2 2 2" xfId="7990" xr:uid="{00000000-0005-0000-0000-0000C11F0000}"/>
    <cellStyle name="40% - Accent2 3 2 2 3 2 2 2 2" xfId="7991" xr:uid="{00000000-0005-0000-0000-0000C21F0000}"/>
    <cellStyle name="40% - Accent2 3 2 2 3 2 2 3" xfId="7992" xr:uid="{00000000-0005-0000-0000-0000C31F0000}"/>
    <cellStyle name="40% - Accent2 3 2 2 3 2 3" xfId="7993" xr:uid="{00000000-0005-0000-0000-0000C41F0000}"/>
    <cellStyle name="40% - Accent2 3 2 2 3 2 3 2" xfId="7994" xr:uid="{00000000-0005-0000-0000-0000C51F0000}"/>
    <cellStyle name="40% - Accent2 3 2 2 3 2 4" xfId="7995" xr:uid="{00000000-0005-0000-0000-0000C61F0000}"/>
    <cellStyle name="40% - Accent2 3 2 2 3 3" xfId="7996" xr:uid="{00000000-0005-0000-0000-0000C71F0000}"/>
    <cellStyle name="40% - Accent2 3 2 2 3 3 2" xfId="7997" xr:uid="{00000000-0005-0000-0000-0000C81F0000}"/>
    <cellStyle name="40% - Accent2 3 2 2 3 3 2 2" xfId="7998" xr:uid="{00000000-0005-0000-0000-0000C91F0000}"/>
    <cellStyle name="40% - Accent2 3 2 2 3 3 3" xfId="7999" xr:uid="{00000000-0005-0000-0000-0000CA1F0000}"/>
    <cellStyle name="40% - Accent2 3 2 2 3 4" xfId="8000" xr:uid="{00000000-0005-0000-0000-0000CB1F0000}"/>
    <cellStyle name="40% - Accent2 3 2 2 3 4 2" xfId="8001" xr:uid="{00000000-0005-0000-0000-0000CC1F0000}"/>
    <cellStyle name="40% - Accent2 3 2 2 3 5" xfId="8002" xr:uid="{00000000-0005-0000-0000-0000CD1F0000}"/>
    <cellStyle name="40% - Accent2 3 2 2 4" xfId="8003" xr:uid="{00000000-0005-0000-0000-0000CE1F0000}"/>
    <cellStyle name="40% - Accent2 3 2 2 4 2" xfId="8004" xr:uid="{00000000-0005-0000-0000-0000CF1F0000}"/>
    <cellStyle name="40% - Accent2 3 2 2 4 2 2" xfId="8005" xr:uid="{00000000-0005-0000-0000-0000D01F0000}"/>
    <cellStyle name="40% - Accent2 3 2 2 4 2 2 2" xfId="8006" xr:uid="{00000000-0005-0000-0000-0000D11F0000}"/>
    <cellStyle name="40% - Accent2 3 2 2 4 2 2 2 2" xfId="8007" xr:uid="{00000000-0005-0000-0000-0000D21F0000}"/>
    <cellStyle name="40% - Accent2 3 2 2 4 2 2 3" xfId="8008" xr:uid="{00000000-0005-0000-0000-0000D31F0000}"/>
    <cellStyle name="40% - Accent2 3 2 2 4 2 3" xfId="8009" xr:uid="{00000000-0005-0000-0000-0000D41F0000}"/>
    <cellStyle name="40% - Accent2 3 2 2 4 2 3 2" xfId="8010" xr:uid="{00000000-0005-0000-0000-0000D51F0000}"/>
    <cellStyle name="40% - Accent2 3 2 2 4 2 4" xfId="8011" xr:uid="{00000000-0005-0000-0000-0000D61F0000}"/>
    <cellStyle name="40% - Accent2 3 2 2 4 3" xfId="8012" xr:uid="{00000000-0005-0000-0000-0000D71F0000}"/>
    <cellStyle name="40% - Accent2 3 2 2 4 3 2" xfId="8013" xr:uid="{00000000-0005-0000-0000-0000D81F0000}"/>
    <cellStyle name="40% - Accent2 3 2 2 4 3 2 2" xfId="8014" xr:uid="{00000000-0005-0000-0000-0000D91F0000}"/>
    <cellStyle name="40% - Accent2 3 2 2 4 3 3" xfId="8015" xr:uid="{00000000-0005-0000-0000-0000DA1F0000}"/>
    <cellStyle name="40% - Accent2 3 2 2 4 4" xfId="8016" xr:uid="{00000000-0005-0000-0000-0000DB1F0000}"/>
    <cellStyle name="40% - Accent2 3 2 2 4 4 2" xfId="8017" xr:uid="{00000000-0005-0000-0000-0000DC1F0000}"/>
    <cellStyle name="40% - Accent2 3 2 2 4 5" xfId="8018" xr:uid="{00000000-0005-0000-0000-0000DD1F0000}"/>
    <cellStyle name="40% - Accent2 3 2 2 5" xfId="8019" xr:uid="{00000000-0005-0000-0000-0000DE1F0000}"/>
    <cellStyle name="40% - Accent2 3 2 2 5 2" xfId="8020" xr:uid="{00000000-0005-0000-0000-0000DF1F0000}"/>
    <cellStyle name="40% - Accent2 3 2 2 5 2 2" xfId="8021" xr:uid="{00000000-0005-0000-0000-0000E01F0000}"/>
    <cellStyle name="40% - Accent2 3 2 2 5 2 2 2" xfId="8022" xr:uid="{00000000-0005-0000-0000-0000E11F0000}"/>
    <cellStyle name="40% - Accent2 3 2 2 5 2 3" xfId="8023" xr:uid="{00000000-0005-0000-0000-0000E21F0000}"/>
    <cellStyle name="40% - Accent2 3 2 2 5 3" xfId="8024" xr:uid="{00000000-0005-0000-0000-0000E31F0000}"/>
    <cellStyle name="40% - Accent2 3 2 2 5 3 2" xfId="8025" xr:uid="{00000000-0005-0000-0000-0000E41F0000}"/>
    <cellStyle name="40% - Accent2 3 2 2 5 4" xfId="8026" xr:uid="{00000000-0005-0000-0000-0000E51F0000}"/>
    <cellStyle name="40% - Accent2 3 2 2 6" xfId="8027" xr:uid="{00000000-0005-0000-0000-0000E61F0000}"/>
    <cellStyle name="40% - Accent2 3 2 2 6 2" xfId="8028" xr:uid="{00000000-0005-0000-0000-0000E71F0000}"/>
    <cellStyle name="40% - Accent2 3 2 2 6 2 2" xfId="8029" xr:uid="{00000000-0005-0000-0000-0000E81F0000}"/>
    <cellStyle name="40% - Accent2 3 2 2 6 3" xfId="8030" xr:uid="{00000000-0005-0000-0000-0000E91F0000}"/>
    <cellStyle name="40% - Accent2 3 2 2 7" xfId="8031" xr:uid="{00000000-0005-0000-0000-0000EA1F0000}"/>
    <cellStyle name="40% - Accent2 3 2 2 7 2" xfId="8032" xr:uid="{00000000-0005-0000-0000-0000EB1F0000}"/>
    <cellStyle name="40% - Accent2 3 2 2 8" xfId="8033" xr:uid="{00000000-0005-0000-0000-0000EC1F0000}"/>
    <cellStyle name="40% - Accent2 3 2 3" xfId="8034" xr:uid="{00000000-0005-0000-0000-0000ED1F0000}"/>
    <cellStyle name="40% - Accent2 3 2 3 2" xfId="8035" xr:uid="{00000000-0005-0000-0000-0000EE1F0000}"/>
    <cellStyle name="40% - Accent2 3 2 3 2 2" xfId="8036" xr:uid="{00000000-0005-0000-0000-0000EF1F0000}"/>
    <cellStyle name="40% - Accent2 3 2 3 2 2 2" xfId="8037" xr:uid="{00000000-0005-0000-0000-0000F01F0000}"/>
    <cellStyle name="40% - Accent2 3 2 3 2 2 2 2" xfId="8038" xr:uid="{00000000-0005-0000-0000-0000F11F0000}"/>
    <cellStyle name="40% - Accent2 3 2 3 2 2 2 2 2" xfId="8039" xr:uid="{00000000-0005-0000-0000-0000F21F0000}"/>
    <cellStyle name="40% - Accent2 3 2 3 2 2 2 3" xfId="8040" xr:uid="{00000000-0005-0000-0000-0000F31F0000}"/>
    <cellStyle name="40% - Accent2 3 2 3 2 2 3" xfId="8041" xr:uid="{00000000-0005-0000-0000-0000F41F0000}"/>
    <cellStyle name="40% - Accent2 3 2 3 2 2 3 2" xfId="8042" xr:uid="{00000000-0005-0000-0000-0000F51F0000}"/>
    <cellStyle name="40% - Accent2 3 2 3 2 2 4" xfId="8043" xr:uid="{00000000-0005-0000-0000-0000F61F0000}"/>
    <cellStyle name="40% - Accent2 3 2 3 2 3" xfId="8044" xr:uid="{00000000-0005-0000-0000-0000F71F0000}"/>
    <cellStyle name="40% - Accent2 3 2 3 2 3 2" xfId="8045" xr:uid="{00000000-0005-0000-0000-0000F81F0000}"/>
    <cellStyle name="40% - Accent2 3 2 3 2 3 2 2" xfId="8046" xr:uid="{00000000-0005-0000-0000-0000F91F0000}"/>
    <cellStyle name="40% - Accent2 3 2 3 2 3 3" xfId="8047" xr:uid="{00000000-0005-0000-0000-0000FA1F0000}"/>
    <cellStyle name="40% - Accent2 3 2 3 2 4" xfId="8048" xr:uid="{00000000-0005-0000-0000-0000FB1F0000}"/>
    <cellStyle name="40% - Accent2 3 2 3 2 4 2" xfId="8049" xr:uid="{00000000-0005-0000-0000-0000FC1F0000}"/>
    <cellStyle name="40% - Accent2 3 2 3 2 5" xfId="8050" xr:uid="{00000000-0005-0000-0000-0000FD1F0000}"/>
    <cellStyle name="40% - Accent2 3 2 3 3" xfId="8051" xr:uid="{00000000-0005-0000-0000-0000FE1F0000}"/>
    <cellStyle name="40% - Accent2 3 2 3 3 2" xfId="8052" xr:uid="{00000000-0005-0000-0000-0000FF1F0000}"/>
    <cellStyle name="40% - Accent2 3 2 3 3 2 2" xfId="8053" xr:uid="{00000000-0005-0000-0000-000000200000}"/>
    <cellStyle name="40% - Accent2 3 2 3 3 2 2 2" xfId="8054" xr:uid="{00000000-0005-0000-0000-000001200000}"/>
    <cellStyle name="40% - Accent2 3 2 3 3 2 2 2 2" xfId="8055" xr:uid="{00000000-0005-0000-0000-000002200000}"/>
    <cellStyle name="40% - Accent2 3 2 3 3 2 2 3" xfId="8056" xr:uid="{00000000-0005-0000-0000-000003200000}"/>
    <cellStyle name="40% - Accent2 3 2 3 3 2 3" xfId="8057" xr:uid="{00000000-0005-0000-0000-000004200000}"/>
    <cellStyle name="40% - Accent2 3 2 3 3 2 3 2" xfId="8058" xr:uid="{00000000-0005-0000-0000-000005200000}"/>
    <cellStyle name="40% - Accent2 3 2 3 3 2 4" xfId="8059" xr:uid="{00000000-0005-0000-0000-000006200000}"/>
    <cellStyle name="40% - Accent2 3 2 3 3 3" xfId="8060" xr:uid="{00000000-0005-0000-0000-000007200000}"/>
    <cellStyle name="40% - Accent2 3 2 3 3 3 2" xfId="8061" xr:uid="{00000000-0005-0000-0000-000008200000}"/>
    <cellStyle name="40% - Accent2 3 2 3 3 3 2 2" xfId="8062" xr:uid="{00000000-0005-0000-0000-000009200000}"/>
    <cellStyle name="40% - Accent2 3 2 3 3 3 3" xfId="8063" xr:uid="{00000000-0005-0000-0000-00000A200000}"/>
    <cellStyle name="40% - Accent2 3 2 3 3 4" xfId="8064" xr:uid="{00000000-0005-0000-0000-00000B200000}"/>
    <cellStyle name="40% - Accent2 3 2 3 3 4 2" xfId="8065" xr:uid="{00000000-0005-0000-0000-00000C200000}"/>
    <cellStyle name="40% - Accent2 3 2 3 3 5" xfId="8066" xr:uid="{00000000-0005-0000-0000-00000D200000}"/>
    <cellStyle name="40% - Accent2 3 2 3 4" xfId="8067" xr:uid="{00000000-0005-0000-0000-00000E200000}"/>
    <cellStyle name="40% - Accent2 3 2 3 4 2" xfId="8068" xr:uid="{00000000-0005-0000-0000-00000F200000}"/>
    <cellStyle name="40% - Accent2 3 2 3 4 2 2" xfId="8069" xr:uid="{00000000-0005-0000-0000-000010200000}"/>
    <cellStyle name="40% - Accent2 3 2 3 4 2 2 2" xfId="8070" xr:uid="{00000000-0005-0000-0000-000011200000}"/>
    <cellStyle name="40% - Accent2 3 2 3 4 2 3" xfId="8071" xr:uid="{00000000-0005-0000-0000-000012200000}"/>
    <cellStyle name="40% - Accent2 3 2 3 4 3" xfId="8072" xr:uid="{00000000-0005-0000-0000-000013200000}"/>
    <cellStyle name="40% - Accent2 3 2 3 4 3 2" xfId="8073" xr:uid="{00000000-0005-0000-0000-000014200000}"/>
    <cellStyle name="40% - Accent2 3 2 3 4 4" xfId="8074" xr:uid="{00000000-0005-0000-0000-000015200000}"/>
    <cellStyle name="40% - Accent2 3 2 3 5" xfId="8075" xr:uid="{00000000-0005-0000-0000-000016200000}"/>
    <cellStyle name="40% - Accent2 3 2 3 5 2" xfId="8076" xr:uid="{00000000-0005-0000-0000-000017200000}"/>
    <cellStyle name="40% - Accent2 3 2 3 5 2 2" xfId="8077" xr:uid="{00000000-0005-0000-0000-000018200000}"/>
    <cellStyle name="40% - Accent2 3 2 3 5 3" xfId="8078" xr:uid="{00000000-0005-0000-0000-000019200000}"/>
    <cellStyle name="40% - Accent2 3 2 3 6" xfId="8079" xr:uid="{00000000-0005-0000-0000-00001A200000}"/>
    <cellStyle name="40% - Accent2 3 2 3 6 2" xfId="8080" xr:uid="{00000000-0005-0000-0000-00001B200000}"/>
    <cellStyle name="40% - Accent2 3 2 3 7" xfId="8081" xr:uid="{00000000-0005-0000-0000-00001C200000}"/>
    <cellStyle name="40% - Accent2 3 2 4" xfId="8082" xr:uid="{00000000-0005-0000-0000-00001D200000}"/>
    <cellStyle name="40% - Accent2 3 2 4 2" xfId="8083" xr:uid="{00000000-0005-0000-0000-00001E200000}"/>
    <cellStyle name="40% - Accent2 3 2 4 2 2" xfId="8084" xr:uid="{00000000-0005-0000-0000-00001F200000}"/>
    <cellStyle name="40% - Accent2 3 2 4 2 2 2" xfId="8085" xr:uid="{00000000-0005-0000-0000-000020200000}"/>
    <cellStyle name="40% - Accent2 3 2 4 2 2 2 2" xfId="8086" xr:uid="{00000000-0005-0000-0000-000021200000}"/>
    <cellStyle name="40% - Accent2 3 2 4 2 2 3" xfId="8087" xr:uid="{00000000-0005-0000-0000-000022200000}"/>
    <cellStyle name="40% - Accent2 3 2 4 2 3" xfId="8088" xr:uid="{00000000-0005-0000-0000-000023200000}"/>
    <cellStyle name="40% - Accent2 3 2 4 2 3 2" xfId="8089" xr:uid="{00000000-0005-0000-0000-000024200000}"/>
    <cellStyle name="40% - Accent2 3 2 4 2 4" xfId="8090" xr:uid="{00000000-0005-0000-0000-000025200000}"/>
    <cellStyle name="40% - Accent2 3 2 4 3" xfId="8091" xr:uid="{00000000-0005-0000-0000-000026200000}"/>
    <cellStyle name="40% - Accent2 3 2 4 3 2" xfId="8092" xr:uid="{00000000-0005-0000-0000-000027200000}"/>
    <cellStyle name="40% - Accent2 3 2 4 3 2 2" xfId="8093" xr:uid="{00000000-0005-0000-0000-000028200000}"/>
    <cellStyle name="40% - Accent2 3 2 4 3 3" xfId="8094" xr:uid="{00000000-0005-0000-0000-000029200000}"/>
    <cellStyle name="40% - Accent2 3 2 4 4" xfId="8095" xr:uid="{00000000-0005-0000-0000-00002A200000}"/>
    <cellStyle name="40% - Accent2 3 2 4 4 2" xfId="8096" xr:uid="{00000000-0005-0000-0000-00002B200000}"/>
    <cellStyle name="40% - Accent2 3 2 4 5" xfId="8097" xr:uid="{00000000-0005-0000-0000-00002C200000}"/>
    <cellStyle name="40% - Accent2 3 2 5" xfId="8098" xr:uid="{00000000-0005-0000-0000-00002D200000}"/>
    <cellStyle name="40% - Accent2 3 2 5 2" xfId="8099" xr:uid="{00000000-0005-0000-0000-00002E200000}"/>
    <cellStyle name="40% - Accent2 3 2 5 2 2" xfId="8100" xr:uid="{00000000-0005-0000-0000-00002F200000}"/>
    <cellStyle name="40% - Accent2 3 2 5 2 2 2" xfId="8101" xr:uid="{00000000-0005-0000-0000-000030200000}"/>
    <cellStyle name="40% - Accent2 3 2 5 2 2 2 2" xfId="8102" xr:uid="{00000000-0005-0000-0000-000031200000}"/>
    <cellStyle name="40% - Accent2 3 2 5 2 2 3" xfId="8103" xr:uid="{00000000-0005-0000-0000-000032200000}"/>
    <cellStyle name="40% - Accent2 3 2 5 2 3" xfId="8104" xr:uid="{00000000-0005-0000-0000-000033200000}"/>
    <cellStyle name="40% - Accent2 3 2 5 2 3 2" xfId="8105" xr:uid="{00000000-0005-0000-0000-000034200000}"/>
    <cellStyle name="40% - Accent2 3 2 5 2 4" xfId="8106" xr:uid="{00000000-0005-0000-0000-000035200000}"/>
    <cellStyle name="40% - Accent2 3 2 5 3" xfId="8107" xr:uid="{00000000-0005-0000-0000-000036200000}"/>
    <cellStyle name="40% - Accent2 3 2 5 3 2" xfId="8108" xr:uid="{00000000-0005-0000-0000-000037200000}"/>
    <cellStyle name="40% - Accent2 3 2 5 3 2 2" xfId="8109" xr:uid="{00000000-0005-0000-0000-000038200000}"/>
    <cellStyle name="40% - Accent2 3 2 5 3 3" xfId="8110" xr:uid="{00000000-0005-0000-0000-000039200000}"/>
    <cellStyle name="40% - Accent2 3 2 5 4" xfId="8111" xr:uid="{00000000-0005-0000-0000-00003A200000}"/>
    <cellStyle name="40% - Accent2 3 2 5 4 2" xfId="8112" xr:uid="{00000000-0005-0000-0000-00003B200000}"/>
    <cellStyle name="40% - Accent2 3 2 5 5" xfId="8113" xr:uid="{00000000-0005-0000-0000-00003C200000}"/>
    <cellStyle name="40% - Accent2 3 2 6" xfId="8114" xr:uid="{00000000-0005-0000-0000-00003D200000}"/>
    <cellStyle name="40% - Accent2 3 2 6 2" xfId="8115" xr:uid="{00000000-0005-0000-0000-00003E200000}"/>
    <cellStyle name="40% - Accent2 3 2 6 2 2" xfId="8116" xr:uid="{00000000-0005-0000-0000-00003F200000}"/>
    <cellStyle name="40% - Accent2 3 2 6 2 2 2" xfId="8117" xr:uid="{00000000-0005-0000-0000-000040200000}"/>
    <cellStyle name="40% - Accent2 3 2 6 2 3" xfId="8118" xr:uid="{00000000-0005-0000-0000-000041200000}"/>
    <cellStyle name="40% - Accent2 3 2 6 3" xfId="8119" xr:uid="{00000000-0005-0000-0000-000042200000}"/>
    <cellStyle name="40% - Accent2 3 2 6 3 2" xfId="8120" xr:uid="{00000000-0005-0000-0000-000043200000}"/>
    <cellStyle name="40% - Accent2 3 2 6 4" xfId="8121" xr:uid="{00000000-0005-0000-0000-000044200000}"/>
    <cellStyle name="40% - Accent2 3 2 7" xfId="8122" xr:uid="{00000000-0005-0000-0000-000045200000}"/>
    <cellStyle name="40% - Accent2 3 2 7 2" xfId="8123" xr:uid="{00000000-0005-0000-0000-000046200000}"/>
    <cellStyle name="40% - Accent2 3 2 7 2 2" xfId="8124" xr:uid="{00000000-0005-0000-0000-000047200000}"/>
    <cellStyle name="40% - Accent2 3 2 7 3" xfId="8125" xr:uid="{00000000-0005-0000-0000-000048200000}"/>
    <cellStyle name="40% - Accent2 3 2 8" xfId="8126" xr:uid="{00000000-0005-0000-0000-000049200000}"/>
    <cellStyle name="40% - Accent2 3 2 8 2" xfId="8127" xr:uid="{00000000-0005-0000-0000-00004A200000}"/>
    <cellStyle name="40% - Accent2 3 2 9" xfId="8128" xr:uid="{00000000-0005-0000-0000-00004B200000}"/>
    <cellStyle name="40% - Accent2 3 3" xfId="8129" xr:uid="{00000000-0005-0000-0000-00004C200000}"/>
    <cellStyle name="40% - Accent2 3 3 2" xfId="8130" xr:uid="{00000000-0005-0000-0000-00004D200000}"/>
    <cellStyle name="40% - Accent2 3 3 2 2" xfId="8131" xr:uid="{00000000-0005-0000-0000-00004E200000}"/>
    <cellStyle name="40% - Accent2 3 3 2 2 2" xfId="8132" xr:uid="{00000000-0005-0000-0000-00004F200000}"/>
    <cellStyle name="40% - Accent2 3 3 2 2 2 2" xfId="8133" xr:uid="{00000000-0005-0000-0000-000050200000}"/>
    <cellStyle name="40% - Accent2 3 3 2 2 3" xfId="8134" xr:uid="{00000000-0005-0000-0000-000051200000}"/>
    <cellStyle name="40% - Accent2 3 3 2 3" xfId="8135" xr:uid="{00000000-0005-0000-0000-000052200000}"/>
    <cellStyle name="40% - Accent2 3 3 2 3 2" xfId="8136" xr:uid="{00000000-0005-0000-0000-000053200000}"/>
    <cellStyle name="40% - Accent2 3 3 2 4" xfId="8137" xr:uid="{00000000-0005-0000-0000-000054200000}"/>
    <cellStyle name="40% - Accent2 3 3 3" xfId="8138" xr:uid="{00000000-0005-0000-0000-000055200000}"/>
    <cellStyle name="40% - Accent2 3 3 3 2" xfId="8139" xr:uid="{00000000-0005-0000-0000-000056200000}"/>
    <cellStyle name="40% - Accent2 3 3 3 2 2" xfId="8140" xr:uid="{00000000-0005-0000-0000-000057200000}"/>
    <cellStyle name="40% - Accent2 3 3 3 3" xfId="8141" xr:uid="{00000000-0005-0000-0000-000058200000}"/>
    <cellStyle name="40% - Accent2 3 3 4" xfId="8142" xr:uid="{00000000-0005-0000-0000-000059200000}"/>
    <cellStyle name="40% - Accent2 3 3 4 2" xfId="8143" xr:uid="{00000000-0005-0000-0000-00005A200000}"/>
    <cellStyle name="40% - Accent2 3 3 5" xfId="8144" xr:uid="{00000000-0005-0000-0000-00005B200000}"/>
    <cellStyle name="40% - Accent2 3 4" xfId="8145" xr:uid="{00000000-0005-0000-0000-00005C200000}"/>
    <cellStyle name="40% - Accent2 3 4 2" xfId="8146" xr:uid="{00000000-0005-0000-0000-00005D200000}"/>
    <cellStyle name="40% - Accent2 3 4 2 2" xfId="8147" xr:uid="{00000000-0005-0000-0000-00005E200000}"/>
    <cellStyle name="40% - Accent2 3 4 2 2 2" xfId="8148" xr:uid="{00000000-0005-0000-0000-00005F200000}"/>
    <cellStyle name="40% - Accent2 3 4 2 3" xfId="8149" xr:uid="{00000000-0005-0000-0000-000060200000}"/>
    <cellStyle name="40% - Accent2 3 4 3" xfId="8150" xr:uid="{00000000-0005-0000-0000-000061200000}"/>
    <cellStyle name="40% - Accent2 3 4 3 2" xfId="8151" xr:uid="{00000000-0005-0000-0000-000062200000}"/>
    <cellStyle name="40% - Accent2 3 4 4" xfId="8152" xr:uid="{00000000-0005-0000-0000-000063200000}"/>
    <cellStyle name="40% - Accent2 3 5" xfId="8153" xr:uid="{00000000-0005-0000-0000-000064200000}"/>
    <cellStyle name="40% - Accent2 4" xfId="8154" xr:uid="{00000000-0005-0000-0000-000065200000}"/>
    <cellStyle name="40% - Accent2 4 2" xfId="8155" xr:uid="{00000000-0005-0000-0000-000066200000}"/>
    <cellStyle name="40% - Accent2 4 2 2" xfId="8156" xr:uid="{00000000-0005-0000-0000-000067200000}"/>
    <cellStyle name="40% - Accent2 4 2 2 2" xfId="8157" xr:uid="{00000000-0005-0000-0000-000068200000}"/>
    <cellStyle name="40% - Accent2 4 2 2 2 2" xfId="8158" xr:uid="{00000000-0005-0000-0000-000069200000}"/>
    <cellStyle name="40% - Accent2 4 2 2 2 2 2" xfId="8159" xr:uid="{00000000-0005-0000-0000-00006A200000}"/>
    <cellStyle name="40% - Accent2 4 2 2 2 3" xfId="8160" xr:uid="{00000000-0005-0000-0000-00006B200000}"/>
    <cellStyle name="40% - Accent2 4 2 2 3" xfId="8161" xr:uid="{00000000-0005-0000-0000-00006C200000}"/>
    <cellStyle name="40% - Accent2 4 2 2 3 2" xfId="8162" xr:uid="{00000000-0005-0000-0000-00006D200000}"/>
    <cellStyle name="40% - Accent2 4 2 2 4" xfId="8163" xr:uid="{00000000-0005-0000-0000-00006E200000}"/>
    <cellStyle name="40% - Accent2 4 2 3" xfId="8164" xr:uid="{00000000-0005-0000-0000-00006F200000}"/>
    <cellStyle name="40% - Accent2 4 2 3 2" xfId="8165" xr:uid="{00000000-0005-0000-0000-000070200000}"/>
    <cellStyle name="40% - Accent2 4 2 3 2 2" xfId="8166" xr:uid="{00000000-0005-0000-0000-000071200000}"/>
    <cellStyle name="40% - Accent2 4 2 3 3" xfId="8167" xr:uid="{00000000-0005-0000-0000-000072200000}"/>
    <cellStyle name="40% - Accent2 4 2 4" xfId="8168" xr:uid="{00000000-0005-0000-0000-000073200000}"/>
    <cellStyle name="40% - Accent2 4 2 4 2" xfId="8169" xr:uid="{00000000-0005-0000-0000-000074200000}"/>
    <cellStyle name="40% - Accent2 4 2 5" xfId="8170" xr:uid="{00000000-0005-0000-0000-000075200000}"/>
    <cellStyle name="40% - Accent2 5" xfId="8171" xr:uid="{00000000-0005-0000-0000-000076200000}"/>
    <cellStyle name="40% - Accent2 5 2" xfId="8172" xr:uid="{00000000-0005-0000-0000-000077200000}"/>
    <cellStyle name="40% - Accent2 5 2 2" xfId="8173" xr:uid="{00000000-0005-0000-0000-000078200000}"/>
    <cellStyle name="40% - Accent2 5 2 2 2" xfId="8174" xr:uid="{00000000-0005-0000-0000-000079200000}"/>
    <cellStyle name="40% - Accent2 5 2 3" xfId="8175" xr:uid="{00000000-0005-0000-0000-00007A200000}"/>
    <cellStyle name="40% - Accent2 5 3" xfId="8176" xr:uid="{00000000-0005-0000-0000-00007B200000}"/>
    <cellStyle name="40% - Accent2 5 3 2" xfId="8177" xr:uid="{00000000-0005-0000-0000-00007C200000}"/>
    <cellStyle name="40% - Accent2 5 4" xfId="8178" xr:uid="{00000000-0005-0000-0000-00007D200000}"/>
    <cellStyle name="40% - Accent2 6" xfId="8179" xr:uid="{00000000-0005-0000-0000-00007E200000}"/>
    <cellStyle name="40% - Accent2 6 2" xfId="8180" xr:uid="{00000000-0005-0000-0000-00007F200000}"/>
    <cellStyle name="40% - Accent2 6 2 2" xfId="8181" xr:uid="{00000000-0005-0000-0000-000080200000}"/>
    <cellStyle name="40% - Accent2 6 3" xfId="8182" xr:uid="{00000000-0005-0000-0000-000081200000}"/>
    <cellStyle name="40% - Accent2 7" xfId="8183" xr:uid="{00000000-0005-0000-0000-000082200000}"/>
    <cellStyle name="40% - Accent2 7 2" xfId="8184" xr:uid="{00000000-0005-0000-0000-000083200000}"/>
    <cellStyle name="40% - Accent2 8" xfId="8185" xr:uid="{00000000-0005-0000-0000-000084200000}"/>
    <cellStyle name="40% - Accent3 2" xfId="8186" xr:uid="{00000000-0005-0000-0000-000085200000}"/>
    <cellStyle name="40% - Accent3 2 10" xfId="8187" xr:uid="{00000000-0005-0000-0000-000086200000}"/>
    <cellStyle name="40% - Accent3 2 10 2" xfId="8188" xr:uid="{00000000-0005-0000-0000-000087200000}"/>
    <cellStyle name="40% - Accent3 2 10 2 2" xfId="8189" xr:uid="{00000000-0005-0000-0000-000088200000}"/>
    <cellStyle name="40% - Accent3 2 10 2 2 2" xfId="8190" xr:uid="{00000000-0005-0000-0000-000089200000}"/>
    <cellStyle name="40% - Accent3 2 10 2 3" xfId="8191" xr:uid="{00000000-0005-0000-0000-00008A200000}"/>
    <cellStyle name="40% - Accent3 2 10 3" xfId="8192" xr:uid="{00000000-0005-0000-0000-00008B200000}"/>
    <cellStyle name="40% - Accent3 2 10 3 2" xfId="8193" xr:uid="{00000000-0005-0000-0000-00008C200000}"/>
    <cellStyle name="40% - Accent3 2 10 4" xfId="8194" xr:uid="{00000000-0005-0000-0000-00008D200000}"/>
    <cellStyle name="40% - Accent3 2 11" xfId="8195" xr:uid="{00000000-0005-0000-0000-00008E200000}"/>
    <cellStyle name="40% - Accent3 2 11 2" xfId="8196" xr:uid="{00000000-0005-0000-0000-00008F200000}"/>
    <cellStyle name="40% - Accent3 2 11 2 2" xfId="8197" xr:uid="{00000000-0005-0000-0000-000090200000}"/>
    <cellStyle name="40% - Accent3 2 11 3" xfId="8198" xr:uid="{00000000-0005-0000-0000-000091200000}"/>
    <cellStyle name="40% - Accent3 2 12" xfId="8199" xr:uid="{00000000-0005-0000-0000-000092200000}"/>
    <cellStyle name="40% - Accent3 2 12 2" xfId="8200" xr:uid="{00000000-0005-0000-0000-000093200000}"/>
    <cellStyle name="40% - Accent3 2 13" xfId="8201" xr:uid="{00000000-0005-0000-0000-000094200000}"/>
    <cellStyle name="40% - Accent3 2 2" xfId="8202" xr:uid="{00000000-0005-0000-0000-000095200000}"/>
    <cellStyle name="40% - Accent3 2 2 2" xfId="8203" xr:uid="{00000000-0005-0000-0000-000096200000}"/>
    <cellStyle name="40% - Accent3 2 3" xfId="8204" xr:uid="{00000000-0005-0000-0000-000097200000}"/>
    <cellStyle name="40% - Accent3 2 3 2" xfId="8205" xr:uid="{00000000-0005-0000-0000-000098200000}"/>
    <cellStyle name="40% - Accent3 2 3 2 2" xfId="8206" xr:uid="{00000000-0005-0000-0000-000099200000}"/>
    <cellStyle name="40% - Accent3 2 3 2 2 2" xfId="8207" xr:uid="{00000000-0005-0000-0000-00009A200000}"/>
    <cellStyle name="40% - Accent3 2 3 2 2 2 2" xfId="8208" xr:uid="{00000000-0005-0000-0000-00009B200000}"/>
    <cellStyle name="40% - Accent3 2 3 2 2 2 2 2" xfId="8209" xr:uid="{00000000-0005-0000-0000-00009C200000}"/>
    <cellStyle name="40% - Accent3 2 3 2 2 2 2 2 2" xfId="8210" xr:uid="{00000000-0005-0000-0000-00009D200000}"/>
    <cellStyle name="40% - Accent3 2 3 2 2 2 2 2 2 2" xfId="8211" xr:uid="{00000000-0005-0000-0000-00009E200000}"/>
    <cellStyle name="40% - Accent3 2 3 2 2 2 2 2 3" xfId="8212" xr:uid="{00000000-0005-0000-0000-00009F200000}"/>
    <cellStyle name="40% - Accent3 2 3 2 2 2 2 3" xfId="8213" xr:uid="{00000000-0005-0000-0000-0000A0200000}"/>
    <cellStyle name="40% - Accent3 2 3 2 2 2 2 3 2" xfId="8214" xr:uid="{00000000-0005-0000-0000-0000A1200000}"/>
    <cellStyle name="40% - Accent3 2 3 2 2 2 2 4" xfId="8215" xr:uid="{00000000-0005-0000-0000-0000A2200000}"/>
    <cellStyle name="40% - Accent3 2 3 2 2 2 3" xfId="8216" xr:uid="{00000000-0005-0000-0000-0000A3200000}"/>
    <cellStyle name="40% - Accent3 2 3 2 2 2 3 2" xfId="8217" xr:uid="{00000000-0005-0000-0000-0000A4200000}"/>
    <cellStyle name="40% - Accent3 2 3 2 2 2 3 2 2" xfId="8218" xr:uid="{00000000-0005-0000-0000-0000A5200000}"/>
    <cellStyle name="40% - Accent3 2 3 2 2 2 3 3" xfId="8219" xr:uid="{00000000-0005-0000-0000-0000A6200000}"/>
    <cellStyle name="40% - Accent3 2 3 2 2 2 4" xfId="8220" xr:uid="{00000000-0005-0000-0000-0000A7200000}"/>
    <cellStyle name="40% - Accent3 2 3 2 2 2 4 2" xfId="8221" xr:uid="{00000000-0005-0000-0000-0000A8200000}"/>
    <cellStyle name="40% - Accent3 2 3 2 2 2 5" xfId="8222" xr:uid="{00000000-0005-0000-0000-0000A9200000}"/>
    <cellStyle name="40% - Accent3 2 3 2 2 3" xfId="8223" xr:uid="{00000000-0005-0000-0000-0000AA200000}"/>
    <cellStyle name="40% - Accent3 2 3 2 2 3 2" xfId="8224" xr:uid="{00000000-0005-0000-0000-0000AB200000}"/>
    <cellStyle name="40% - Accent3 2 3 2 2 3 2 2" xfId="8225" xr:uid="{00000000-0005-0000-0000-0000AC200000}"/>
    <cellStyle name="40% - Accent3 2 3 2 2 3 2 2 2" xfId="8226" xr:uid="{00000000-0005-0000-0000-0000AD200000}"/>
    <cellStyle name="40% - Accent3 2 3 2 2 3 2 2 2 2" xfId="8227" xr:uid="{00000000-0005-0000-0000-0000AE200000}"/>
    <cellStyle name="40% - Accent3 2 3 2 2 3 2 2 3" xfId="8228" xr:uid="{00000000-0005-0000-0000-0000AF200000}"/>
    <cellStyle name="40% - Accent3 2 3 2 2 3 2 3" xfId="8229" xr:uid="{00000000-0005-0000-0000-0000B0200000}"/>
    <cellStyle name="40% - Accent3 2 3 2 2 3 2 3 2" xfId="8230" xr:uid="{00000000-0005-0000-0000-0000B1200000}"/>
    <cellStyle name="40% - Accent3 2 3 2 2 3 2 4" xfId="8231" xr:uid="{00000000-0005-0000-0000-0000B2200000}"/>
    <cellStyle name="40% - Accent3 2 3 2 2 3 3" xfId="8232" xr:uid="{00000000-0005-0000-0000-0000B3200000}"/>
    <cellStyle name="40% - Accent3 2 3 2 2 3 3 2" xfId="8233" xr:uid="{00000000-0005-0000-0000-0000B4200000}"/>
    <cellStyle name="40% - Accent3 2 3 2 2 3 3 2 2" xfId="8234" xr:uid="{00000000-0005-0000-0000-0000B5200000}"/>
    <cellStyle name="40% - Accent3 2 3 2 2 3 3 3" xfId="8235" xr:uid="{00000000-0005-0000-0000-0000B6200000}"/>
    <cellStyle name="40% - Accent3 2 3 2 2 3 4" xfId="8236" xr:uid="{00000000-0005-0000-0000-0000B7200000}"/>
    <cellStyle name="40% - Accent3 2 3 2 2 3 4 2" xfId="8237" xr:uid="{00000000-0005-0000-0000-0000B8200000}"/>
    <cellStyle name="40% - Accent3 2 3 2 2 3 5" xfId="8238" xr:uid="{00000000-0005-0000-0000-0000B9200000}"/>
    <cellStyle name="40% - Accent3 2 3 2 2 4" xfId="8239" xr:uid="{00000000-0005-0000-0000-0000BA200000}"/>
    <cellStyle name="40% - Accent3 2 3 2 2 4 2" xfId="8240" xr:uid="{00000000-0005-0000-0000-0000BB200000}"/>
    <cellStyle name="40% - Accent3 2 3 2 2 4 2 2" xfId="8241" xr:uid="{00000000-0005-0000-0000-0000BC200000}"/>
    <cellStyle name="40% - Accent3 2 3 2 2 4 2 2 2" xfId="8242" xr:uid="{00000000-0005-0000-0000-0000BD200000}"/>
    <cellStyle name="40% - Accent3 2 3 2 2 4 2 3" xfId="8243" xr:uid="{00000000-0005-0000-0000-0000BE200000}"/>
    <cellStyle name="40% - Accent3 2 3 2 2 4 3" xfId="8244" xr:uid="{00000000-0005-0000-0000-0000BF200000}"/>
    <cellStyle name="40% - Accent3 2 3 2 2 4 3 2" xfId="8245" xr:uid="{00000000-0005-0000-0000-0000C0200000}"/>
    <cellStyle name="40% - Accent3 2 3 2 2 4 4" xfId="8246" xr:uid="{00000000-0005-0000-0000-0000C1200000}"/>
    <cellStyle name="40% - Accent3 2 3 2 2 5" xfId="8247" xr:uid="{00000000-0005-0000-0000-0000C2200000}"/>
    <cellStyle name="40% - Accent3 2 3 2 2 5 2" xfId="8248" xr:uid="{00000000-0005-0000-0000-0000C3200000}"/>
    <cellStyle name="40% - Accent3 2 3 2 2 5 2 2" xfId="8249" xr:uid="{00000000-0005-0000-0000-0000C4200000}"/>
    <cellStyle name="40% - Accent3 2 3 2 2 5 3" xfId="8250" xr:uid="{00000000-0005-0000-0000-0000C5200000}"/>
    <cellStyle name="40% - Accent3 2 3 2 2 6" xfId="8251" xr:uid="{00000000-0005-0000-0000-0000C6200000}"/>
    <cellStyle name="40% - Accent3 2 3 2 2 6 2" xfId="8252" xr:uid="{00000000-0005-0000-0000-0000C7200000}"/>
    <cellStyle name="40% - Accent3 2 3 2 2 7" xfId="8253" xr:uid="{00000000-0005-0000-0000-0000C8200000}"/>
    <cellStyle name="40% - Accent3 2 3 2 3" xfId="8254" xr:uid="{00000000-0005-0000-0000-0000C9200000}"/>
    <cellStyle name="40% - Accent3 2 3 2 3 2" xfId="8255" xr:uid="{00000000-0005-0000-0000-0000CA200000}"/>
    <cellStyle name="40% - Accent3 2 3 2 3 2 2" xfId="8256" xr:uid="{00000000-0005-0000-0000-0000CB200000}"/>
    <cellStyle name="40% - Accent3 2 3 2 3 2 2 2" xfId="8257" xr:uid="{00000000-0005-0000-0000-0000CC200000}"/>
    <cellStyle name="40% - Accent3 2 3 2 3 2 2 2 2" xfId="8258" xr:uid="{00000000-0005-0000-0000-0000CD200000}"/>
    <cellStyle name="40% - Accent3 2 3 2 3 2 2 3" xfId="8259" xr:uid="{00000000-0005-0000-0000-0000CE200000}"/>
    <cellStyle name="40% - Accent3 2 3 2 3 2 3" xfId="8260" xr:uid="{00000000-0005-0000-0000-0000CF200000}"/>
    <cellStyle name="40% - Accent3 2 3 2 3 2 3 2" xfId="8261" xr:uid="{00000000-0005-0000-0000-0000D0200000}"/>
    <cellStyle name="40% - Accent3 2 3 2 3 2 4" xfId="8262" xr:uid="{00000000-0005-0000-0000-0000D1200000}"/>
    <cellStyle name="40% - Accent3 2 3 2 3 3" xfId="8263" xr:uid="{00000000-0005-0000-0000-0000D2200000}"/>
    <cellStyle name="40% - Accent3 2 3 2 3 3 2" xfId="8264" xr:uid="{00000000-0005-0000-0000-0000D3200000}"/>
    <cellStyle name="40% - Accent3 2 3 2 3 3 2 2" xfId="8265" xr:uid="{00000000-0005-0000-0000-0000D4200000}"/>
    <cellStyle name="40% - Accent3 2 3 2 3 3 3" xfId="8266" xr:uid="{00000000-0005-0000-0000-0000D5200000}"/>
    <cellStyle name="40% - Accent3 2 3 2 3 4" xfId="8267" xr:uid="{00000000-0005-0000-0000-0000D6200000}"/>
    <cellStyle name="40% - Accent3 2 3 2 3 4 2" xfId="8268" xr:uid="{00000000-0005-0000-0000-0000D7200000}"/>
    <cellStyle name="40% - Accent3 2 3 2 3 5" xfId="8269" xr:uid="{00000000-0005-0000-0000-0000D8200000}"/>
    <cellStyle name="40% - Accent3 2 3 2 4" xfId="8270" xr:uid="{00000000-0005-0000-0000-0000D9200000}"/>
    <cellStyle name="40% - Accent3 2 3 2 4 2" xfId="8271" xr:uid="{00000000-0005-0000-0000-0000DA200000}"/>
    <cellStyle name="40% - Accent3 2 3 2 4 2 2" xfId="8272" xr:uid="{00000000-0005-0000-0000-0000DB200000}"/>
    <cellStyle name="40% - Accent3 2 3 2 4 2 2 2" xfId="8273" xr:uid="{00000000-0005-0000-0000-0000DC200000}"/>
    <cellStyle name="40% - Accent3 2 3 2 4 2 2 2 2" xfId="8274" xr:uid="{00000000-0005-0000-0000-0000DD200000}"/>
    <cellStyle name="40% - Accent3 2 3 2 4 2 2 3" xfId="8275" xr:uid="{00000000-0005-0000-0000-0000DE200000}"/>
    <cellStyle name="40% - Accent3 2 3 2 4 2 3" xfId="8276" xr:uid="{00000000-0005-0000-0000-0000DF200000}"/>
    <cellStyle name="40% - Accent3 2 3 2 4 2 3 2" xfId="8277" xr:uid="{00000000-0005-0000-0000-0000E0200000}"/>
    <cellStyle name="40% - Accent3 2 3 2 4 2 4" xfId="8278" xr:uid="{00000000-0005-0000-0000-0000E1200000}"/>
    <cellStyle name="40% - Accent3 2 3 2 4 3" xfId="8279" xr:uid="{00000000-0005-0000-0000-0000E2200000}"/>
    <cellStyle name="40% - Accent3 2 3 2 4 3 2" xfId="8280" xr:uid="{00000000-0005-0000-0000-0000E3200000}"/>
    <cellStyle name="40% - Accent3 2 3 2 4 3 2 2" xfId="8281" xr:uid="{00000000-0005-0000-0000-0000E4200000}"/>
    <cellStyle name="40% - Accent3 2 3 2 4 3 3" xfId="8282" xr:uid="{00000000-0005-0000-0000-0000E5200000}"/>
    <cellStyle name="40% - Accent3 2 3 2 4 4" xfId="8283" xr:uid="{00000000-0005-0000-0000-0000E6200000}"/>
    <cellStyle name="40% - Accent3 2 3 2 4 4 2" xfId="8284" xr:uid="{00000000-0005-0000-0000-0000E7200000}"/>
    <cellStyle name="40% - Accent3 2 3 2 4 5" xfId="8285" xr:uid="{00000000-0005-0000-0000-0000E8200000}"/>
    <cellStyle name="40% - Accent3 2 3 2 5" xfId="8286" xr:uid="{00000000-0005-0000-0000-0000E9200000}"/>
    <cellStyle name="40% - Accent3 2 3 2 5 2" xfId="8287" xr:uid="{00000000-0005-0000-0000-0000EA200000}"/>
    <cellStyle name="40% - Accent3 2 3 2 5 2 2" xfId="8288" xr:uid="{00000000-0005-0000-0000-0000EB200000}"/>
    <cellStyle name="40% - Accent3 2 3 2 5 2 2 2" xfId="8289" xr:uid="{00000000-0005-0000-0000-0000EC200000}"/>
    <cellStyle name="40% - Accent3 2 3 2 5 2 3" xfId="8290" xr:uid="{00000000-0005-0000-0000-0000ED200000}"/>
    <cellStyle name="40% - Accent3 2 3 2 5 3" xfId="8291" xr:uid="{00000000-0005-0000-0000-0000EE200000}"/>
    <cellStyle name="40% - Accent3 2 3 2 5 3 2" xfId="8292" xr:uid="{00000000-0005-0000-0000-0000EF200000}"/>
    <cellStyle name="40% - Accent3 2 3 2 5 4" xfId="8293" xr:uid="{00000000-0005-0000-0000-0000F0200000}"/>
    <cellStyle name="40% - Accent3 2 3 2 6" xfId="8294" xr:uid="{00000000-0005-0000-0000-0000F1200000}"/>
    <cellStyle name="40% - Accent3 2 3 2 6 2" xfId="8295" xr:uid="{00000000-0005-0000-0000-0000F2200000}"/>
    <cellStyle name="40% - Accent3 2 3 2 6 2 2" xfId="8296" xr:uid="{00000000-0005-0000-0000-0000F3200000}"/>
    <cellStyle name="40% - Accent3 2 3 2 6 3" xfId="8297" xr:uid="{00000000-0005-0000-0000-0000F4200000}"/>
    <cellStyle name="40% - Accent3 2 3 2 7" xfId="8298" xr:uid="{00000000-0005-0000-0000-0000F5200000}"/>
    <cellStyle name="40% - Accent3 2 3 2 7 2" xfId="8299" xr:uid="{00000000-0005-0000-0000-0000F6200000}"/>
    <cellStyle name="40% - Accent3 2 3 2 8" xfId="8300" xr:uid="{00000000-0005-0000-0000-0000F7200000}"/>
    <cellStyle name="40% - Accent3 2 3 3" xfId="8301" xr:uid="{00000000-0005-0000-0000-0000F8200000}"/>
    <cellStyle name="40% - Accent3 2 3 3 2" xfId="8302" xr:uid="{00000000-0005-0000-0000-0000F9200000}"/>
    <cellStyle name="40% - Accent3 2 3 3 2 2" xfId="8303" xr:uid="{00000000-0005-0000-0000-0000FA200000}"/>
    <cellStyle name="40% - Accent3 2 3 3 2 2 2" xfId="8304" xr:uid="{00000000-0005-0000-0000-0000FB200000}"/>
    <cellStyle name="40% - Accent3 2 3 3 2 2 2 2" xfId="8305" xr:uid="{00000000-0005-0000-0000-0000FC200000}"/>
    <cellStyle name="40% - Accent3 2 3 3 2 2 2 2 2" xfId="8306" xr:uid="{00000000-0005-0000-0000-0000FD200000}"/>
    <cellStyle name="40% - Accent3 2 3 3 2 2 2 3" xfId="8307" xr:uid="{00000000-0005-0000-0000-0000FE200000}"/>
    <cellStyle name="40% - Accent3 2 3 3 2 2 3" xfId="8308" xr:uid="{00000000-0005-0000-0000-0000FF200000}"/>
    <cellStyle name="40% - Accent3 2 3 3 2 2 3 2" xfId="8309" xr:uid="{00000000-0005-0000-0000-000000210000}"/>
    <cellStyle name="40% - Accent3 2 3 3 2 2 4" xfId="8310" xr:uid="{00000000-0005-0000-0000-000001210000}"/>
    <cellStyle name="40% - Accent3 2 3 3 2 3" xfId="8311" xr:uid="{00000000-0005-0000-0000-000002210000}"/>
    <cellStyle name="40% - Accent3 2 3 3 2 3 2" xfId="8312" xr:uid="{00000000-0005-0000-0000-000003210000}"/>
    <cellStyle name="40% - Accent3 2 3 3 2 3 2 2" xfId="8313" xr:uid="{00000000-0005-0000-0000-000004210000}"/>
    <cellStyle name="40% - Accent3 2 3 3 2 3 3" xfId="8314" xr:uid="{00000000-0005-0000-0000-000005210000}"/>
    <cellStyle name="40% - Accent3 2 3 3 2 4" xfId="8315" xr:uid="{00000000-0005-0000-0000-000006210000}"/>
    <cellStyle name="40% - Accent3 2 3 3 2 4 2" xfId="8316" xr:uid="{00000000-0005-0000-0000-000007210000}"/>
    <cellStyle name="40% - Accent3 2 3 3 2 5" xfId="8317" xr:uid="{00000000-0005-0000-0000-000008210000}"/>
    <cellStyle name="40% - Accent3 2 3 3 3" xfId="8318" xr:uid="{00000000-0005-0000-0000-000009210000}"/>
    <cellStyle name="40% - Accent3 2 3 3 3 2" xfId="8319" xr:uid="{00000000-0005-0000-0000-00000A210000}"/>
    <cellStyle name="40% - Accent3 2 3 3 3 2 2" xfId="8320" xr:uid="{00000000-0005-0000-0000-00000B210000}"/>
    <cellStyle name="40% - Accent3 2 3 3 3 2 2 2" xfId="8321" xr:uid="{00000000-0005-0000-0000-00000C210000}"/>
    <cellStyle name="40% - Accent3 2 3 3 3 2 2 2 2" xfId="8322" xr:uid="{00000000-0005-0000-0000-00000D210000}"/>
    <cellStyle name="40% - Accent3 2 3 3 3 2 2 3" xfId="8323" xr:uid="{00000000-0005-0000-0000-00000E210000}"/>
    <cellStyle name="40% - Accent3 2 3 3 3 2 3" xfId="8324" xr:uid="{00000000-0005-0000-0000-00000F210000}"/>
    <cellStyle name="40% - Accent3 2 3 3 3 2 3 2" xfId="8325" xr:uid="{00000000-0005-0000-0000-000010210000}"/>
    <cellStyle name="40% - Accent3 2 3 3 3 2 4" xfId="8326" xr:uid="{00000000-0005-0000-0000-000011210000}"/>
    <cellStyle name="40% - Accent3 2 3 3 3 3" xfId="8327" xr:uid="{00000000-0005-0000-0000-000012210000}"/>
    <cellStyle name="40% - Accent3 2 3 3 3 3 2" xfId="8328" xr:uid="{00000000-0005-0000-0000-000013210000}"/>
    <cellStyle name="40% - Accent3 2 3 3 3 3 2 2" xfId="8329" xr:uid="{00000000-0005-0000-0000-000014210000}"/>
    <cellStyle name="40% - Accent3 2 3 3 3 3 3" xfId="8330" xr:uid="{00000000-0005-0000-0000-000015210000}"/>
    <cellStyle name="40% - Accent3 2 3 3 3 4" xfId="8331" xr:uid="{00000000-0005-0000-0000-000016210000}"/>
    <cellStyle name="40% - Accent3 2 3 3 3 4 2" xfId="8332" xr:uid="{00000000-0005-0000-0000-000017210000}"/>
    <cellStyle name="40% - Accent3 2 3 3 3 5" xfId="8333" xr:uid="{00000000-0005-0000-0000-000018210000}"/>
    <cellStyle name="40% - Accent3 2 3 3 4" xfId="8334" xr:uid="{00000000-0005-0000-0000-000019210000}"/>
    <cellStyle name="40% - Accent3 2 3 3 4 2" xfId="8335" xr:uid="{00000000-0005-0000-0000-00001A210000}"/>
    <cellStyle name="40% - Accent3 2 3 3 4 2 2" xfId="8336" xr:uid="{00000000-0005-0000-0000-00001B210000}"/>
    <cellStyle name="40% - Accent3 2 3 3 4 2 2 2" xfId="8337" xr:uid="{00000000-0005-0000-0000-00001C210000}"/>
    <cellStyle name="40% - Accent3 2 3 3 4 2 3" xfId="8338" xr:uid="{00000000-0005-0000-0000-00001D210000}"/>
    <cellStyle name="40% - Accent3 2 3 3 4 3" xfId="8339" xr:uid="{00000000-0005-0000-0000-00001E210000}"/>
    <cellStyle name="40% - Accent3 2 3 3 4 3 2" xfId="8340" xr:uid="{00000000-0005-0000-0000-00001F210000}"/>
    <cellStyle name="40% - Accent3 2 3 3 4 4" xfId="8341" xr:uid="{00000000-0005-0000-0000-000020210000}"/>
    <cellStyle name="40% - Accent3 2 3 3 5" xfId="8342" xr:uid="{00000000-0005-0000-0000-000021210000}"/>
    <cellStyle name="40% - Accent3 2 3 3 5 2" xfId="8343" xr:uid="{00000000-0005-0000-0000-000022210000}"/>
    <cellStyle name="40% - Accent3 2 3 3 5 2 2" xfId="8344" xr:uid="{00000000-0005-0000-0000-000023210000}"/>
    <cellStyle name="40% - Accent3 2 3 3 5 3" xfId="8345" xr:uid="{00000000-0005-0000-0000-000024210000}"/>
    <cellStyle name="40% - Accent3 2 3 3 6" xfId="8346" xr:uid="{00000000-0005-0000-0000-000025210000}"/>
    <cellStyle name="40% - Accent3 2 3 3 6 2" xfId="8347" xr:uid="{00000000-0005-0000-0000-000026210000}"/>
    <cellStyle name="40% - Accent3 2 3 3 7" xfId="8348" xr:uid="{00000000-0005-0000-0000-000027210000}"/>
    <cellStyle name="40% - Accent3 2 3 4" xfId="8349" xr:uid="{00000000-0005-0000-0000-000028210000}"/>
    <cellStyle name="40% - Accent3 2 3 4 2" xfId="8350" xr:uid="{00000000-0005-0000-0000-000029210000}"/>
    <cellStyle name="40% - Accent3 2 3 4 2 2" xfId="8351" xr:uid="{00000000-0005-0000-0000-00002A210000}"/>
    <cellStyle name="40% - Accent3 2 3 4 2 2 2" xfId="8352" xr:uid="{00000000-0005-0000-0000-00002B210000}"/>
    <cellStyle name="40% - Accent3 2 3 4 2 2 2 2" xfId="8353" xr:uid="{00000000-0005-0000-0000-00002C210000}"/>
    <cellStyle name="40% - Accent3 2 3 4 2 2 3" xfId="8354" xr:uid="{00000000-0005-0000-0000-00002D210000}"/>
    <cellStyle name="40% - Accent3 2 3 4 2 3" xfId="8355" xr:uid="{00000000-0005-0000-0000-00002E210000}"/>
    <cellStyle name="40% - Accent3 2 3 4 2 3 2" xfId="8356" xr:uid="{00000000-0005-0000-0000-00002F210000}"/>
    <cellStyle name="40% - Accent3 2 3 4 2 4" xfId="8357" xr:uid="{00000000-0005-0000-0000-000030210000}"/>
    <cellStyle name="40% - Accent3 2 3 4 3" xfId="8358" xr:uid="{00000000-0005-0000-0000-000031210000}"/>
    <cellStyle name="40% - Accent3 2 3 4 3 2" xfId="8359" xr:uid="{00000000-0005-0000-0000-000032210000}"/>
    <cellStyle name="40% - Accent3 2 3 4 3 2 2" xfId="8360" xr:uid="{00000000-0005-0000-0000-000033210000}"/>
    <cellStyle name="40% - Accent3 2 3 4 3 3" xfId="8361" xr:uid="{00000000-0005-0000-0000-000034210000}"/>
    <cellStyle name="40% - Accent3 2 3 4 4" xfId="8362" xr:uid="{00000000-0005-0000-0000-000035210000}"/>
    <cellStyle name="40% - Accent3 2 3 4 4 2" xfId="8363" xr:uid="{00000000-0005-0000-0000-000036210000}"/>
    <cellStyle name="40% - Accent3 2 3 4 5" xfId="8364" xr:uid="{00000000-0005-0000-0000-000037210000}"/>
    <cellStyle name="40% - Accent3 2 3 5" xfId="8365" xr:uid="{00000000-0005-0000-0000-000038210000}"/>
    <cellStyle name="40% - Accent3 2 3 5 2" xfId="8366" xr:uid="{00000000-0005-0000-0000-000039210000}"/>
    <cellStyle name="40% - Accent3 2 3 5 2 2" xfId="8367" xr:uid="{00000000-0005-0000-0000-00003A210000}"/>
    <cellStyle name="40% - Accent3 2 3 5 2 2 2" xfId="8368" xr:uid="{00000000-0005-0000-0000-00003B210000}"/>
    <cellStyle name="40% - Accent3 2 3 5 2 2 2 2" xfId="8369" xr:uid="{00000000-0005-0000-0000-00003C210000}"/>
    <cellStyle name="40% - Accent3 2 3 5 2 2 3" xfId="8370" xr:uid="{00000000-0005-0000-0000-00003D210000}"/>
    <cellStyle name="40% - Accent3 2 3 5 2 3" xfId="8371" xr:uid="{00000000-0005-0000-0000-00003E210000}"/>
    <cellStyle name="40% - Accent3 2 3 5 2 3 2" xfId="8372" xr:uid="{00000000-0005-0000-0000-00003F210000}"/>
    <cellStyle name="40% - Accent3 2 3 5 2 4" xfId="8373" xr:uid="{00000000-0005-0000-0000-000040210000}"/>
    <cellStyle name="40% - Accent3 2 3 5 3" xfId="8374" xr:uid="{00000000-0005-0000-0000-000041210000}"/>
    <cellStyle name="40% - Accent3 2 3 5 3 2" xfId="8375" xr:uid="{00000000-0005-0000-0000-000042210000}"/>
    <cellStyle name="40% - Accent3 2 3 5 3 2 2" xfId="8376" xr:uid="{00000000-0005-0000-0000-000043210000}"/>
    <cellStyle name="40% - Accent3 2 3 5 3 3" xfId="8377" xr:uid="{00000000-0005-0000-0000-000044210000}"/>
    <cellStyle name="40% - Accent3 2 3 5 4" xfId="8378" xr:uid="{00000000-0005-0000-0000-000045210000}"/>
    <cellStyle name="40% - Accent3 2 3 5 4 2" xfId="8379" xr:uid="{00000000-0005-0000-0000-000046210000}"/>
    <cellStyle name="40% - Accent3 2 3 5 5" xfId="8380" xr:uid="{00000000-0005-0000-0000-000047210000}"/>
    <cellStyle name="40% - Accent3 2 3 6" xfId="8381" xr:uid="{00000000-0005-0000-0000-000048210000}"/>
    <cellStyle name="40% - Accent3 2 3 6 2" xfId="8382" xr:uid="{00000000-0005-0000-0000-000049210000}"/>
    <cellStyle name="40% - Accent3 2 3 6 2 2" xfId="8383" xr:uid="{00000000-0005-0000-0000-00004A210000}"/>
    <cellStyle name="40% - Accent3 2 3 6 2 2 2" xfId="8384" xr:uid="{00000000-0005-0000-0000-00004B210000}"/>
    <cellStyle name="40% - Accent3 2 3 6 2 3" xfId="8385" xr:uid="{00000000-0005-0000-0000-00004C210000}"/>
    <cellStyle name="40% - Accent3 2 3 6 3" xfId="8386" xr:uid="{00000000-0005-0000-0000-00004D210000}"/>
    <cellStyle name="40% - Accent3 2 3 6 3 2" xfId="8387" xr:uid="{00000000-0005-0000-0000-00004E210000}"/>
    <cellStyle name="40% - Accent3 2 3 6 4" xfId="8388" xr:uid="{00000000-0005-0000-0000-00004F210000}"/>
    <cellStyle name="40% - Accent3 2 3 7" xfId="8389" xr:uid="{00000000-0005-0000-0000-000050210000}"/>
    <cellStyle name="40% - Accent3 2 3 7 2" xfId="8390" xr:uid="{00000000-0005-0000-0000-000051210000}"/>
    <cellStyle name="40% - Accent3 2 3 7 2 2" xfId="8391" xr:uid="{00000000-0005-0000-0000-000052210000}"/>
    <cellStyle name="40% - Accent3 2 3 7 3" xfId="8392" xr:uid="{00000000-0005-0000-0000-000053210000}"/>
    <cellStyle name="40% - Accent3 2 3 8" xfId="8393" xr:uid="{00000000-0005-0000-0000-000054210000}"/>
    <cellStyle name="40% - Accent3 2 3 8 2" xfId="8394" xr:uid="{00000000-0005-0000-0000-000055210000}"/>
    <cellStyle name="40% - Accent3 2 3 9" xfId="8395" xr:uid="{00000000-0005-0000-0000-000056210000}"/>
    <cellStyle name="40% - Accent3 2 4" xfId="8396" xr:uid="{00000000-0005-0000-0000-000057210000}"/>
    <cellStyle name="40% - Accent3 2 4 2" xfId="8397" xr:uid="{00000000-0005-0000-0000-000058210000}"/>
    <cellStyle name="40% - Accent3 2 4 2 2" xfId="8398" xr:uid="{00000000-0005-0000-0000-000059210000}"/>
    <cellStyle name="40% - Accent3 2 4 2 2 2" xfId="8399" xr:uid="{00000000-0005-0000-0000-00005A210000}"/>
    <cellStyle name="40% - Accent3 2 4 2 2 2 2" xfId="8400" xr:uid="{00000000-0005-0000-0000-00005B210000}"/>
    <cellStyle name="40% - Accent3 2 4 2 2 2 2 2" xfId="8401" xr:uid="{00000000-0005-0000-0000-00005C210000}"/>
    <cellStyle name="40% - Accent3 2 4 2 2 2 2 2 2" xfId="8402" xr:uid="{00000000-0005-0000-0000-00005D210000}"/>
    <cellStyle name="40% - Accent3 2 4 2 2 2 2 2 2 2" xfId="8403" xr:uid="{00000000-0005-0000-0000-00005E210000}"/>
    <cellStyle name="40% - Accent3 2 4 2 2 2 2 2 3" xfId="8404" xr:uid="{00000000-0005-0000-0000-00005F210000}"/>
    <cellStyle name="40% - Accent3 2 4 2 2 2 2 3" xfId="8405" xr:uid="{00000000-0005-0000-0000-000060210000}"/>
    <cellStyle name="40% - Accent3 2 4 2 2 2 2 3 2" xfId="8406" xr:uid="{00000000-0005-0000-0000-000061210000}"/>
    <cellStyle name="40% - Accent3 2 4 2 2 2 2 4" xfId="8407" xr:uid="{00000000-0005-0000-0000-000062210000}"/>
    <cellStyle name="40% - Accent3 2 4 2 2 2 3" xfId="8408" xr:uid="{00000000-0005-0000-0000-000063210000}"/>
    <cellStyle name="40% - Accent3 2 4 2 2 2 3 2" xfId="8409" xr:uid="{00000000-0005-0000-0000-000064210000}"/>
    <cellStyle name="40% - Accent3 2 4 2 2 2 3 2 2" xfId="8410" xr:uid="{00000000-0005-0000-0000-000065210000}"/>
    <cellStyle name="40% - Accent3 2 4 2 2 2 3 3" xfId="8411" xr:uid="{00000000-0005-0000-0000-000066210000}"/>
    <cellStyle name="40% - Accent3 2 4 2 2 2 4" xfId="8412" xr:uid="{00000000-0005-0000-0000-000067210000}"/>
    <cellStyle name="40% - Accent3 2 4 2 2 2 4 2" xfId="8413" xr:uid="{00000000-0005-0000-0000-000068210000}"/>
    <cellStyle name="40% - Accent3 2 4 2 2 2 5" xfId="8414" xr:uid="{00000000-0005-0000-0000-000069210000}"/>
    <cellStyle name="40% - Accent3 2 4 2 2 3" xfId="8415" xr:uid="{00000000-0005-0000-0000-00006A210000}"/>
    <cellStyle name="40% - Accent3 2 4 2 2 3 2" xfId="8416" xr:uid="{00000000-0005-0000-0000-00006B210000}"/>
    <cellStyle name="40% - Accent3 2 4 2 2 3 2 2" xfId="8417" xr:uid="{00000000-0005-0000-0000-00006C210000}"/>
    <cellStyle name="40% - Accent3 2 4 2 2 3 2 2 2" xfId="8418" xr:uid="{00000000-0005-0000-0000-00006D210000}"/>
    <cellStyle name="40% - Accent3 2 4 2 2 3 2 2 2 2" xfId="8419" xr:uid="{00000000-0005-0000-0000-00006E210000}"/>
    <cellStyle name="40% - Accent3 2 4 2 2 3 2 2 3" xfId="8420" xr:uid="{00000000-0005-0000-0000-00006F210000}"/>
    <cellStyle name="40% - Accent3 2 4 2 2 3 2 3" xfId="8421" xr:uid="{00000000-0005-0000-0000-000070210000}"/>
    <cellStyle name="40% - Accent3 2 4 2 2 3 2 3 2" xfId="8422" xr:uid="{00000000-0005-0000-0000-000071210000}"/>
    <cellStyle name="40% - Accent3 2 4 2 2 3 2 4" xfId="8423" xr:uid="{00000000-0005-0000-0000-000072210000}"/>
    <cellStyle name="40% - Accent3 2 4 2 2 3 3" xfId="8424" xr:uid="{00000000-0005-0000-0000-000073210000}"/>
    <cellStyle name="40% - Accent3 2 4 2 2 3 3 2" xfId="8425" xr:uid="{00000000-0005-0000-0000-000074210000}"/>
    <cellStyle name="40% - Accent3 2 4 2 2 3 3 2 2" xfId="8426" xr:uid="{00000000-0005-0000-0000-000075210000}"/>
    <cellStyle name="40% - Accent3 2 4 2 2 3 3 3" xfId="8427" xr:uid="{00000000-0005-0000-0000-000076210000}"/>
    <cellStyle name="40% - Accent3 2 4 2 2 3 4" xfId="8428" xr:uid="{00000000-0005-0000-0000-000077210000}"/>
    <cellStyle name="40% - Accent3 2 4 2 2 3 4 2" xfId="8429" xr:uid="{00000000-0005-0000-0000-000078210000}"/>
    <cellStyle name="40% - Accent3 2 4 2 2 3 5" xfId="8430" xr:uid="{00000000-0005-0000-0000-000079210000}"/>
    <cellStyle name="40% - Accent3 2 4 2 2 4" xfId="8431" xr:uid="{00000000-0005-0000-0000-00007A210000}"/>
    <cellStyle name="40% - Accent3 2 4 2 2 4 2" xfId="8432" xr:uid="{00000000-0005-0000-0000-00007B210000}"/>
    <cellStyle name="40% - Accent3 2 4 2 2 4 2 2" xfId="8433" xr:uid="{00000000-0005-0000-0000-00007C210000}"/>
    <cellStyle name="40% - Accent3 2 4 2 2 4 2 2 2" xfId="8434" xr:uid="{00000000-0005-0000-0000-00007D210000}"/>
    <cellStyle name="40% - Accent3 2 4 2 2 4 2 3" xfId="8435" xr:uid="{00000000-0005-0000-0000-00007E210000}"/>
    <cellStyle name="40% - Accent3 2 4 2 2 4 3" xfId="8436" xr:uid="{00000000-0005-0000-0000-00007F210000}"/>
    <cellStyle name="40% - Accent3 2 4 2 2 4 3 2" xfId="8437" xr:uid="{00000000-0005-0000-0000-000080210000}"/>
    <cellStyle name="40% - Accent3 2 4 2 2 4 4" xfId="8438" xr:uid="{00000000-0005-0000-0000-000081210000}"/>
    <cellStyle name="40% - Accent3 2 4 2 2 5" xfId="8439" xr:uid="{00000000-0005-0000-0000-000082210000}"/>
    <cellStyle name="40% - Accent3 2 4 2 2 5 2" xfId="8440" xr:uid="{00000000-0005-0000-0000-000083210000}"/>
    <cellStyle name="40% - Accent3 2 4 2 2 5 2 2" xfId="8441" xr:uid="{00000000-0005-0000-0000-000084210000}"/>
    <cellStyle name="40% - Accent3 2 4 2 2 5 3" xfId="8442" xr:uid="{00000000-0005-0000-0000-000085210000}"/>
    <cellStyle name="40% - Accent3 2 4 2 2 6" xfId="8443" xr:uid="{00000000-0005-0000-0000-000086210000}"/>
    <cellStyle name="40% - Accent3 2 4 2 2 6 2" xfId="8444" xr:uid="{00000000-0005-0000-0000-000087210000}"/>
    <cellStyle name="40% - Accent3 2 4 2 2 7" xfId="8445" xr:uid="{00000000-0005-0000-0000-000088210000}"/>
    <cellStyle name="40% - Accent3 2 4 2 3" xfId="8446" xr:uid="{00000000-0005-0000-0000-000089210000}"/>
    <cellStyle name="40% - Accent3 2 4 2 3 2" xfId="8447" xr:uid="{00000000-0005-0000-0000-00008A210000}"/>
    <cellStyle name="40% - Accent3 2 4 2 3 2 2" xfId="8448" xr:uid="{00000000-0005-0000-0000-00008B210000}"/>
    <cellStyle name="40% - Accent3 2 4 2 3 2 2 2" xfId="8449" xr:uid="{00000000-0005-0000-0000-00008C210000}"/>
    <cellStyle name="40% - Accent3 2 4 2 3 2 2 2 2" xfId="8450" xr:uid="{00000000-0005-0000-0000-00008D210000}"/>
    <cellStyle name="40% - Accent3 2 4 2 3 2 2 3" xfId="8451" xr:uid="{00000000-0005-0000-0000-00008E210000}"/>
    <cellStyle name="40% - Accent3 2 4 2 3 2 3" xfId="8452" xr:uid="{00000000-0005-0000-0000-00008F210000}"/>
    <cellStyle name="40% - Accent3 2 4 2 3 2 3 2" xfId="8453" xr:uid="{00000000-0005-0000-0000-000090210000}"/>
    <cellStyle name="40% - Accent3 2 4 2 3 2 4" xfId="8454" xr:uid="{00000000-0005-0000-0000-000091210000}"/>
    <cellStyle name="40% - Accent3 2 4 2 3 3" xfId="8455" xr:uid="{00000000-0005-0000-0000-000092210000}"/>
    <cellStyle name="40% - Accent3 2 4 2 3 3 2" xfId="8456" xr:uid="{00000000-0005-0000-0000-000093210000}"/>
    <cellStyle name="40% - Accent3 2 4 2 3 3 2 2" xfId="8457" xr:uid="{00000000-0005-0000-0000-000094210000}"/>
    <cellStyle name="40% - Accent3 2 4 2 3 3 3" xfId="8458" xr:uid="{00000000-0005-0000-0000-000095210000}"/>
    <cellStyle name="40% - Accent3 2 4 2 3 4" xfId="8459" xr:uid="{00000000-0005-0000-0000-000096210000}"/>
    <cellStyle name="40% - Accent3 2 4 2 3 4 2" xfId="8460" xr:uid="{00000000-0005-0000-0000-000097210000}"/>
    <cellStyle name="40% - Accent3 2 4 2 3 5" xfId="8461" xr:uid="{00000000-0005-0000-0000-000098210000}"/>
    <cellStyle name="40% - Accent3 2 4 2 4" xfId="8462" xr:uid="{00000000-0005-0000-0000-000099210000}"/>
    <cellStyle name="40% - Accent3 2 4 2 4 2" xfId="8463" xr:uid="{00000000-0005-0000-0000-00009A210000}"/>
    <cellStyle name="40% - Accent3 2 4 2 4 2 2" xfId="8464" xr:uid="{00000000-0005-0000-0000-00009B210000}"/>
    <cellStyle name="40% - Accent3 2 4 2 4 2 2 2" xfId="8465" xr:uid="{00000000-0005-0000-0000-00009C210000}"/>
    <cellStyle name="40% - Accent3 2 4 2 4 2 2 2 2" xfId="8466" xr:uid="{00000000-0005-0000-0000-00009D210000}"/>
    <cellStyle name="40% - Accent3 2 4 2 4 2 2 3" xfId="8467" xr:uid="{00000000-0005-0000-0000-00009E210000}"/>
    <cellStyle name="40% - Accent3 2 4 2 4 2 3" xfId="8468" xr:uid="{00000000-0005-0000-0000-00009F210000}"/>
    <cellStyle name="40% - Accent3 2 4 2 4 2 3 2" xfId="8469" xr:uid="{00000000-0005-0000-0000-0000A0210000}"/>
    <cellStyle name="40% - Accent3 2 4 2 4 2 4" xfId="8470" xr:uid="{00000000-0005-0000-0000-0000A1210000}"/>
    <cellStyle name="40% - Accent3 2 4 2 4 3" xfId="8471" xr:uid="{00000000-0005-0000-0000-0000A2210000}"/>
    <cellStyle name="40% - Accent3 2 4 2 4 3 2" xfId="8472" xr:uid="{00000000-0005-0000-0000-0000A3210000}"/>
    <cellStyle name="40% - Accent3 2 4 2 4 3 2 2" xfId="8473" xr:uid="{00000000-0005-0000-0000-0000A4210000}"/>
    <cellStyle name="40% - Accent3 2 4 2 4 3 3" xfId="8474" xr:uid="{00000000-0005-0000-0000-0000A5210000}"/>
    <cellStyle name="40% - Accent3 2 4 2 4 4" xfId="8475" xr:uid="{00000000-0005-0000-0000-0000A6210000}"/>
    <cellStyle name="40% - Accent3 2 4 2 4 4 2" xfId="8476" xr:uid="{00000000-0005-0000-0000-0000A7210000}"/>
    <cellStyle name="40% - Accent3 2 4 2 4 5" xfId="8477" xr:uid="{00000000-0005-0000-0000-0000A8210000}"/>
    <cellStyle name="40% - Accent3 2 4 2 5" xfId="8478" xr:uid="{00000000-0005-0000-0000-0000A9210000}"/>
    <cellStyle name="40% - Accent3 2 4 2 5 2" xfId="8479" xr:uid="{00000000-0005-0000-0000-0000AA210000}"/>
    <cellStyle name="40% - Accent3 2 4 2 5 2 2" xfId="8480" xr:uid="{00000000-0005-0000-0000-0000AB210000}"/>
    <cellStyle name="40% - Accent3 2 4 2 5 2 2 2" xfId="8481" xr:uid="{00000000-0005-0000-0000-0000AC210000}"/>
    <cellStyle name="40% - Accent3 2 4 2 5 2 3" xfId="8482" xr:uid="{00000000-0005-0000-0000-0000AD210000}"/>
    <cellStyle name="40% - Accent3 2 4 2 5 3" xfId="8483" xr:uid="{00000000-0005-0000-0000-0000AE210000}"/>
    <cellStyle name="40% - Accent3 2 4 2 5 3 2" xfId="8484" xr:uid="{00000000-0005-0000-0000-0000AF210000}"/>
    <cellStyle name="40% - Accent3 2 4 2 5 4" xfId="8485" xr:uid="{00000000-0005-0000-0000-0000B0210000}"/>
    <cellStyle name="40% - Accent3 2 4 2 6" xfId="8486" xr:uid="{00000000-0005-0000-0000-0000B1210000}"/>
    <cellStyle name="40% - Accent3 2 4 2 6 2" xfId="8487" xr:uid="{00000000-0005-0000-0000-0000B2210000}"/>
    <cellStyle name="40% - Accent3 2 4 2 6 2 2" xfId="8488" xr:uid="{00000000-0005-0000-0000-0000B3210000}"/>
    <cellStyle name="40% - Accent3 2 4 2 6 3" xfId="8489" xr:uid="{00000000-0005-0000-0000-0000B4210000}"/>
    <cellStyle name="40% - Accent3 2 4 2 7" xfId="8490" xr:uid="{00000000-0005-0000-0000-0000B5210000}"/>
    <cellStyle name="40% - Accent3 2 4 2 7 2" xfId="8491" xr:uid="{00000000-0005-0000-0000-0000B6210000}"/>
    <cellStyle name="40% - Accent3 2 4 2 8" xfId="8492" xr:uid="{00000000-0005-0000-0000-0000B7210000}"/>
    <cellStyle name="40% - Accent3 2 4 3" xfId="8493" xr:uid="{00000000-0005-0000-0000-0000B8210000}"/>
    <cellStyle name="40% - Accent3 2 4 3 2" xfId="8494" xr:uid="{00000000-0005-0000-0000-0000B9210000}"/>
    <cellStyle name="40% - Accent3 2 4 3 2 2" xfId="8495" xr:uid="{00000000-0005-0000-0000-0000BA210000}"/>
    <cellStyle name="40% - Accent3 2 4 3 2 2 2" xfId="8496" xr:uid="{00000000-0005-0000-0000-0000BB210000}"/>
    <cellStyle name="40% - Accent3 2 4 3 2 2 2 2" xfId="8497" xr:uid="{00000000-0005-0000-0000-0000BC210000}"/>
    <cellStyle name="40% - Accent3 2 4 3 2 2 2 2 2" xfId="8498" xr:uid="{00000000-0005-0000-0000-0000BD210000}"/>
    <cellStyle name="40% - Accent3 2 4 3 2 2 2 3" xfId="8499" xr:uid="{00000000-0005-0000-0000-0000BE210000}"/>
    <cellStyle name="40% - Accent3 2 4 3 2 2 3" xfId="8500" xr:uid="{00000000-0005-0000-0000-0000BF210000}"/>
    <cellStyle name="40% - Accent3 2 4 3 2 2 3 2" xfId="8501" xr:uid="{00000000-0005-0000-0000-0000C0210000}"/>
    <cellStyle name="40% - Accent3 2 4 3 2 2 4" xfId="8502" xr:uid="{00000000-0005-0000-0000-0000C1210000}"/>
    <cellStyle name="40% - Accent3 2 4 3 2 3" xfId="8503" xr:uid="{00000000-0005-0000-0000-0000C2210000}"/>
    <cellStyle name="40% - Accent3 2 4 3 2 3 2" xfId="8504" xr:uid="{00000000-0005-0000-0000-0000C3210000}"/>
    <cellStyle name="40% - Accent3 2 4 3 2 3 2 2" xfId="8505" xr:uid="{00000000-0005-0000-0000-0000C4210000}"/>
    <cellStyle name="40% - Accent3 2 4 3 2 3 3" xfId="8506" xr:uid="{00000000-0005-0000-0000-0000C5210000}"/>
    <cellStyle name="40% - Accent3 2 4 3 2 4" xfId="8507" xr:uid="{00000000-0005-0000-0000-0000C6210000}"/>
    <cellStyle name="40% - Accent3 2 4 3 2 4 2" xfId="8508" xr:uid="{00000000-0005-0000-0000-0000C7210000}"/>
    <cellStyle name="40% - Accent3 2 4 3 2 5" xfId="8509" xr:uid="{00000000-0005-0000-0000-0000C8210000}"/>
    <cellStyle name="40% - Accent3 2 4 3 3" xfId="8510" xr:uid="{00000000-0005-0000-0000-0000C9210000}"/>
    <cellStyle name="40% - Accent3 2 4 3 3 2" xfId="8511" xr:uid="{00000000-0005-0000-0000-0000CA210000}"/>
    <cellStyle name="40% - Accent3 2 4 3 3 2 2" xfId="8512" xr:uid="{00000000-0005-0000-0000-0000CB210000}"/>
    <cellStyle name="40% - Accent3 2 4 3 3 2 2 2" xfId="8513" xr:uid="{00000000-0005-0000-0000-0000CC210000}"/>
    <cellStyle name="40% - Accent3 2 4 3 3 2 2 2 2" xfId="8514" xr:uid="{00000000-0005-0000-0000-0000CD210000}"/>
    <cellStyle name="40% - Accent3 2 4 3 3 2 2 3" xfId="8515" xr:uid="{00000000-0005-0000-0000-0000CE210000}"/>
    <cellStyle name="40% - Accent3 2 4 3 3 2 3" xfId="8516" xr:uid="{00000000-0005-0000-0000-0000CF210000}"/>
    <cellStyle name="40% - Accent3 2 4 3 3 2 3 2" xfId="8517" xr:uid="{00000000-0005-0000-0000-0000D0210000}"/>
    <cellStyle name="40% - Accent3 2 4 3 3 2 4" xfId="8518" xr:uid="{00000000-0005-0000-0000-0000D1210000}"/>
    <cellStyle name="40% - Accent3 2 4 3 3 3" xfId="8519" xr:uid="{00000000-0005-0000-0000-0000D2210000}"/>
    <cellStyle name="40% - Accent3 2 4 3 3 3 2" xfId="8520" xr:uid="{00000000-0005-0000-0000-0000D3210000}"/>
    <cellStyle name="40% - Accent3 2 4 3 3 3 2 2" xfId="8521" xr:uid="{00000000-0005-0000-0000-0000D4210000}"/>
    <cellStyle name="40% - Accent3 2 4 3 3 3 3" xfId="8522" xr:uid="{00000000-0005-0000-0000-0000D5210000}"/>
    <cellStyle name="40% - Accent3 2 4 3 3 4" xfId="8523" xr:uid="{00000000-0005-0000-0000-0000D6210000}"/>
    <cellStyle name="40% - Accent3 2 4 3 3 4 2" xfId="8524" xr:uid="{00000000-0005-0000-0000-0000D7210000}"/>
    <cellStyle name="40% - Accent3 2 4 3 3 5" xfId="8525" xr:uid="{00000000-0005-0000-0000-0000D8210000}"/>
    <cellStyle name="40% - Accent3 2 4 3 4" xfId="8526" xr:uid="{00000000-0005-0000-0000-0000D9210000}"/>
    <cellStyle name="40% - Accent3 2 4 3 4 2" xfId="8527" xr:uid="{00000000-0005-0000-0000-0000DA210000}"/>
    <cellStyle name="40% - Accent3 2 4 3 4 2 2" xfId="8528" xr:uid="{00000000-0005-0000-0000-0000DB210000}"/>
    <cellStyle name="40% - Accent3 2 4 3 4 2 2 2" xfId="8529" xr:uid="{00000000-0005-0000-0000-0000DC210000}"/>
    <cellStyle name="40% - Accent3 2 4 3 4 2 3" xfId="8530" xr:uid="{00000000-0005-0000-0000-0000DD210000}"/>
    <cellStyle name="40% - Accent3 2 4 3 4 3" xfId="8531" xr:uid="{00000000-0005-0000-0000-0000DE210000}"/>
    <cellStyle name="40% - Accent3 2 4 3 4 3 2" xfId="8532" xr:uid="{00000000-0005-0000-0000-0000DF210000}"/>
    <cellStyle name="40% - Accent3 2 4 3 4 4" xfId="8533" xr:uid="{00000000-0005-0000-0000-0000E0210000}"/>
    <cellStyle name="40% - Accent3 2 4 3 5" xfId="8534" xr:uid="{00000000-0005-0000-0000-0000E1210000}"/>
    <cellStyle name="40% - Accent3 2 4 3 5 2" xfId="8535" xr:uid="{00000000-0005-0000-0000-0000E2210000}"/>
    <cellStyle name="40% - Accent3 2 4 3 5 2 2" xfId="8536" xr:uid="{00000000-0005-0000-0000-0000E3210000}"/>
    <cellStyle name="40% - Accent3 2 4 3 5 3" xfId="8537" xr:uid="{00000000-0005-0000-0000-0000E4210000}"/>
    <cellStyle name="40% - Accent3 2 4 3 6" xfId="8538" xr:uid="{00000000-0005-0000-0000-0000E5210000}"/>
    <cellStyle name="40% - Accent3 2 4 3 6 2" xfId="8539" xr:uid="{00000000-0005-0000-0000-0000E6210000}"/>
    <cellStyle name="40% - Accent3 2 4 3 7" xfId="8540" xr:uid="{00000000-0005-0000-0000-0000E7210000}"/>
    <cellStyle name="40% - Accent3 2 4 4" xfId="8541" xr:uid="{00000000-0005-0000-0000-0000E8210000}"/>
    <cellStyle name="40% - Accent3 2 4 4 2" xfId="8542" xr:uid="{00000000-0005-0000-0000-0000E9210000}"/>
    <cellStyle name="40% - Accent3 2 4 4 2 2" xfId="8543" xr:uid="{00000000-0005-0000-0000-0000EA210000}"/>
    <cellStyle name="40% - Accent3 2 4 4 2 2 2" xfId="8544" xr:uid="{00000000-0005-0000-0000-0000EB210000}"/>
    <cellStyle name="40% - Accent3 2 4 4 2 2 2 2" xfId="8545" xr:uid="{00000000-0005-0000-0000-0000EC210000}"/>
    <cellStyle name="40% - Accent3 2 4 4 2 2 3" xfId="8546" xr:uid="{00000000-0005-0000-0000-0000ED210000}"/>
    <cellStyle name="40% - Accent3 2 4 4 2 3" xfId="8547" xr:uid="{00000000-0005-0000-0000-0000EE210000}"/>
    <cellStyle name="40% - Accent3 2 4 4 2 3 2" xfId="8548" xr:uid="{00000000-0005-0000-0000-0000EF210000}"/>
    <cellStyle name="40% - Accent3 2 4 4 2 4" xfId="8549" xr:uid="{00000000-0005-0000-0000-0000F0210000}"/>
    <cellStyle name="40% - Accent3 2 4 4 3" xfId="8550" xr:uid="{00000000-0005-0000-0000-0000F1210000}"/>
    <cellStyle name="40% - Accent3 2 4 4 3 2" xfId="8551" xr:uid="{00000000-0005-0000-0000-0000F2210000}"/>
    <cellStyle name="40% - Accent3 2 4 4 3 2 2" xfId="8552" xr:uid="{00000000-0005-0000-0000-0000F3210000}"/>
    <cellStyle name="40% - Accent3 2 4 4 3 3" xfId="8553" xr:uid="{00000000-0005-0000-0000-0000F4210000}"/>
    <cellStyle name="40% - Accent3 2 4 4 4" xfId="8554" xr:uid="{00000000-0005-0000-0000-0000F5210000}"/>
    <cellStyle name="40% - Accent3 2 4 4 4 2" xfId="8555" xr:uid="{00000000-0005-0000-0000-0000F6210000}"/>
    <cellStyle name="40% - Accent3 2 4 4 5" xfId="8556" xr:uid="{00000000-0005-0000-0000-0000F7210000}"/>
    <cellStyle name="40% - Accent3 2 4 5" xfId="8557" xr:uid="{00000000-0005-0000-0000-0000F8210000}"/>
    <cellStyle name="40% - Accent3 2 4 5 2" xfId="8558" xr:uid="{00000000-0005-0000-0000-0000F9210000}"/>
    <cellStyle name="40% - Accent3 2 4 5 2 2" xfId="8559" xr:uid="{00000000-0005-0000-0000-0000FA210000}"/>
    <cellStyle name="40% - Accent3 2 4 5 2 2 2" xfId="8560" xr:uid="{00000000-0005-0000-0000-0000FB210000}"/>
    <cellStyle name="40% - Accent3 2 4 5 2 2 2 2" xfId="8561" xr:uid="{00000000-0005-0000-0000-0000FC210000}"/>
    <cellStyle name="40% - Accent3 2 4 5 2 2 3" xfId="8562" xr:uid="{00000000-0005-0000-0000-0000FD210000}"/>
    <cellStyle name="40% - Accent3 2 4 5 2 3" xfId="8563" xr:uid="{00000000-0005-0000-0000-0000FE210000}"/>
    <cellStyle name="40% - Accent3 2 4 5 2 3 2" xfId="8564" xr:uid="{00000000-0005-0000-0000-0000FF210000}"/>
    <cellStyle name="40% - Accent3 2 4 5 2 4" xfId="8565" xr:uid="{00000000-0005-0000-0000-000000220000}"/>
    <cellStyle name="40% - Accent3 2 4 5 3" xfId="8566" xr:uid="{00000000-0005-0000-0000-000001220000}"/>
    <cellStyle name="40% - Accent3 2 4 5 3 2" xfId="8567" xr:uid="{00000000-0005-0000-0000-000002220000}"/>
    <cellStyle name="40% - Accent3 2 4 5 3 2 2" xfId="8568" xr:uid="{00000000-0005-0000-0000-000003220000}"/>
    <cellStyle name="40% - Accent3 2 4 5 3 3" xfId="8569" xr:uid="{00000000-0005-0000-0000-000004220000}"/>
    <cellStyle name="40% - Accent3 2 4 5 4" xfId="8570" xr:uid="{00000000-0005-0000-0000-000005220000}"/>
    <cellStyle name="40% - Accent3 2 4 5 4 2" xfId="8571" xr:uid="{00000000-0005-0000-0000-000006220000}"/>
    <cellStyle name="40% - Accent3 2 4 5 5" xfId="8572" xr:uid="{00000000-0005-0000-0000-000007220000}"/>
    <cellStyle name="40% - Accent3 2 4 6" xfId="8573" xr:uid="{00000000-0005-0000-0000-000008220000}"/>
    <cellStyle name="40% - Accent3 2 4 6 2" xfId="8574" xr:uid="{00000000-0005-0000-0000-000009220000}"/>
    <cellStyle name="40% - Accent3 2 4 6 2 2" xfId="8575" xr:uid="{00000000-0005-0000-0000-00000A220000}"/>
    <cellStyle name="40% - Accent3 2 4 6 2 2 2" xfId="8576" xr:uid="{00000000-0005-0000-0000-00000B220000}"/>
    <cellStyle name="40% - Accent3 2 4 6 2 3" xfId="8577" xr:uid="{00000000-0005-0000-0000-00000C220000}"/>
    <cellStyle name="40% - Accent3 2 4 6 3" xfId="8578" xr:uid="{00000000-0005-0000-0000-00000D220000}"/>
    <cellStyle name="40% - Accent3 2 4 6 3 2" xfId="8579" xr:uid="{00000000-0005-0000-0000-00000E220000}"/>
    <cellStyle name="40% - Accent3 2 4 6 4" xfId="8580" xr:uid="{00000000-0005-0000-0000-00000F220000}"/>
    <cellStyle name="40% - Accent3 2 4 7" xfId="8581" xr:uid="{00000000-0005-0000-0000-000010220000}"/>
    <cellStyle name="40% - Accent3 2 4 7 2" xfId="8582" xr:uid="{00000000-0005-0000-0000-000011220000}"/>
    <cellStyle name="40% - Accent3 2 4 7 2 2" xfId="8583" xr:uid="{00000000-0005-0000-0000-000012220000}"/>
    <cellStyle name="40% - Accent3 2 4 7 3" xfId="8584" xr:uid="{00000000-0005-0000-0000-000013220000}"/>
    <cellStyle name="40% - Accent3 2 4 8" xfId="8585" xr:uid="{00000000-0005-0000-0000-000014220000}"/>
    <cellStyle name="40% - Accent3 2 4 8 2" xfId="8586" xr:uid="{00000000-0005-0000-0000-000015220000}"/>
    <cellStyle name="40% - Accent3 2 4 9" xfId="8587" xr:uid="{00000000-0005-0000-0000-000016220000}"/>
    <cellStyle name="40% - Accent3 2 5" xfId="8588" xr:uid="{00000000-0005-0000-0000-000017220000}"/>
    <cellStyle name="40% - Accent3 2 5 2" xfId="8589" xr:uid="{00000000-0005-0000-0000-000018220000}"/>
    <cellStyle name="40% - Accent3 2 5 2 2" xfId="8590" xr:uid="{00000000-0005-0000-0000-000019220000}"/>
    <cellStyle name="40% - Accent3 2 5 2 2 2" xfId="8591" xr:uid="{00000000-0005-0000-0000-00001A220000}"/>
    <cellStyle name="40% - Accent3 2 5 2 2 2 2" xfId="8592" xr:uid="{00000000-0005-0000-0000-00001B220000}"/>
    <cellStyle name="40% - Accent3 2 5 2 2 2 2 2" xfId="8593" xr:uid="{00000000-0005-0000-0000-00001C220000}"/>
    <cellStyle name="40% - Accent3 2 5 2 2 2 2 2 2" xfId="8594" xr:uid="{00000000-0005-0000-0000-00001D220000}"/>
    <cellStyle name="40% - Accent3 2 5 2 2 2 2 2 2 2" xfId="8595" xr:uid="{00000000-0005-0000-0000-00001E220000}"/>
    <cellStyle name="40% - Accent3 2 5 2 2 2 2 2 3" xfId="8596" xr:uid="{00000000-0005-0000-0000-00001F220000}"/>
    <cellStyle name="40% - Accent3 2 5 2 2 2 2 3" xfId="8597" xr:uid="{00000000-0005-0000-0000-000020220000}"/>
    <cellStyle name="40% - Accent3 2 5 2 2 2 2 3 2" xfId="8598" xr:uid="{00000000-0005-0000-0000-000021220000}"/>
    <cellStyle name="40% - Accent3 2 5 2 2 2 2 4" xfId="8599" xr:uid="{00000000-0005-0000-0000-000022220000}"/>
    <cellStyle name="40% - Accent3 2 5 2 2 2 3" xfId="8600" xr:uid="{00000000-0005-0000-0000-000023220000}"/>
    <cellStyle name="40% - Accent3 2 5 2 2 2 3 2" xfId="8601" xr:uid="{00000000-0005-0000-0000-000024220000}"/>
    <cellStyle name="40% - Accent3 2 5 2 2 2 3 2 2" xfId="8602" xr:uid="{00000000-0005-0000-0000-000025220000}"/>
    <cellStyle name="40% - Accent3 2 5 2 2 2 3 3" xfId="8603" xr:uid="{00000000-0005-0000-0000-000026220000}"/>
    <cellStyle name="40% - Accent3 2 5 2 2 2 4" xfId="8604" xr:uid="{00000000-0005-0000-0000-000027220000}"/>
    <cellStyle name="40% - Accent3 2 5 2 2 2 4 2" xfId="8605" xr:uid="{00000000-0005-0000-0000-000028220000}"/>
    <cellStyle name="40% - Accent3 2 5 2 2 2 5" xfId="8606" xr:uid="{00000000-0005-0000-0000-000029220000}"/>
    <cellStyle name="40% - Accent3 2 5 2 2 3" xfId="8607" xr:uid="{00000000-0005-0000-0000-00002A220000}"/>
    <cellStyle name="40% - Accent3 2 5 2 2 3 2" xfId="8608" xr:uid="{00000000-0005-0000-0000-00002B220000}"/>
    <cellStyle name="40% - Accent3 2 5 2 2 3 2 2" xfId="8609" xr:uid="{00000000-0005-0000-0000-00002C220000}"/>
    <cellStyle name="40% - Accent3 2 5 2 2 3 2 2 2" xfId="8610" xr:uid="{00000000-0005-0000-0000-00002D220000}"/>
    <cellStyle name="40% - Accent3 2 5 2 2 3 2 2 2 2" xfId="8611" xr:uid="{00000000-0005-0000-0000-00002E220000}"/>
    <cellStyle name="40% - Accent3 2 5 2 2 3 2 2 3" xfId="8612" xr:uid="{00000000-0005-0000-0000-00002F220000}"/>
    <cellStyle name="40% - Accent3 2 5 2 2 3 2 3" xfId="8613" xr:uid="{00000000-0005-0000-0000-000030220000}"/>
    <cellStyle name="40% - Accent3 2 5 2 2 3 2 3 2" xfId="8614" xr:uid="{00000000-0005-0000-0000-000031220000}"/>
    <cellStyle name="40% - Accent3 2 5 2 2 3 2 4" xfId="8615" xr:uid="{00000000-0005-0000-0000-000032220000}"/>
    <cellStyle name="40% - Accent3 2 5 2 2 3 3" xfId="8616" xr:uid="{00000000-0005-0000-0000-000033220000}"/>
    <cellStyle name="40% - Accent3 2 5 2 2 3 3 2" xfId="8617" xr:uid="{00000000-0005-0000-0000-000034220000}"/>
    <cellStyle name="40% - Accent3 2 5 2 2 3 3 2 2" xfId="8618" xr:uid="{00000000-0005-0000-0000-000035220000}"/>
    <cellStyle name="40% - Accent3 2 5 2 2 3 3 3" xfId="8619" xr:uid="{00000000-0005-0000-0000-000036220000}"/>
    <cellStyle name="40% - Accent3 2 5 2 2 3 4" xfId="8620" xr:uid="{00000000-0005-0000-0000-000037220000}"/>
    <cellStyle name="40% - Accent3 2 5 2 2 3 4 2" xfId="8621" xr:uid="{00000000-0005-0000-0000-000038220000}"/>
    <cellStyle name="40% - Accent3 2 5 2 2 3 5" xfId="8622" xr:uid="{00000000-0005-0000-0000-000039220000}"/>
    <cellStyle name="40% - Accent3 2 5 2 2 4" xfId="8623" xr:uid="{00000000-0005-0000-0000-00003A220000}"/>
    <cellStyle name="40% - Accent3 2 5 2 2 4 2" xfId="8624" xr:uid="{00000000-0005-0000-0000-00003B220000}"/>
    <cellStyle name="40% - Accent3 2 5 2 2 4 2 2" xfId="8625" xr:uid="{00000000-0005-0000-0000-00003C220000}"/>
    <cellStyle name="40% - Accent3 2 5 2 2 4 2 2 2" xfId="8626" xr:uid="{00000000-0005-0000-0000-00003D220000}"/>
    <cellStyle name="40% - Accent3 2 5 2 2 4 2 3" xfId="8627" xr:uid="{00000000-0005-0000-0000-00003E220000}"/>
    <cellStyle name="40% - Accent3 2 5 2 2 4 3" xfId="8628" xr:uid="{00000000-0005-0000-0000-00003F220000}"/>
    <cellStyle name="40% - Accent3 2 5 2 2 4 3 2" xfId="8629" xr:uid="{00000000-0005-0000-0000-000040220000}"/>
    <cellStyle name="40% - Accent3 2 5 2 2 4 4" xfId="8630" xr:uid="{00000000-0005-0000-0000-000041220000}"/>
    <cellStyle name="40% - Accent3 2 5 2 2 5" xfId="8631" xr:uid="{00000000-0005-0000-0000-000042220000}"/>
    <cellStyle name="40% - Accent3 2 5 2 2 5 2" xfId="8632" xr:uid="{00000000-0005-0000-0000-000043220000}"/>
    <cellStyle name="40% - Accent3 2 5 2 2 5 2 2" xfId="8633" xr:uid="{00000000-0005-0000-0000-000044220000}"/>
    <cellStyle name="40% - Accent3 2 5 2 2 5 3" xfId="8634" xr:uid="{00000000-0005-0000-0000-000045220000}"/>
    <cellStyle name="40% - Accent3 2 5 2 2 6" xfId="8635" xr:uid="{00000000-0005-0000-0000-000046220000}"/>
    <cellStyle name="40% - Accent3 2 5 2 2 6 2" xfId="8636" xr:uid="{00000000-0005-0000-0000-000047220000}"/>
    <cellStyle name="40% - Accent3 2 5 2 2 7" xfId="8637" xr:uid="{00000000-0005-0000-0000-000048220000}"/>
    <cellStyle name="40% - Accent3 2 5 2 3" xfId="8638" xr:uid="{00000000-0005-0000-0000-000049220000}"/>
    <cellStyle name="40% - Accent3 2 5 2 3 2" xfId="8639" xr:uid="{00000000-0005-0000-0000-00004A220000}"/>
    <cellStyle name="40% - Accent3 2 5 2 3 2 2" xfId="8640" xr:uid="{00000000-0005-0000-0000-00004B220000}"/>
    <cellStyle name="40% - Accent3 2 5 2 3 2 2 2" xfId="8641" xr:uid="{00000000-0005-0000-0000-00004C220000}"/>
    <cellStyle name="40% - Accent3 2 5 2 3 2 2 2 2" xfId="8642" xr:uid="{00000000-0005-0000-0000-00004D220000}"/>
    <cellStyle name="40% - Accent3 2 5 2 3 2 2 3" xfId="8643" xr:uid="{00000000-0005-0000-0000-00004E220000}"/>
    <cellStyle name="40% - Accent3 2 5 2 3 2 3" xfId="8644" xr:uid="{00000000-0005-0000-0000-00004F220000}"/>
    <cellStyle name="40% - Accent3 2 5 2 3 2 3 2" xfId="8645" xr:uid="{00000000-0005-0000-0000-000050220000}"/>
    <cellStyle name="40% - Accent3 2 5 2 3 2 4" xfId="8646" xr:uid="{00000000-0005-0000-0000-000051220000}"/>
    <cellStyle name="40% - Accent3 2 5 2 3 3" xfId="8647" xr:uid="{00000000-0005-0000-0000-000052220000}"/>
    <cellStyle name="40% - Accent3 2 5 2 3 3 2" xfId="8648" xr:uid="{00000000-0005-0000-0000-000053220000}"/>
    <cellStyle name="40% - Accent3 2 5 2 3 3 2 2" xfId="8649" xr:uid="{00000000-0005-0000-0000-000054220000}"/>
    <cellStyle name="40% - Accent3 2 5 2 3 3 3" xfId="8650" xr:uid="{00000000-0005-0000-0000-000055220000}"/>
    <cellStyle name="40% - Accent3 2 5 2 3 4" xfId="8651" xr:uid="{00000000-0005-0000-0000-000056220000}"/>
    <cellStyle name="40% - Accent3 2 5 2 3 4 2" xfId="8652" xr:uid="{00000000-0005-0000-0000-000057220000}"/>
    <cellStyle name="40% - Accent3 2 5 2 3 5" xfId="8653" xr:uid="{00000000-0005-0000-0000-000058220000}"/>
    <cellStyle name="40% - Accent3 2 5 2 4" xfId="8654" xr:uid="{00000000-0005-0000-0000-000059220000}"/>
    <cellStyle name="40% - Accent3 2 5 2 4 2" xfId="8655" xr:uid="{00000000-0005-0000-0000-00005A220000}"/>
    <cellStyle name="40% - Accent3 2 5 2 4 2 2" xfId="8656" xr:uid="{00000000-0005-0000-0000-00005B220000}"/>
    <cellStyle name="40% - Accent3 2 5 2 4 2 2 2" xfId="8657" xr:uid="{00000000-0005-0000-0000-00005C220000}"/>
    <cellStyle name="40% - Accent3 2 5 2 4 2 2 2 2" xfId="8658" xr:uid="{00000000-0005-0000-0000-00005D220000}"/>
    <cellStyle name="40% - Accent3 2 5 2 4 2 2 3" xfId="8659" xr:uid="{00000000-0005-0000-0000-00005E220000}"/>
    <cellStyle name="40% - Accent3 2 5 2 4 2 3" xfId="8660" xr:uid="{00000000-0005-0000-0000-00005F220000}"/>
    <cellStyle name="40% - Accent3 2 5 2 4 2 3 2" xfId="8661" xr:uid="{00000000-0005-0000-0000-000060220000}"/>
    <cellStyle name="40% - Accent3 2 5 2 4 2 4" xfId="8662" xr:uid="{00000000-0005-0000-0000-000061220000}"/>
    <cellStyle name="40% - Accent3 2 5 2 4 3" xfId="8663" xr:uid="{00000000-0005-0000-0000-000062220000}"/>
    <cellStyle name="40% - Accent3 2 5 2 4 3 2" xfId="8664" xr:uid="{00000000-0005-0000-0000-000063220000}"/>
    <cellStyle name="40% - Accent3 2 5 2 4 3 2 2" xfId="8665" xr:uid="{00000000-0005-0000-0000-000064220000}"/>
    <cellStyle name="40% - Accent3 2 5 2 4 3 3" xfId="8666" xr:uid="{00000000-0005-0000-0000-000065220000}"/>
    <cellStyle name="40% - Accent3 2 5 2 4 4" xfId="8667" xr:uid="{00000000-0005-0000-0000-000066220000}"/>
    <cellStyle name="40% - Accent3 2 5 2 4 4 2" xfId="8668" xr:uid="{00000000-0005-0000-0000-000067220000}"/>
    <cellStyle name="40% - Accent3 2 5 2 4 5" xfId="8669" xr:uid="{00000000-0005-0000-0000-000068220000}"/>
    <cellStyle name="40% - Accent3 2 5 2 5" xfId="8670" xr:uid="{00000000-0005-0000-0000-000069220000}"/>
    <cellStyle name="40% - Accent3 2 5 2 5 2" xfId="8671" xr:uid="{00000000-0005-0000-0000-00006A220000}"/>
    <cellStyle name="40% - Accent3 2 5 2 5 2 2" xfId="8672" xr:uid="{00000000-0005-0000-0000-00006B220000}"/>
    <cellStyle name="40% - Accent3 2 5 2 5 2 2 2" xfId="8673" xr:uid="{00000000-0005-0000-0000-00006C220000}"/>
    <cellStyle name="40% - Accent3 2 5 2 5 2 3" xfId="8674" xr:uid="{00000000-0005-0000-0000-00006D220000}"/>
    <cellStyle name="40% - Accent3 2 5 2 5 3" xfId="8675" xr:uid="{00000000-0005-0000-0000-00006E220000}"/>
    <cellStyle name="40% - Accent3 2 5 2 5 3 2" xfId="8676" xr:uid="{00000000-0005-0000-0000-00006F220000}"/>
    <cellStyle name="40% - Accent3 2 5 2 5 4" xfId="8677" xr:uid="{00000000-0005-0000-0000-000070220000}"/>
    <cellStyle name="40% - Accent3 2 5 2 6" xfId="8678" xr:uid="{00000000-0005-0000-0000-000071220000}"/>
    <cellStyle name="40% - Accent3 2 5 2 6 2" xfId="8679" xr:uid="{00000000-0005-0000-0000-000072220000}"/>
    <cellStyle name="40% - Accent3 2 5 2 6 2 2" xfId="8680" xr:uid="{00000000-0005-0000-0000-000073220000}"/>
    <cellStyle name="40% - Accent3 2 5 2 6 3" xfId="8681" xr:uid="{00000000-0005-0000-0000-000074220000}"/>
    <cellStyle name="40% - Accent3 2 5 2 7" xfId="8682" xr:uid="{00000000-0005-0000-0000-000075220000}"/>
    <cellStyle name="40% - Accent3 2 5 2 7 2" xfId="8683" xr:uid="{00000000-0005-0000-0000-000076220000}"/>
    <cellStyle name="40% - Accent3 2 5 2 8" xfId="8684" xr:uid="{00000000-0005-0000-0000-000077220000}"/>
    <cellStyle name="40% - Accent3 2 5 3" xfId="8685" xr:uid="{00000000-0005-0000-0000-000078220000}"/>
    <cellStyle name="40% - Accent3 2 5 3 2" xfId="8686" xr:uid="{00000000-0005-0000-0000-000079220000}"/>
    <cellStyle name="40% - Accent3 2 5 3 2 2" xfId="8687" xr:uid="{00000000-0005-0000-0000-00007A220000}"/>
    <cellStyle name="40% - Accent3 2 5 3 2 2 2" xfId="8688" xr:uid="{00000000-0005-0000-0000-00007B220000}"/>
    <cellStyle name="40% - Accent3 2 5 3 2 2 2 2" xfId="8689" xr:uid="{00000000-0005-0000-0000-00007C220000}"/>
    <cellStyle name="40% - Accent3 2 5 3 2 2 2 2 2" xfId="8690" xr:uid="{00000000-0005-0000-0000-00007D220000}"/>
    <cellStyle name="40% - Accent3 2 5 3 2 2 2 3" xfId="8691" xr:uid="{00000000-0005-0000-0000-00007E220000}"/>
    <cellStyle name="40% - Accent3 2 5 3 2 2 3" xfId="8692" xr:uid="{00000000-0005-0000-0000-00007F220000}"/>
    <cellStyle name="40% - Accent3 2 5 3 2 2 3 2" xfId="8693" xr:uid="{00000000-0005-0000-0000-000080220000}"/>
    <cellStyle name="40% - Accent3 2 5 3 2 2 4" xfId="8694" xr:uid="{00000000-0005-0000-0000-000081220000}"/>
    <cellStyle name="40% - Accent3 2 5 3 2 3" xfId="8695" xr:uid="{00000000-0005-0000-0000-000082220000}"/>
    <cellStyle name="40% - Accent3 2 5 3 2 3 2" xfId="8696" xr:uid="{00000000-0005-0000-0000-000083220000}"/>
    <cellStyle name="40% - Accent3 2 5 3 2 3 2 2" xfId="8697" xr:uid="{00000000-0005-0000-0000-000084220000}"/>
    <cellStyle name="40% - Accent3 2 5 3 2 3 3" xfId="8698" xr:uid="{00000000-0005-0000-0000-000085220000}"/>
    <cellStyle name="40% - Accent3 2 5 3 2 4" xfId="8699" xr:uid="{00000000-0005-0000-0000-000086220000}"/>
    <cellStyle name="40% - Accent3 2 5 3 2 4 2" xfId="8700" xr:uid="{00000000-0005-0000-0000-000087220000}"/>
    <cellStyle name="40% - Accent3 2 5 3 2 5" xfId="8701" xr:uid="{00000000-0005-0000-0000-000088220000}"/>
    <cellStyle name="40% - Accent3 2 5 3 3" xfId="8702" xr:uid="{00000000-0005-0000-0000-000089220000}"/>
    <cellStyle name="40% - Accent3 2 5 3 3 2" xfId="8703" xr:uid="{00000000-0005-0000-0000-00008A220000}"/>
    <cellStyle name="40% - Accent3 2 5 3 3 2 2" xfId="8704" xr:uid="{00000000-0005-0000-0000-00008B220000}"/>
    <cellStyle name="40% - Accent3 2 5 3 3 2 2 2" xfId="8705" xr:uid="{00000000-0005-0000-0000-00008C220000}"/>
    <cellStyle name="40% - Accent3 2 5 3 3 2 2 2 2" xfId="8706" xr:uid="{00000000-0005-0000-0000-00008D220000}"/>
    <cellStyle name="40% - Accent3 2 5 3 3 2 2 3" xfId="8707" xr:uid="{00000000-0005-0000-0000-00008E220000}"/>
    <cellStyle name="40% - Accent3 2 5 3 3 2 3" xfId="8708" xr:uid="{00000000-0005-0000-0000-00008F220000}"/>
    <cellStyle name="40% - Accent3 2 5 3 3 2 3 2" xfId="8709" xr:uid="{00000000-0005-0000-0000-000090220000}"/>
    <cellStyle name="40% - Accent3 2 5 3 3 2 4" xfId="8710" xr:uid="{00000000-0005-0000-0000-000091220000}"/>
    <cellStyle name="40% - Accent3 2 5 3 3 3" xfId="8711" xr:uid="{00000000-0005-0000-0000-000092220000}"/>
    <cellStyle name="40% - Accent3 2 5 3 3 3 2" xfId="8712" xr:uid="{00000000-0005-0000-0000-000093220000}"/>
    <cellStyle name="40% - Accent3 2 5 3 3 3 2 2" xfId="8713" xr:uid="{00000000-0005-0000-0000-000094220000}"/>
    <cellStyle name="40% - Accent3 2 5 3 3 3 3" xfId="8714" xr:uid="{00000000-0005-0000-0000-000095220000}"/>
    <cellStyle name="40% - Accent3 2 5 3 3 4" xfId="8715" xr:uid="{00000000-0005-0000-0000-000096220000}"/>
    <cellStyle name="40% - Accent3 2 5 3 3 4 2" xfId="8716" xr:uid="{00000000-0005-0000-0000-000097220000}"/>
    <cellStyle name="40% - Accent3 2 5 3 3 5" xfId="8717" xr:uid="{00000000-0005-0000-0000-000098220000}"/>
    <cellStyle name="40% - Accent3 2 5 3 4" xfId="8718" xr:uid="{00000000-0005-0000-0000-000099220000}"/>
    <cellStyle name="40% - Accent3 2 5 3 4 2" xfId="8719" xr:uid="{00000000-0005-0000-0000-00009A220000}"/>
    <cellStyle name="40% - Accent3 2 5 3 4 2 2" xfId="8720" xr:uid="{00000000-0005-0000-0000-00009B220000}"/>
    <cellStyle name="40% - Accent3 2 5 3 4 2 2 2" xfId="8721" xr:uid="{00000000-0005-0000-0000-00009C220000}"/>
    <cellStyle name="40% - Accent3 2 5 3 4 2 3" xfId="8722" xr:uid="{00000000-0005-0000-0000-00009D220000}"/>
    <cellStyle name="40% - Accent3 2 5 3 4 3" xfId="8723" xr:uid="{00000000-0005-0000-0000-00009E220000}"/>
    <cellStyle name="40% - Accent3 2 5 3 4 3 2" xfId="8724" xr:uid="{00000000-0005-0000-0000-00009F220000}"/>
    <cellStyle name="40% - Accent3 2 5 3 4 4" xfId="8725" xr:uid="{00000000-0005-0000-0000-0000A0220000}"/>
    <cellStyle name="40% - Accent3 2 5 3 5" xfId="8726" xr:uid="{00000000-0005-0000-0000-0000A1220000}"/>
    <cellStyle name="40% - Accent3 2 5 3 5 2" xfId="8727" xr:uid="{00000000-0005-0000-0000-0000A2220000}"/>
    <cellStyle name="40% - Accent3 2 5 3 5 2 2" xfId="8728" xr:uid="{00000000-0005-0000-0000-0000A3220000}"/>
    <cellStyle name="40% - Accent3 2 5 3 5 3" xfId="8729" xr:uid="{00000000-0005-0000-0000-0000A4220000}"/>
    <cellStyle name="40% - Accent3 2 5 3 6" xfId="8730" xr:uid="{00000000-0005-0000-0000-0000A5220000}"/>
    <cellStyle name="40% - Accent3 2 5 3 6 2" xfId="8731" xr:uid="{00000000-0005-0000-0000-0000A6220000}"/>
    <cellStyle name="40% - Accent3 2 5 3 7" xfId="8732" xr:uid="{00000000-0005-0000-0000-0000A7220000}"/>
    <cellStyle name="40% - Accent3 2 5 4" xfId="8733" xr:uid="{00000000-0005-0000-0000-0000A8220000}"/>
    <cellStyle name="40% - Accent3 2 5 4 2" xfId="8734" xr:uid="{00000000-0005-0000-0000-0000A9220000}"/>
    <cellStyle name="40% - Accent3 2 5 4 2 2" xfId="8735" xr:uid="{00000000-0005-0000-0000-0000AA220000}"/>
    <cellStyle name="40% - Accent3 2 5 4 2 2 2" xfId="8736" xr:uid="{00000000-0005-0000-0000-0000AB220000}"/>
    <cellStyle name="40% - Accent3 2 5 4 2 2 2 2" xfId="8737" xr:uid="{00000000-0005-0000-0000-0000AC220000}"/>
    <cellStyle name="40% - Accent3 2 5 4 2 2 3" xfId="8738" xr:uid="{00000000-0005-0000-0000-0000AD220000}"/>
    <cellStyle name="40% - Accent3 2 5 4 2 3" xfId="8739" xr:uid="{00000000-0005-0000-0000-0000AE220000}"/>
    <cellStyle name="40% - Accent3 2 5 4 2 3 2" xfId="8740" xr:uid="{00000000-0005-0000-0000-0000AF220000}"/>
    <cellStyle name="40% - Accent3 2 5 4 2 4" xfId="8741" xr:uid="{00000000-0005-0000-0000-0000B0220000}"/>
    <cellStyle name="40% - Accent3 2 5 4 3" xfId="8742" xr:uid="{00000000-0005-0000-0000-0000B1220000}"/>
    <cellStyle name="40% - Accent3 2 5 4 3 2" xfId="8743" xr:uid="{00000000-0005-0000-0000-0000B2220000}"/>
    <cellStyle name="40% - Accent3 2 5 4 3 2 2" xfId="8744" xr:uid="{00000000-0005-0000-0000-0000B3220000}"/>
    <cellStyle name="40% - Accent3 2 5 4 3 3" xfId="8745" xr:uid="{00000000-0005-0000-0000-0000B4220000}"/>
    <cellStyle name="40% - Accent3 2 5 4 4" xfId="8746" xr:uid="{00000000-0005-0000-0000-0000B5220000}"/>
    <cellStyle name="40% - Accent3 2 5 4 4 2" xfId="8747" xr:uid="{00000000-0005-0000-0000-0000B6220000}"/>
    <cellStyle name="40% - Accent3 2 5 4 5" xfId="8748" xr:uid="{00000000-0005-0000-0000-0000B7220000}"/>
    <cellStyle name="40% - Accent3 2 5 5" xfId="8749" xr:uid="{00000000-0005-0000-0000-0000B8220000}"/>
    <cellStyle name="40% - Accent3 2 5 5 2" xfId="8750" xr:uid="{00000000-0005-0000-0000-0000B9220000}"/>
    <cellStyle name="40% - Accent3 2 5 5 2 2" xfId="8751" xr:uid="{00000000-0005-0000-0000-0000BA220000}"/>
    <cellStyle name="40% - Accent3 2 5 5 2 2 2" xfId="8752" xr:uid="{00000000-0005-0000-0000-0000BB220000}"/>
    <cellStyle name="40% - Accent3 2 5 5 2 2 2 2" xfId="8753" xr:uid="{00000000-0005-0000-0000-0000BC220000}"/>
    <cellStyle name="40% - Accent3 2 5 5 2 2 3" xfId="8754" xr:uid="{00000000-0005-0000-0000-0000BD220000}"/>
    <cellStyle name="40% - Accent3 2 5 5 2 3" xfId="8755" xr:uid="{00000000-0005-0000-0000-0000BE220000}"/>
    <cellStyle name="40% - Accent3 2 5 5 2 3 2" xfId="8756" xr:uid="{00000000-0005-0000-0000-0000BF220000}"/>
    <cellStyle name="40% - Accent3 2 5 5 2 4" xfId="8757" xr:uid="{00000000-0005-0000-0000-0000C0220000}"/>
    <cellStyle name="40% - Accent3 2 5 5 3" xfId="8758" xr:uid="{00000000-0005-0000-0000-0000C1220000}"/>
    <cellStyle name="40% - Accent3 2 5 5 3 2" xfId="8759" xr:uid="{00000000-0005-0000-0000-0000C2220000}"/>
    <cellStyle name="40% - Accent3 2 5 5 3 2 2" xfId="8760" xr:uid="{00000000-0005-0000-0000-0000C3220000}"/>
    <cellStyle name="40% - Accent3 2 5 5 3 3" xfId="8761" xr:uid="{00000000-0005-0000-0000-0000C4220000}"/>
    <cellStyle name="40% - Accent3 2 5 5 4" xfId="8762" xr:uid="{00000000-0005-0000-0000-0000C5220000}"/>
    <cellStyle name="40% - Accent3 2 5 5 4 2" xfId="8763" xr:uid="{00000000-0005-0000-0000-0000C6220000}"/>
    <cellStyle name="40% - Accent3 2 5 5 5" xfId="8764" xr:uid="{00000000-0005-0000-0000-0000C7220000}"/>
    <cellStyle name="40% - Accent3 2 5 6" xfId="8765" xr:uid="{00000000-0005-0000-0000-0000C8220000}"/>
    <cellStyle name="40% - Accent3 2 5 6 2" xfId="8766" xr:uid="{00000000-0005-0000-0000-0000C9220000}"/>
    <cellStyle name="40% - Accent3 2 5 6 2 2" xfId="8767" xr:uid="{00000000-0005-0000-0000-0000CA220000}"/>
    <cellStyle name="40% - Accent3 2 5 6 2 2 2" xfId="8768" xr:uid="{00000000-0005-0000-0000-0000CB220000}"/>
    <cellStyle name="40% - Accent3 2 5 6 2 3" xfId="8769" xr:uid="{00000000-0005-0000-0000-0000CC220000}"/>
    <cellStyle name="40% - Accent3 2 5 6 3" xfId="8770" xr:uid="{00000000-0005-0000-0000-0000CD220000}"/>
    <cellStyle name="40% - Accent3 2 5 6 3 2" xfId="8771" xr:uid="{00000000-0005-0000-0000-0000CE220000}"/>
    <cellStyle name="40% - Accent3 2 5 6 4" xfId="8772" xr:uid="{00000000-0005-0000-0000-0000CF220000}"/>
    <cellStyle name="40% - Accent3 2 5 7" xfId="8773" xr:uid="{00000000-0005-0000-0000-0000D0220000}"/>
    <cellStyle name="40% - Accent3 2 5 7 2" xfId="8774" xr:uid="{00000000-0005-0000-0000-0000D1220000}"/>
    <cellStyle name="40% - Accent3 2 5 7 2 2" xfId="8775" xr:uid="{00000000-0005-0000-0000-0000D2220000}"/>
    <cellStyle name="40% - Accent3 2 5 7 3" xfId="8776" xr:uid="{00000000-0005-0000-0000-0000D3220000}"/>
    <cellStyle name="40% - Accent3 2 5 8" xfId="8777" xr:uid="{00000000-0005-0000-0000-0000D4220000}"/>
    <cellStyle name="40% - Accent3 2 5 8 2" xfId="8778" xr:uid="{00000000-0005-0000-0000-0000D5220000}"/>
    <cellStyle name="40% - Accent3 2 5 9" xfId="8779" xr:uid="{00000000-0005-0000-0000-0000D6220000}"/>
    <cellStyle name="40% - Accent3 2 6" xfId="8780" xr:uid="{00000000-0005-0000-0000-0000D7220000}"/>
    <cellStyle name="40% - Accent3 2 6 2" xfId="8781" xr:uid="{00000000-0005-0000-0000-0000D8220000}"/>
    <cellStyle name="40% - Accent3 2 6 2 2" xfId="8782" xr:uid="{00000000-0005-0000-0000-0000D9220000}"/>
    <cellStyle name="40% - Accent3 2 6 2 2 2" xfId="8783" xr:uid="{00000000-0005-0000-0000-0000DA220000}"/>
    <cellStyle name="40% - Accent3 2 6 2 2 2 2" xfId="8784" xr:uid="{00000000-0005-0000-0000-0000DB220000}"/>
    <cellStyle name="40% - Accent3 2 6 2 2 2 2 2" xfId="8785" xr:uid="{00000000-0005-0000-0000-0000DC220000}"/>
    <cellStyle name="40% - Accent3 2 6 2 2 2 2 2 2" xfId="8786" xr:uid="{00000000-0005-0000-0000-0000DD220000}"/>
    <cellStyle name="40% - Accent3 2 6 2 2 2 2 3" xfId="8787" xr:uid="{00000000-0005-0000-0000-0000DE220000}"/>
    <cellStyle name="40% - Accent3 2 6 2 2 2 3" xfId="8788" xr:uid="{00000000-0005-0000-0000-0000DF220000}"/>
    <cellStyle name="40% - Accent3 2 6 2 2 2 3 2" xfId="8789" xr:uid="{00000000-0005-0000-0000-0000E0220000}"/>
    <cellStyle name="40% - Accent3 2 6 2 2 2 4" xfId="8790" xr:uid="{00000000-0005-0000-0000-0000E1220000}"/>
    <cellStyle name="40% - Accent3 2 6 2 2 3" xfId="8791" xr:uid="{00000000-0005-0000-0000-0000E2220000}"/>
    <cellStyle name="40% - Accent3 2 6 2 2 3 2" xfId="8792" xr:uid="{00000000-0005-0000-0000-0000E3220000}"/>
    <cellStyle name="40% - Accent3 2 6 2 2 3 2 2" xfId="8793" xr:uid="{00000000-0005-0000-0000-0000E4220000}"/>
    <cellStyle name="40% - Accent3 2 6 2 2 3 3" xfId="8794" xr:uid="{00000000-0005-0000-0000-0000E5220000}"/>
    <cellStyle name="40% - Accent3 2 6 2 2 4" xfId="8795" xr:uid="{00000000-0005-0000-0000-0000E6220000}"/>
    <cellStyle name="40% - Accent3 2 6 2 2 4 2" xfId="8796" xr:uid="{00000000-0005-0000-0000-0000E7220000}"/>
    <cellStyle name="40% - Accent3 2 6 2 2 5" xfId="8797" xr:uid="{00000000-0005-0000-0000-0000E8220000}"/>
    <cellStyle name="40% - Accent3 2 6 2 3" xfId="8798" xr:uid="{00000000-0005-0000-0000-0000E9220000}"/>
    <cellStyle name="40% - Accent3 2 6 2 3 2" xfId="8799" xr:uid="{00000000-0005-0000-0000-0000EA220000}"/>
    <cellStyle name="40% - Accent3 2 6 2 3 2 2" xfId="8800" xr:uid="{00000000-0005-0000-0000-0000EB220000}"/>
    <cellStyle name="40% - Accent3 2 6 2 3 2 2 2" xfId="8801" xr:uid="{00000000-0005-0000-0000-0000EC220000}"/>
    <cellStyle name="40% - Accent3 2 6 2 3 2 2 2 2" xfId="8802" xr:uid="{00000000-0005-0000-0000-0000ED220000}"/>
    <cellStyle name="40% - Accent3 2 6 2 3 2 2 3" xfId="8803" xr:uid="{00000000-0005-0000-0000-0000EE220000}"/>
    <cellStyle name="40% - Accent3 2 6 2 3 2 3" xfId="8804" xr:uid="{00000000-0005-0000-0000-0000EF220000}"/>
    <cellStyle name="40% - Accent3 2 6 2 3 2 3 2" xfId="8805" xr:uid="{00000000-0005-0000-0000-0000F0220000}"/>
    <cellStyle name="40% - Accent3 2 6 2 3 2 4" xfId="8806" xr:uid="{00000000-0005-0000-0000-0000F1220000}"/>
    <cellStyle name="40% - Accent3 2 6 2 3 3" xfId="8807" xr:uid="{00000000-0005-0000-0000-0000F2220000}"/>
    <cellStyle name="40% - Accent3 2 6 2 3 3 2" xfId="8808" xr:uid="{00000000-0005-0000-0000-0000F3220000}"/>
    <cellStyle name="40% - Accent3 2 6 2 3 3 2 2" xfId="8809" xr:uid="{00000000-0005-0000-0000-0000F4220000}"/>
    <cellStyle name="40% - Accent3 2 6 2 3 3 3" xfId="8810" xr:uid="{00000000-0005-0000-0000-0000F5220000}"/>
    <cellStyle name="40% - Accent3 2 6 2 3 4" xfId="8811" xr:uid="{00000000-0005-0000-0000-0000F6220000}"/>
    <cellStyle name="40% - Accent3 2 6 2 3 4 2" xfId="8812" xr:uid="{00000000-0005-0000-0000-0000F7220000}"/>
    <cellStyle name="40% - Accent3 2 6 2 3 5" xfId="8813" xr:uid="{00000000-0005-0000-0000-0000F8220000}"/>
    <cellStyle name="40% - Accent3 2 6 2 4" xfId="8814" xr:uid="{00000000-0005-0000-0000-0000F9220000}"/>
    <cellStyle name="40% - Accent3 2 6 2 4 2" xfId="8815" xr:uid="{00000000-0005-0000-0000-0000FA220000}"/>
    <cellStyle name="40% - Accent3 2 6 2 4 2 2" xfId="8816" xr:uid="{00000000-0005-0000-0000-0000FB220000}"/>
    <cellStyle name="40% - Accent3 2 6 2 4 2 2 2" xfId="8817" xr:uid="{00000000-0005-0000-0000-0000FC220000}"/>
    <cellStyle name="40% - Accent3 2 6 2 4 2 3" xfId="8818" xr:uid="{00000000-0005-0000-0000-0000FD220000}"/>
    <cellStyle name="40% - Accent3 2 6 2 4 3" xfId="8819" xr:uid="{00000000-0005-0000-0000-0000FE220000}"/>
    <cellStyle name="40% - Accent3 2 6 2 4 3 2" xfId="8820" xr:uid="{00000000-0005-0000-0000-0000FF220000}"/>
    <cellStyle name="40% - Accent3 2 6 2 4 4" xfId="8821" xr:uid="{00000000-0005-0000-0000-000000230000}"/>
    <cellStyle name="40% - Accent3 2 6 2 5" xfId="8822" xr:uid="{00000000-0005-0000-0000-000001230000}"/>
    <cellStyle name="40% - Accent3 2 6 2 5 2" xfId="8823" xr:uid="{00000000-0005-0000-0000-000002230000}"/>
    <cellStyle name="40% - Accent3 2 6 2 5 2 2" xfId="8824" xr:uid="{00000000-0005-0000-0000-000003230000}"/>
    <cellStyle name="40% - Accent3 2 6 2 5 3" xfId="8825" xr:uid="{00000000-0005-0000-0000-000004230000}"/>
    <cellStyle name="40% - Accent3 2 6 2 6" xfId="8826" xr:uid="{00000000-0005-0000-0000-000005230000}"/>
    <cellStyle name="40% - Accent3 2 6 2 6 2" xfId="8827" xr:uid="{00000000-0005-0000-0000-000006230000}"/>
    <cellStyle name="40% - Accent3 2 6 2 7" xfId="8828" xr:uid="{00000000-0005-0000-0000-000007230000}"/>
    <cellStyle name="40% - Accent3 2 6 3" xfId="8829" xr:uid="{00000000-0005-0000-0000-000008230000}"/>
    <cellStyle name="40% - Accent3 2 6 3 2" xfId="8830" xr:uid="{00000000-0005-0000-0000-000009230000}"/>
    <cellStyle name="40% - Accent3 2 6 3 2 2" xfId="8831" xr:uid="{00000000-0005-0000-0000-00000A230000}"/>
    <cellStyle name="40% - Accent3 2 6 3 2 2 2" xfId="8832" xr:uid="{00000000-0005-0000-0000-00000B230000}"/>
    <cellStyle name="40% - Accent3 2 6 3 2 2 2 2" xfId="8833" xr:uid="{00000000-0005-0000-0000-00000C230000}"/>
    <cellStyle name="40% - Accent3 2 6 3 2 2 3" xfId="8834" xr:uid="{00000000-0005-0000-0000-00000D230000}"/>
    <cellStyle name="40% - Accent3 2 6 3 2 3" xfId="8835" xr:uid="{00000000-0005-0000-0000-00000E230000}"/>
    <cellStyle name="40% - Accent3 2 6 3 2 3 2" xfId="8836" xr:uid="{00000000-0005-0000-0000-00000F230000}"/>
    <cellStyle name="40% - Accent3 2 6 3 2 4" xfId="8837" xr:uid="{00000000-0005-0000-0000-000010230000}"/>
    <cellStyle name="40% - Accent3 2 6 3 3" xfId="8838" xr:uid="{00000000-0005-0000-0000-000011230000}"/>
    <cellStyle name="40% - Accent3 2 6 3 3 2" xfId="8839" xr:uid="{00000000-0005-0000-0000-000012230000}"/>
    <cellStyle name="40% - Accent3 2 6 3 3 2 2" xfId="8840" xr:uid="{00000000-0005-0000-0000-000013230000}"/>
    <cellStyle name="40% - Accent3 2 6 3 3 3" xfId="8841" xr:uid="{00000000-0005-0000-0000-000014230000}"/>
    <cellStyle name="40% - Accent3 2 6 3 4" xfId="8842" xr:uid="{00000000-0005-0000-0000-000015230000}"/>
    <cellStyle name="40% - Accent3 2 6 3 4 2" xfId="8843" xr:uid="{00000000-0005-0000-0000-000016230000}"/>
    <cellStyle name="40% - Accent3 2 6 3 5" xfId="8844" xr:uid="{00000000-0005-0000-0000-000017230000}"/>
    <cellStyle name="40% - Accent3 2 6 4" xfId="8845" xr:uid="{00000000-0005-0000-0000-000018230000}"/>
    <cellStyle name="40% - Accent3 2 6 4 2" xfId="8846" xr:uid="{00000000-0005-0000-0000-000019230000}"/>
    <cellStyle name="40% - Accent3 2 6 4 2 2" xfId="8847" xr:uid="{00000000-0005-0000-0000-00001A230000}"/>
    <cellStyle name="40% - Accent3 2 6 4 2 2 2" xfId="8848" xr:uid="{00000000-0005-0000-0000-00001B230000}"/>
    <cellStyle name="40% - Accent3 2 6 4 2 2 2 2" xfId="8849" xr:uid="{00000000-0005-0000-0000-00001C230000}"/>
    <cellStyle name="40% - Accent3 2 6 4 2 2 3" xfId="8850" xr:uid="{00000000-0005-0000-0000-00001D230000}"/>
    <cellStyle name="40% - Accent3 2 6 4 2 3" xfId="8851" xr:uid="{00000000-0005-0000-0000-00001E230000}"/>
    <cellStyle name="40% - Accent3 2 6 4 2 3 2" xfId="8852" xr:uid="{00000000-0005-0000-0000-00001F230000}"/>
    <cellStyle name="40% - Accent3 2 6 4 2 4" xfId="8853" xr:uid="{00000000-0005-0000-0000-000020230000}"/>
    <cellStyle name="40% - Accent3 2 6 4 3" xfId="8854" xr:uid="{00000000-0005-0000-0000-000021230000}"/>
    <cellStyle name="40% - Accent3 2 6 4 3 2" xfId="8855" xr:uid="{00000000-0005-0000-0000-000022230000}"/>
    <cellStyle name="40% - Accent3 2 6 4 3 2 2" xfId="8856" xr:uid="{00000000-0005-0000-0000-000023230000}"/>
    <cellStyle name="40% - Accent3 2 6 4 3 3" xfId="8857" xr:uid="{00000000-0005-0000-0000-000024230000}"/>
    <cellStyle name="40% - Accent3 2 6 4 4" xfId="8858" xr:uid="{00000000-0005-0000-0000-000025230000}"/>
    <cellStyle name="40% - Accent3 2 6 4 4 2" xfId="8859" xr:uid="{00000000-0005-0000-0000-000026230000}"/>
    <cellStyle name="40% - Accent3 2 6 4 5" xfId="8860" xr:uid="{00000000-0005-0000-0000-000027230000}"/>
    <cellStyle name="40% - Accent3 2 6 5" xfId="8861" xr:uid="{00000000-0005-0000-0000-000028230000}"/>
    <cellStyle name="40% - Accent3 2 6 5 2" xfId="8862" xr:uid="{00000000-0005-0000-0000-000029230000}"/>
    <cellStyle name="40% - Accent3 2 6 5 2 2" xfId="8863" xr:uid="{00000000-0005-0000-0000-00002A230000}"/>
    <cellStyle name="40% - Accent3 2 6 5 2 2 2" xfId="8864" xr:uid="{00000000-0005-0000-0000-00002B230000}"/>
    <cellStyle name="40% - Accent3 2 6 5 2 3" xfId="8865" xr:uid="{00000000-0005-0000-0000-00002C230000}"/>
    <cellStyle name="40% - Accent3 2 6 5 3" xfId="8866" xr:uid="{00000000-0005-0000-0000-00002D230000}"/>
    <cellStyle name="40% - Accent3 2 6 5 3 2" xfId="8867" xr:uid="{00000000-0005-0000-0000-00002E230000}"/>
    <cellStyle name="40% - Accent3 2 6 5 4" xfId="8868" xr:uid="{00000000-0005-0000-0000-00002F230000}"/>
    <cellStyle name="40% - Accent3 2 6 6" xfId="8869" xr:uid="{00000000-0005-0000-0000-000030230000}"/>
    <cellStyle name="40% - Accent3 2 6 6 2" xfId="8870" xr:uid="{00000000-0005-0000-0000-000031230000}"/>
    <cellStyle name="40% - Accent3 2 6 6 2 2" xfId="8871" xr:uid="{00000000-0005-0000-0000-000032230000}"/>
    <cellStyle name="40% - Accent3 2 6 6 3" xfId="8872" xr:uid="{00000000-0005-0000-0000-000033230000}"/>
    <cellStyle name="40% - Accent3 2 6 7" xfId="8873" xr:uid="{00000000-0005-0000-0000-000034230000}"/>
    <cellStyle name="40% - Accent3 2 6 7 2" xfId="8874" xr:uid="{00000000-0005-0000-0000-000035230000}"/>
    <cellStyle name="40% - Accent3 2 6 8" xfId="8875" xr:uid="{00000000-0005-0000-0000-000036230000}"/>
    <cellStyle name="40% - Accent3 2 7" xfId="8876" xr:uid="{00000000-0005-0000-0000-000037230000}"/>
    <cellStyle name="40% - Accent3 2 7 2" xfId="8877" xr:uid="{00000000-0005-0000-0000-000038230000}"/>
    <cellStyle name="40% - Accent3 2 7 2 2" xfId="8878" xr:uid="{00000000-0005-0000-0000-000039230000}"/>
    <cellStyle name="40% - Accent3 2 7 2 2 2" xfId="8879" xr:uid="{00000000-0005-0000-0000-00003A230000}"/>
    <cellStyle name="40% - Accent3 2 7 2 2 2 2" xfId="8880" xr:uid="{00000000-0005-0000-0000-00003B230000}"/>
    <cellStyle name="40% - Accent3 2 7 2 2 2 2 2" xfId="8881" xr:uid="{00000000-0005-0000-0000-00003C230000}"/>
    <cellStyle name="40% - Accent3 2 7 2 2 2 3" xfId="8882" xr:uid="{00000000-0005-0000-0000-00003D230000}"/>
    <cellStyle name="40% - Accent3 2 7 2 2 3" xfId="8883" xr:uid="{00000000-0005-0000-0000-00003E230000}"/>
    <cellStyle name="40% - Accent3 2 7 2 2 3 2" xfId="8884" xr:uid="{00000000-0005-0000-0000-00003F230000}"/>
    <cellStyle name="40% - Accent3 2 7 2 2 4" xfId="8885" xr:uid="{00000000-0005-0000-0000-000040230000}"/>
    <cellStyle name="40% - Accent3 2 7 2 3" xfId="8886" xr:uid="{00000000-0005-0000-0000-000041230000}"/>
    <cellStyle name="40% - Accent3 2 7 2 3 2" xfId="8887" xr:uid="{00000000-0005-0000-0000-000042230000}"/>
    <cellStyle name="40% - Accent3 2 7 2 3 2 2" xfId="8888" xr:uid="{00000000-0005-0000-0000-000043230000}"/>
    <cellStyle name="40% - Accent3 2 7 2 3 3" xfId="8889" xr:uid="{00000000-0005-0000-0000-000044230000}"/>
    <cellStyle name="40% - Accent3 2 7 2 4" xfId="8890" xr:uid="{00000000-0005-0000-0000-000045230000}"/>
    <cellStyle name="40% - Accent3 2 7 2 4 2" xfId="8891" xr:uid="{00000000-0005-0000-0000-000046230000}"/>
    <cellStyle name="40% - Accent3 2 7 2 5" xfId="8892" xr:uid="{00000000-0005-0000-0000-000047230000}"/>
    <cellStyle name="40% - Accent3 2 7 3" xfId="8893" xr:uid="{00000000-0005-0000-0000-000048230000}"/>
    <cellStyle name="40% - Accent3 2 7 3 2" xfId="8894" xr:uid="{00000000-0005-0000-0000-000049230000}"/>
    <cellStyle name="40% - Accent3 2 7 3 2 2" xfId="8895" xr:uid="{00000000-0005-0000-0000-00004A230000}"/>
    <cellStyle name="40% - Accent3 2 7 3 2 2 2" xfId="8896" xr:uid="{00000000-0005-0000-0000-00004B230000}"/>
    <cellStyle name="40% - Accent3 2 7 3 2 2 2 2" xfId="8897" xr:uid="{00000000-0005-0000-0000-00004C230000}"/>
    <cellStyle name="40% - Accent3 2 7 3 2 2 3" xfId="8898" xr:uid="{00000000-0005-0000-0000-00004D230000}"/>
    <cellStyle name="40% - Accent3 2 7 3 2 3" xfId="8899" xr:uid="{00000000-0005-0000-0000-00004E230000}"/>
    <cellStyle name="40% - Accent3 2 7 3 2 3 2" xfId="8900" xr:uid="{00000000-0005-0000-0000-00004F230000}"/>
    <cellStyle name="40% - Accent3 2 7 3 2 4" xfId="8901" xr:uid="{00000000-0005-0000-0000-000050230000}"/>
    <cellStyle name="40% - Accent3 2 7 3 3" xfId="8902" xr:uid="{00000000-0005-0000-0000-000051230000}"/>
    <cellStyle name="40% - Accent3 2 7 3 3 2" xfId="8903" xr:uid="{00000000-0005-0000-0000-000052230000}"/>
    <cellStyle name="40% - Accent3 2 7 3 3 2 2" xfId="8904" xr:uid="{00000000-0005-0000-0000-000053230000}"/>
    <cellStyle name="40% - Accent3 2 7 3 3 3" xfId="8905" xr:uid="{00000000-0005-0000-0000-000054230000}"/>
    <cellStyle name="40% - Accent3 2 7 3 4" xfId="8906" xr:uid="{00000000-0005-0000-0000-000055230000}"/>
    <cellStyle name="40% - Accent3 2 7 3 4 2" xfId="8907" xr:uid="{00000000-0005-0000-0000-000056230000}"/>
    <cellStyle name="40% - Accent3 2 7 3 5" xfId="8908" xr:uid="{00000000-0005-0000-0000-000057230000}"/>
    <cellStyle name="40% - Accent3 2 7 4" xfId="8909" xr:uid="{00000000-0005-0000-0000-000058230000}"/>
    <cellStyle name="40% - Accent3 2 7 4 2" xfId="8910" xr:uid="{00000000-0005-0000-0000-000059230000}"/>
    <cellStyle name="40% - Accent3 2 7 4 2 2" xfId="8911" xr:uid="{00000000-0005-0000-0000-00005A230000}"/>
    <cellStyle name="40% - Accent3 2 7 4 2 2 2" xfId="8912" xr:uid="{00000000-0005-0000-0000-00005B230000}"/>
    <cellStyle name="40% - Accent3 2 7 4 2 3" xfId="8913" xr:uid="{00000000-0005-0000-0000-00005C230000}"/>
    <cellStyle name="40% - Accent3 2 7 4 3" xfId="8914" xr:uid="{00000000-0005-0000-0000-00005D230000}"/>
    <cellStyle name="40% - Accent3 2 7 4 3 2" xfId="8915" xr:uid="{00000000-0005-0000-0000-00005E230000}"/>
    <cellStyle name="40% - Accent3 2 7 4 4" xfId="8916" xr:uid="{00000000-0005-0000-0000-00005F230000}"/>
    <cellStyle name="40% - Accent3 2 7 5" xfId="8917" xr:uid="{00000000-0005-0000-0000-000060230000}"/>
    <cellStyle name="40% - Accent3 2 7 5 2" xfId="8918" xr:uid="{00000000-0005-0000-0000-000061230000}"/>
    <cellStyle name="40% - Accent3 2 7 5 2 2" xfId="8919" xr:uid="{00000000-0005-0000-0000-000062230000}"/>
    <cellStyle name="40% - Accent3 2 7 5 3" xfId="8920" xr:uid="{00000000-0005-0000-0000-000063230000}"/>
    <cellStyle name="40% - Accent3 2 7 6" xfId="8921" xr:uid="{00000000-0005-0000-0000-000064230000}"/>
    <cellStyle name="40% - Accent3 2 7 6 2" xfId="8922" xr:uid="{00000000-0005-0000-0000-000065230000}"/>
    <cellStyle name="40% - Accent3 2 7 7" xfId="8923" xr:uid="{00000000-0005-0000-0000-000066230000}"/>
    <cellStyle name="40% - Accent3 2 8" xfId="8924" xr:uid="{00000000-0005-0000-0000-000067230000}"/>
    <cellStyle name="40% - Accent3 2 8 2" xfId="8925" xr:uid="{00000000-0005-0000-0000-000068230000}"/>
    <cellStyle name="40% - Accent3 2 8 2 2" xfId="8926" xr:uid="{00000000-0005-0000-0000-000069230000}"/>
    <cellStyle name="40% - Accent3 2 8 2 2 2" xfId="8927" xr:uid="{00000000-0005-0000-0000-00006A230000}"/>
    <cellStyle name="40% - Accent3 2 8 2 2 2 2" xfId="8928" xr:uid="{00000000-0005-0000-0000-00006B230000}"/>
    <cellStyle name="40% - Accent3 2 8 2 2 3" xfId="8929" xr:uid="{00000000-0005-0000-0000-00006C230000}"/>
    <cellStyle name="40% - Accent3 2 8 2 3" xfId="8930" xr:uid="{00000000-0005-0000-0000-00006D230000}"/>
    <cellStyle name="40% - Accent3 2 8 2 3 2" xfId="8931" xr:uid="{00000000-0005-0000-0000-00006E230000}"/>
    <cellStyle name="40% - Accent3 2 8 2 4" xfId="8932" xr:uid="{00000000-0005-0000-0000-00006F230000}"/>
    <cellStyle name="40% - Accent3 2 8 3" xfId="8933" xr:uid="{00000000-0005-0000-0000-000070230000}"/>
    <cellStyle name="40% - Accent3 2 8 3 2" xfId="8934" xr:uid="{00000000-0005-0000-0000-000071230000}"/>
    <cellStyle name="40% - Accent3 2 8 3 2 2" xfId="8935" xr:uid="{00000000-0005-0000-0000-000072230000}"/>
    <cellStyle name="40% - Accent3 2 8 3 3" xfId="8936" xr:uid="{00000000-0005-0000-0000-000073230000}"/>
    <cellStyle name="40% - Accent3 2 8 4" xfId="8937" xr:uid="{00000000-0005-0000-0000-000074230000}"/>
    <cellStyle name="40% - Accent3 2 8 4 2" xfId="8938" xr:uid="{00000000-0005-0000-0000-000075230000}"/>
    <cellStyle name="40% - Accent3 2 8 5" xfId="8939" xr:uid="{00000000-0005-0000-0000-000076230000}"/>
    <cellStyle name="40% - Accent3 2 9" xfId="8940" xr:uid="{00000000-0005-0000-0000-000077230000}"/>
    <cellStyle name="40% - Accent3 2 9 2" xfId="8941" xr:uid="{00000000-0005-0000-0000-000078230000}"/>
    <cellStyle name="40% - Accent3 2 9 2 2" xfId="8942" xr:uid="{00000000-0005-0000-0000-000079230000}"/>
    <cellStyle name="40% - Accent3 2 9 2 2 2" xfId="8943" xr:uid="{00000000-0005-0000-0000-00007A230000}"/>
    <cellStyle name="40% - Accent3 2 9 2 2 2 2" xfId="8944" xr:uid="{00000000-0005-0000-0000-00007B230000}"/>
    <cellStyle name="40% - Accent3 2 9 2 2 3" xfId="8945" xr:uid="{00000000-0005-0000-0000-00007C230000}"/>
    <cellStyle name="40% - Accent3 2 9 2 3" xfId="8946" xr:uid="{00000000-0005-0000-0000-00007D230000}"/>
    <cellStyle name="40% - Accent3 2 9 2 3 2" xfId="8947" xr:uid="{00000000-0005-0000-0000-00007E230000}"/>
    <cellStyle name="40% - Accent3 2 9 2 4" xfId="8948" xr:uid="{00000000-0005-0000-0000-00007F230000}"/>
    <cellStyle name="40% - Accent3 2 9 3" xfId="8949" xr:uid="{00000000-0005-0000-0000-000080230000}"/>
    <cellStyle name="40% - Accent3 2 9 3 2" xfId="8950" xr:uid="{00000000-0005-0000-0000-000081230000}"/>
    <cellStyle name="40% - Accent3 2 9 3 2 2" xfId="8951" xr:uid="{00000000-0005-0000-0000-000082230000}"/>
    <cellStyle name="40% - Accent3 2 9 3 3" xfId="8952" xr:uid="{00000000-0005-0000-0000-000083230000}"/>
    <cellStyle name="40% - Accent3 2 9 4" xfId="8953" xr:uid="{00000000-0005-0000-0000-000084230000}"/>
    <cellStyle name="40% - Accent3 2 9 4 2" xfId="8954" xr:uid="{00000000-0005-0000-0000-000085230000}"/>
    <cellStyle name="40% - Accent3 2 9 5" xfId="8955" xr:uid="{00000000-0005-0000-0000-000086230000}"/>
    <cellStyle name="40% - Accent3 3" xfId="8956" xr:uid="{00000000-0005-0000-0000-000087230000}"/>
    <cellStyle name="40% - Accent3 3 2" xfId="8957" xr:uid="{00000000-0005-0000-0000-000088230000}"/>
    <cellStyle name="40% - Accent3 3 2 2" xfId="8958" xr:uid="{00000000-0005-0000-0000-000089230000}"/>
    <cellStyle name="40% - Accent3 3 2 2 2" xfId="8959" xr:uid="{00000000-0005-0000-0000-00008A230000}"/>
    <cellStyle name="40% - Accent3 3 2 2 2 2" xfId="8960" xr:uid="{00000000-0005-0000-0000-00008B230000}"/>
    <cellStyle name="40% - Accent3 3 2 2 2 2 2" xfId="8961" xr:uid="{00000000-0005-0000-0000-00008C230000}"/>
    <cellStyle name="40% - Accent3 3 2 2 2 2 2 2" xfId="8962" xr:uid="{00000000-0005-0000-0000-00008D230000}"/>
    <cellStyle name="40% - Accent3 3 2 2 2 2 2 2 2" xfId="8963" xr:uid="{00000000-0005-0000-0000-00008E230000}"/>
    <cellStyle name="40% - Accent3 3 2 2 2 2 2 2 2 2" xfId="8964" xr:uid="{00000000-0005-0000-0000-00008F230000}"/>
    <cellStyle name="40% - Accent3 3 2 2 2 2 2 2 3" xfId="8965" xr:uid="{00000000-0005-0000-0000-000090230000}"/>
    <cellStyle name="40% - Accent3 3 2 2 2 2 2 3" xfId="8966" xr:uid="{00000000-0005-0000-0000-000091230000}"/>
    <cellStyle name="40% - Accent3 3 2 2 2 2 2 3 2" xfId="8967" xr:uid="{00000000-0005-0000-0000-000092230000}"/>
    <cellStyle name="40% - Accent3 3 2 2 2 2 2 4" xfId="8968" xr:uid="{00000000-0005-0000-0000-000093230000}"/>
    <cellStyle name="40% - Accent3 3 2 2 2 2 3" xfId="8969" xr:uid="{00000000-0005-0000-0000-000094230000}"/>
    <cellStyle name="40% - Accent3 3 2 2 2 2 3 2" xfId="8970" xr:uid="{00000000-0005-0000-0000-000095230000}"/>
    <cellStyle name="40% - Accent3 3 2 2 2 2 3 2 2" xfId="8971" xr:uid="{00000000-0005-0000-0000-000096230000}"/>
    <cellStyle name="40% - Accent3 3 2 2 2 2 3 3" xfId="8972" xr:uid="{00000000-0005-0000-0000-000097230000}"/>
    <cellStyle name="40% - Accent3 3 2 2 2 2 4" xfId="8973" xr:uid="{00000000-0005-0000-0000-000098230000}"/>
    <cellStyle name="40% - Accent3 3 2 2 2 2 4 2" xfId="8974" xr:uid="{00000000-0005-0000-0000-000099230000}"/>
    <cellStyle name="40% - Accent3 3 2 2 2 2 5" xfId="8975" xr:uid="{00000000-0005-0000-0000-00009A230000}"/>
    <cellStyle name="40% - Accent3 3 2 2 2 3" xfId="8976" xr:uid="{00000000-0005-0000-0000-00009B230000}"/>
    <cellStyle name="40% - Accent3 3 2 2 2 3 2" xfId="8977" xr:uid="{00000000-0005-0000-0000-00009C230000}"/>
    <cellStyle name="40% - Accent3 3 2 2 2 3 2 2" xfId="8978" xr:uid="{00000000-0005-0000-0000-00009D230000}"/>
    <cellStyle name="40% - Accent3 3 2 2 2 3 2 2 2" xfId="8979" xr:uid="{00000000-0005-0000-0000-00009E230000}"/>
    <cellStyle name="40% - Accent3 3 2 2 2 3 2 2 2 2" xfId="8980" xr:uid="{00000000-0005-0000-0000-00009F230000}"/>
    <cellStyle name="40% - Accent3 3 2 2 2 3 2 2 3" xfId="8981" xr:uid="{00000000-0005-0000-0000-0000A0230000}"/>
    <cellStyle name="40% - Accent3 3 2 2 2 3 2 3" xfId="8982" xr:uid="{00000000-0005-0000-0000-0000A1230000}"/>
    <cellStyle name="40% - Accent3 3 2 2 2 3 2 3 2" xfId="8983" xr:uid="{00000000-0005-0000-0000-0000A2230000}"/>
    <cellStyle name="40% - Accent3 3 2 2 2 3 2 4" xfId="8984" xr:uid="{00000000-0005-0000-0000-0000A3230000}"/>
    <cellStyle name="40% - Accent3 3 2 2 2 3 3" xfId="8985" xr:uid="{00000000-0005-0000-0000-0000A4230000}"/>
    <cellStyle name="40% - Accent3 3 2 2 2 3 3 2" xfId="8986" xr:uid="{00000000-0005-0000-0000-0000A5230000}"/>
    <cellStyle name="40% - Accent3 3 2 2 2 3 3 2 2" xfId="8987" xr:uid="{00000000-0005-0000-0000-0000A6230000}"/>
    <cellStyle name="40% - Accent3 3 2 2 2 3 3 3" xfId="8988" xr:uid="{00000000-0005-0000-0000-0000A7230000}"/>
    <cellStyle name="40% - Accent3 3 2 2 2 3 4" xfId="8989" xr:uid="{00000000-0005-0000-0000-0000A8230000}"/>
    <cellStyle name="40% - Accent3 3 2 2 2 3 4 2" xfId="8990" xr:uid="{00000000-0005-0000-0000-0000A9230000}"/>
    <cellStyle name="40% - Accent3 3 2 2 2 3 5" xfId="8991" xr:uid="{00000000-0005-0000-0000-0000AA230000}"/>
    <cellStyle name="40% - Accent3 3 2 2 2 4" xfId="8992" xr:uid="{00000000-0005-0000-0000-0000AB230000}"/>
    <cellStyle name="40% - Accent3 3 2 2 2 4 2" xfId="8993" xr:uid="{00000000-0005-0000-0000-0000AC230000}"/>
    <cellStyle name="40% - Accent3 3 2 2 2 4 2 2" xfId="8994" xr:uid="{00000000-0005-0000-0000-0000AD230000}"/>
    <cellStyle name="40% - Accent3 3 2 2 2 4 2 2 2" xfId="8995" xr:uid="{00000000-0005-0000-0000-0000AE230000}"/>
    <cellStyle name="40% - Accent3 3 2 2 2 4 2 3" xfId="8996" xr:uid="{00000000-0005-0000-0000-0000AF230000}"/>
    <cellStyle name="40% - Accent3 3 2 2 2 4 3" xfId="8997" xr:uid="{00000000-0005-0000-0000-0000B0230000}"/>
    <cellStyle name="40% - Accent3 3 2 2 2 4 3 2" xfId="8998" xr:uid="{00000000-0005-0000-0000-0000B1230000}"/>
    <cellStyle name="40% - Accent3 3 2 2 2 4 4" xfId="8999" xr:uid="{00000000-0005-0000-0000-0000B2230000}"/>
    <cellStyle name="40% - Accent3 3 2 2 2 5" xfId="9000" xr:uid="{00000000-0005-0000-0000-0000B3230000}"/>
    <cellStyle name="40% - Accent3 3 2 2 2 5 2" xfId="9001" xr:uid="{00000000-0005-0000-0000-0000B4230000}"/>
    <cellStyle name="40% - Accent3 3 2 2 2 5 2 2" xfId="9002" xr:uid="{00000000-0005-0000-0000-0000B5230000}"/>
    <cellStyle name="40% - Accent3 3 2 2 2 5 3" xfId="9003" xr:uid="{00000000-0005-0000-0000-0000B6230000}"/>
    <cellStyle name="40% - Accent3 3 2 2 2 6" xfId="9004" xr:uid="{00000000-0005-0000-0000-0000B7230000}"/>
    <cellStyle name="40% - Accent3 3 2 2 2 6 2" xfId="9005" xr:uid="{00000000-0005-0000-0000-0000B8230000}"/>
    <cellStyle name="40% - Accent3 3 2 2 2 7" xfId="9006" xr:uid="{00000000-0005-0000-0000-0000B9230000}"/>
    <cellStyle name="40% - Accent3 3 2 2 3" xfId="9007" xr:uid="{00000000-0005-0000-0000-0000BA230000}"/>
    <cellStyle name="40% - Accent3 3 2 2 3 2" xfId="9008" xr:uid="{00000000-0005-0000-0000-0000BB230000}"/>
    <cellStyle name="40% - Accent3 3 2 2 3 2 2" xfId="9009" xr:uid="{00000000-0005-0000-0000-0000BC230000}"/>
    <cellStyle name="40% - Accent3 3 2 2 3 2 2 2" xfId="9010" xr:uid="{00000000-0005-0000-0000-0000BD230000}"/>
    <cellStyle name="40% - Accent3 3 2 2 3 2 2 2 2" xfId="9011" xr:uid="{00000000-0005-0000-0000-0000BE230000}"/>
    <cellStyle name="40% - Accent3 3 2 2 3 2 2 3" xfId="9012" xr:uid="{00000000-0005-0000-0000-0000BF230000}"/>
    <cellStyle name="40% - Accent3 3 2 2 3 2 3" xfId="9013" xr:uid="{00000000-0005-0000-0000-0000C0230000}"/>
    <cellStyle name="40% - Accent3 3 2 2 3 2 3 2" xfId="9014" xr:uid="{00000000-0005-0000-0000-0000C1230000}"/>
    <cellStyle name="40% - Accent3 3 2 2 3 2 4" xfId="9015" xr:uid="{00000000-0005-0000-0000-0000C2230000}"/>
    <cellStyle name="40% - Accent3 3 2 2 3 3" xfId="9016" xr:uid="{00000000-0005-0000-0000-0000C3230000}"/>
    <cellStyle name="40% - Accent3 3 2 2 3 3 2" xfId="9017" xr:uid="{00000000-0005-0000-0000-0000C4230000}"/>
    <cellStyle name="40% - Accent3 3 2 2 3 3 2 2" xfId="9018" xr:uid="{00000000-0005-0000-0000-0000C5230000}"/>
    <cellStyle name="40% - Accent3 3 2 2 3 3 3" xfId="9019" xr:uid="{00000000-0005-0000-0000-0000C6230000}"/>
    <cellStyle name="40% - Accent3 3 2 2 3 4" xfId="9020" xr:uid="{00000000-0005-0000-0000-0000C7230000}"/>
    <cellStyle name="40% - Accent3 3 2 2 3 4 2" xfId="9021" xr:uid="{00000000-0005-0000-0000-0000C8230000}"/>
    <cellStyle name="40% - Accent3 3 2 2 3 5" xfId="9022" xr:uid="{00000000-0005-0000-0000-0000C9230000}"/>
    <cellStyle name="40% - Accent3 3 2 2 4" xfId="9023" xr:uid="{00000000-0005-0000-0000-0000CA230000}"/>
    <cellStyle name="40% - Accent3 3 2 2 4 2" xfId="9024" xr:uid="{00000000-0005-0000-0000-0000CB230000}"/>
    <cellStyle name="40% - Accent3 3 2 2 4 2 2" xfId="9025" xr:uid="{00000000-0005-0000-0000-0000CC230000}"/>
    <cellStyle name="40% - Accent3 3 2 2 4 2 2 2" xfId="9026" xr:uid="{00000000-0005-0000-0000-0000CD230000}"/>
    <cellStyle name="40% - Accent3 3 2 2 4 2 2 2 2" xfId="9027" xr:uid="{00000000-0005-0000-0000-0000CE230000}"/>
    <cellStyle name="40% - Accent3 3 2 2 4 2 2 3" xfId="9028" xr:uid="{00000000-0005-0000-0000-0000CF230000}"/>
    <cellStyle name="40% - Accent3 3 2 2 4 2 3" xfId="9029" xr:uid="{00000000-0005-0000-0000-0000D0230000}"/>
    <cellStyle name="40% - Accent3 3 2 2 4 2 3 2" xfId="9030" xr:uid="{00000000-0005-0000-0000-0000D1230000}"/>
    <cellStyle name="40% - Accent3 3 2 2 4 2 4" xfId="9031" xr:uid="{00000000-0005-0000-0000-0000D2230000}"/>
    <cellStyle name="40% - Accent3 3 2 2 4 3" xfId="9032" xr:uid="{00000000-0005-0000-0000-0000D3230000}"/>
    <cellStyle name="40% - Accent3 3 2 2 4 3 2" xfId="9033" xr:uid="{00000000-0005-0000-0000-0000D4230000}"/>
    <cellStyle name="40% - Accent3 3 2 2 4 3 2 2" xfId="9034" xr:uid="{00000000-0005-0000-0000-0000D5230000}"/>
    <cellStyle name="40% - Accent3 3 2 2 4 3 3" xfId="9035" xr:uid="{00000000-0005-0000-0000-0000D6230000}"/>
    <cellStyle name="40% - Accent3 3 2 2 4 4" xfId="9036" xr:uid="{00000000-0005-0000-0000-0000D7230000}"/>
    <cellStyle name="40% - Accent3 3 2 2 4 4 2" xfId="9037" xr:uid="{00000000-0005-0000-0000-0000D8230000}"/>
    <cellStyle name="40% - Accent3 3 2 2 4 5" xfId="9038" xr:uid="{00000000-0005-0000-0000-0000D9230000}"/>
    <cellStyle name="40% - Accent3 3 2 2 5" xfId="9039" xr:uid="{00000000-0005-0000-0000-0000DA230000}"/>
    <cellStyle name="40% - Accent3 3 2 2 5 2" xfId="9040" xr:uid="{00000000-0005-0000-0000-0000DB230000}"/>
    <cellStyle name="40% - Accent3 3 2 2 5 2 2" xfId="9041" xr:uid="{00000000-0005-0000-0000-0000DC230000}"/>
    <cellStyle name="40% - Accent3 3 2 2 5 2 2 2" xfId="9042" xr:uid="{00000000-0005-0000-0000-0000DD230000}"/>
    <cellStyle name="40% - Accent3 3 2 2 5 2 3" xfId="9043" xr:uid="{00000000-0005-0000-0000-0000DE230000}"/>
    <cellStyle name="40% - Accent3 3 2 2 5 3" xfId="9044" xr:uid="{00000000-0005-0000-0000-0000DF230000}"/>
    <cellStyle name="40% - Accent3 3 2 2 5 3 2" xfId="9045" xr:uid="{00000000-0005-0000-0000-0000E0230000}"/>
    <cellStyle name="40% - Accent3 3 2 2 5 4" xfId="9046" xr:uid="{00000000-0005-0000-0000-0000E1230000}"/>
    <cellStyle name="40% - Accent3 3 2 2 6" xfId="9047" xr:uid="{00000000-0005-0000-0000-0000E2230000}"/>
    <cellStyle name="40% - Accent3 3 2 2 6 2" xfId="9048" xr:uid="{00000000-0005-0000-0000-0000E3230000}"/>
    <cellStyle name="40% - Accent3 3 2 2 6 2 2" xfId="9049" xr:uid="{00000000-0005-0000-0000-0000E4230000}"/>
    <cellStyle name="40% - Accent3 3 2 2 6 3" xfId="9050" xr:uid="{00000000-0005-0000-0000-0000E5230000}"/>
    <cellStyle name="40% - Accent3 3 2 2 7" xfId="9051" xr:uid="{00000000-0005-0000-0000-0000E6230000}"/>
    <cellStyle name="40% - Accent3 3 2 2 7 2" xfId="9052" xr:uid="{00000000-0005-0000-0000-0000E7230000}"/>
    <cellStyle name="40% - Accent3 3 2 2 8" xfId="9053" xr:uid="{00000000-0005-0000-0000-0000E8230000}"/>
    <cellStyle name="40% - Accent3 3 2 3" xfId="9054" xr:uid="{00000000-0005-0000-0000-0000E9230000}"/>
    <cellStyle name="40% - Accent3 3 2 3 2" xfId="9055" xr:uid="{00000000-0005-0000-0000-0000EA230000}"/>
    <cellStyle name="40% - Accent3 3 2 3 2 2" xfId="9056" xr:uid="{00000000-0005-0000-0000-0000EB230000}"/>
    <cellStyle name="40% - Accent3 3 2 3 2 2 2" xfId="9057" xr:uid="{00000000-0005-0000-0000-0000EC230000}"/>
    <cellStyle name="40% - Accent3 3 2 3 2 2 2 2" xfId="9058" xr:uid="{00000000-0005-0000-0000-0000ED230000}"/>
    <cellStyle name="40% - Accent3 3 2 3 2 2 2 2 2" xfId="9059" xr:uid="{00000000-0005-0000-0000-0000EE230000}"/>
    <cellStyle name="40% - Accent3 3 2 3 2 2 2 3" xfId="9060" xr:uid="{00000000-0005-0000-0000-0000EF230000}"/>
    <cellStyle name="40% - Accent3 3 2 3 2 2 3" xfId="9061" xr:uid="{00000000-0005-0000-0000-0000F0230000}"/>
    <cellStyle name="40% - Accent3 3 2 3 2 2 3 2" xfId="9062" xr:uid="{00000000-0005-0000-0000-0000F1230000}"/>
    <cellStyle name="40% - Accent3 3 2 3 2 2 4" xfId="9063" xr:uid="{00000000-0005-0000-0000-0000F2230000}"/>
    <cellStyle name="40% - Accent3 3 2 3 2 3" xfId="9064" xr:uid="{00000000-0005-0000-0000-0000F3230000}"/>
    <cellStyle name="40% - Accent3 3 2 3 2 3 2" xfId="9065" xr:uid="{00000000-0005-0000-0000-0000F4230000}"/>
    <cellStyle name="40% - Accent3 3 2 3 2 3 2 2" xfId="9066" xr:uid="{00000000-0005-0000-0000-0000F5230000}"/>
    <cellStyle name="40% - Accent3 3 2 3 2 3 3" xfId="9067" xr:uid="{00000000-0005-0000-0000-0000F6230000}"/>
    <cellStyle name="40% - Accent3 3 2 3 2 4" xfId="9068" xr:uid="{00000000-0005-0000-0000-0000F7230000}"/>
    <cellStyle name="40% - Accent3 3 2 3 2 4 2" xfId="9069" xr:uid="{00000000-0005-0000-0000-0000F8230000}"/>
    <cellStyle name="40% - Accent3 3 2 3 2 5" xfId="9070" xr:uid="{00000000-0005-0000-0000-0000F9230000}"/>
    <cellStyle name="40% - Accent3 3 2 3 3" xfId="9071" xr:uid="{00000000-0005-0000-0000-0000FA230000}"/>
    <cellStyle name="40% - Accent3 3 2 3 3 2" xfId="9072" xr:uid="{00000000-0005-0000-0000-0000FB230000}"/>
    <cellStyle name="40% - Accent3 3 2 3 3 2 2" xfId="9073" xr:uid="{00000000-0005-0000-0000-0000FC230000}"/>
    <cellStyle name="40% - Accent3 3 2 3 3 2 2 2" xfId="9074" xr:uid="{00000000-0005-0000-0000-0000FD230000}"/>
    <cellStyle name="40% - Accent3 3 2 3 3 2 2 2 2" xfId="9075" xr:uid="{00000000-0005-0000-0000-0000FE230000}"/>
    <cellStyle name="40% - Accent3 3 2 3 3 2 2 3" xfId="9076" xr:uid="{00000000-0005-0000-0000-0000FF230000}"/>
    <cellStyle name="40% - Accent3 3 2 3 3 2 3" xfId="9077" xr:uid="{00000000-0005-0000-0000-000000240000}"/>
    <cellStyle name="40% - Accent3 3 2 3 3 2 3 2" xfId="9078" xr:uid="{00000000-0005-0000-0000-000001240000}"/>
    <cellStyle name="40% - Accent3 3 2 3 3 2 4" xfId="9079" xr:uid="{00000000-0005-0000-0000-000002240000}"/>
    <cellStyle name="40% - Accent3 3 2 3 3 3" xfId="9080" xr:uid="{00000000-0005-0000-0000-000003240000}"/>
    <cellStyle name="40% - Accent3 3 2 3 3 3 2" xfId="9081" xr:uid="{00000000-0005-0000-0000-000004240000}"/>
    <cellStyle name="40% - Accent3 3 2 3 3 3 2 2" xfId="9082" xr:uid="{00000000-0005-0000-0000-000005240000}"/>
    <cellStyle name="40% - Accent3 3 2 3 3 3 3" xfId="9083" xr:uid="{00000000-0005-0000-0000-000006240000}"/>
    <cellStyle name="40% - Accent3 3 2 3 3 4" xfId="9084" xr:uid="{00000000-0005-0000-0000-000007240000}"/>
    <cellStyle name="40% - Accent3 3 2 3 3 4 2" xfId="9085" xr:uid="{00000000-0005-0000-0000-000008240000}"/>
    <cellStyle name="40% - Accent3 3 2 3 3 5" xfId="9086" xr:uid="{00000000-0005-0000-0000-000009240000}"/>
    <cellStyle name="40% - Accent3 3 2 3 4" xfId="9087" xr:uid="{00000000-0005-0000-0000-00000A240000}"/>
    <cellStyle name="40% - Accent3 3 2 3 4 2" xfId="9088" xr:uid="{00000000-0005-0000-0000-00000B240000}"/>
    <cellStyle name="40% - Accent3 3 2 3 4 2 2" xfId="9089" xr:uid="{00000000-0005-0000-0000-00000C240000}"/>
    <cellStyle name="40% - Accent3 3 2 3 4 2 2 2" xfId="9090" xr:uid="{00000000-0005-0000-0000-00000D240000}"/>
    <cellStyle name="40% - Accent3 3 2 3 4 2 3" xfId="9091" xr:uid="{00000000-0005-0000-0000-00000E240000}"/>
    <cellStyle name="40% - Accent3 3 2 3 4 3" xfId="9092" xr:uid="{00000000-0005-0000-0000-00000F240000}"/>
    <cellStyle name="40% - Accent3 3 2 3 4 3 2" xfId="9093" xr:uid="{00000000-0005-0000-0000-000010240000}"/>
    <cellStyle name="40% - Accent3 3 2 3 4 4" xfId="9094" xr:uid="{00000000-0005-0000-0000-000011240000}"/>
    <cellStyle name="40% - Accent3 3 2 3 5" xfId="9095" xr:uid="{00000000-0005-0000-0000-000012240000}"/>
    <cellStyle name="40% - Accent3 3 2 3 5 2" xfId="9096" xr:uid="{00000000-0005-0000-0000-000013240000}"/>
    <cellStyle name="40% - Accent3 3 2 3 5 2 2" xfId="9097" xr:uid="{00000000-0005-0000-0000-000014240000}"/>
    <cellStyle name="40% - Accent3 3 2 3 5 3" xfId="9098" xr:uid="{00000000-0005-0000-0000-000015240000}"/>
    <cellStyle name="40% - Accent3 3 2 3 6" xfId="9099" xr:uid="{00000000-0005-0000-0000-000016240000}"/>
    <cellStyle name="40% - Accent3 3 2 3 6 2" xfId="9100" xr:uid="{00000000-0005-0000-0000-000017240000}"/>
    <cellStyle name="40% - Accent3 3 2 3 7" xfId="9101" xr:uid="{00000000-0005-0000-0000-000018240000}"/>
    <cellStyle name="40% - Accent3 3 2 4" xfId="9102" xr:uid="{00000000-0005-0000-0000-000019240000}"/>
    <cellStyle name="40% - Accent3 3 2 4 2" xfId="9103" xr:uid="{00000000-0005-0000-0000-00001A240000}"/>
    <cellStyle name="40% - Accent3 3 2 4 2 2" xfId="9104" xr:uid="{00000000-0005-0000-0000-00001B240000}"/>
    <cellStyle name="40% - Accent3 3 2 4 2 2 2" xfId="9105" xr:uid="{00000000-0005-0000-0000-00001C240000}"/>
    <cellStyle name="40% - Accent3 3 2 4 2 2 2 2" xfId="9106" xr:uid="{00000000-0005-0000-0000-00001D240000}"/>
    <cellStyle name="40% - Accent3 3 2 4 2 2 3" xfId="9107" xr:uid="{00000000-0005-0000-0000-00001E240000}"/>
    <cellStyle name="40% - Accent3 3 2 4 2 3" xfId="9108" xr:uid="{00000000-0005-0000-0000-00001F240000}"/>
    <cellStyle name="40% - Accent3 3 2 4 2 3 2" xfId="9109" xr:uid="{00000000-0005-0000-0000-000020240000}"/>
    <cellStyle name="40% - Accent3 3 2 4 2 4" xfId="9110" xr:uid="{00000000-0005-0000-0000-000021240000}"/>
    <cellStyle name="40% - Accent3 3 2 4 3" xfId="9111" xr:uid="{00000000-0005-0000-0000-000022240000}"/>
    <cellStyle name="40% - Accent3 3 2 4 3 2" xfId="9112" xr:uid="{00000000-0005-0000-0000-000023240000}"/>
    <cellStyle name="40% - Accent3 3 2 4 3 2 2" xfId="9113" xr:uid="{00000000-0005-0000-0000-000024240000}"/>
    <cellStyle name="40% - Accent3 3 2 4 3 3" xfId="9114" xr:uid="{00000000-0005-0000-0000-000025240000}"/>
    <cellStyle name="40% - Accent3 3 2 4 4" xfId="9115" xr:uid="{00000000-0005-0000-0000-000026240000}"/>
    <cellStyle name="40% - Accent3 3 2 4 4 2" xfId="9116" xr:uid="{00000000-0005-0000-0000-000027240000}"/>
    <cellStyle name="40% - Accent3 3 2 4 5" xfId="9117" xr:uid="{00000000-0005-0000-0000-000028240000}"/>
    <cellStyle name="40% - Accent3 3 2 5" xfId="9118" xr:uid="{00000000-0005-0000-0000-000029240000}"/>
    <cellStyle name="40% - Accent3 3 2 5 2" xfId="9119" xr:uid="{00000000-0005-0000-0000-00002A240000}"/>
    <cellStyle name="40% - Accent3 3 2 5 2 2" xfId="9120" xr:uid="{00000000-0005-0000-0000-00002B240000}"/>
    <cellStyle name="40% - Accent3 3 2 5 2 2 2" xfId="9121" xr:uid="{00000000-0005-0000-0000-00002C240000}"/>
    <cellStyle name="40% - Accent3 3 2 5 2 2 2 2" xfId="9122" xr:uid="{00000000-0005-0000-0000-00002D240000}"/>
    <cellStyle name="40% - Accent3 3 2 5 2 2 3" xfId="9123" xr:uid="{00000000-0005-0000-0000-00002E240000}"/>
    <cellStyle name="40% - Accent3 3 2 5 2 3" xfId="9124" xr:uid="{00000000-0005-0000-0000-00002F240000}"/>
    <cellStyle name="40% - Accent3 3 2 5 2 3 2" xfId="9125" xr:uid="{00000000-0005-0000-0000-000030240000}"/>
    <cellStyle name="40% - Accent3 3 2 5 2 4" xfId="9126" xr:uid="{00000000-0005-0000-0000-000031240000}"/>
    <cellStyle name="40% - Accent3 3 2 5 3" xfId="9127" xr:uid="{00000000-0005-0000-0000-000032240000}"/>
    <cellStyle name="40% - Accent3 3 2 5 3 2" xfId="9128" xr:uid="{00000000-0005-0000-0000-000033240000}"/>
    <cellStyle name="40% - Accent3 3 2 5 3 2 2" xfId="9129" xr:uid="{00000000-0005-0000-0000-000034240000}"/>
    <cellStyle name="40% - Accent3 3 2 5 3 3" xfId="9130" xr:uid="{00000000-0005-0000-0000-000035240000}"/>
    <cellStyle name="40% - Accent3 3 2 5 4" xfId="9131" xr:uid="{00000000-0005-0000-0000-000036240000}"/>
    <cellStyle name="40% - Accent3 3 2 5 4 2" xfId="9132" xr:uid="{00000000-0005-0000-0000-000037240000}"/>
    <cellStyle name="40% - Accent3 3 2 5 5" xfId="9133" xr:uid="{00000000-0005-0000-0000-000038240000}"/>
    <cellStyle name="40% - Accent3 3 2 6" xfId="9134" xr:uid="{00000000-0005-0000-0000-000039240000}"/>
    <cellStyle name="40% - Accent3 3 2 6 2" xfId="9135" xr:uid="{00000000-0005-0000-0000-00003A240000}"/>
    <cellStyle name="40% - Accent3 3 2 6 2 2" xfId="9136" xr:uid="{00000000-0005-0000-0000-00003B240000}"/>
    <cellStyle name="40% - Accent3 3 2 6 2 2 2" xfId="9137" xr:uid="{00000000-0005-0000-0000-00003C240000}"/>
    <cellStyle name="40% - Accent3 3 2 6 2 3" xfId="9138" xr:uid="{00000000-0005-0000-0000-00003D240000}"/>
    <cellStyle name="40% - Accent3 3 2 6 3" xfId="9139" xr:uid="{00000000-0005-0000-0000-00003E240000}"/>
    <cellStyle name="40% - Accent3 3 2 6 3 2" xfId="9140" xr:uid="{00000000-0005-0000-0000-00003F240000}"/>
    <cellStyle name="40% - Accent3 3 2 6 4" xfId="9141" xr:uid="{00000000-0005-0000-0000-000040240000}"/>
    <cellStyle name="40% - Accent3 3 2 7" xfId="9142" xr:uid="{00000000-0005-0000-0000-000041240000}"/>
    <cellStyle name="40% - Accent3 3 2 7 2" xfId="9143" xr:uid="{00000000-0005-0000-0000-000042240000}"/>
    <cellStyle name="40% - Accent3 3 2 7 2 2" xfId="9144" xr:uid="{00000000-0005-0000-0000-000043240000}"/>
    <cellStyle name="40% - Accent3 3 2 7 3" xfId="9145" xr:uid="{00000000-0005-0000-0000-000044240000}"/>
    <cellStyle name="40% - Accent3 3 2 8" xfId="9146" xr:uid="{00000000-0005-0000-0000-000045240000}"/>
    <cellStyle name="40% - Accent3 3 2 8 2" xfId="9147" xr:uid="{00000000-0005-0000-0000-000046240000}"/>
    <cellStyle name="40% - Accent3 3 2 9" xfId="9148" xr:uid="{00000000-0005-0000-0000-000047240000}"/>
    <cellStyle name="40% - Accent3 3 3" xfId="9149" xr:uid="{00000000-0005-0000-0000-000048240000}"/>
    <cellStyle name="40% - Accent3 3 3 2" xfId="9150" xr:uid="{00000000-0005-0000-0000-000049240000}"/>
    <cellStyle name="40% - Accent3 3 3 2 2" xfId="9151" xr:uid="{00000000-0005-0000-0000-00004A240000}"/>
    <cellStyle name="40% - Accent3 3 3 2 2 2" xfId="9152" xr:uid="{00000000-0005-0000-0000-00004B240000}"/>
    <cellStyle name="40% - Accent3 3 3 2 2 2 2" xfId="9153" xr:uid="{00000000-0005-0000-0000-00004C240000}"/>
    <cellStyle name="40% - Accent3 3 3 2 2 3" xfId="9154" xr:uid="{00000000-0005-0000-0000-00004D240000}"/>
    <cellStyle name="40% - Accent3 3 3 2 3" xfId="9155" xr:uid="{00000000-0005-0000-0000-00004E240000}"/>
    <cellStyle name="40% - Accent3 3 3 2 3 2" xfId="9156" xr:uid="{00000000-0005-0000-0000-00004F240000}"/>
    <cellStyle name="40% - Accent3 3 3 2 4" xfId="9157" xr:uid="{00000000-0005-0000-0000-000050240000}"/>
    <cellStyle name="40% - Accent3 3 3 3" xfId="9158" xr:uid="{00000000-0005-0000-0000-000051240000}"/>
    <cellStyle name="40% - Accent3 3 3 3 2" xfId="9159" xr:uid="{00000000-0005-0000-0000-000052240000}"/>
    <cellStyle name="40% - Accent3 3 3 3 2 2" xfId="9160" xr:uid="{00000000-0005-0000-0000-000053240000}"/>
    <cellStyle name="40% - Accent3 3 3 3 3" xfId="9161" xr:uid="{00000000-0005-0000-0000-000054240000}"/>
    <cellStyle name="40% - Accent3 3 3 4" xfId="9162" xr:uid="{00000000-0005-0000-0000-000055240000}"/>
    <cellStyle name="40% - Accent3 3 3 4 2" xfId="9163" xr:uid="{00000000-0005-0000-0000-000056240000}"/>
    <cellStyle name="40% - Accent3 3 3 5" xfId="9164" xr:uid="{00000000-0005-0000-0000-000057240000}"/>
    <cellStyle name="40% - Accent3 3 4" xfId="9165" xr:uid="{00000000-0005-0000-0000-000058240000}"/>
    <cellStyle name="40% - Accent3 3 4 2" xfId="9166" xr:uid="{00000000-0005-0000-0000-000059240000}"/>
    <cellStyle name="40% - Accent3 3 4 2 2" xfId="9167" xr:uid="{00000000-0005-0000-0000-00005A240000}"/>
    <cellStyle name="40% - Accent3 3 4 2 2 2" xfId="9168" xr:uid="{00000000-0005-0000-0000-00005B240000}"/>
    <cellStyle name="40% - Accent3 3 4 2 3" xfId="9169" xr:uid="{00000000-0005-0000-0000-00005C240000}"/>
    <cellStyle name="40% - Accent3 3 4 3" xfId="9170" xr:uid="{00000000-0005-0000-0000-00005D240000}"/>
    <cellStyle name="40% - Accent3 3 4 3 2" xfId="9171" xr:uid="{00000000-0005-0000-0000-00005E240000}"/>
    <cellStyle name="40% - Accent3 3 4 4" xfId="9172" xr:uid="{00000000-0005-0000-0000-00005F240000}"/>
    <cellStyle name="40% - Accent3 3 5" xfId="9173" xr:uid="{00000000-0005-0000-0000-000060240000}"/>
    <cellStyle name="40% - Accent3 4" xfId="9174" xr:uid="{00000000-0005-0000-0000-000061240000}"/>
    <cellStyle name="40% - Accent3 4 2" xfId="9175" xr:uid="{00000000-0005-0000-0000-000062240000}"/>
    <cellStyle name="40% - Accent3 4 2 2" xfId="9176" xr:uid="{00000000-0005-0000-0000-000063240000}"/>
    <cellStyle name="40% - Accent3 4 2 2 2" xfId="9177" xr:uid="{00000000-0005-0000-0000-000064240000}"/>
    <cellStyle name="40% - Accent3 4 2 2 2 2" xfId="9178" xr:uid="{00000000-0005-0000-0000-000065240000}"/>
    <cellStyle name="40% - Accent3 4 2 2 2 2 2" xfId="9179" xr:uid="{00000000-0005-0000-0000-000066240000}"/>
    <cellStyle name="40% - Accent3 4 2 2 2 3" xfId="9180" xr:uid="{00000000-0005-0000-0000-000067240000}"/>
    <cellStyle name="40% - Accent3 4 2 2 3" xfId="9181" xr:uid="{00000000-0005-0000-0000-000068240000}"/>
    <cellStyle name="40% - Accent3 4 2 2 3 2" xfId="9182" xr:uid="{00000000-0005-0000-0000-000069240000}"/>
    <cellStyle name="40% - Accent3 4 2 2 4" xfId="9183" xr:uid="{00000000-0005-0000-0000-00006A240000}"/>
    <cellStyle name="40% - Accent3 4 2 3" xfId="9184" xr:uid="{00000000-0005-0000-0000-00006B240000}"/>
    <cellStyle name="40% - Accent3 4 2 3 2" xfId="9185" xr:uid="{00000000-0005-0000-0000-00006C240000}"/>
    <cellStyle name="40% - Accent3 4 2 3 2 2" xfId="9186" xr:uid="{00000000-0005-0000-0000-00006D240000}"/>
    <cellStyle name="40% - Accent3 4 2 3 3" xfId="9187" xr:uid="{00000000-0005-0000-0000-00006E240000}"/>
    <cellStyle name="40% - Accent3 4 2 4" xfId="9188" xr:uid="{00000000-0005-0000-0000-00006F240000}"/>
    <cellStyle name="40% - Accent3 4 2 4 2" xfId="9189" xr:uid="{00000000-0005-0000-0000-000070240000}"/>
    <cellStyle name="40% - Accent3 4 2 5" xfId="9190" xr:uid="{00000000-0005-0000-0000-000071240000}"/>
    <cellStyle name="40% - Accent3 5" xfId="9191" xr:uid="{00000000-0005-0000-0000-000072240000}"/>
    <cellStyle name="40% - Accent3 5 2" xfId="9192" xr:uid="{00000000-0005-0000-0000-000073240000}"/>
    <cellStyle name="40% - Accent3 5 2 2" xfId="9193" xr:uid="{00000000-0005-0000-0000-000074240000}"/>
    <cellStyle name="40% - Accent3 5 2 2 2" xfId="9194" xr:uid="{00000000-0005-0000-0000-000075240000}"/>
    <cellStyle name="40% - Accent3 5 2 3" xfId="9195" xr:uid="{00000000-0005-0000-0000-000076240000}"/>
    <cellStyle name="40% - Accent3 5 3" xfId="9196" xr:uid="{00000000-0005-0000-0000-000077240000}"/>
    <cellStyle name="40% - Accent3 5 3 2" xfId="9197" xr:uid="{00000000-0005-0000-0000-000078240000}"/>
    <cellStyle name="40% - Accent3 5 4" xfId="9198" xr:uid="{00000000-0005-0000-0000-000079240000}"/>
    <cellStyle name="40% - Accent3 6" xfId="9199" xr:uid="{00000000-0005-0000-0000-00007A240000}"/>
    <cellStyle name="40% - Accent3 6 2" xfId="9200" xr:uid="{00000000-0005-0000-0000-00007B240000}"/>
    <cellStyle name="40% - Accent3 6 2 2" xfId="9201" xr:uid="{00000000-0005-0000-0000-00007C240000}"/>
    <cellStyle name="40% - Accent3 6 3" xfId="9202" xr:uid="{00000000-0005-0000-0000-00007D240000}"/>
    <cellStyle name="40% - Accent3 7" xfId="9203" xr:uid="{00000000-0005-0000-0000-00007E240000}"/>
    <cellStyle name="40% - Accent3 7 2" xfId="9204" xr:uid="{00000000-0005-0000-0000-00007F240000}"/>
    <cellStyle name="40% - Accent3 8" xfId="9205" xr:uid="{00000000-0005-0000-0000-000080240000}"/>
    <cellStyle name="40% - Accent4 2" xfId="9206" xr:uid="{00000000-0005-0000-0000-000081240000}"/>
    <cellStyle name="40% - Accent4 2 10" xfId="9207" xr:uid="{00000000-0005-0000-0000-000082240000}"/>
    <cellStyle name="40% - Accent4 2 10 2" xfId="9208" xr:uid="{00000000-0005-0000-0000-000083240000}"/>
    <cellStyle name="40% - Accent4 2 10 2 2" xfId="9209" xr:uid="{00000000-0005-0000-0000-000084240000}"/>
    <cellStyle name="40% - Accent4 2 10 2 2 2" xfId="9210" xr:uid="{00000000-0005-0000-0000-000085240000}"/>
    <cellStyle name="40% - Accent4 2 10 2 3" xfId="9211" xr:uid="{00000000-0005-0000-0000-000086240000}"/>
    <cellStyle name="40% - Accent4 2 10 3" xfId="9212" xr:uid="{00000000-0005-0000-0000-000087240000}"/>
    <cellStyle name="40% - Accent4 2 10 3 2" xfId="9213" xr:uid="{00000000-0005-0000-0000-000088240000}"/>
    <cellStyle name="40% - Accent4 2 10 4" xfId="9214" xr:uid="{00000000-0005-0000-0000-000089240000}"/>
    <cellStyle name="40% - Accent4 2 11" xfId="9215" xr:uid="{00000000-0005-0000-0000-00008A240000}"/>
    <cellStyle name="40% - Accent4 2 11 2" xfId="9216" xr:uid="{00000000-0005-0000-0000-00008B240000}"/>
    <cellStyle name="40% - Accent4 2 11 2 2" xfId="9217" xr:uid="{00000000-0005-0000-0000-00008C240000}"/>
    <cellStyle name="40% - Accent4 2 11 3" xfId="9218" xr:uid="{00000000-0005-0000-0000-00008D240000}"/>
    <cellStyle name="40% - Accent4 2 12" xfId="9219" xr:uid="{00000000-0005-0000-0000-00008E240000}"/>
    <cellStyle name="40% - Accent4 2 12 2" xfId="9220" xr:uid="{00000000-0005-0000-0000-00008F240000}"/>
    <cellStyle name="40% - Accent4 2 13" xfId="9221" xr:uid="{00000000-0005-0000-0000-000090240000}"/>
    <cellStyle name="40% - Accent4 2 2" xfId="9222" xr:uid="{00000000-0005-0000-0000-000091240000}"/>
    <cellStyle name="40% - Accent4 2 2 2" xfId="9223" xr:uid="{00000000-0005-0000-0000-000092240000}"/>
    <cellStyle name="40% - Accent4 2 3" xfId="9224" xr:uid="{00000000-0005-0000-0000-000093240000}"/>
    <cellStyle name="40% - Accent4 2 3 2" xfId="9225" xr:uid="{00000000-0005-0000-0000-000094240000}"/>
    <cellStyle name="40% - Accent4 2 3 2 2" xfId="9226" xr:uid="{00000000-0005-0000-0000-000095240000}"/>
    <cellStyle name="40% - Accent4 2 3 2 2 2" xfId="9227" xr:uid="{00000000-0005-0000-0000-000096240000}"/>
    <cellStyle name="40% - Accent4 2 3 2 2 2 2" xfId="9228" xr:uid="{00000000-0005-0000-0000-000097240000}"/>
    <cellStyle name="40% - Accent4 2 3 2 2 2 2 2" xfId="9229" xr:uid="{00000000-0005-0000-0000-000098240000}"/>
    <cellStyle name="40% - Accent4 2 3 2 2 2 2 2 2" xfId="9230" xr:uid="{00000000-0005-0000-0000-000099240000}"/>
    <cellStyle name="40% - Accent4 2 3 2 2 2 2 2 2 2" xfId="9231" xr:uid="{00000000-0005-0000-0000-00009A240000}"/>
    <cellStyle name="40% - Accent4 2 3 2 2 2 2 2 3" xfId="9232" xr:uid="{00000000-0005-0000-0000-00009B240000}"/>
    <cellStyle name="40% - Accent4 2 3 2 2 2 2 3" xfId="9233" xr:uid="{00000000-0005-0000-0000-00009C240000}"/>
    <cellStyle name="40% - Accent4 2 3 2 2 2 2 3 2" xfId="9234" xr:uid="{00000000-0005-0000-0000-00009D240000}"/>
    <cellStyle name="40% - Accent4 2 3 2 2 2 2 4" xfId="9235" xr:uid="{00000000-0005-0000-0000-00009E240000}"/>
    <cellStyle name="40% - Accent4 2 3 2 2 2 3" xfId="9236" xr:uid="{00000000-0005-0000-0000-00009F240000}"/>
    <cellStyle name="40% - Accent4 2 3 2 2 2 3 2" xfId="9237" xr:uid="{00000000-0005-0000-0000-0000A0240000}"/>
    <cellStyle name="40% - Accent4 2 3 2 2 2 3 2 2" xfId="9238" xr:uid="{00000000-0005-0000-0000-0000A1240000}"/>
    <cellStyle name="40% - Accent4 2 3 2 2 2 3 3" xfId="9239" xr:uid="{00000000-0005-0000-0000-0000A2240000}"/>
    <cellStyle name="40% - Accent4 2 3 2 2 2 4" xfId="9240" xr:uid="{00000000-0005-0000-0000-0000A3240000}"/>
    <cellStyle name="40% - Accent4 2 3 2 2 2 4 2" xfId="9241" xr:uid="{00000000-0005-0000-0000-0000A4240000}"/>
    <cellStyle name="40% - Accent4 2 3 2 2 2 5" xfId="9242" xr:uid="{00000000-0005-0000-0000-0000A5240000}"/>
    <cellStyle name="40% - Accent4 2 3 2 2 3" xfId="9243" xr:uid="{00000000-0005-0000-0000-0000A6240000}"/>
    <cellStyle name="40% - Accent4 2 3 2 2 3 2" xfId="9244" xr:uid="{00000000-0005-0000-0000-0000A7240000}"/>
    <cellStyle name="40% - Accent4 2 3 2 2 3 2 2" xfId="9245" xr:uid="{00000000-0005-0000-0000-0000A8240000}"/>
    <cellStyle name="40% - Accent4 2 3 2 2 3 2 2 2" xfId="9246" xr:uid="{00000000-0005-0000-0000-0000A9240000}"/>
    <cellStyle name="40% - Accent4 2 3 2 2 3 2 2 2 2" xfId="9247" xr:uid="{00000000-0005-0000-0000-0000AA240000}"/>
    <cellStyle name="40% - Accent4 2 3 2 2 3 2 2 3" xfId="9248" xr:uid="{00000000-0005-0000-0000-0000AB240000}"/>
    <cellStyle name="40% - Accent4 2 3 2 2 3 2 3" xfId="9249" xr:uid="{00000000-0005-0000-0000-0000AC240000}"/>
    <cellStyle name="40% - Accent4 2 3 2 2 3 2 3 2" xfId="9250" xr:uid="{00000000-0005-0000-0000-0000AD240000}"/>
    <cellStyle name="40% - Accent4 2 3 2 2 3 2 4" xfId="9251" xr:uid="{00000000-0005-0000-0000-0000AE240000}"/>
    <cellStyle name="40% - Accent4 2 3 2 2 3 3" xfId="9252" xr:uid="{00000000-0005-0000-0000-0000AF240000}"/>
    <cellStyle name="40% - Accent4 2 3 2 2 3 3 2" xfId="9253" xr:uid="{00000000-0005-0000-0000-0000B0240000}"/>
    <cellStyle name="40% - Accent4 2 3 2 2 3 3 2 2" xfId="9254" xr:uid="{00000000-0005-0000-0000-0000B1240000}"/>
    <cellStyle name="40% - Accent4 2 3 2 2 3 3 3" xfId="9255" xr:uid="{00000000-0005-0000-0000-0000B2240000}"/>
    <cellStyle name="40% - Accent4 2 3 2 2 3 4" xfId="9256" xr:uid="{00000000-0005-0000-0000-0000B3240000}"/>
    <cellStyle name="40% - Accent4 2 3 2 2 3 4 2" xfId="9257" xr:uid="{00000000-0005-0000-0000-0000B4240000}"/>
    <cellStyle name="40% - Accent4 2 3 2 2 3 5" xfId="9258" xr:uid="{00000000-0005-0000-0000-0000B5240000}"/>
    <cellStyle name="40% - Accent4 2 3 2 2 4" xfId="9259" xr:uid="{00000000-0005-0000-0000-0000B6240000}"/>
    <cellStyle name="40% - Accent4 2 3 2 2 4 2" xfId="9260" xr:uid="{00000000-0005-0000-0000-0000B7240000}"/>
    <cellStyle name="40% - Accent4 2 3 2 2 4 2 2" xfId="9261" xr:uid="{00000000-0005-0000-0000-0000B8240000}"/>
    <cellStyle name="40% - Accent4 2 3 2 2 4 2 2 2" xfId="9262" xr:uid="{00000000-0005-0000-0000-0000B9240000}"/>
    <cellStyle name="40% - Accent4 2 3 2 2 4 2 3" xfId="9263" xr:uid="{00000000-0005-0000-0000-0000BA240000}"/>
    <cellStyle name="40% - Accent4 2 3 2 2 4 3" xfId="9264" xr:uid="{00000000-0005-0000-0000-0000BB240000}"/>
    <cellStyle name="40% - Accent4 2 3 2 2 4 3 2" xfId="9265" xr:uid="{00000000-0005-0000-0000-0000BC240000}"/>
    <cellStyle name="40% - Accent4 2 3 2 2 4 4" xfId="9266" xr:uid="{00000000-0005-0000-0000-0000BD240000}"/>
    <cellStyle name="40% - Accent4 2 3 2 2 5" xfId="9267" xr:uid="{00000000-0005-0000-0000-0000BE240000}"/>
    <cellStyle name="40% - Accent4 2 3 2 2 5 2" xfId="9268" xr:uid="{00000000-0005-0000-0000-0000BF240000}"/>
    <cellStyle name="40% - Accent4 2 3 2 2 5 2 2" xfId="9269" xr:uid="{00000000-0005-0000-0000-0000C0240000}"/>
    <cellStyle name="40% - Accent4 2 3 2 2 5 3" xfId="9270" xr:uid="{00000000-0005-0000-0000-0000C1240000}"/>
    <cellStyle name="40% - Accent4 2 3 2 2 6" xfId="9271" xr:uid="{00000000-0005-0000-0000-0000C2240000}"/>
    <cellStyle name="40% - Accent4 2 3 2 2 6 2" xfId="9272" xr:uid="{00000000-0005-0000-0000-0000C3240000}"/>
    <cellStyle name="40% - Accent4 2 3 2 2 7" xfId="9273" xr:uid="{00000000-0005-0000-0000-0000C4240000}"/>
    <cellStyle name="40% - Accent4 2 3 2 3" xfId="9274" xr:uid="{00000000-0005-0000-0000-0000C5240000}"/>
    <cellStyle name="40% - Accent4 2 3 2 3 2" xfId="9275" xr:uid="{00000000-0005-0000-0000-0000C6240000}"/>
    <cellStyle name="40% - Accent4 2 3 2 3 2 2" xfId="9276" xr:uid="{00000000-0005-0000-0000-0000C7240000}"/>
    <cellStyle name="40% - Accent4 2 3 2 3 2 2 2" xfId="9277" xr:uid="{00000000-0005-0000-0000-0000C8240000}"/>
    <cellStyle name="40% - Accent4 2 3 2 3 2 2 2 2" xfId="9278" xr:uid="{00000000-0005-0000-0000-0000C9240000}"/>
    <cellStyle name="40% - Accent4 2 3 2 3 2 2 3" xfId="9279" xr:uid="{00000000-0005-0000-0000-0000CA240000}"/>
    <cellStyle name="40% - Accent4 2 3 2 3 2 3" xfId="9280" xr:uid="{00000000-0005-0000-0000-0000CB240000}"/>
    <cellStyle name="40% - Accent4 2 3 2 3 2 3 2" xfId="9281" xr:uid="{00000000-0005-0000-0000-0000CC240000}"/>
    <cellStyle name="40% - Accent4 2 3 2 3 2 4" xfId="9282" xr:uid="{00000000-0005-0000-0000-0000CD240000}"/>
    <cellStyle name="40% - Accent4 2 3 2 3 3" xfId="9283" xr:uid="{00000000-0005-0000-0000-0000CE240000}"/>
    <cellStyle name="40% - Accent4 2 3 2 3 3 2" xfId="9284" xr:uid="{00000000-0005-0000-0000-0000CF240000}"/>
    <cellStyle name="40% - Accent4 2 3 2 3 3 2 2" xfId="9285" xr:uid="{00000000-0005-0000-0000-0000D0240000}"/>
    <cellStyle name="40% - Accent4 2 3 2 3 3 3" xfId="9286" xr:uid="{00000000-0005-0000-0000-0000D1240000}"/>
    <cellStyle name="40% - Accent4 2 3 2 3 4" xfId="9287" xr:uid="{00000000-0005-0000-0000-0000D2240000}"/>
    <cellStyle name="40% - Accent4 2 3 2 3 4 2" xfId="9288" xr:uid="{00000000-0005-0000-0000-0000D3240000}"/>
    <cellStyle name="40% - Accent4 2 3 2 3 5" xfId="9289" xr:uid="{00000000-0005-0000-0000-0000D4240000}"/>
    <cellStyle name="40% - Accent4 2 3 2 4" xfId="9290" xr:uid="{00000000-0005-0000-0000-0000D5240000}"/>
    <cellStyle name="40% - Accent4 2 3 2 4 2" xfId="9291" xr:uid="{00000000-0005-0000-0000-0000D6240000}"/>
    <cellStyle name="40% - Accent4 2 3 2 4 2 2" xfId="9292" xr:uid="{00000000-0005-0000-0000-0000D7240000}"/>
    <cellStyle name="40% - Accent4 2 3 2 4 2 2 2" xfId="9293" xr:uid="{00000000-0005-0000-0000-0000D8240000}"/>
    <cellStyle name="40% - Accent4 2 3 2 4 2 2 2 2" xfId="9294" xr:uid="{00000000-0005-0000-0000-0000D9240000}"/>
    <cellStyle name="40% - Accent4 2 3 2 4 2 2 3" xfId="9295" xr:uid="{00000000-0005-0000-0000-0000DA240000}"/>
    <cellStyle name="40% - Accent4 2 3 2 4 2 3" xfId="9296" xr:uid="{00000000-0005-0000-0000-0000DB240000}"/>
    <cellStyle name="40% - Accent4 2 3 2 4 2 3 2" xfId="9297" xr:uid="{00000000-0005-0000-0000-0000DC240000}"/>
    <cellStyle name="40% - Accent4 2 3 2 4 2 4" xfId="9298" xr:uid="{00000000-0005-0000-0000-0000DD240000}"/>
    <cellStyle name="40% - Accent4 2 3 2 4 3" xfId="9299" xr:uid="{00000000-0005-0000-0000-0000DE240000}"/>
    <cellStyle name="40% - Accent4 2 3 2 4 3 2" xfId="9300" xr:uid="{00000000-0005-0000-0000-0000DF240000}"/>
    <cellStyle name="40% - Accent4 2 3 2 4 3 2 2" xfId="9301" xr:uid="{00000000-0005-0000-0000-0000E0240000}"/>
    <cellStyle name="40% - Accent4 2 3 2 4 3 3" xfId="9302" xr:uid="{00000000-0005-0000-0000-0000E1240000}"/>
    <cellStyle name="40% - Accent4 2 3 2 4 4" xfId="9303" xr:uid="{00000000-0005-0000-0000-0000E2240000}"/>
    <cellStyle name="40% - Accent4 2 3 2 4 4 2" xfId="9304" xr:uid="{00000000-0005-0000-0000-0000E3240000}"/>
    <cellStyle name="40% - Accent4 2 3 2 4 5" xfId="9305" xr:uid="{00000000-0005-0000-0000-0000E4240000}"/>
    <cellStyle name="40% - Accent4 2 3 2 5" xfId="9306" xr:uid="{00000000-0005-0000-0000-0000E5240000}"/>
    <cellStyle name="40% - Accent4 2 3 2 5 2" xfId="9307" xr:uid="{00000000-0005-0000-0000-0000E6240000}"/>
    <cellStyle name="40% - Accent4 2 3 2 5 2 2" xfId="9308" xr:uid="{00000000-0005-0000-0000-0000E7240000}"/>
    <cellStyle name="40% - Accent4 2 3 2 5 2 2 2" xfId="9309" xr:uid="{00000000-0005-0000-0000-0000E8240000}"/>
    <cellStyle name="40% - Accent4 2 3 2 5 2 3" xfId="9310" xr:uid="{00000000-0005-0000-0000-0000E9240000}"/>
    <cellStyle name="40% - Accent4 2 3 2 5 3" xfId="9311" xr:uid="{00000000-0005-0000-0000-0000EA240000}"/>
    <cellStyle name="40% - Accent4 2 3 2 5 3 2" xfId="9312" xr:uid="{00000000-0005-0000-0000-0000EB240000}"/>
    <cellStyle name="40% - Accent4 2 3 2 5 4" xfId="9313" xr:uid="{00000000-0005-0000-0000-0000EC240000}"/>
    <cellStyle name="40% - Accent4 2 3 2 6" xfId="9314" xr:uid="{00000000-0005-0000-0000-0000ED240000}"/>
    <cellStyle name="40% - Accent4 2 3 2 6 2" xfId="9315" xr:uid="{00000000-0005-0000-0000-0000EE240000}"/>
    <cellStyle name="40% - Accent4 2 3 2 6 2 2" xfId="9316" xr:uid="{00000000-0005-0000-0000-0000EF240000}"/>
    <cellStyle name="40% - Accent4 2 3 2 6 3" xfId="9317" xr:uid="{00000000-0005-0000-0000-0000F0240000}"/>
    <cellStyle name="40% - Accent4 2 3 2 7" xfId="9318" xr:uid="{00000000-0005-0000-0000-0000F1240000}"/>
    <cellStyle name="40% - Accent4 2 3 2 7 2" xfId="9319" xr:uid="{00000000-0005-0000-0000-0000F2240000}"/>
    <cellStyle name="40% - Accent4 2 3 2 8" xfId="9320" xr:uid="{00000000-0005-0000-0000-0000F3240000}"/>
    <cellStyle name="40% - Accent4 2 3 3" xfId="9321" xr:uid="{00000000-0005-0000-0000-0000F4240000}"/>
    <cellStyle name="40% - Accent4 2 3 3 2" xfId="9322" xr:uid="{00000000-0005-0000-0000-0000F5240000}"/>
    <cellStyle name="40% - Accent4 2 3 3 2 2" xfId="9323" xr:uid="{00000000-0005-0000-0000-0000F6240000}"/>
    <cellStyle name="40% - Accent4 2 3 3 2 2 2" xfId="9324" xr:uid="{00000000-0005-0000-0000-0000F7240000}"/>
    <cellStyle name="40% - Accent4 2 3 3 2 2 2 2" xfId="9325" xr:uid="{00000000-0005-0000-0000-0000F8240000}"/>
    <cellStyle name="40% - Accent4 2 3 3 2 2 2 2 2" xfId="9326" xr:uid="{00000000-0005-0000-0000-0000F9240000}"/>
    <cellStyle name="40% - Accent4 2 3 3 2 2 2 3" xfId="9327" xr:uid="{00000000-0005-0000-0000-0000FA240000}"/>
    <cellStyle name="40% - Accent4 2 3 3 2 2 3" xfId="9328" xr:uid="{00000000-0005-0000-0000-0000FB240000}"/>
    <cellStyle name="40% - Accent4 2 3 3 2 2 3 2" xfId="9329" xr:uid="{00000000-0005-0000-0000-0000FC240000}"/>
    <cellStyle name="40% - Accent4 2 3 3 2 2 4" xfId="9330" xr:uid="{00000000-0005-0000-0000-0000FD240000}"/>
    <cellStyle name="40% - Accent4 2 3 3 2 3" xfId="9331" xr:uid="{00000000-0005-0000-0000-0000FE240000}"/>
    <cellStyle name="40% - Accent4 2 3 3 2 3 2" xfId="9332" xr:uid="{00000000-0005-0000-0000-0000FF240000}"/>
    <cellStyle name="40% - Accent4 2 3 3 2 3 2 2" xfId="9333" xr:uid="{00000000-0005-0000-0000-000000250000}"/>
    <cellStyle name="40% - Accent4 2 3 3 2 3 3" xfId="9334" xr:uid="{00000000-0005-0000-0000-000001250000}"/>
    <cellStyle name="40% - Accent4 2 3 3 2 4" xfId="9335" xr:uid="{00000000-0005-0000-0000-000002250000}"/>
    <cellStyle name="40% - Accent4 2 3 3 2 4 2" xfId="9336" xr:uid="{00000000-0005-0000-0000-000003250000}"/>
    <cellStyle name="40% - Accent4 2 3 3 2 5" xfId="9337" xr:uid="{00000000-0005-0000-0000-000004250000}"/>
    <cellStyle name="40% - Accent4 2 3 3 3" xfId="9338" xr:uid="{00000000-0005-0000-0000-000005250000}"/>
    <cellStyle name="40% - Accent4 2 3 3 3 2" xfId="9339" xr:uid="{00000000-0005-0000-0000-000006250000}"/>
    <cellStyle name="40% - Accent4 2 3 3 3 2 2" xfId="9340" xr:uid="{00000000-0005-0000-0000-000007250000}"/>
    <cellStyle name="40% - Accent4 2 3 3 3 2 2 2" xfId="9341" xr:uid="{00000000-0005-0000-0000-000008250000}"/>
    <cellStyle name="40% - Accent4 2 3 3 3 2 2 2 2" xfId="9342" xr:uid="{00000000-0005-0000-0000-000009250000}"/>
    <cellStyle name="40% - Accent4 2 3 3 3 2 2 3" xfId="9343" xr:uid="{00000000-0005-0000-0000-00000A250000}"/>
    <cellStyle name="40% - Accent4 2 3 3 3 2 3" xfId="9344" xr:uid="{00000000-0005-0000-0000-00000B250000}"/>
    <cellStyle name="40% - Accent4 2 3 3 3 2 3 2" xfId="9345" xr:uid="{00000000-0005-0000-0000-00000C250000}"/>
    <cellStyle name="40% - Accent4 2 3 3 3 2 4" xfId="9346" xr:uid="{00000000-0005-0000-0000-00000D250000}"/>
    <cellStyle name="40% - Accent4 2 3 3 3 3" xfId="9347" xr:uid="{00000000-0005-0000-0000-00000E250000}"/>
    <cellStyle name="40% - Accent4 2 3 3 3 3 2" xfId="9348" xr:uid="{00000000-0005-0000-0000-00000F250000}"/>
    <cellStyle name="40% - Accent4 2 3 3 3 3 2 2" xfId="9349" xr:uid="{00000000-0005-0000-0000-000010250000}"/>
    <cellStyle name="40% - Accent4 2 3 3 3 3 3" xfId="9350" xr:uid="{00000000-0005-0000-0000-000011250000}"/>
    <cellStyle name="40% - Accent4 2 3 3 3 4" xfId="9351" xr:uid="{00000000-0005-0000-0000-000012250000}"/>
    <cellStyle name="40% - Accent4 2 3 3 3 4 2" xfId="9352" xr:uid="{00000000-0005-0000-0000-000013250000}"/>
    <cellStyle name="40% - Accent4 2 3 3 3 5" xfId="9353" xr:uid="{00000000-0005-0000-0000-000014250000}"/>
    <cellStyle name="40% - Accent4 2 3 3 4" xfId="9354" xr:uid="{00000000-0005-0000-0000-000015250000}"/>
    <cellStyle name="40% - Accent4 2 3 3 4 2" xfId="9355" xr:uid="{00000000-0005-0000-0000-000016250000}"/>
    <cellStyle name="40% - Accent4 2 3 3 4 2 2" xfId="9356" xr:uid="{00000000-0005-0000-0000-000017250000}"/>
    <cellStyle name="40% - Accent4 2 3 3 4 2 2 2" xfId="9357" xr:uid="{00000000-0005-0000-0000-000018250000}"/>
    <cellStyle name="40% - Accent4 2 3 3 4 2 3" xfId="9358" xr:uid="{00000000-0005-0000-0000-000019250000}"/>
    <cellStyle name="40% - Accent4 2 3 3 4 3" xfId="9359" xr:uid="{00000000-0005-0000-0000-00001A250000}"/>
    <cellStyle name="40% - Accent4 2 3 3 4 3 2" xfId="9360" xr:uid="{00000000-0005-0000-0000-00001B250000}"/>
    <cellStyle name="40% - Accent4 2 3 3 4 4" xfId="9361" xr:uid="{00000000-0005-0000-0000-00001C250000}"/>
    <cellStyle name="40% - Accent4 2 3 3 5" xfId="9362" xr:uid="{00000000-0005-0000-0000-00001D250000}"/>
    <cellStyle name="40% - Accent4 2 3 3 5 2" xfId="9363" xr:uid="{00000000-0005-0000-0000-00001E250000}"/>
    <cellStyle name="40% - Accent4 2 3 3 5 2 2" xfId="9364" xr:uid="{00000000-0005-0000-0000-00001F250000}"/>
    <cellStyle name="40% - Accent4 2 3 3 5 3" xfId="9365" xr:uid="{00000000-0005-0000-0000-000020250000}"/>
    <cellStyle name="40% - Accent4 2 3 3 6" xfId="9366" xr:uid="{00000000-0005-0000-0000-000021250000}"/>
    <cellStyle name="40% - Accent4 2 3 3 6 2" xfId="9367" xr:uid="{00000000-0005-0000-0000-000022250000}"/>
    <cellStyle name="40% - Accent4 2 3 3 7" xfId="9368" xr:uid="{00000000-0005-0000-0000-000023250000}"/>
    <cellStyle name="40% - Accent4 2 3 4" xfId="9369" xr:uid="{00000000-0005-0000-0000-000024250000}"/>
    <cellStyle name="40% - Accent4 2 3 4 2" xfId="9370" xr:uid="{00000000-0005-0000-0000-000025250000}"/>
    <cellStyle name="40% - Accent4 2 3 4 2 2" xfId="9371" xr:uid="{00000000-0005-0000-0000-000026250000}"/>
    <cellStyle name="40% - Accent4 2 3 4 2 2 2" xfId="9372" xr:uid="{00000000-0005-0000-0000-000027250000}"/>
    <cellStyle name="40% - Accent4 2 3 4 2 2 2 2" xfId="9373" xr:uid="{00000000-0005-0000-0000-000028250000}"/>
    <cellStyle name="40% - Accent4 2 3 4 2 2 3" xfId="9374" xr:uid="{00000000-0005-0000-0000-000029250000}"/>
    <cellStyle name="40% - Accent4 2 3 4 2 3" xfId="9375" xr:uid="{00000000-0005-0000-0000-00002A250000}"/>
    <cellStyle name="40% - Accent4 2 3 4 2 3 2" xfId="9376" xr:uid="{00000000-0005-0000-0000-00002B250000}"/>
    <cellStyle name="40% - Accent4 2 3 4 2 4" xfId="9377" xr:uid="{00000000-0005-0000-0000-00002C250000}"/>
    <cellStyle name="40% - Accent4 2 3 4 3" xfId="9378" xr:uid="{00000000-0005-0000-0000-00002D250000}"/>
    <cellStyle name="40% - Accent4 2 3 4 3 2" xfId="9379" xr:uid="{00000000-0005-0000-0000-00002E250000}"/>
    <cellStyle name="40% - Accent4 2 3 4 3 2 2" xfId="9380" xr:uid="{00000000-0005-0000-0000-00002F250000}"/>
    <cellStyle name="40% - Accent4 2 3 4 3 3" xfId="9381" xr:uid="{00000000-0005-0000-0000-000030250000}"/>
    <cellStyle name="40% - Accent4 2 3 4 4" xfId="9382" xr:uid="{00000000-0005-0000-0000-000031250000}"/>
    <cellStyle name="40% - Accent4 2 3 4 4 2" xfId="9383" xr:uid="{00000000-0005-0000-0000-000032250000}"/>
    <cellStyle name="40% - Accent4 2 3 4 5" xfId="9384" xr:uid="{00000000-0005-0000-0000-000033250000}"/>
    <cellStyle name="40% - Accent4 2 3 5" xfId="9385" xr:uid="{00000000-0005-0000-0000-000034250000}"/>
    <cellStyle name="40% - Accent4 2 3 5 2" xfId="9386" xr:uid="{00000000-0005-0000-0000-000035250000}"/>
    <cellStyle name="40% - Accent4 2 3 5 2 2" xfId="9387" xr:uid="{00000000-0005-0000-0000-000036250000}"/>
    <cellStyle name="40% - Accent4 2 3 5 2 2 2" xfId="9388" xr:uid="{00000000-0005-0000-0000-000037250000}"/>
    <cellStyle name="40% - Accent4 2 3 5 2 2 2 2" xfId="9389" xr:uid="{00000000-0005-0000-0000-000038250000}"/>
    <cellStyle name="40% - Accent4 2 3 5 2 2 3" xfId="9390" xr:uid="{00000000-0005-0000-0000-000039250000}"/>
    <cellStyle name="40% - Accent4 2 3 5 2 3" xfId="9391" xr:uid="{00000000-0005-0000-0000-00003A250000}"/>
    <cellStyle name="40% - Accent4 2 3 5 2 3 2" xfId="9392" xr:uid="{00000000-0005-0000-0000-00003B250000}"/>
    <cellStyle name="40% - Accent4 2 3 5 2 4" xfId="9393" xr:uid="{00000000-0005-0000-0000-00003C250000}"/>
    <cellStyle name="40% - Accent4 2 3 5 3" xfId="9394" xr:uid="{00000000-0005-0000-0000-00003D250000}"/>
    <cellStyle name="40% - Accent4 2 3 5 3 2" xfId="9395" xr:uid="{00000000-0005-0000-0000-00003E250000}"/>
    <cellStyle name="40% - Accent4 2 3 5 3 2 2" xfId="9396" xr:uid="{00000000-0005-0000-0000-00003F250000}"/>
    <cellStyle name="40% - Accent4 2 3 5 3 3" xfId="9397" xr:uid="{00000000-0005-0000-0000-000040250000}"/>
    <cellStyle name="40% - Accent4 2 3 5 4" xfId="9398" xr:uid="{00000000-0005-0000-0000-000041250000}"/>
    <cellStyle name="40% - Accent4 2 3 5 4 2" xfId="9399" xr:uid="{00000000-0005-0000-0000-000042250000}"/>
    <cellStyle name="40% - Accent4 2 3 5 5" xfId="9400" xr:uid="{00000000-0005-0000-0000-000043250000}"/>
    <cellStyle name="40% - Accent4 2 3 6" xfId="9401" xr:uid="{00000000-0005-0000-0000-000044250000}"/>
    <cellStyle name="40% - Accent4 2 3 6 2" xfId="9402" xr:uid="{00000000-0005-0000-0000-000045250000}"/>
    <cellStyle name="40% - Accent4 2 3 6 2 2" xfId="9403" xr:uid="{00000000-0005-0000-0000-000046250000}"/>
    <cellStyle name="40% - Accent4 2 3 6 2 2 2" xfId="9404" xr:uid="{00000000-0005-0000-0000-000047250000}"/>
    <cellStyle name="40% - Accent4 2 3 6 2 3" xfId="9405" xr:uid="{00000000-0005-0000-0000-000048250000}"/>
    <cellStyle name="40% - Accent4 2 3 6 3" xfId="9406" xr:uid="{00000000-0005-0000-0000-000049250000}"/>
    <cellStyle name="40% - Accent4 2 3 6 3 2" xfId="9407" xr:uid="{00000000-0005-0000-0000-00004A250000}"/>
    <cellStyle name="40% - Accent4 2 3 6 4" xfId="9408" xr:uid="{00000000-0005-0000-0000-00004B250000}"/>
    <cellStyle name="40% - Accent4 2 3 7" xfId="9409" xr:uid="{00000000-0005-0000-0000-00004C250000}"/>
    <cellStyle name="40% - Accent4 2 3 7 2" xfId="9410" xr:uid="{00000000-0005-0000-0000-00004D250000}"/>
    <cellStyle name="40% - Accent4 2 3 7 2 2" xfId="9411" xr:uid="{00000000-0005-0000-0000-00004E250000}"/>
    <cellStyle name="40% - Accent4 2 3 7 3" xfId="9412" xr:uid="{00000000-0005-0000-0000-00004F250000}"/>
    <cellStyle name="40% - Accent4 2 3 8" xfId="9413" xr:uid="{00000000-0005-0000-0000-000050250000}"/>
    <cellStyle name="40% - Accent4 2 3 8 2" xfId="9414" xr:uid="{00000000-0005-0000-0000-000051250000}"/>
    <cellStyle name="40% - Accent4 2 3 9" xfId="9415" xr:uid="{00000000-0005-0000-0000-000052250000}"/>
    <cellStyle name="40% - Accent4 2 4" xfId="9416" xr:uid="{00000000-0005-0000-0000-000053250000}"/>
    <cellStyle name="40% - Accent4 2 4 2" xfId="9417" xr:uid="{00000000-0005-0000-0000-000054250000}"/>
    <cellStyle name="40% - Accent4 2 4 2 2" xfId="9418" xr:uid="{00000000-0005-0000-0000-000055250000}"/>
    <cellStyle name="40% - Accent4 2 4 2 2 2" xfId="9419" xr:uid="{00000000-0005-0000-0000-000056250000}"/>
    <cellStyle name="40% - Accent4 2 4 2 2 2 2" xfId="9420" xr:uid="{00000000-0005-0000-0000-000057250000}"/>
    <cellStyle name="40% - Accent4 2 4 2 2 2 2 2" xfId="9421" xr:uid="{00000000-0005-0000-0000-000058250000}"/>
    <cellStyle name="40% - Accent4 2 4 2 2 2 2 2 2" xfId="9422" xr:uid="{00000000-0005-0000-0000-000059250000}"/>
    <cellStyle name="40% - Accent4 2 4 2 2 2 2 2 2 2" xfId="9423" xr:uid="{00000000-0005-0000-0000-00005A250000}"/>
    <cellStyle name="40% - Accent4 2 4 2 2 2 2 2 3" xfId="9424" xr:uid="{00000000-0005-0000-0000-00005B250000}"/>
    <cellStyle name="40% - Accent4 2 4 2 2 2 2 3" xfId="9425" xr:uid="{00000000-0005-0000-0000-00005C250000}"/>
    <cellStyle name="40% - Accent4 2 4 2 2 2 2 3 2" xfId="9426" xr:uid="{00000000-0005-0000-0000-00005D250000}"/>
    <cellStyle name="40% - Accent4 2 4 2 2 2 2 4" xfId="9427" xr:uid="{00000000-0005-0000-0000-00005E250000}"/>
    <cellStyle name="40% - Accent4 2 4 2 2 2 3" xfId="9428" xr:uid="{00000000-0005-0000-0000-00005F250000}"/>
    <cellStyle name="40% - Accent4 2 4 2 2 2 3 2" xfId="9429" xr:uid="{00000000-0005-0000-0000-000060250000}"/>
    <cellStyle name="40% - Accent4 2 4 2 2 2 3 2 2" xfId="9430" xr:uid="{00000000-0005-0000-0000-000061250000}"/>
    <cellStyle name="40% - Accent4 2 4 2 2 2 3 3" xfId="9431" xr:uid="{00000000-0005-0000-0000-000062250000}"/>
    <cellStyle name="40% - Accent4 2 4 2 2 2 4" xfId="9432" xr:uid="{00000000-0005-0000-0000-000063250000}"/>
    <cellStyle name="40% - Accent4 2 4 2 2 2 4 2" xfId="9433" xr:uid="{00000000-0005-0000-0000-000064250000}"/>
    <cellStyle name="40% - Accent4 2 4 2 2 2 5" xfId="9434" xr:uid="{00000000-0005-0000-0000-000065250000}"/>
    <cellStyle name="40% - Accent4 2 4 2 2 3" xfId="9435" xr:uid="{00000000-0005-0000-0000-000066250000}"/>
    <cellStyle name="40% - Accent4 2 4 2 2 3 2" xfId="9436" xr:uid="{00000000-0005-0000-0000-000067250000}"/>
    <cellStyle name="40% - Accent4 2 4 2 2 3 2 2" xfId="9437" xr:uid="{00000000-0005-0000-0000-000068250000}"/>
    <cellStyle name="40% - Accent4 2 4 2 2 3 2 2 2" xfId="9438" xr:uid="{00000000-0005-0000-0000-000069250000}"/>
    <cellStyle name="40% - Accent4 2 4 2 2 3 2 2 2 2" xfId="9439" xr:uid="{00000000-0005-0000-0000-00006A250000}"/>
    <cellStyle name="40% - Accent4 2 4 2 2 3 2 2 3" xfId="9440" xr:uid="{00000000-0005-0000-0000-00006B250000}"/>
    <cellStyle name="40% - Accent4 2 4 2 2 3 2 3" xfId="9441" xr:uid="{00000000-0005-0000-0000-00006C250000}"/>
    <cellStyle name="40% - Accent4 2 4 2 2 3 2 3 2" xfId="9442" xr:uid="{00000000-0005-0000-0000-00006D250000}"/>
    <cellStyle name="40% - Accent4 2 4 2 2 3 2 4" xfId="9443" xr:uid="{00000000-0005-0000-0000-00006E250000}"/>
    <cellStyle name="40% - Accent4 2 4 2 2 3 3" xfId="9444" xr:uid="{00000000-0005-0000-0000-00006F250000}"/>
    <cellStyle name="40% - Accent4 2 4 2 2 3 3 2" xfId="9445" xr:uid="{00000000-0005-0000-0000-000070250000}"/>
    <cellStyle name="40% - Accent4 2 4 2 2 3 3 2 2" xfId="9446" xr:uid="{00000000-0005-0000-0000-000071250000}"/>
    <cellStyle name="40% - Accent4 2 4 2 2 3 3 3" xfId="9447" xr:uid="{00000000-0005-0000-0000-000072250000}"/>
    <cellStyle name="40% - Accent4 2 4 2 2 3 4" xfId="9448" xr:uid="{00000000-0005-0000-0000-000073250000}"/>
    <cellStyle name="40% - Accent4 2 4 2 2 3 4 2" xfId="9449" xr:uid="{00000000-0005-0000-0000-000074250000}"/>
    <cellStyle name="40% - Accent4 2 4 2 2 3 5" xfId="9450" xr:uid="{00000000-0005-0000-0000-000075250000}"/>
    <cellStyle name="40% - Accent4 2 4 2 2 4" xfId="9451" xr:uid="{00000000-0005-0000-0000-000076250000}"/>
    <cellStyle name="40% - Accent4 2 4 2 2 4 2" xfId="9452" xr:uid="{00000000-0005-0000-0000-000077250000}"/>
    <cellStyle name="40% - Accent4 2 4 2 2 4 2 2" xfId="9453" xr:uid="{00000000-0005-0000-0000-000078250000}"/>
    <cellStyle name="40% - Accent4 2 4 2 2 4 2 2 2" xfId="9454" xr:uid="{00000000-0005-0000-0000-000079250000}"/>
    <cellStyle name="40% - Accent4 2 4 2 2 4 2 3" xfId="9455" xr:uid="{00000000-0005-0000-0000-00007A250000}"/>
    <cellStyle name="40% - Accent4 2 4 2 2 4 3" xfId="9456" xr:uid="{00000000-0005-0000-0000-00007B250000}"/>
    <cellStyle name="40% - Accent4 2 4 2 2 4 3 2" xfId="9457" xr:uid="{00000000-0005-0000-0000-00007C250000}"/>
    <cellStyle name="40% - Accent4 2 4 2 2 4 4" xfId="9458" xr:uid="{00000000-0005-0000-0000-00007D250000}"/>
    <cellStyle name="40% - Accent4 2 4 2 2 5" xfId="9459" xr:uid="{00000000-0005-0000-0000-00007E250000}"/>
    <cellStyle name="40% - Accent4 2 4 2 2 5 2" xfId="9460" xr:uid="{00000000-0005-0000-0000-00007F250000}"/>
    <cellStyle name="40% - Accent4 2 4 2 2 5 2 2" xfId="9461" xr:uid="{00000000-0005-0000-0000-000080250000}"/>
    <cellStyle name="40% - Accent4 2 4 2 2 5 3" xfId="9462" xr:uid="{00000000-0005-0000-0000-000081250000}"/>
    <cellStyle name="40% - Accent4 2 4 2 2 6" xfId="9463" xr:uid="{00000000-0005-0000-0000-000082250000}"/>
    <cellStyle name="40% - Accent4 2 4 2 2 6 2" xfId="9464" xr:uid="{00000000-0005-0000-0000-000083250000}"/>
    <cellStyle name="40% - Accent4 2 4 2 2 7" xfId="9465" xr:uid="{00000000-0005-0000-0000-000084250000}"/>
    <cellStyle name="40% - Accent4 2 4 2 3" xfId="9466" xr:uid="{00000000-0005-0000-0000-000085250000}"/>
    <cellStyle name="40% - Accent4 2 4 2 3 2" xfId="9467" xr:uid="{00000000-0005-0000-0000-000086250000}"/>
    <cellStyle name="40% - Accent4 2 4 2 3 2 2" xfId="9468" xr:uid="{00000000-0005-0000-0000-000087250000}"/>
    <cellStyle name="40% - Accent4 2 4 2 3 2 2 2" xfId="9469" xr:uid="{00000000-0005-0000-0000-000088250000}"/>
    <cellStyle name="40% - Accent4 2 4 2 3 2 2 2 2" xfId="9470" xr:uid="{00000000-0005-0000-0000-000089250000}"/>
    <cellStyle name="40% - Accent4 2 4 2 3 2 2 3" xfId="9471" xr:uid="{00000000-0005-0000-0000-00008A250000}"/>
    <cellStyle name="40% - Accent4 2 4 2 3 2 3" xfId="9472" xr:uid="{00000000-0005-0000-0000-00008B250000}"/>
    <cellStyle name="40% - Accent4 2 4 2 3 2 3 2" xfId="9473" xr:uid="{00000000-0005-0000-0000-00008C250000}"/>
    <cellStyle name="40% - Accent4 2 4 2 3 2 4" xfId="9474" xr:uid="{00000000-0005-0000-0000-00008D250000}"/>
    <cellStyle name="40% - Accent4 2 4 2 3 3" xfId="9475" xr:uid="{00000000-0005-0000-0000-00008E250000}"/>
    <cellStyle name="40% - Accent4 2 4 2 3 3 2" xfId="9476" xr:uid="{00000000-0005-0000-0000-00008F250000}"/>
    <cellStyle name="40% - Accent4 2 4 2 3 3 2 2" xfId="9477" xr:uid="{00000000-0005-0000-0000-000090250000}"/>
    <cellStyle name="40% - Accent4 2 4 2 3 3 3" xfId="9478" xr:uid="{00000000-0005-0000-0000-000091250000}"/>
    <cellStyle name="40% - Accent4 2 4 2 3 4" xfId="9479" xr:uid="{00000000-0005-0000-0000-000092250000}"/>
    <cellStyle name="40% - Accent4 2 4 2 3 4 2" xfId="9480" xr:uid="{00000000-0005-0000-0000-000093250000}"/>
    <cellStyle name="40% - Accent4 2 4 2 3 5" xfId="9481" xr:uid="{00000000-0005-0000-0000-000094250000}"/>
    <cellStyle name="40% - Accent4 2 4 2 4" xfId="9482" xr:uid="{00000000-0005-0000-0000-000095250000}"/>
    <cellStyle name="40% - Accent4 2 4 2 4 2" xfId="9483" xr:uid="{00000000-0005-0000-0000-000096250000}"/>
    <cellStyle name="40% - Accent4 2 4 2 4 2 2" xfId="9484" xr:uid="{00000000-0005-0000-0000-000097250000}"/>
    <cellStyle name="40% - Accent4 2 4 2 4 2 2 2" xfId="9485" xr:uid="{00000000-0005-0000-0000-000098250000}"/>
    <cellStyle name="40% - Accent4 2 4 2 4 2 2 2 2" xfId="9486" xr:uid="{00000000-0005-0000-0000-000099250000}"/>
    <cellStyle name="40% - Accent4 2 4 2 4 2 2 3" xfId="9487" xr:uid="{00000000-0005-0000-0000-00009A250000}"/>
    <cellStyle name="40% - Accent4 2 4 2 4 2 3" xfId="9488" xr:uid="{00000000-0005-0000-0000-00009B250000}"/>
    <cellStyle name="40% - Accent4 2 4 2 4 2 3 2" xfId="9489" xr:uid="{00000000-0005-0000-0000-00009C250000}"/>
    <cellStyle name="40% - Accent4 2 4 2 4 2 4" xfId="9490" xr:uid="{00000000-0005-0000-0000-00009D250000}"/>
    <cellStyle name="40% - Accent4 2 4 2 4 3" xfId="9491" xr:uid="{00000000-0005-0000-0000-00009E250000}"/>
    <cellStyle name="40% - Accent4 2 4 2 4 3 2" xfId="9492" xr:uid="{00000000-0005-0000-0000-00009F250000}"/>
    <cellStyle name="40% - Accent4 2 4 2 4 3 2 2" xfId="9493" xr:uid="{00000000-0005-0000-0000-0000A0250000}"/>
    <cellStyle name="40% - Accent4 2 4 2 4 3 3" xfId="9494" xr:uid="{00000000-0005-0000-0000-0000A1250000}"/>
    <cellStyle name="40% - Accent4 2 4 2 4 4" xfId="9495" xr:uid="{00000000-0005-0000-0000-0000A2250000}"/>
    <cellStyle name="40% - Accent4 2 4 2 4 4 2" xfId="9496" xr:uid="{00000000-0005-0000-0000-0000A3250000}"/>
    <cellStyle name="40% - Accent4 2 4 2 4 5" xfId="9497" xr:uid="{00000000-0005-0000-0000-0000A4250000}"/>
    <cellStyle name="40% - Accent4 2 4 2 5" xfId="9498" xr:uid="{00000000-0005-0000-0000-0000A5250000}"/>
    <cellStyle name="40% - Accent4 2 4 2 5 2" xfId="9499" xr:uid="{00000000-0005-0000-0000-0000A6250000}"/>
    <cellStyle name="40% - Accent4 2 4 2 5 2 2" xfId="9500" xr:uid="{00000000-0005-0000-0000-0000A7250000}"/>
    <cellStyle name="40% - Accent4 2 4 2 5 2 2 2" xfId="9501" xr:uid="{00000000-0005-0000-0000-0000A8250000}"/>
    <cellStyle name="40% - Accent4 2 4 2 5 2 3" xfId="9502" xr:uid="{00000000-0005-0000-0000-0000A9250000}"/>
    <cellStyle name="40% - Accent4 2 4 2 5 3" xfId="9503" xr:uid="{00000000-0005-0000-0000-0000AA250000}"/>
    <cellStyle name="40% - Accent4 2 4 2 5 3 2" xfId="9504" xr:uid="{00000000-0005-0000-0000-0000AB250000}"/>
    <cellStyle name="40% - Accent4 2 4 2 5 4" xfId="9505" xr:uid="{00000000-0005-0000-0000-0000AC250000}"/>
    <cellStyle name="40% - Accent4 2 4 2 6" xfId="9506" xr:uid="{00000000-0005-0000-0000-0000AD250000}"/>
    <cellStyle name="40% - Accent4 2 4 2 6 2" xfId="9507" xr:uid="{00000000-0005-0000-0000-0000AE250000}"/>
    <cellStyle name="40% - Accent4 2 4 2 6 2 2" xfId="9508" xr:uid="{00000000-0005-0000-0000-0000AF250000}"/>
    <cellStyle name="40% - Accent4 2 4 2 6 3" xfId="9509" xr:uid="{00000000-0005-0000-0000-0000B0250000}"/>
    <cellStyle name="40% - Accent4 2 4 2 7" xfId="9510" xr:uid="{00000000-0005-0000-0000-0000B1250000}"/>
    <cellStyle name="40% - Accent4 2 4 2 7 2" xfId="9511" xr:uid="{00000000-0005-0000-0000-0000B2250000}"/>
    <cellStyle name="40% - Accent4 2 4 2 8" xfId="9512" xr:uid="{00000000-0005-0000-0000-0000B3250000}"/>
    <cellStyle name="40% - Accent4 2 4 3" xfId="9513" xr:uid="{00000000-0005-0000-0000-0000B4250000}"/>
    <cellStyle name="40% - Accent4 2 4 3 2" xfId="9514" xr:uid="{00000000-0005-0000-0000-0000B5250000}"/>
    <cellStyle name="40% - Accent4 2 4 3 2 2" xfId="9515" xr:uid="{00000000-0005-0000-0000-0000B6250000}"/>
    <cellStyle name="40% - Accent4 2 4 3 2 2 2" xfId="9516" xr:uid="{00000000-0005-0000-0000-0000B7250000}"/>
    <cellStyle name="40% - Accent4 2 4 3 2 2 2 2" xfId="9517" xr:uid="{00000000-0005-0000-0000-0000B8250000}"/>
    <cellStyle name="40% - Accent4 2 4 3 2 2 2 2 2" xfId="9518" xr:uid="{00000000-0005-0000-0000-0000B9250000}"/>
    <cellStyle name="40% - Accent4 2 4 3 2 2 2 3" xfId="9519" xr:uid="{00000000-0005-0000-0000-0000BA250000}"/>
    <cellStyle name="40% - Accent4 2 4 3 2 2 3" xfId="9520" xr:uid="{00000000-0005-0000-0000-0000BB250000}"/>
    <cellStyle name="40% - Accent4 2 4 3 2 2 3 2" xfId="9521" xr:uid="{00000000-0005-0000-0000-0000BC250000}"/>
    <cellStyle name="40% - Accent4 2 4 3 2 2 4" xfId="9522" xr:uid="{00000000-0005-0000-0000-0000BD250000}"/>
    <cellStyle name="40% - Accent4 2 4 3 2 3" xfId="9523" xr:uid="{00000000-0005-0000-0000-0000BE250000}"/>
    <cellStyle name="40% - Accent4 2 4 3 2 3 2" xfId="9524" xr:uid="{00000000-0005-0000-0000-0000BF250000}"/>
    <cellStyle name="40% - Accent4 2 4 3 2 3 2 2" xfId="9525" xr:uid="{00000000-0005-0000-0000-0000C0250000}"/>
    <cellStyle name="40% - Accent4 2 4 3 2 3 3" xfId="9526" xr:uid="{00000000-0005-0000-0000-0000C1250000}"/>
    <cellStyle name="40% - Accent4 2 4 3 2 4" xfId="9527" xr:uid="{00000000-0005-0000-0000-0000C2250000}"/>
    <cellStyle name="40% - Accent4 2 4 3 2 4 2" xfId="9528" xr:uid="{00000000-0005-0000-0000-0000C3250000}"/>
    <cellStyle name="40% - Accent4 2 4 3 2 5" xfId="9529" xr:uid="{00000000-0005-0000-0000-0000C4250000}"/>
    <cellStyle name="40% - Accent4 2 4 3 3" xfId="9530" xr:uid="{00000000-0005-0000-0000-0000C5250000}"/>
    <cellStyle name="40% - Accent4 2 4 3 3 2" xfId="9531" xr:uid="{00000000-0005-0000-0000-0000C6250000}"/>
    <cellStyle name="40% - Accent4 2 4 3 3 2 2" xfId="9532" xr:uid="{00000000-0005-0000-0000-0000C7250000}"/>
    <cellStyle name="40% - Accent4 2 4 3 3 2 2 2" xfId="9533" xr:uid="{00000000-0005-0000-0000-0000C8250000}"/>
    <cellStyle name="40% - Accent4 2 4 3 3 2 2 2 2" xfId="9534" xr:uid="{00000000-0005-0000-0000-0000C9250000}"/>
    <cellStyle name="40% - Accent4 2 4 3 3 2 2 3" xfId="9535" xr:uid="{00000000-0005-0000-0000-0000CA250000}"/>
    <cellStyle name="40% - Accent4 2 4 3 3 2 3" xfId="9536" xr:uid="{00000000-0005-0000-0000-0000CB250000}"/>
    <cellStyle name="40% - Accent4 2 4 3 3 2 3 2" xfId="9537" xr:uid="{00000000-0005-0000-0000-0000CC250000}"/>
    <cellStyle name="40% - Accent4 2 4 3 3 2 4" xfId="9538" xr:uid="{00000000-0005-0000-0000-0000CD250000}"/>
    <cellStyle name="40% - Accent4 2 4 3 3 3" xfId="9539" xr:uid="{00000000-0005-0000-0000-0000CE250000}"/>
    <cellStyle name="40% - Accent4 2 4 3 3 3 2" xfId="9540" xr:uid="{00000000-0005-0000-0000-0000CF250000}"/>
    <cellStyle name="40% - Accent4 2 4 3 3 3 2 2" xfId="9541" xr:uid="{00000000-0005-0000-0000-0000D0250000}"/>
    <cellStyle name="40% - Accent4 2 4 3 3 3 3" xfId="9542" xr:uid="{00000000-0005-0000-0000-0000D1250000}"/>
    <cellStyle name="40% - Accent4 2 4 3 3 4" xfId="9543" xr:uid="{00000000-0005-0000-0000-0000D2250000}"/>
    <cellStyle name="40% - Accent4 2 4 3 3 4 2" xfId="9544" xr:uid="{00000000-0005-0000-0000-0000D3250000}"/>
    <cellStyle name="40% - Accent4 2 4 3 3 5" xfId="9545" xr:uid="{00000000-0005-0000-0000-0000D4250000}"/>
    <cellStyle name="40% - Accent4 2 4 3 4" xfId="9546" xr:uid="{00000000-0005-0000-0000-0000D5250000}"/>
    <cellStyle name="40% - Accent4 2 4 3 4 2" xfId="9547" xr:uid="{00000000-0005-0000-0000-0000D6250000}"/>
    <cellStyle name="40% - Accent4 2 4 3 4 2 2" xfId="9548" xr:uid="{00000000-0005-0000-0000-0000D7250000}"/>
    <cellStyle name="40% - Accent4 2 4 3 4 2 2 2" xfId="9549" xr:uid="{00000000-0005-0000-0000-0000D8250000}"/>
    <cellStyle name="40% - Accent4 2 4 3 4 2 3" xfId="9550" xr:uid="{00000000-0005-0000-0000-0000D9250000}"/>
    <cellStyle name="40% - Accent4 2 4 3 4 3" xfId="9551" xr:uid="{00000000-0005-0000-0000-0000DA250000}"/>
    <cellStyle name="40% - Accent4 2 4 3 4 3 2" xfId="9552" xr:uid="{00000000-0005-0000-0000-0000DB250000}"/>
    <cellStyle name="40% - Accent4 2 4 3 4 4" xfId="9553" xr:uid="{00000000-0005-0000-0000-0000DC250000}"/>
    <cellStyle name="40% - Accent4 2 4 3 5" xfId="9554" xr:uid="{00000000-0005-0000-0000-0000DD250000}"/>
    <cellStyle name="40% - Accent4 2 4 3 5 2" xfId="9555" xr:uid="{00000000-0005-0000-0000-0000DE250000}"/>
    <cellStyle name="40% - Accent4 2 4 3 5 2 2" xfId="9556" xr:uid="{00000000-0005-0000-0000-0000DF250000}"/>
    <cellStyle name="40% - Accent4 2 4 3 5 3" xfId="9557" xr:uid="{00000000-0005-0000-0000-0000E0250000}"/>
    <cellStyle name="40% - Accent4 2 4 3 6" xfId="9558" xr:uid="{00000000-0005-0000-0000-0000E1250000}"/>
    <cellStyle name="40% - Accent4 2 4 3 6 2" xfId="9559" xr:uid="{00000000-0005-0000-0000-0000E2250000}"/>
    <cellStyle name="40% - Accent4 2 4 3 7" xfId="9560" xr:uid="{00000000-0005-0000-0000-0000E3250000}"/>
    <cellStyle name="40% - Accent4 2 4 4" xfId="9561" xr:uid="{00000000-0005-0000-0000-0000E4250000}"/>
    <cellStyle name="40% - Accent4 2 4 4 2" xfId="9562" xr:uid="{00000000-0005-0000-0000-0000E5250000}"/>
    <cellStyle name="40% - Accent4 2 4 4 2 2" xfId="9563" xr:uid="{00000000-0005-0000-0000-0000E6250000}"/>
    <cellStyle name="40% - Accent4 2 4 4 2 2 2" xfId="9564" xr:uid="{00000000-0005-0000-0000-0000E7250000}"/>
    <cellStyle name="40% - Accent4 2 4 4 2 2 2 2" xfId="9565" xr:uid="{00000000-0005-0000-0000-0000E8250000}"/>
    <cellStyle name="40% - Accent4 2 4 4 2 2 3" xfId="9566" xr:uid="{00000000-0005-0000-0000-0000E9250000}"/>
    <cellStyle name="40% - Accent4 2 4 4 2 3" xfId="9567" xr:uid="{00000000-0005-0000-0000-0000EA250000}"/>
    <cellStyle name="40% - Accent4 2 4 4 2 3 2" xfId="9568" xr:uid="{00000000-0005-0000-0000-0000EB250000}"/>
    <cellStyle name="40% - Accent4 2 4 4 2 4" xfId="9569" xr:uid="{00000000-0005-0000-0000-0000EC250000}"/>
    <cellStyle name="40% - Accent4 2 4 4 3" xfId="9570" xr:uid="{00000000-0005-0000-0000-0000ED250000}"/>
    <cellStyle name="40% - Accent4 2 4 4 3 2" xfId="9571" xr:uid="{00000000-0005-0000-0000-0000EE250000}"/>
    <cellStyle name="40% - Accent4 2 4 4 3 2 2" xfId="9572" xr:uid="{00000000-0005-0000-0000-0000EF250000}"/>
    <cellStyle name="40% - Accent4 2 4 4 3 3" xfId="9573" xr:uid="{00000000-0005-0000-0000-0000F0250000}"/>
    <cellStyle name="40% - Accent4 2 4 4 4" xfId="9574" xr:uid="{00000000-0005-0000-0000-0000F1250000}"/>
    <cellStyle name="40% - Accent4 2 4 4 4 2" xfId="9575" xr:uid="{00000000-0005-0000-0000-0000F2250000}"/>
    <cellStyle name="40% - Accent4 2 4 4 5" xfId="9576" xr:uid="{00000000-0005-0000-0000-0000F3250000}"/>
    <cellStyle name="40% - Accent4 2 4 5" xfId="9577" xr:uid="{00000000-0005-0000-0000-0000F4250000}"/>
    <cellStyle name="40% - Accent4 2 4 5 2" xfId="9578" xr:uid="{00000000-0005-0000-0000-0000F5250000}"/>
    <cellStyle name="40% - Accent4 2 4 5 2 2" xfId="9579" xr:uid="{00000000-0005-0000-0000-0000F6250000}"/>
    <cellStyle name="40% - Accent4 2 4 5 2 2 2" xfId="9580" xr:uid="{00000000-0005-0000-0000-0000F7250000}"/>
    <cellStyle name="40% - Accent4 2 4 5 2 2 2 2" xfId="9581" xr:uid="{00000000-0005-0000-0000-0000F8250000}"/>
    <cellStyle name="40% - Accent4 2 4 5 2 2 3" xfId="9582" xr:uid="{00000000-0005-0000-0000-0000F9250000}"/>
    <cellStyle name="40% - Accent4 2 4 5 2 3" xfId="9583" xr:uid="{00000000-0005-0000-0000-0000FA250000}"/>
    <cellStyle name="40% - Accent4 2 4 5 2 3 2" xfId="9584" xr:uid="{00000000-0005-0000-0000-0000FB250000}"/>
    <cellStyle name="40% - Accent4 2 4 5 2 4" xfId="9585" xr:uid="{00000000-0005-0000-0000-0000FC250000}"/>
    <cellStyle name="40% - Accent4 2 4 5 3" xfId="9586" xr:uid="{00000000-0005-0000-0000-0000FD250000}"/>
    <cellStyle name="40% - Accent4 2 4 5 3 2" xfId="9587" xr:uid="{00000000-0005-0000-0000-0000FE250000}"/>
    <cellStyle name="40% - Accent4 2 4 5 3 2 2" xfId="9588" xr:uid="{00000000-0005-0000-0000-0000FF250000}"/>
    <cellStyle name="40% - Accent4 2 4 5 3 3" xfId="9589" xr:uid="{00000000-0005-0000-0000-000000260000}"/>
    <cellStyle name="40% - Accent4 2 4 5 4" xfId="9590" xr:uid="{00000000-0005-0000-0000-000001260000}"/>
    <cellStyle name="40% - Accent4 2 4 5 4 2" xfId="9591" xr:uid="{00000000-0005-0000-0000-000002260000}"/>
    <cellStyle name="40% - Accent4 2 4 5 5" xfId="9592" xr:uid="{00000000-0005-0000-0000-000003260000}"/>
    <cellStyle name="40% - Accent4 2 4 6" xfId="9593" xr:uid="{00000000-0005-0000-0000-000004260000}"/>
    <cellStyle name="40% - Accent4 2 4 6 2" xfId="9594" xr:uid="{00000000-0005-0000-0000-000005260000}"/>
    <cellStyle name="40% - Accent4 2 4 6 2 2" xfId="9595" xr:uid="{00000000-0005-0000-0000-000006260000}"/>
    <cellStyle name="40% - Accent4 2 4 6 2 2 2" xfId="9596" xr:uid="{00000000-0005-0000-0000-000007260000}"/>
    <cellStyle name="40% - Accent4 2 4 6 2 3" xfId="9597" xr:uid="{00000000-0005-0000-0000-000008260000}"/>
    <cellStyle name="40% - Accent4 2 4 6 3" xfId="9598" xr:uid="{00000000-0005-0000-0000-000009260000}"/>
    <cellStyle name="40% - Accent4 2 4 6 3 2" xfId="9599" xr:uid="{00000000-0005-0000-0000-00000A260000}"/>
    <cellStyle name="40% - Accent4 2 4 6 4" xfId="9600" xr:uid="{00000000-0005-0000-0000-00000B260000}"/>
    <cellStyle name="40% - Accent4 2 4 7" xfId="9601" xr:uid="{00000000-0005-0000-0000-00000C260000}"/>
    <cellStyle name="40% - Accent4 2 4 7 2" xfId="9602" xr:uid="{00000000-0005-0000-0000-00000D260000}"/>
    <cellStyle name="40% - Accent4 2 4 7 2 2" xfId="9603" xr:uid="{00000000-0005-0000-0000-00000E260000}"/>
    <cellStyle name="40% - Accent4 2 4 7 3" xfId="9604" xr:uid="{00000000-0005-0000-0000-00000F260000}"/>
    <cellStyle name="40% - Accent4 2 4 8" xfId="9605" xr:uid="{00000000-0005-0000-0000-000010260000}"/>
    <cellStyle name="40% - Accent4 2 4 8 2" xfId="9606" xr:uid="{00000000-0005-0000-0000-000011260000}"/>
    <cellStyle name="40% - Accent4 2 4 9" xfId="9607" xr:uid="{00000000-0005-0000-0000-000012260000}"/>
    <cellStyle name="40% - Accent4 2 5" xfId="9608" xr:uid="{00000000-0005-0000-0000-000013260000}"/>
    <cellStyle name="40% - Accent4 2 5 2" xfId="9609" xr:uid="{00000000-0005-0000-0000-000014260000}"/>
    <cellStyle name="40% - Accent4 2 5 2 2" xfId="9610" xr:uid="{00000000-0005-0000-0000-000015260000}"/>
    <cellStyle name="40% - Accent4 2 5 2 2 2" xfId="9611" xr:uid="{00000000-0005-0000-0000-000016260000}"/>
    <cellStyle name="40% - Accent4 2 5 2 2 2 2" xfId="9612" xr:uid="{00000000-0005-0000-0000-000017260000}"/>
    <cellStyle name="40% - Accent4 2 5 2 2 2 2 2" xfId="9613" xr:uid="{00000000-0005-0000-0000-000018260000}"/>
    <cellStyle name="40% - Accent4 2 5 2 2 2 2 2 2" xfId="9614" xr:uid="{00000000-0005-0000-0000-000019260000}"/>
    <cellStyle name="40% - Accent4 2 5 2 2 2 2 2 2 2" xfId="9615" xr:uid="{00000000-0005-0000-0000-00001A260000}"/>
    <cellStyle name="40% - Accent4 2 5 2 2 2 2 2 3" xfId="9616" xr:uid="{00000000-0005-0000-0000-00001B260000}"/>
    <cellStyle name="40% - Accent4 2 5 2 2 2 2 3" xfId="9617" xr:uid="{00000000-0005-0000-0000-00001C260000}"/>
    <cellStyle name="40% - Accent4 2 5 2 2 2 2 3 2" xfId="9618" xr:uid="{00000000-0005-0000-0000-00001D260000}"/>
    <cellStyle name="40% - Accent4 2 5 2 2 2 2 4" xfId="9619" xr:uid="{00000000-0005-0000-0000-00001E260000}"/>
    <cellStyle name="40% - Accent4 2 5 2 2 2 3" xfId="9620" xr:uid="{00000000-0005-0000-0000-00001F260000}"/>
    <cellStyle name="40% - Accent4 2 5 2 2 2 3 2" xfId="9621" xr:uid="{00000000-0005-0000-0000-000020260000}"/>
    <cellStyle name="40% - Accent4 2 5 2 2 2 3 2 2" xfId="9622" xr:uid="{00000000-0005-0000-0000-000021260000}"/>
    <cellStyle name="40% - Accent4 2 5 2 2 2 3 3" xfId="9623" xr:uid="{00000000-0005-0000-0000-000022260000}"/>
    <cellStyle name="40% - Accent4 2 5 2 2 2 4" xfId="9624" xr:uid="{00000000-0005-0000-0000-000023260000}"/>
    <cellStyle name="40% - Accent4 2 5 2 2 2 4 2" xfId="9625" xr:uid="{00000000-0005-0000-0000-000024260000}"/>
    <cellStyle name="40% - Accent4 2 5 2 2 2 5" xfId="9626" xr:uid="{00000000-0005-0000-0000-000025260000}"/>
    <cellStyle name="40% - Accent4 2 5 2 2 3" xfId="9627" xr:uid="{00000000-0005-0000-0000-000026260000}"/>
    <cellStyle name="40% - Accent4 2 5 2 2 3 2" xfId="9628" xr:uid="{00000000-0005-0000-0000-000027260000}"/>
    <cellStyle name="40% - Accent4 2 5 2 2 3 2 2" xfId="9629" xr:uid="{00000000-0005-0000-0000-000028260000}"/>
    <cellStyle name="40% - Accent4 2 5 2 2 3 2 2 2" xfId="9630" xr:uid="{00000000-0005-0000-0000-000029260000}"/>
    <cellStyle name="40% - Accent4 2 5 2 2 3 2 2 2 2" xfId="9631" xr:uid="{00000000-0005-0000-0000-00002A260000}"/>
    <cellStyle name="40% - Accent4 2 5 2 2 3 2 2 3" xfId="9632" xr:uid="{00000000-0005-0000-0000-00002B260000}"/>
    <cellStyle name="40% - Accent4 2 5 2 2 3 2 3" xfId="9633" xr:uid="{00000000-0005-0000-0000-00002C260000}"/>
    <cellStyle name="40% - Accent4 2 5 2 2 3 2 3 2" xfId="9634" xr:uid="{00000000-0005-0000-0000-00002D260000}"/>
    <cellStyle name="40% - Accent4 2 5 2 2 3 2 4" xfId="9635" xr:uid="{00000000-0005-0000-0000-00002E260000}"/>
    <cellStyle name="40% - Accent4 2 5 2 2 3 3" xfId="9636" xr:uid="{00000000-0005-0000-0000-00002F260000}"/>
    <cellStyle name="40% - Accent4 2 5 2 2 3 3 2" xfId="9637" xr:uid="{00000000-0005-0000-0000-000030260000}"/>
    <cellStyle name="40% - Accent4 2 5 2 2 3 3 2 2" xfId="9638" xr:uid="{00000000-0005-0000-0000-000031260000}"/>
    <cellStyle name="40% - Accent4 2 5 2 2 3 3 3" xfId="9639" xr:uid="{00000000-0005-0000-0000-000032260000}"/>
    <cellStyle name="40% - Accent4 2 5 2 2 3 4" xfId="9640" xr:uid="{00000000-0005-0000-0000-000033260000}"/>
    <cellStyle name="40% - Accent4 2 5 2 2 3 4 2" xfId="9641" xr:uid="{00000000-0005-0000-0000-000034260000}"/>
    <cellStyle name="40% - Accent4 2 5 2 2 3 5" xfId="9642" xr:uid="{00000000-0005-0000-0000-000035260000}"/>
    <cellStyle name="40% - Accent4 2 5 2 2 4" xfId="9643" xr:uid="{00000000-0005-0000-0000-000036260000}"/>
    <cellStyle name="40% - Accent4 2 5 2 2 4 2" xfId="9644" xr:uid="{00000000-0005-0000-0000-000037260000}"/>
    <cellStyle name="40% - Accent4 2 5 2 2 4 2 2" xfId="9645" xr:uid="{00000000-0005-0000-0000-000038260000}"/>
    <cellStyle name="40% - Accent4 2 5 2 2 4 2 2 2" xfId="9646" xr:uid="{00000000-0005-0000-0000-000039260000}"/>
    <cellStyle name="40% - Accent4 2 5 2 2 4 2 3" xfId="9647" xr:uid="{00000000-0005-0000-0000-00003A260000}"/>
    <cellStyle name="40% - Accent4 2 5 2 2 4 3" xfId="9648" xr:uid="{00000000-0005-0000-0000-00003B260000}"/>
    <cellStyle name="40% - Accent4 2 5 2 2 4 3 2" xfId="9649" xr:uid="{00000000-0005-0000-0000-00003C260000}"/>
    <cellStyle name="40% - Accent4 2 5 2 2 4 4" xfId="9650" xr:uid="{00000000-0005-0000-0000-00003D260000}"/>
    <cellStyle name="40% - Accent4 2 5 2 2 5" xfId="9651" xr:uid="{00000000-0005-0000-0000-00003E260000}"/>
    <cellStyle name="40% - Accent4 2 5 2 2 5 2" xfId="9652" xr:uid="{00000000-0005-0000-0000-00003F260000}"/>
    <cellStyle name="40% - Accent4 2 5 2 2 5 2 2" xfId="9653" xr:uid="{00000000-0005-0000-0000-000040260000}"/>
    <cellStyle name="40% - Accent4 2 5 2 2 5 3" xfId="9654" xr:uid="{00000000-0005-0000-0000-000041260000}"/>
    <cellStyle name="40% - Accent4 2 5 2 2 6" xfId="9655" xr:uid="{00000000-0005-0000-0000-000042260000}"/>
    <cellStyle name="40% - Accent4 2 5 2 2 6 2" xfId="9656" xr:uid="{00000000-0005-0000-0000-000043260000}"/>
    <cellStyle name="40% - Accent4 2 5 2 2 7" xfId="9657" xr:uid="{00000000-0005-0000-0000-000044260000}"/>
    <cellStyle name="40% - Accent4 2 5 2 3" xfId="9658" xr:uid="{00000000-0005-0000-0000-000045260000}"/>
    <cellStyle name="40% - Accent4 2 5 2 3 2" xfId="9659" xr:uid="{00000000-0005-0000-0000-000046260000}"/>
    <cellStyle name="40% - Accent4 2 5 2 3 2 2" xfId="9660" xr:uid="{00000000-0005-0000-0000-000047260000}"/>
    <cellStyle name="40% - Accent4 2 5 2 3 2 2 2" xfId="9661" xr:uid="{00000000-0005-0000-0000-000048260000}"/>
    <cellStyle name="40% - Accent4 2 5 2 3 2 2 2 2" xfId="9662" xr:uid="{00000000-0005-0000-0000-000049260000}"/>
    <cellStyle name="40% - Accent4 2 5 2 3 2 2 3" xfId="9663" xr:uid="{00000000-0005-0000-0000-00004A260000}"/>
    <cellStyle name="40% - Accent4 2 5 2 3 2 3" xfId="9664" xr:uid="{00000000-0005-0000-0000-00004B260000}"/>
    <cellStyle name="40% - Accent4 2 5 2 3 2 3 2" xfId="9665" xr:uid="{00000000-0005-0000-0000-00004C260000}"/>
    <cellStyle name="40% - Accent4 2 5 2 3 2 4" xfId="9666" xr:uid="{00000000-0005-0000-0000-00004D260000}"/>
    <cellStyle name="40% - Accent4 2 5 2 3 3" xfId="9667" xr:uid="{00000000-0005-0000-0000-00004E260000}"/>
    <cellStyle name="40% - Accent4 2 5 2 3 3 2" xfId="9668" xr:uid="{00000000-0005-0000-0000-00004F260000}"/>
    <cellStyle name="40% - Accent4 2 5 2 3 3 2 2" xfId="9669" xr:uid="{00000000-0005-0000-0000-000050260000}"/>
    <cellStyle name="40% - Accent4 2 5 2 3 3 3" xfId="9670" xr:uid="{00000000-0005-0000-0000-000051260000}"/>
    <cellStyle name="40% - Accent4 2 5 2 3 4" xfId="9671" xr:uid="{00000000-0005-0000-0000-000052260000}"/>
    <cellStyle name="40% - Accent4 2 5 2 3 4 2" xfId="9672" xr:uid="{00000000-0005-0000-0000-000053260000}"/>
    <cellStyle name="40% - Accent4 2 5 2 3 5" xfId="9673" xr:uid="{00000000-0005-0000-0000-000054260000}"/>
    <cellStyle name="40% - Accent4 2 5 2 4" xfId="9674" xr:uid="{00000000-0005-0000-0000-000055260000}"/>
    <cellStyle name="40% - Accent4 2 5 2 4 2" xfId="9675" xr:uid="{00000000-0005-0000-0000-000056260000}"/>
    <cellStyle name="40% - Accent4 2 5 2 4 2 2" xfId="9676" xr:uid="{00000000-0005-0000-0000-000057260000}"/>
    <cellStyle name="40% - Accent4 2 5 2 4 2 2 2" xfId="9677" xr:uid="{00000000-0005-0000-0000-000058260000}"/>
    <cellStyle name="40% - Accent4 2 5 2 4 2 2 2 2" xfId="9678" xr:uid="{00000000-0005-0000-0000-000059260000}"/>
    <cellStyle name="40% - Accent4 2 5 2 4 2 2 3" xfId="9679" xr:uid="{00000000-0005-0000-0000-00005A260000}"/>
    <cellStyle name="40% - Accent4 2 5 2 4 2 3" xfId="9680" xr:uid="{00000000-0005-0000-0000-00005B260000}"/>
    <cellStyle name="40% - Accent4 2 5 2 4 2 3 2" xfId="9681" xr:uid="{00000000-0005-0000-0000-00005C260000}"/>
    <cellStyle name="40% - Accent4 2 5 2 4 2 4" xfId="9682" xr:uid="{00000000-0005-0000-0000-00005D260000}"/>
    <cellStyle name="40% - Accent4 2 5 2 4 3" xfId="9683" xr:uid="{00000000-0005-0000-0000-00005E260000}"/>
    <cellStyle name="40% - Accent4 2 5 2 4 3 2" xfId="9684" xr:uid="{00000000-0005-0000-0000-00005F260000}"/>
    <cellStyle name="40% - Accent4 2 5 2 4 3 2 2" xfId="9685" xr:uid="{00000000-0005-0000-0000-000060260000}"/>
    <cellStyle name="40% - Accent4 2 5 2 4 3 3" xfId="9686" xr:uid="{00000000-0005-0000-0000-000061260000}"/>
    <cellStyle name="40% - Accent4 2 5 2 4 4" xfId="9687" xr:uid="{00000000-0005-0000-0000-000062260000}"/>
    <cellStyle name="40% - Accent4 2 5 2 4 4 2" xfId="9688" xr:uid="{00000000-0005-0000-0000-000063260000}"/>
    <cellStyle name="40% - Accent4 2 5 2 4 5" xfId="9689" xr:uid="{00000000-0005-0000-0000-000064260000}"/>
    <cellStyle name="40% - Accent4 2 5 2 5" xfId="9690" xr:uid="{00000000-0005-0000-0000-000065260000}"/>
    <cellStyle name="40% - Accent4 2 5 2 5 2" xfId="9691" xr:uid="{00000000-0005-0000-0000-000066260000}"/>
    <cellStyle name="40% - Accent4 2 5 2 5 2 2" xfId="9692" xr:uid="{00000000-0005-0000-0000-000067260000}"/>
    <cellStyle name="40% - Accent4 2 5 2 5 2 2 2" xfId="9693" xr:uid="{00000000-0005-0000-0000-000068260000}"/>
    <cellStyle name="40% - Accent4 2 5 2 5 2 3" xfId="9694" xr:uid="{00000000-0005-0000-0000-000069260000}"/>
    <cellStyle name="40% - Accent4 2 5 2 5 3" xfId="9695" xr:uid="{00000000-0005-0000-0000-00006A260000}"/>
    <cellStyle name="40% - Accent4 2 5 2 5 3 2" xfId="9696" xr:uid="{00000000-0005-0000-0000-00006B260000}"/>
    <cellStyle name="40% - Accent4 2 5 2 5 4" xfId="9697" xr:uid="{00000000-0005-0000-0000-00006C260000}"/>
    <cellStyle name="40% - Accent4 2 5 2 6" xfId="9698" xr:uid="{00000000-0005-0000-0000-00006D260000}"/>
    <cellStyle name="40% - Accent4 2 5 2 6 2" xfId="9699" xr:uid="{00000000-0005-0000-0000-00006E260000}"/>
    <cellStyle name="40% - Accent4 2 5 2 6 2 2" xfId="9700" xr:uid="{00000000-0005-0000-0000-00006F260000}"/>
    <cellStyle name="40% - Accent4 2 5 2 6 3" xfId="9701" xr:uid="{00000000-0005-0000-0000-000070260000}"/>
    <cellStyle name="40% - Accent4 2 5 2 7" xfId="9702" xr:uid="{00000000-0005-0000-0000-000071260000}"/>
    <cellStyle name="40% - Accent4 2 5 2 7 2" xfId="9703" xr:uid="{00000000-0005-0000-0000-000072260000}"/>
    <cellStyle name="40% - Accent4 2 5 2 8" xfId="9704" xr:uid="{00000000-0005-0000-0000-000073260000}"/>
    <cellStyle name="40% - Accent4 2 5 3" xfId="9705" xr:uid="{00000000-0005-0000-0000-000074260000}"/>
    <cellStyle name="40% - Accent4 2 5 3 2" xfId="9706" xr:uid="{00000000-0005-0000-0000-000075260000}"/>
    <cellStyle name="40% - Accent4 2 5 3 2 2" xfId="9707" xr:uid="{00000000-0005-0000-0000-000076260000}"/>
    <cellStyle name="40% - Accent4 2 5 3 2 2 2" xfId="9708" xr:uid="{00000000-0005-0000-0000-000077260000}"/>
    <cellStyle name="40% - Accent4 2 5 3 2 2 2 2" xfId="9709" xr:uid="{00000000-0005-0000-0000-000078260000}"/>
    <cellStyle name="40% - Accent4 2 5 3 2 2 2 2 2" xfId="9710" xr:uid="{00000000-0005-0000-0000-000079260000}"/>
    <cellStyle name="40% - Accent4 2 5 3 2 2 2 3" xfId="9711" xr:uid="{00000000-0005-0000-0000-00007A260000}"/>
    <cellStyle name="40% - Accent4 2 5 3 2 2 3" xfId="9712" xr:uid="{00000000-0005-0000-0000-00007B260000}"/>
    <cellStyle name="40% - Accent4 2 5 3 2 2 3 2" xfId="9713" xr:uid="{00000000-0005-0000-0000-00007C260000}"/>
    <cellStyle name="40% - Accent4 2 5 3 2 2 4" xfId="9714" xr:uid="{00000000-0005-0000-0000-00007D260000}"/>
    <cellStyle name="40% - Accent4 2 5 3 2 3" xfId="9715" xr:uid="{00000000-0005-0000-0000-00007E260000}"/>
    <cellStyle name="40% - Accent4 2 5 3 2 3 2" xfId="9716" xr:uid="{00000000-0005-0000-0000-00007F260000}"/>
    <cellStyle name="40% - Accent4 2 5 3 2 3 2 2" xfId="9717" xr:uid="{00000000-0005-0000-0000-000080260000}"/>
    <cellStyle name="40% - Accent4 2 5 3 2 3 3" xfId="9718" xr:uid="{00000000-0005-0000-0000-000081260000}"/>
    <cellStyle name="40% - Accent4 2 5 3 2 4" xfId="9719" xr:uid="{00000000-0005-0000-0000-000082260000}"/>
    <cellStyle name="40% - Accent4 2 5 3 2 4 2" xfId="9720" xr:uid="{00000000-0005-0000-0000-000083260000}"/>
    <cellStyle name="40% - Accent4 2 5 3 2 5" xfId="9721" xr:uid="{00000000-0005-0000-0000-000084260000}"/>
    <cellStyle name="40% - Accent4 2 5 3 3" xfId="9722" xr:uid="{00000000-0005-0000-0000-000085260000}"/>
    <cellStyle name="40% - Accent4 2 5 3 3 2" xfId="9723" xr:uid="{00000000-0005-0000-0000-000086260000}"/>
    <cellStyle name="40% - Accent4 2 5 3 3 2 2" xfId="9724" xr:uid="{00000000-0005-0000-0000-000087260000}"/>
    <cellStyle name="40% - Accent4 2 5 3 3 2 2 2" xfId="9725" xr:uid="{00000000-0005-0000-0000-000088260000}"/>
    <cellStyle name="40% - Accent4 2 5 3 3 2 2 2 2" xfId="9726" xr:uid="{00000000-0005-0000-0000-000089260000}"/>
    <cellStyle name="40% - Accent4 2 5 3 3 2 2 3" xfId="9727" xr:uid="{00000000-0005-0000-0000-00008A260000}"/>
    <cellStyle name="40% - Accent4 2 5 3 3 2 3" xfId="9728" xr:uid="{00000000-0005-0000-0000-00008B260000}"/>
    <cellStyle name="40% - Accent4 2 5 3 3 2 3 2" xfId="9729" xr:uid="{00000000-0005-0000-0000-00008C260000}"/>
    <cellStyle name="40% - Accent4 2 5 3 3 2 4" xfId="9730" xr:uid="{00000000-0005-0000-0000-00008D260000}"/>
    <cellStyle name="40% - Accent4 2 5 3 3 3" xfId="9731" xr:uid="{00000000-0005-0000-0000-00008E260000}"/>
    <cellStyle name="40% - Accent4 2 5 3 3 3 2" xfId="9732" xr:uid="{00000000-0005-0000-0000-00008F260000}"/>
    <cellStyle name="40% - Accent4 2 5 3 3 3 2 2" xfId="9733" xr:uid="{00000000-0005-0000-0000-000090260000}"/>
    <cellStyle name="40% - Accent4 2 5 3 3 3 3" xfId="9734" xr:uid="{00000000-0005-0000-0000-000091260000}"/>
    <cellStyle name="40% - Accent4 2 5 3 3 4" xfId="9735" xr:uid="{00000000-0005-0000-0000-000092260000}"/>
    <cellStyle name="40% - Accent4 2 5 3 3 4 2" xfId="9736" xr:uid="{00000000-0005-0000-0000-000093260000}"/>
    <cellStyle name="40% - Accent4 2 5 3 3 5" xfId="9737" xr:uid="{00000000-0005-0000-0000-000094260000}"/>
    <cellStyle name="40% - Accent4 2 5 3 4" xfId="9738" xr:uid="{00000000-0005-0000-0000-000095260000}"/>
    <cellStyle name="40% - Accent4 2 5 3 4 2" xfId="9739" xr:uid="{00000000-0005-0000-0000-000096260000}"/>
    <cellStyle name="40% - Accent4 2 5 3 4 2 2" xfId="9740" xr:uid="{00000000-0005-0000-0000-000097260000}"/>
    <cellStyle name="40% - Accent4 2 5 3 4 2 2 2" xfId="9741" xr:uid="{00000000-0005-0000-0000-000098260000}"/>
    <cellStyle name="40% - Accent4 2 5 3 4 2 3" xfId="9742" xr:uid="{00000000-0005-0000-0000-000099260000}"/>
    <cellStyle name="40% - Accent4 2 5 3 4 3" xfId="9743" xr:uid="{00000000-0005-0000-0000-00009A260000}"/>
    <cellStyle name="40% - Accent4 2 5 3 4 3 2" xfId="9744" xr:uid="{00000000-0005-0000-0000-00009B260000}"/>
    <cellStyle name="40% - Accent4 2 5 3 4 4" xfId="9745" xr:uid="{00000000-0005-0000-0000-00009C260000}"/>
    <cellStyle name="40% - Accent4 2 5 3 5" xfId="9746" xr:uid="{00000000-0005-0000-0000-00009D260000}"/>
    <cellStyle name="40% - Accent4 2 5 3 5 2" xfId="9747" xr:uid="{00000000-0005-0000-0000-00009E260000}"/>
    <cellStyle name="40% - Accent4 2 5 3 5 2 2" xfId="9748" xr:uid="{00000000-0005-0000-0000-00009F260000}"/>
    <cellStyle name="40% - Accent4 2 5 3 5 3" xfId="9749" xr:uid="{00000000-0005-0000-0000-0000A0260000}"/>
    <cellStyle name="40% - Accent4 2 5 3 6" xfId="9750" xr:uid="{00000000-0005-0000-0000-0000A1260000}"/>
    <cellStyle name="40% - Accent4 2 5 3 6 2" xfId="9751" xr:uid="{00000000-0005-0000-0000-0000A2260000}"/>
    <cellStyle name="40% - Accent4 2 5 3 7" xfId="9752" xr:uid="{00000000-0005-0000-0000-0000A3260000}"/>
    <cellStyle name="40% - Accent4 2 5 4" xfId="9753" xr:uid="{00000000-0005-0000-0000-0000A4260000}"/>
    <cellStyle name="40% - Accent4 2 5 4 2" xfId="9754" xr:uid="{00000000-0005-0000-0000-0000A5260000}"/>
    <cellStyle name="40% - Accent4 2 5 4 2 2" xfId="9755" xr:uid="{00000000-0005-0000-0000-0000A6260000}"/>
    <cellStyle name="40% - Accent4 2 5 4 2 2 2" xfId="9756" xr:uid="{00000000-0005-0000-0000-0000A7260000}"/>
    <cellStyle name="40% - Accent4 2 5 4 2 2 2 2" xfId="9757" xr:uid="{00000000-0005-0000-0000-0000A8260000}"/>
    <cellStyle name="40% - Accent4 2 5 4 2 2 3" xfId="9758" xr:uid="{00000000-0005-0000-0000-0000A9260000}"/>
    <cellStyle name="40% - Accent4 2 5 4 2 3" xfId="9759" xr:uid="{00000000-0005-0000-0000-0000AA260000}"/>
    <cellStyle name="40% - Accent4 2 5 4 2 3 2" xfId="9760" xr:uid="{00000000-0005-0000-0000-0000AB260000}"/>
    <cellStyle name="40% - Accent4 2 5 4 2 4" xfId="9761" xr:uid="{00000000-0005-0000-0000-0000AC260000}"/>
    <cellStyle name="40% - Accent4 2 5 4 3" xfId="9762" xr:uid="{00000000-0005-0000-0000-0000AD260000}"/>
    <cellStyle name="40% - Accent4 2 5 4 3 2" xfId="9763" xr:uid="{00000000-0005-0000-0000-0000AE260000}"/>
    <cellStyle name="40% - Accent4 2 5 4 3 2 2" xfId="9764" xr:uid="{00000000-0005-0000-0000-0000AF260000}"/>
    <cellStyle name="40% - Accent4 2 5 4 3 3" xfId="9765" xr:uid="{00000000-0005-0000-0000-0000B0260000}"/>
    <cellStyle name="40% - Accent4 2 5 4 4" xfId="9766" xr:uid="{00000000-0005-0000-0000-0000B1260000}"/>
    <cellStyle name="40% - Accent4 2 5 4 4 2" xfId="9767" xr:uid="{00000000-0005-0000-0000-0000B2260000}"/>
    <cellStyle name="40% - Accent4 2 5 4 5" xfId="9768" xr:uid="{00000000-0005-0000-0000-0000B3260000}"/>
    <cellStyle name="40% - Accent4 2 5 5" xfId="9769" xr:uid="{00000000-0005-0000-0000-0000B4260000}"/>
    <cellStyle name="40% - Accent4 2 5 5 2" xfId="9770" xr:uid="{00000000-0005-0000-0000-0000B5260000}"/>
    <cellStyle name="40% - Accent4 2 5 5 2 2" xfId="9771" xr:uid="{00000000-0005-0000-0000-0000B6260000}"/>
    <cellStyle name="40% - Accent4 2 5 5 2 2 2" xfId="9772" xr:uid="{00000000-0005-0000-0000-0000B7260000}"/>
    <cellStyle name="40% - Accent4 2 5 5 2 2 2 2" xfId="9773" xr:uid="{00000000-0005-0000-0000-0000B8260000}"/>
    <cellStyle name="40% - Accent4 2 5 5 2 2 3" xfId="9774" xr:uid="{00000000-0005-0000-0000-0000B9260000}"/>
    <cellStyle name="40% - Accent4 2 5 5 2 3" xfId="9775" xr:uid="{00000000-0005-0000-0000-0000BA260000}"/>
    <cellStyle name="40% - Accent4 2 5 5 2 3 2" xfId="9776" xr:uid="{00000000-0005-0000-0000-0000BB260000}"/>
    <cellStyle name="40% - Accent4 2 5 5 2 4" xfId="9777" xr:uid="{00000000-0005-0000-0000-0000BC260000}"/>
    <cellStyle name="40% - Accent4 2 5 5 3" xfId="9778" xr:uid="{00000000-0005-0000-0000-0000BD260000}"/>
    <cellStyle name="40% - Accent4 2 5 5 3 2" xfId="9779" xr:uid="{00000000-0005-0000-0000-0000BE260000}"/>
    <cellStyle name="40% - Accent4 2 5 5 3 2 2" xfId="9780" xr:uid="{00000000-0005-0000-0000-0000BF260000}"/>
    <cellStyle name="40% - Accent4 2 5 5 3 3" xfId="9781" xr:uid="{00000000-0005-0000-0000-0000C0260000}"/>
    <cellStyle name="40% - Accent4 2 5 5 4" xfId="9782" xr:uid="{00000000-0005-0000-0000-0000C1260000}"/>
    <cellStyle name="40% - Accent4 2 5 5 4 2" xfId="9783" xr:uid="{00000000-0005-0000-0000-0000C2260000}"/>
    <cellStyle name="40% - Accent4 2 5 5 5" xfId="9784" xr:uid="{00000000-0005-0000-0000-0000C3260000}"/>
    <cellStyle name="40% - Accent4 2 5 6" xfId="9785" xr:uid="{00000000-0005-0000-0000-0000C4260000}"/>
    <cellStyle name="40% - Accent4 2 5 6 2" xfId="9786" xr:uid="{00000000-0005-0000-0000-0000C5260000}"/>
    <cellStyle name="40% - Accent4 2 5 6 2 2" xfId="9787" xr:uid="{00000000-0005-0000-0000-0000C6260000}"/>
    <cellStyle name="40% - Accent4 2 5 6 2 2 2" xfId="9788" xr:uid="{00000000-0005-0000-0000-0000C7260000}"/>
    <cellStyle name="40% - Accent4 2 5 6 2 3" xfId="9789" xr:uid="{00000000-0005-0000-0000-0000C8260000}"/>
    <cellStyle name="40% - Accent4 2 5 6 3" xfId="9790" xr:uid="{00000000-0005-0000-0000-0000C9260000}"/>
    <cellStyle name="40% - Accent4 2 5 6 3 2" xfId="9791" xr:uid="{00000000-0005-0000-0000-0000CA260000}"/>
    <cellStyle name="40% - Accent4 2 5 6 4" xfId="9792" xr:uid="{00000000-0005-0000-0000-0000CB260000}"/>
    <cellStyle name="40% - Accent4 2 5 7" xfId="9793" xr:uid="{00000000-0005-0000-0000-0000CC260000}"/>
    <cellStyle name="40% - Accent4 2 5 7 2" xfId="9794" xr:uid="{00000000-0005-0000-0000-0000CD260000}"/>
    <cellStyle name="40% - Accent4 2 5 7 2 2" xfId="9795" xr:uid="{00000000-0005-0000-0000-0000CE260000}"/>
    <cellStyle name="40% - Accent4 2 5 7 3" xfId="9796" xr:uid="{00000000-0005-0000-0000-0000CF260000}"/>
    <cellStyle name="40% - Accent4 2 5 8" xfId="9797" xr:uid="{00000000-0005-0000-0000-0000D0260000}"/>
    <cellStyle name="40% - Accent4 2 5 8 2" xfId="9798" xr:uid="{00000000-0005-0000-0000-0000D1260000}"/>
    <cellStyle name="40% - Accent4 2 5 9" xfId="9799" xr:uid="{00000000-0005-0000-0000-0000D2260000}"/>
    <cellStyle name="40% - Accent4 2 6" xfId="9800" xr:uid="{00000000-0005-0000-0000-0000D3260000}"/>
    <cellStyle name="40% - Accent4 2 6 2" xfId="9801" xr:uid="{00000000-0005-0000-0000-0000D4260000}"/>
    <cellStyle name="40% - Accent4 2 6 2 2" xfId="9802" xr:uid="{00000000-0005-0000-0000-0000D5260000}"/>
    <cellStyle name="40% - Accent4 2 6 2 2 2" xfId="9803" xr:uid="{00000000-0005-0000-0000-0000D6260000}"/>
    <cellStyle name="40% - Accent4 2 6 2 2 2 2" xfId="9804" xr:uid="{00000000-0005-0000-0000-0000D7260000}"/>
    <cellStyle name="40% - Accent4 2 6 2 2 2 2 2" xfId="9805" xr:uid="{00000000-0005-0000-0000-0000D8260000}"/>
    <cellStyle name="40% - Accent4 2 6 2 2 2 2 2 2" xfId="9806" xr:uid="{00000000-0005-0000-0000-0000D9260000}"/>
    <cellStyle name="40% - Accent4 2 6 2 2 2 2 3" xfId="9807" xr:uid="{00000000-0005-0000-0000-0000DA260000}"/>
    <cellStyle name="40% - Accent4 2 6 2 2 2 3" xfId="9808" xr:uid="{00000000-0005-0000-0000-0000DB260000}"/>
    <cellStyle name="40% - Accent4 2 6 2 2 2 3 2" xfId="9809" xr:uid="{00000000-0005-0000-0000-0000DC260000}"/>
    <cellStyle name="40% - Accent4 2 6 2 2 2 4" xfId="9810" xr:uid="{00000000-0005-0000-0000-0000DD260000}"/>
    <cellStyle name="40% - Accent4 2 6 2 2 3" xfId="9811" xr:uid="{00000000-0005-0000-0000-0000DE260000}"/>
    <cellStyle name="40% - Accent4 2 6 2 2 3 2" xfId="9812" xr:uid="{00000000-0005-0000-0000-0000DF260000}"/>
    <cellStyle name="40% - Accent4 2 6 2 2 3 2 2" xfId="9813" xr:uid="{00000000-0005-0000-0000-0000E0260000}"/>
    <cellStyle name="40% - Accent4 2 6 2 2 3 3" xfId="9814" xr:uid="{00000000-0005-0000-0000-0000E1260000}"/>
    <cellStyle name="40% - Accent4 2 6 2 2 4" xfId="9815" xr:uid="{00000000-0005-0000-0000-0000E2260000}"/>
    <cellStyle name="40% - Accent4 2 6 2 2 4 2" xfId="9816" xr:uid="{00000000-0005-0000-0000-0000E3260000}"/>
    <cellStyle name="40% - Accent4 2 6 2 2 5" xfId="9817" xr:uid="{00000000-0005-0000-0000-0000E4260000}"/>
    <cellStyle name="40% - Accent4 2 6 2 3" xfId="9818" xr:uid="{00000000-0005-0000-0000-0000E5260000}"/>
    <cellStyle name="40% - Accent4 2 6 2 3 2" xfId="9819" xr:uid="{00000000-0005-0000-0000-0000E6260000}"/>
    <cellStyle name="40% - Accent4 2 6 2 3 2 2" xfId="9820" xr:uid="{00000000-0005-0000-0000-0000E7260000}"/>
    <cellStyle name="40% - Accent4 2 6 2 3 2 2 2" xfId="9821" xr:uid="{00000000-0005-0000-0000-0000E8260000}"/>
    <cellStyle name="40% - Accent4 2 6 2 3 2 2 2 2" xfId="9822" xr:uid="{00000000-0005-0000-0000-0000E9260000}"/>
    <cellStyle name="40% - Accent4 2 6 2 3 2 2 3" xfId="9823" xr:uid="{00000000-0005-0000-0000-0000EA260000}"/>
    <cellStyle name="40% - Accent4 2 6 2 3 2 3" xfId="9824" xr:uid="{00000000-0005-0000-0000-0000EB260000}"/>
    <cellStyle name="40% - Accent4 2 6 2 3 2 3 2" xfId="9825" xr:uid="{00000000-0005-0000-0000-0000EC260000}"/>
    <cellStyle name="40% - Accent4 2 6 2 3 2 4" xfId="9826" xr:uid="{00000000-0005-0000-0000-0000ED260000}"/>
    <cellStyle name="40% - Accent4 2 6 2 3 3" xfId="9827" xr:uid="{00000000-0005-0000-0000-0000EE260000}"/>
    <cellStyle name="40% - Accent4 2 6 2 3 3 2" xfId="9828" xr:uid="{00000000-0005-0000-0000-0000EF260000}"/>
    <cellStyle name="40% - Accent4 2 6 2 3 3 2 2" xfId="9829" xr:uid="{00000000-0005-0000-0000-0000F0260000}"/>
    <cellStyle name="40% - Accent4 2 6 2 3 3 3" xfId="9830" xr:uid="{00000000-0005-0000-0000-0000F1260000}"/>
    <cellStyle name="40% - Accent4 2 6 2 3 4" xfId="9831" xr:uid="{00000000-0005-0000-0000-0000F2260000}"/>
    <cellStyle name="40% - Accent4 2 6 2 3 4 2" xfId="9832" xr:uid="{00000000-0005-0000-0000-0000F3260000}"/>
    <cellStyle name="40% - Accent4 2 6 2 3 5" xfId="9833" xr:uid="{00000000-0005-0000-0000-0000F4260000}"/>
    <cellStyle name="40% - Accent4 2 6 2 4" xfId="9834" xr:uid="{00000000-0005-0000-0000-0000F5260000}"/>
    <cellStyle name="40% - Accent4 2 6 2 4 2" xfId="9835" xr:uid="{00000000-0005-0000-0000-0000F6260000}"/>
    <cellStyle name="40% - Accent4 2 6 2 4 2 2" xfId="9836" xr:uid="{00000000-0005-0000-0000-0000F7260000}"/>
    <cellStyle name="40% - Accent4 2 6 2 4 2 2 2" xfId="9837" xr:uid="{00000000-0005-0000-0000-0000F8260000}"/>
    <cellStyle name="40% - Accent4 2 6 2 4 2 3" xfId="9838" xr:uid="{00000000-0005-0000-0000-0000F9260000}"/>
    <cellStyle name="40% - Accent4 2 6 2 4 3" xfId="9839" xr:uid="{00000000-0005-0000-0000-0000FA260000}"/>
    <cellStyle name="40% - Accent4 2 6 2 4 3 2" xfId="9840" xr:uid="{00000000-0005-0000-0000-0000FB260000}"/>
    <cellStyle name="40% - Accent4 2 6 2 4 4" xfId="9841" xr:uid="{00000000-0005-0000-0000-0000FC260000}"/>
    <cellStyle name="40% - Accent4 2 6 2 5" xfId="9842" xr:uid="{00000000-0005-0000-0000-0000FD260000}"/>
    <cellStyle name="40% - Accent4 2 6 2 5 2" xfId="9843" xr:uid="{00000000-0005-0000-0000-0000FE260000}"/>
    <cellStyle name="40% - Accent4 2 6 2 5 2 2" xfId="9844" xr:uid="{00000000-0005-0000-0000-0000FF260000}"/>
    <cellStyle name="40% - Accent4 2 6 2 5 3" xfId="9845" xr:uid="{00000000-0005-0000-0000-000000270000}"/>
    <cellStyle name="40% - Accent4 2 6 2 6" xfId="9846" xr:uid="{00000000-0005-0000-0000-000001270000}"/>
    <cellStyle name="40% - Accent4 2 6 2 6 2" xfId="9847" xr:uid="{00000000-0005-0000-0000-000002270000}"/>
    <cellStyle name="40% - Accent4 2 6 2 7" xfId="9848" xr:uid="{00000000-0005-0000-0000-000003270000}"/>
    <cellStyle name="40% - Accent4 2 6 3" xfId="9849" xr:uid="{00000000-0005-0000-0000-000004270000}"/>
    <cellStyle name="40% - Accent4 2 6 3 2" xfId="9850" xr:uid="{00000000-0005-0000-0000-000005270000}"/>
    <cellStyle name="40% - Accent4 2 6 3 2 2" xfId="9851" xr:uid="{00000000-0005-0000-0000-000006270000}"/>
    <cellStyle name="40% - Accent4 2 6 3 2 2 2" xfId="9852" xr:uid="{00000000-0005-0000-0000-000007270000}"/>
    <cellStyle name="40% - Accent4 2 6 3 2 2 2 2" xfId="9853" xr:uid="{00000000-0005-0000-0000-000008270000}"/>
    <cellStyle name="40% - Accent4 2 6 3 2 2 3" xfId="9854" xr:uid="{00000000-0005-0000-0000-000009270000}"/>
    <cellStyle name="40% - Accent4 2 6 3 2 3" xfId="9855" xr:uid="{00000000-0005-0000-0000-00000A270000}"/>
    <cellStyle name="40% - Accent4 2 6 3 2 3 2" xfId="9856" xr:uid="{00000000-0005-0000-0000-00000B270000}"/>
    <cellStyle name="40% - Accent4 2 6 3 2 4" xfId="9857" xr:uid="{00000000-0005-0000-0000-00000C270000}"/>
    <cellStyle name="40% - Accent4 2 6 3 3" xfId="9858" xr:uid="{00000000-0005-0000-0000-00000D270000}"/>
    <cellStyle name="40% - Accent4 2 6 3 3 2" xfId="9859" xr:uid="{00000000-0005-0000-0000-00000E270000}"/>
    <cellStyle name="40% - Accent4 2 6 3 3 2 2" xfId="9860" xr:uid="{00000000-0005-0000-0000-00000F270000}"/>
    <cellStyle name="40% - Accent4 2 6 3 3 3" xfId="9861" xr:uid="{00000000-0005-0000-0000-000010270000}"/>
    <cellStyle name="40% - Accent4 2 6 3 4" xfId="9862" xr:uid="{00000000-0005-0000-0000-000011270000}"/>
    <cellStyle name="40% - Accent4 2 6 3 4 2" xfId="9863" xr:uid="{00000000-0005-0000-0000-000012270000}"/>
    <cellStyle name="40% - Accent4 2 6 3 5" xfId="9864" xr:uid="{00000000-0005-0000-0000-000013270000}"/>
    <cellStyle name="40% - Accent4 2 6 4" xfId="9865" xr:uid="{00000000-0005-0000-0000-000014270000}"/>
    <cellStyle name="40% - Accent4 2 6 4 2" xfId="9866" xr:uid="{00000000-0005-0000-0000-000015270000}"/>
    <cellStyle name="40% - Accent4 2 6 4 2 2" xfId="9867" xr:uid="{00000000-0005-0000-0000-000016270000}"/>
    <cellStyle name="40% - Accent4 2 6 4 2 2 2" xfId="9868" xr:uid="{00000000-0005-0000-0000-000017270000}"/>
    <cellStyle name="40% - Accent4 2 6 4 2 2 2 2" xfId="9869" xr:uid="{00000000-0005-0000-0000-000018270000}"/>
    <cellStyle name="40% - Accent4 2 6 4 2 2 3" xfId="9870" xr:uid="{00000000-0005-0000-0000-000019270000}"/>
    <cellStyle name="40% - Accent4 2 6 4 2 3" xfId="9871" xr:uid="{00000000-0005-0000-0000-00001A270000}"/>
    <cellStyle name="40% - Accent4 2 6 4 2 3 2" xfId="9872" xr:uid="{00000000-0005-0000-0000-00001B270000}"/>
    <cellStyle name="40% - Accent4 2 6 4 2 4" xfId="9873" xr:uid="{00000000-0005-0000-0000-00001C270000}"/>
    <cellStyle name="40% - Accent4 2 6 4 3" xfId="9874" xr:uid="{00000000-0005-0000-0000-00001D270000}"/>
    <cellStyle name="40% - Accent4 2 6 4 3 2" xfId="9875" xr:uid="{00000000-0005-0000-0000-00001E270000}"/>
    <cellStyle name="40% - Accent4 2 6 4 3 2 2" xfId="9876" xr:uid="{00000000-0005-0000-0000-00001F270000}"/>
    <cellStyle name="40% - Accent4 2 6 4 3 3" xfId="9877" xr:uid="{00000000-0005-0000-0000-000020270000}"/>
    <cellStyle name="40% - Accent4 2 6 4 4" xfId="9878" xr:uid="{00000000-0005-0000-0000-000021270000}"/>
    <cellStyle name="40% - Accent4 2 6 4 4 2" xfId="9879" xr:uid="{00000000-0005-0000-0000-000022270000}"/>
    <cellStyle name="40% - Accent4 2 6 4 5" xfId="9880" xr:uid="{00000000-0005-0000-0000-000023270000}"/>
    <cellStyle name="40% - Accent4 2 6 5" xfId="9881" xr:uid="{00000000-0005-0000-0000-000024270000}"/>
    <cellStyle name="40% - Accent4 2 6 5 2" xfId="9882" xr:uid="{00000000-0005-0000-0000-000025270000}"/>
    <cellStyle name="40% - Accent4 2 6 5 2 2" xfId="9883" xr:uid="{00000000-0005-0000-0000-000026270000}"/>
    <cellStyle name="40% - Accent4 2 6 5 2 2 2" xfId="9884" xr:uid="{00000000-0005-0000-0000-000027270000}"/>
    <cellStyle name="40% - Accent4 2 6 5 2 3" xfId="9885" xr:uid="{00000000-0005-0000-0000-000028270000}"/>
    <cellStyle name="40% - Accent4 2 6 5 3" xfId="9886" xr:uid="{00000000-0005-0000-0000-000029270000}"/>
    <cellStyle name="40% - Accent4 2 6 5 3 2" xfId="9887" xr:uid="{00000000-0005-0000-0000-00002A270000}"/>
    <cellStyle name="40% - Accent4 2 6 5 4" xfId="9888" xr:uid="{00000000-0005-0000-0000-00002B270000}"/>
    <cellStyle name="40% - Accent4 2 6 6" xfId="9889" xr:uid="{00000000-0005-0000-0000-00002C270000}"/>
    <cellStyle name="40% - Accent4 2 6 6 2" xfId="9890" xr:uid="{00000000-0005-0000-0000-00002D270000}"/>
    <cellStyle name="40% - Accent4 2 6 6 2 2" xfId="9891" xr:uid="{00000000-0005-0000-0000-00002E270000}"/>
    <cellStyle name="40% - Accent4 2 6 6 3" xfId="9892" xr:uid="{00000000-0005-0000-0000-00002F270000}"/>
    <cellStyle name="40% - Accent4 2 6 7" xfId="9893" xr:uid="{00000000-0005-0000-0000-000030270000}"/>
    <cellStyle name="40% - Accent4 2 6 7 2" xfId="9894" xr:uid="{00000000-0005-0000-0000-000031270000}"/>
    <cellStyle name="40% - Accent4 2 6 8" xfId="9895" xr:uid="{00000000-0005-0000-0000-000032270000}"/>
    <cellStyle name="40% - Accent4 2 7" xfId="9896" xr:uid="{00000000-0005-0000-0000-000033270000}"/>
    <cellStyle name="40% - Accent4 2 7 2" xfId="9897" xr:uid="{00000000-0005-0000-0000-000034270000}"/>
    <cellStyle name="40% - Accent4 2 7 2 2" xfId="9898" xr:uid="{00000000-0005-0000-0000-000035270000}"/>
    <cellStyle name="40% - Accent4 2 7 2 2 2" xfId="9899" xr:uid="{00000000-0005-0000-0000-000036270000}"/>
    <cellStyle name="40% - Accent4 2 7 2 2 2 2" xfId="9900" xr:uid="{00000000-0005-0000-0000-000037270000}"/>
    <cellStyle name="40% - Accent4 2 7 2 2 2 2 2" xfId="9901" xr:uid="{00000000-0005-0000-0000-000038270000}"/>
    <cellStyle name="40% - Accent4 2 7 2 2 2 3" xfId="9902" xr:uid="{00000000-0005-0000-0000-000039270000}"/>
    <cellStyle name="40% - Accent4 2 7 2 2 3" xfId="9903" xr:uid="{00000000-0005-0000-0000-00003A270000}"/>
    <cellStyle name="40% - Accent4 2 7 2 2 3 2" xfId="9904" xr:uid="{00000000-0005-0000-0000-00003B270000}"/>
    <cellStyle name="40% - Accent4 2 7 2 2 4" xfId="9905" xr:uid="{00000000-0005-0000-0000-00003C270000}"/>
    <cellStyle name="40% - Accent4 2 7 2 3" xfId="9906" xr:uid="{00000000-0005-0000-0000-00003D270000}"/>
    <cellStyle name="40% - Accent4 2 7 2 3 2" xfId="9907" xr:uid="{00000000-0005-0000-0000-00003E270000}"/>
    <cellStyle name="40% - Accent4 2 7 2 3 2 2" xfId="9908" xr:uid="{00000000-0005-0000-0000-00003F270000}"/>
    <cellStyle name="40% - Accent4 2 7 2 3 3" xfId="9909" xr:uid="{00000000-0005-0000-0000-000040270000}"/>
    <cellStyle name="40% - Accent4 2 7 2 4" xfId="9910" xr:uid="{00000000-0005-0000-0000-000041270000}"/>
    <cellStyle name="40% - Accent4 2 7 2 4 2" xfId="9911" xr:uid="{00000000-0005-0000-0000-000042270000}"/>
    <cellStyle name="40% - Accent4 2 7 2 5" xfId="9912" xr:uid="{00000000-0005-0000-0000-000043270000}"/>
    <cellStyle name="40% - Accent4 2 7 3" xfId="9913" xr:uid="{00000000-0005-0000-0000-000044270000}"/>
    <cellStyle name="40% - Accent4 2 7 3 2" xfId="9914" xr:uid="{00000000-0005-0000-0000-000045270000}"/>
    <cellStyle name="40% - Accent4 2 7 3 2 2" xfId="9915" xr:uid="{00000000-0005-0000-0000-000046270000}"/>
    <cellStyle name="40% - Accent4 2 7 3 2 2 2" xfId="9916" xr:uid="{00000000-0005-0000-0000-000047270000}"/>
    <cellStyle name="40% - Accent4 2 7 3 2 2 2 2" xfId="9917" xr:uid="{00000000-0005-0000-0000-000048270000}"/>
    <cellStyle name="40% - Accent4 2 7 3 2 2 3" xfId="9918" xr:uid="{00000000-0005-0000-0000-000049270000}"/>
    <cellStyle name="40% - Accent4 2 7 3 2 3" xfId="9919" xr:uid="{00000000-0005-0000-0000-00004A270000}"/>
    <cellStyle name="40% - Accent4 2 7 3 2 3 2" xfId="9920" xr:uid="{00000000-0005-0000-0000-00004B270000}"/>
    <cellStyle name="40% - Accent4 2 7 3 2 4" xfId="9921" xr:uid="{00000000-0005-0000-0000-00004C270000}"/>
    <cellStyle name="40% - Accent4 2 7 3 3" xfId="9922" xr:uid="{00000000-0005-0000-0000-00004D270000}"/>
    <cellStyle name="40% - Accent4 2 7 3 3 2" xfId="9923" xr:uid="{00000000-0005-0000-0000-00004E270000}"/>
    <cellStyle name="40% - Accent4 2 7 3 3 2 2" xfId="9924" xr:uid="{00000000-0005-0000-0000-00004F270000}"/>
    <cellStyle name="40% - Accent4 2 7 3 3 3" xfId="9925" xr:uid="{00000000-0005-0000-0000-000050270000}"/>
    <cellStyle name="40% - Accent4 2 7 3 4" xfId="9926" xr:uid="{00000000-0005-0000-0000-000051270000}"/>
    <cellStyle name="40% - Accent4 2 7 3 4 2" xfId="9927" xr:uid="{00000000-0005-0000-0000-000052270000}"/>
    <cellStyle name="40% - Accent4 2 7 3 5" xfId="9928" xr:uid="{00000000-0005-0000-0000-000053270000}"/>
    <cellStyle name="40% - Accent4 2 7 4" xfId="9929" xr:uid="{00000000-0005-0000-0000-000054270000}"/>
    <cellStyle name="40% - Accent4 2 7 4 2" xfId="9930" xr:uid="{00000000-0005-0000-0000-000055270000}"/>
    <cellStyle name="40% - Accent4 2 7 4 2 2" xfId="9931" xr:uid="{00000000-0005-0000-0000-000056270000}"/>
    <cellStyle name="40% - Accent4 2 7 4 2 2 2" xfId="9932" xr:uid="{00000000-0005-0000-0000-000057270000}"/>
    <cellStyle name="40% - Accent4 2 7 4 2 3" xfId="9933" xr:uid="{00000000-0005-0000-0000-000058270000}"/>
    <cellStyle name="40% - Accent4 2 7 4 3" xfId="9934" xr:uid="{00000000-0005-0000-0000-000059270000}"/>
    <cellStyle name="40% - Accent4 2 7 4 3 2" xfId="9935" xr:uid="{00000000-0005-0000-0000-00005A270000}"/>
    <cellStyle name="40% - Accent4 2 7 4 4" xfId="9936" xr:uid="{00000000-0005-0000-0000-00005B270000}"/>
    <cellStyle name="40% - Accent4 2 7 5" xfId="9937" xr:uid="{00000000-0005-0000-0000-00005C270000}"/>
    <cellStyle name="40% - Accent4 2 7 5 2" xfId="9938" xr:uid="{00000000-0005-0000-0000-00005D270000}"/>
    <cellStyle name="40% - Accent4 2 7 5 2 2" xfId="9939" xr:uid="{00000000-0005-0000-0000-00005E270000}"/>
    <cellStyle name="40% - Accent4 2 7 5 3" xfId="9940" xr:uid="{00000000-0005-0000-0000-00005F270000}"/>
    <cellStyle name="40% - Accent4 2 7 6" xfId="9941" xr:uid="{00000000-0005-0000-0000-000060270000}"/>
    <cellStyle name="40% - Accent4 2 7 6 2" xfId="9942" xr:uid="{00000000-0005-0000-0000-000061270000}"/>
    <cellStyle name="40% - Accent4 2 7 7" xfId="9943" xr:uid="{00000000-0005-0000-0000-000062270000}"/>
    <cellStyle name="40% - Accent4 2 8" xfId="9944" xr:uid="{00000000-0005-0000-0000-000063270000}"/>
    <cellStyle name="40% - Accent4 2 8 2" xfId="9945" xr:uid="{00000000-0005-0000-0000-000064270000}"/>
    <cellStyle name="40% - Accent4 2 8 2 2" xfId="9946" xr:uid="{00000000-0005-0000-0000-000065270000}"/>
    <cellStyle name="40% - Accent4 2 8 2 2 2" xfId="9947" xr:uid="{00000000-0005-0000-0000-000066270000}"/>
    <cellStyle name="40% - Accent4 2 8 2 2 2 2" xfId="9948" xr:uid="{00000000-0005-0000-0000-000067270000}"/>
    <cellStyle name="40% - Accent4 2 8 2 2 3" xfId="9949" xr:uid="{00000000-0005-0000-0000-000068270000}"/>
    <cellStyle name="40% - Accent4 2 8 2 3" xfId="9950" xr:uid="{00000000-0005-0000-0000-000069270000}"/>
    <cellStyle name="40% - Accent4 2 8 2 3 2" xfId="9951" xr:uid="{00000000-0005-0000-0000-00006A270000}"/>
    <cellStyle name="40% - Accent4 2 8 2 4" xfId="9952" xr:uid="{00000000-0005-0000-0000-00006B270000}"/>
    <cellStyle name="40% - Accent4 2 8 3" xfId="9953" xr:uid="{00000000-0005-0000-0000-00006C270000}"/>
    <cellStyle name="40% - Accent4 2 8 3 2" xfId="9954" xr:uid="{00000000-0005-0000-0000-00006D270000}"/>
    <cellStyle name="40% - Accent4 2 8 3 2 2" xfId="9955" xr:uid="{00000000-0005-0000-0000-00006E270000}"/>
    <cellStyle name="40% - Accent4 2 8 3 3" xfId="9956" xr:uid="{00000000-0005-0000-0000-00006F270000}"/>
    <cellStyle name="40% - Accent4 2 8 4" xfId="9957" xr:uid="{00000000-0005-0000-0000-000070270000}"/>
    <cellStyle name="40% - Accent4 2 8 4 2" xfId="9958" xr:uid="{00000000-0005-0000-0000-000071270000}"/>
    <cellStyle name="40% - Accent4 2 8 5" xfId="9959" xr:uid="{00000000-0005-0000-0000-000072270000}"/>
    <cellStyle name="40% - Accent4 2 9" xfId="9960" xr:uid="{00000000-0005-0000-0000-000073270000}"/>
    <cellStyle name="40% - Accent4 2 9 2" xfId="9961" xr:uid="{00000000-0005-0000-0000-000074270000}"/>
    <cellStyle name="40% - Accent4 2 9 2 2" xfId="9962" xr:uid="{00000000-0005-0000-0000-000075270000}"/>
    <cellStyle name="40% - Accent4 2 9 2 2 2" xfId="9963" xr:uid="{00000000-0005-0000-0000-000076270000}"/>
    <cellStyle name="40% - Accent4 2 9 2 2 2 2" xfId="9964" xr:uid="{00000000-0005-0000-0000-000077270000}"/>
    <cellStyle name="40% - Accent4 2 9 2 2 3" xfId="9965" xr:uid="{00000000-0005-0000-0000-000078270000}"/>
    <cellStyle name="40% - Accent4 2 9 2 3" xfId="9966" xr:uid="{00000000-0005-0000-0000-000079270000}"/>
    <cellStyle name="40% - Accent4 2 9 2 3 2" xfId="9967" xr:uid="{00000000-0005-0000-0000-00007A270000}"/>
    <cellStyle name="40% - Accent4 2 9 2 4" xfId="9968" xr:uid="{00000000-0005-0000-0000-00007B270000}"/>
    <cellStyle name="40% - Accent4 2 9 3" xfId="9969" xr:uid="{00000000-0005-0000-0000-00007C270000}"/>
    <cellStyle name="40% - Accent4 2 9 3 2" xfId="9970" xr:uid="{00000000-0005-0000-0000-00007D270000}"/>
    <cellStyle name="40% - Accent4 2 9 3 2 2" xfId="9971" xr:uid="{00000000-0005-0000-0000-00007E270000}"/>
    <cellStyle name="40% - Accent4 2 9 3 3" xfId="9972" xr:uid="{00000000-0005-0000-0000-00007F270000}"/>
    <cellStyle name="40% - Accent4 2 9 4" xfId="9973" xr:uid="{00000000-0005-0000-0000-000080270000}"/>
    <cellStyle name="40% - Accent4 2 9 4 2" xfId="9974" xr:uid="{00000000-0005-0000-0000-000081270000}"/>
    <cellStyle name="40% - Accent4 2 9 5" xfId="9975" xr:uid="{00000000-0005-0000-0000-000082270000}"/>
    <cellStyle name="40% - Accent4 3" xfId="9976" xr:uid="{00000000-0005-0000-0000-000083270000}"/>
    <cellStyle name="40% - Accent4 3 2" xfId="9977" xr:uid="{00000000-0005-0000-0000-000084270000}"/>
    <cellStyle name="40% - Accent4 3 2 2" xfId="9978" xr:uid="{00000000-0005-0000-0000-000085270000}"/>
    <cellStyle name="40% - Accent4 3 2 2 2" xfId="9979" xr:uid="{00000000-0005-0000-0000-000086270000}"/>
    <cellStyle name="40% - Accent4 3 2 2 2 2" xfId="9980" xr:uid="{00000000-0005-0000-0000-000087270000}"/>
    <cellStyle name="40% - Accent4 3 2 2 2 2 2" xfId="9981" xr:uid="{00000000-0005-0000-0000-000088270000}"/>
    <cellStyle name="40% - Accent4 3 2 2 2 2 2 2" xfId="9982" xr:uid="{00000000-0005-0000-0000-000089270000}"/>
    <cellStyle name="40% - Accent4 3 2 2 2 2 2 2 2" xfId="9983" xr:uid="{00000000-0005-0000-0000-00008A270000}"/>
    <cellStyle name="40% - Accent4 3 2 2 2 2 2 2 2 2" xfId="9984" xr:uid="{00000000-0005-0000-0000-00008B270000}"/>
    <cellStyle name="40% - Accent4 3 2 2 2 2 2 2 3" xfId="9985" xr:uid="{00000000-0005-0000-0000-00008C270000}"/>
    <cellStyle name="40% - Accent4 3 2 2 2 2 2 3" xfId="9986" xr:uid="{00000000-0005-0000-0000-00008D270000}"/>
    <cellStyle name="40% - Accent4 3 2 2 2 2 2 3 2" xfId="9987" xr:uid="{00000000-0005-0000-0000-00008E270000}"/>
    <cellStyle name="40% - Accent4 3 2 2 2 2 2 4" xfId="9988" xr:uid="{00000000-0005-0000-0000-00008F270000}"/>
    <cellStyle name="40% - Accent4 3 2 2 2 2 3" xfId="9989" xr:uid="{00000000-0005-0000-0000-000090270000}"/>
    <cellStyle name="40% - Accent4 3 2 2 2 2 3 2" xfId="9990" xr:uid="{00000000-0005-0000-0000-000091270000}"/>
    <cellStyle name="40% - Accent4 3 2 2 2 2 3 2 2" xfId="9991" xr:uid="{00000000-0005-0000-0000-000092270000}"/>
    <cellStyle name="40% - Accent4 3 2 2 2 2 3 3" xfId="9992" xr:uid="{00000000-0005-0000-0000-000093270000}"/>
    <cellStyle name="40% - Accent4 3 2 2 2 2 4" xfId="9993" xr:uid="{00000000-0005-0000-0000-000094270000}"/>
    <cellStyle name="40% - Accent4 3 2 2 2 2 4 2" xfId="9994" xr:uid="{00000000-0005-0000-0000-000095270000}"/>
    <cellStyle name="40% - Accent4 3 2 2 2 2 5" xfId="9995" xr:uid="{00000000-0005-0000-0000-000096270000}"/>
    <cellStyle name="40% - Accent4 3 2 2 2 3" xfId="9996" xr:uid="{00000000-0005-0000-0000-000097270000}"/>
    <cellStyle name="40% - Accent4 3 2 2 2 3 2" xfId="9997" xr:uid="{00000000-0005-0000-0000-000098270000}"/>
    <cellStyle name="40% - Accent4 3 2 2 2 3 2 2" xfId="9998" xr:uid="{00000000-0005-0000-0000-000099270000}"/>
    <cellStyle name="40% - Accent4 3 2 2 2 3 2 2 2" xfId="9999" xr:uid="{00000000-0005-0000-0000-00009A270000}"/>
    <cellStyle name="40% - Accent4 3 2 2 2 3 2 2 2 2" xfId="10000" xr:uid="{00000000-0005-0000-0000-00009B270000}"/>
    <cellStyle name="40% - Accent4 3 2 2 2 3 2 2 3" xfId="10001" xr:uid="{00000000-0005-0000-0000-00009C270000}"/>
    <cellStyle name="40% - Accent4 3 2 2 2 3 2 3" xfId="10002" xr:uid="{00000000-0005-0000-0000-00009D270000}"/>
    <cellStyle name="40% - Accent4 3 2 2 2 3 2 3 2" xfId="10003" xr:uid="{00000000-0005-0000-0000-00009E270000}"/>
    <cellStyle name="40% - Accent4 3 2 2 2 3 2 4" xfId="10004" xr:uid="{00000000-0005-0000-0000-00009F270000}"/>
    <cellStyle name="40% - Accent4 3 2 2 2 3 3" xfId="10005" xr:uid="{00000000-0005-0000-0000-0000A0270000}"/>
    <cellStyle name="40% - Accent4 3 2 2 2 3 3 2" xfId="10006" xr:uid="{00000000-0005-0000-0000-0000A1270000}"/>
    <cellStyle name="40% - Accent4 3 2 2 2 3 3 2 2" xfId="10007" xr:uid="{00000000-0005-0000-0000-0000A2270000}"/>
    <cellStyle name="40% - Accent4 3 2 2 2 3 3 3" xfId="10008" xr:uid="{00000000-0005-0000-0000-0000A3270000}"/>
    <cellStyle name="40% - Accent4 3 2 2 2 3 4" xfId="10009" xr:uid="{00000000-0005-0000-0000-0000A4270000}"/>
    <cellStyle name="40% - Accent4 3 2 2 2 3 4 2" xfId="10010" xr:uid="{00000000-0005-0000-0000-0000A5270000}"/>
    <cellStyle name="40% - Accent4 3 2 2 2 3 5" xfId="10011" xr:uid="{00000000-0005-0000-0000-0000A6270000}"/>
    <cellStyle name="40% - Accent4 3 2 2 2 4" xfId="10012" xr:uid="{00000000-0005-0000-0000-0000A7270000}"/>
    <cellStyle name="40% - Accent4 3 2 2 2 4 2" xfId="10013" xr:uid="{00000000-0005-0000-0000-0000A8270000}"/>
    <cellStyle name="40% - Accent4 3 2 2 2 4 2 2" xfId="10014" xr:uid="{00000000-0005-0000-0000-0000A9270000}"/>
    <cellStyle name="40% - Accent4 3 2 2 2 4 2 2 2" xfId="10015" xr:uid="{00000000-0005-0000-0000-0000AA270000}"/>
    <cellStyle name="40% - Accent4 3 2 2 2 4 2 3" xfId="10016" xr:uid="{00000000-0005-0000-0000-0000AB270000}"/>
    <cellStyle name="40% - Accent4 3 2 2 2 4 3" xfId="10017" xr:uid="{00000000-0005-0000-0000-0000AC270000}"/>
    <cellStyle name="40% - Accent4 3 2 2 2 4 3 2" xfId="10018" xr:uid="{00000000-0005-0000-0000-0000AD270000}"/>
    <cellStyle name="40% - Accent4 3 2 2 2 4 4" xfId="10019" xr:uid="{00000000-0005-0000-0000-0000AE270000}"/>
    <cellStyle name="40% - Accent4 3 2 2 2 5" xfId="10020" xr:uid="{00000000-0005-0000-0000-0000AF270000}"/>
    <cellStyle name="40% - Accent4 3 2 2 2 5 2" xfId="10021" xr:uid="{00000000-0005-0000-0000-0000B0270000}"/>
    <cellStyle name="40% - Accent4 3 2 2 2 5 2 2" xfId="10022" xr:uid="{00000000-0005-0000-0000-0000B1270000}"/>
    <cellStyle name="40% - Accent4 3 2 2 2 5 3" xfId="10023" xr:uid="{00000000-0005-0000-0000-0000B2270000}"/>
    <cellStyle name="40% - Accent4 3 2 2 2 6" xfId="10024" xr:uid="{00000000-0005-0000-0000-0000B3270000}"/>
    <cellStyle name="40% - Accent4 3 2 2 2 6 2" xfId="10025" xr:uid="{00000000-0005-0000-0000-0000B4270000}"/>
    <cellStyle name="40% - Accent4 3 2 2 2 7" xfId="10026" xr:uid="{00000000-0005-0000-0000-0000B5270000}"/>
    <cellStyle name="40% - Accent4 3 2 2 3" xfId="10027" xr:uid="{00000000-0005-0000-0000-0000B6270000}"/>
    <cellStyle name="40% - Accent4 3 2 2 3 2" xfId="10028" xr:uid="{00000000-0005-0000-0000-0000B7270000}"/>
    <cellStyle name="40% - Accent4 3 2 2 3 2 2" xfId="10029" xr:uid="{00000000-0005-0000-0000-0000B8270000}"/>
    <cellStyle name="40% - Accent4 3 2 2 3 2 2 2" xfId="10030" xr:uid="{00000000-0005-0000-0000-0000B9270000}"/>
    <cellStyle name="40% - Accent4 3 2 2 3 2 2 2 2" xfId="10031" xr:uid="{00000000-0005-0000-0000-0000BA270000}"/>
    <cellStyle name="40% - Accent4 3 2 2 3 2 2 3" xfId="10032" xr:uid="{00000000-0005-0000-0000-0000BB270000}"/>
    <cellStyle name="40% - Accent4 3 2 2 3 2 3" xfId="10033" xr:uid="{00000000-0005-0000-0000-0000BC270000}"/>
    <cellStyle name="40% - Accent4 3 2 2 3 2 3 2" xfId="10034" xr:uid="{00000000-0005-0000-0000-0000BD270000}"/>
    <cellStyle name="40% - Accent4 3 2 2 3 2 4" xfId="10035" xr:uid="{00000000-0005-0000-0000-0000BE270000}"/>
    <cellStyle name="40% - Accent4 3 2 2 3 3" xfId="10036" xr:uid="{00000000-0005-0000-0000-0000BF270000}"/>
    <cellStyle name="40% - Accent4 3 2 2 3 3 2" xfId="10037" xr:uid="{00000000-0005-0000-0000-0000C0270000}"/>
    <cellStyle name="40% - Accent4 3 2 2 3 3 2 2" xfId="10038" xr:uid="{00000000-0005-0000-0000-0000C1270000}"/>
    <cellStyle name="40% - Accent4 3 2 2 3 3 3" xfId="10039" xr:uid="{00000000-0005-0000-0000-0000C2270000}"/>
    <cellStyle name="40% - Accent4 3 2 2 3 4" xfId="10040" xr:uid="{00000000-0005-0000-0000-0000C3270000}"/>
    <cellStyle name="40% - Accent4 3 2 2 3 4 2" xfId="10041" xr:uid="{00000000-0005-0000-0000-0000C4270000}"/>
    <cellStyle name="40% - Accent4 3 2 2 3 5" xfId="10042" xr:uid="{00000000-0005-0000-0000-0000C5270000}"/>
    <cellStyle name="40% - Accent4 3 2 2 4" xfId="10043" xr:uid="{00000000-0005-0000-0000-0000C6270000}"/>
    <cellStyle name="40% - Accent4 3 2 2 4 2" xfId="10044" xr:uid="{00000000-0005-0000-0000-0000C7270000}"/>
    <cellStyle name="40% - Accent4 3 2 2 4 2 2" xfId="10045" xr:uid="{00000000-0005-0000-0000-0000C8270000}"/>
    <cellStyle name="40% - Accent4 3 2 2 4 2 2 2" xfId="10046" xr:uid="{00000000-0005-0000-0000-0000C9270000}"/>
    <cellStyle name="40% - Accent4 3 2 2 4 2 2 2 2" xfId="10047" xr:uid="{00000000-0005-0000-0000-0000CA270000}"/>
    <cellStyle name="40% - Accent4 3 2 2 4 2 2 3" xfId="10048" xr:uid="{00000000-0005-0000-0000-0000CB270000}"/>
    <cellStyle name="40% - Accent4 3 2 2 4 2 3" xfId="10049" xr:uid="{00000000-0005-0000-0000-0000CC270000}"/>
    <cellStyle name="40% - Accent4 3 2 2 4 2 3 2" xfId="10050" xr:uid="{00000000-0005-0000-0000-0000CD270000}"/>
    <cellStyle name="40% - Accent4 3 2 2 4 2 4" xfId="10051" xr:uid="{00000000-0005-0000-0000-0000CE270000}"/>
    <cellStyle name="40% - Accent4 3 2 2 4 3" xfId="10052" xr:uid="{00000000-0005-0000-0000-0000CF270000}"/>
    <cellStyle name="40% - Accent4 3 2 2 4 3 2" xfId="10053" xr:uid="{00000000-0005-0000-0000-0000D0270000}"/>
    <cellStyle name="40% - Accent4 3 2 2 4 3 2 2" xfId="10054" xr:uid="{00000000-0005-0000-0000-0000D1270000}"/>
    <cellStyle name="40% - Accent4 3 2 2 4 3 3" xfId="10055" xr:uid="{00000000-0005-0000-0000-0000D2270000}"/>
    <cellStyle name="40% - Accent4 3 2 2 4 4" xfId="10056" xr:uid="{00000000-0005-0000-0000-0000D3270000}"/>
    <cellStyle name="40% - Accent4 3 2 2 4 4 2" xfId="10057" xr:uid="{00000000-0005-0000-0000-0000D4270000}"/>
    <cellStyle name="40% - Accent4 3 2 2 4 5" xfId="10058" xr:uid="{00000000-0005-0000-0000-0000D5270000}"/>
    <cellStyle name="40% - Accent4 3 2 2 5" xfId="10059" xr:uid="{00000000-0005-0000-0000-0000D6270000}"/>
    <cellStyle name="40% - Accent4 3 2 2 5 2" xfId="10060" xr:uid="{00000000-0005-0000-0000-0000D7270000}"/>
    <cellStyle name="40% - Accent4 3 2 2 5 2 2" xfId="10061" xr:uid="{00000000-0005-0000-0000-0000D8270000}"/>
    <cellStyle name="40% - Accent4 3 2 2 5 2 2 2" xfId="10062" xr:uid="{00000000-0005-0000-0000-0000D9270000}"/>
    <cellStyle name="40% - Accent4 3 2 2 5 2 3" xfId="10063" xr:uid="{00000000-0005-0000-0000-0000DA270000}"/>
    <cellStyle name="40% - Accent4 3 2 2 5 3" xfId="10064" xr:uid="{00000000-0005-0000-0000-0000DB270000}"/>
    <cellStyle name="40% - Accent4 3 2 2 5 3 2" xfId="10065" xr:uid="{00000000-0005-0000-0000-0000DC270000}"/>
    <cellStyle name="40% - Accent4 3 2 2 5 4" xfId="10066" xr:uid="{00000000-0005-0000-0000-0000DD270000}"/>
    <cellStyle name="40% - Accent4 3 2 2 6" xfId="10067" xr:uid="{00000000-0005-0000-0000-0000DE270000}"/>
    <cellStyle name="40% - Accent4 3 2 2 6 2" xfId="10068" xr:uid="{00000000-0005-0000-0000-0000DF270000}"/>
    <cellStyle name="40% - Accent4 3 2 2 6 2 2" xfId="10069" xr:uid="{00000000-0005-0000-0000-0000E0270000}"/>
    <cellStyle name="40% - Accent4 3 2 2 6 3" xfId="10070" xr:uid="{00000000-0005-0000-0000-0000E1270000}"/>
    <cellStyle name="40% - Accent4 3 2 2 7" xfId="10071" xr:uid="{00000000-0005-0000-0000-0000E2270000}"/>
    <cellStyle name="40% - Accent4 3 2 2 7 2" xfId="10072" xr:uid="{00000000-0005-0000-0000-0000E3270000}"/>
    <cellStyle name="40% - Accent4 3 2 2 8" xfId="10073" xr:uid="{00000000-0005-0000-0000-0000E4270000}"/>
    <cellStyle name="40% - Accent4 3 2 3" xfId="10074" xr:uid="{00000000-0005-0000-0000-0000E5270000}"/>
    <cellStyle name="40% - Accent4 3 2 3 2" xfId="10075" xr:uid="{00000000-0005-0000-0000-0000E6270000}"/>
    <cellStyle name="40% - Accent4 3 2 3 2 2" xfId="10076" xr:uid="{00000000-0005-0000-0000-0000E7270000}"/>
    <cellStyle name="40% - Accent4 3 2 3 2 2 2" xfId="10077" xr:uid="{00000000-0005-0000-0000-0000E8270000}"/>
    <cellStyle name="40% - Accent4 3 2 3 2 2 2 2" xfId="10078" xr:uid="{00000000-0005-0000-0000-0000E9270000}"/>
    <cellStyle name="40% - Accent4 3 2 3 2 2 2 2 2" xfId="10079" xr:uid="{00000000-0005-0000-0000-0000EA270000}"/>
    <cellStyle name="40% - Accent4 3 2 3 2 2 2 3" xfId="10080" xr:uid="{00000000-0005-0000-0000-0000EB270000}"/>
    <cellStyle name="40% - Accent4 3 2 3 2 2 3" xfId="10081" xr:uid="{00000000-0005-0000-0000-0000EC270000}"/>
    <cellStyle name="40% - Accent4 3 2 3 2 2 3 2" xfId="10082" xr:uid="{00000000-0005-0000-0000-0000ED270000}"/>
    <cellStyle name="40% - Accent4 3 2 3 2 2 4" xfId="10083" xr:uid="{00000000-0005-0000-0000-0000EE270000}"/>
    <cellStyle name="40% - Accent4 3 2 3 2 3" xfId="10084" xr:uid="{00000000-0005-0000-0000-0000EF270000}"/>
    <cellStyle name="40% - Accent4 3 2 3 2 3 2" xfId="10085" xr:uid="{00000000-0005-0000-0000-0000F0270000}"/>
    <cellStyle name="40% - Accent4 3 2 3 2 3 2 2" xfId="10086" xr:uid="{00000000-0005-0000-0000-0000F1270000}"/>
    <cellStyle name="40% - Accent4 3 2 3 2 3 3" xfId="10087" xr:uid="{00000000-0005-0000-0000-0000F2270000}"/>
    <cellStyle name="40% - Accent4 3 2 3 2 4" xfId="10088" xr:uid="{00000000-0005-0000-0000-0000F3270000}"/>
    <cellStyle name="40% - Accent4 3 2 3 2 4 2" xfId="10089" xr:uid="{00000000-0005-0000-0000-0000F4270000}"/>
    <cellStyle name="40% - Accent4 3 2 3 2 5" xfId="10090" xr:uid="{00000000-0005-0000-0000-0000F5270000}"/>
    <cellStyle name="40% - Accent4 3 2 3 3" xfId="10091" xr:uid="{00000000-0005-0000-0000-0000F6270000}"/>
    <cellStyle name="40% - Accent4 3 2 3 3 2" xfId="10092" xr:uid="{00000000-0005-0000-0000-0000F7270000}"/>
    <cellStyle name="40% - Accent4 3 2 3 3 2 2" xfId="10093" xr:uid="{00000000-0005-0000-0000-0000F8270000}"/>
    <cellStyle name="40% - Accent4 3 2 3 3 2 2 2" xfId="10094" xr:uid="{00000000-0005-0000-0000-0000F9270000}"/>
    <cellStyle name="40% - Accent4 3 2 3 3 2 2 2 2" xfId="10095" xr:uid="{00000000-0005-0000-0000-0000FA270000}"/>
    <cellStyle name="40% - Accent4 3 2 3 3 2 2 3" xfId="10096" xr:uid="{00000000-0005-0000-0000-0000FB270000}"/>
    <cellStyle name="40% - Accent4 3 2 3 3 2 3" xfId="10097" xr:uid="{00000000-0005-0000-0000-0000FC270000}"/>
    <cellStyle name="40% - Accent4 3 2 3 3 2 3 2" xfId="10098" xr:uid="{00000000-0005-0000-0000-0000FD270000}"/>
    <cellStyle name="40% - Accent4 3 2 3 3 2 4" xfId="10099" xr:uid="{00000000-0005-0000-0000-0000FE270000}"/>
    <cellStyle name="40% - Accent4 3 2 3 3 3" xfId="10100" xr:uid="{00000000-0005-0000-0000-0000FF270000}"/>
    <cellStyle name="40% - Accent4 3 2 3 3 3 2" xfId="10101" xr:uid="{00000000-0005-0000-0000-000000280000}"/>
    <cellStyle name="40% - Accent4 3 2 3 3 3 2 2" xfId="10102" xr:uid="{00000000-0005-0000-0000-000001280000}"/>
    <cellStyle name="40% - Accent4 3 2 3 3 3 3" xfId="10103" xr:uid="{00000000-0005-0000-0000-000002280000}"/>
    <cellStyle name="40% - Accent4 3 2 3 3 4" xfId="10104" xr:uid="{00000000-0005-0000-0000-000003280000}"/>
    <cellStyle name="40% - Accent4 3 2 3 3 4 2" xfId="10105" xr:uid="{00000000-0005-0000-0000-000004280000}"/>
    <cellStyle name="40% - Accent4 3 2 3 3 5" xfId="10106" xr:uid="{00000000-0005-0000-0000-000005280000}"/>
    <cellStyle name="40% - Accent4 3 2 3 4" xfId="10107" xr:uid="{00000000-0005-0000-0000-000006280000}"/>
    <cellStyle name="40% - Accent4 3 2 3 4 2" xfId="10108" xr:uid="{00000000-0005-0000-0000-000007280000}"/>
    <cellStyle name="40% - Accent4 3 2 3 4 2 2" xfId="10109" xr:uid="{00000000-0005-0000-0000-000008280000}"/>
    <cellStyle name="40% - Accent4 3 2 3 4 2 2 2" xfId="10110" xr:uid="{00000000-0005-0000-0000-000009280000}"/>
    <cellStyle name="40% - Accent4 3 2 3 4 2 3" xfId="10111" xr:uid="{00000000-0005-0000-0000-00000A280000}"/>
    <cellStyle name="40% - Accent4 3 2 3 4 3" xfId="10112" xr:uid="{00000000-0005-0000-0000-00000B280000}"/>
    <cellStyle name="40% - Accent4 3 2 3 4 3 2" xfId="10113" xr:uid="{00000000-0005-0000-0000-00000C280000}"/>
    <cellStyle name="40% - Accent4 3 2 3 4 4" xfId="10114" xr:uid="{00000000-0005-0000-0000-00000D280000}"/>
    <cellStyle name="40% - Accent4 3 2 3 5" xfId="10115" xr:uid="{00000000-0005-0000-0000-00000E280000}"/>
    <cellStyle name="40% - Accent4 3 2 3 5 2" xfId="10116" xr:uid="{00000000-0005-0000-0000-00000F280000}"/>
    <cellStyle name="40% - Accent4 3 2 3 5 2 2" xfId="10117" xr:uid="{00000000-0005-0000-0000-000010280000}"/>
    <cellStyle name="40% - Accent4 3 2 3 5 3" xfId="10118" xr:uid="{00000000-0005-0000-0000-000011280000}"/>
    <cellStyle name="40% - Accent4 3 2 3 6" xfId="10119" xr:uid="{00000000-0005-0000-0000-000012280000}"/>
    <cellStyle name="40% - Accent4 3 2 3 6 2" xfId="10120" xr:uid="{00000000-0005-0000-0000-000013280000}"/>
    <cellStyle name="40% - Accent4 3 2 3 7" xfId="10121" xr:uid="{00000000-0005-0000-0000-000014280000}"/>
    <cellStyle name="40% - Accent4 3 2 4" xfId="10122" xr:uid="{00000000-0005-0000-0000-000015280000}"/>
    <cellStyle name="40% - Accent4 3 2 4 2" xfId="10123" xr:uid="{00000000-0005-0000-0000-000016280000}"/>
    <cellStyle name="40% - Accent4 3 2 4 2 2" xfId="10124" xr:uid="{00000000-0005-0000-0000-000017280000}"/>
    <cellStyle name="40% - Accent4 3 2 4 2 2 2" xfId="10125" xr:uid="{00000000-0005-0000-0000-000018280000}"/>
    <cellStyle name="40% - Accent4 3 2 4 2 2 2 2" xfId="10126" xr:uid="{00000000-0005-0000-0000-000019280000}"/>
    <cellStyle name="40% - Accent4 3 2 4 2 2 3" xfId="10127" xr:uid="{00000000-0005-0000-0000-00001A280000}"/>
    <cellStyle name="40% - Accent4 3 2 4 2 3" xfId="10128" xr:uid="{00000000-0005-0000-0000-00001B280000}"/>
    <cellStyle name="40% - Accent4 3 2 4 2 3 2" xfId="10129" xr:uid="{00000000-0005-0000-0000-00001C280000}"/>
    <cellStyle name="40% - Accent4 3 2 4 2 4" xfId="10130" xr:uid="{00000000-0005-0000-0000-00001D280000}"/>
    <cellStyle name="40% - Accent4 3 2 4 3" xfId="10131" xr:uid="{00000000-0005-0000-0000-00001E280000}"/>
    <cellStyle name="40% - Accent4 3 2 4 3 2" xfId="10132" xr:uid="{00000000-0005-0000-0000-00001F280000}"/>
    <cellStyle name="40% - Accent4 3 2 4 3 2 2" xfId="10133" xr:uid="{00000000-0005-0000-0000-000020280000}"/>
    <cellStyle name="40% - Accent4 3 2 4 3 3" xfId="10134" xr:uid="{00000000-0005-0000-0000-000021280000}"/>
    <cellStyle name="40% - Accent4 3 2 4 4" xfId="10135" xr:uid="{00000000-0005-0000-0000-000022280000}"/>
    <cellStyle name="40% - Accent4 3 2 4 4 2" xfId="10136" xr:uid="{00000000-0005-0000-0000-000023280000}"/>
    <cellStyle name="40% - Accent4 3 2 4 5" xfId="10137" xr:uid="{00000000-0005-0000-0000-000024280000}"/>
    <cellStyle name="40% - Accent4 3 2 5" xfId="10138" xr:uid="{00000000-0005-0000-0000-000025280000}"/>
    <cellStyle name="40% - Accent4 3 2 5 2" xfId="10139" xr:uid="{00000000-0005-0000-0000-000026280000}"/>
    <cellStyle name="40% - Accent4 3 2 5 2 2" xfId="10140" xr:uid="{00000000-0005-0000-0000-000027280000}"/>
    <cellStyle name="40% - Accent4 3 2 5 2 2 2" xfId="10141" xr:uid="{00000000-0005-0000-0000-000028280000}"/>
    <cellStyle name="40% - Accent4 3 2 5 2 2 2 2" xfId="10142" xr:uid="{00000000-0005-0000-0000-000029280000}"/>
    <cellStyle name="40% - Accent4 3 2 5 2 2 3" xfId="10143" xr:uid="{00000000-0005-0000-0000-00002A280000}"/>
    <cellStyle name="40% - Accent4 3 2 5 2 3" xfId="10144" xr:uid="{00000000-0005-0000-0000-00002B280000}"/>
    <cellStyle name="40% - Accent4 3 2 5 2 3 2" xfId="10145" xr:uid="{00000000-0005-0000-0000-00002C280000}"/>
    <cellStyle name="40% - Accent4 3 2 5 2 4" xfId="10146" xr:uid="{00000000-0005-0000-0000-00002D280000}"/>
    <cellStyle name="40% - Accent4 3 2 5 3" xfId="10147" xr:uid="{00000000-0005-0000-0000-00002E280000}"/>
    <cellStyle name="40% - Accent4 3 2 5 3 2" xfId="10148" xr:uid="{00000000-0005-0000-0000-00002F280000}"/>
    <cellStyle name="40% - Accent4 3 2 5 3 2 2" xfId="10149" xr:uid="{00000000-0005-0000-0000-000030280000}"/>
    <cellStyle name="40% - Accent4 3 2 5 3 3" xfId="10150" xr:uid="{00000000-0005-0000-0000-000031280000}"/>
    <cellStyle name="40% - Accent4 3 2 5 4" xfId="10151" xr:uid="{00000000-0005-0000-0000-000032280000}"/>
    <cellStyle name="40% - Accent4 3 2 5 4 2" xfId="10152" xr:uid="{00000000-0005-0000-0000-000033280000}"/>
    <cellStyle name="40% - Accent4 3 2 5 5" xfId="10153" xr:uid="{00000000-0005-0000-0000-000034280000}"/>
    <cellStyle name="40% - Accent4 3 2 6" xfId="10154" xr:uid="{00000000-0005-0000-0000-000035280000}"/>
    <cellStyle name="40% - Accent4 3 2 6 2" xfId="10155" xr:uid="{00000000-0005-0000-0000-000036280000}"/>
    <cellStyle name="40% - Accent4 3 2 6 2 2" xfId="10156" xr:uid="{00000000-0005-0000-0000-000037280000}"/>
    <cellStyle name="40% - Accent4 3 2 6 2 2 2" xfId="10157" xr:uid="{00000000-0005-0000-0000-000038280000}"/>
    <cellStyle name="40% - Accent4 3 2 6 2 3" xfId="10158" xr:uid="{00000000-0005-0000-0000-000039280000}"/>
    <cellStyle name="40% - Accent4 3 2 6 3" xfId="10159" xr:uid="{00000000-0005-0000-0000-00003A280000}"/>
    <cellStyle name="40% - Accent4 3 2 6 3 2" xfId="10160" xr:uid="{00000000-0005-0000-0000-00003B280000}"/>
    <cellStyle name="40% - Accent4 3 2 6 4" xfId="10161" xr:uid="{00000000-0005-0000-0000-00003C280000}"/>
    <cellStyle name="40% - Accent4 3 2 7" xfId="10162" xr:uid="{00000000-0005-0000-0000-00003D280000}"/>
    <cellStyle name="40% - Accent4 3 2 7 2" xfId="10163" xr:uid="{00000000-0005-0000-0000-00003E280000}"/>
    <cellStyle name="40% - Accent4 3 2 7 2 2" xfId="10164" xr:uid="{00000000-0005-0000-0000-00003F280000}"/>
    <cellStyle name="40% - Accent4 3 2 7 3" xfId="10165" xr:uid="{00000000-0005-0000-0000-000040280000}"/>
    <cellStyle name="40% - Accent4 3 2 8" xfId="10166" xr:uid="{00000000-0005-0000-0000-000041280000}"/>
    <cellStyle name="40% - Accent4 3 2 8 2" xfId="10167" xr:uid="{00000000-0005-0000-0000-000042280000}"/>
    <cellStyle name="40% - Accent4 3 2 9" xfId="10168" xr:uid="{00000000-0005-0000-0000-000043280000}"/>
    <cellStyle name="40% - Accent4 3 3" xfId="10169" xr:uid="{00000000-0005-0000-0000-000044280000}"/>
    <cellStyle name="40% - Accent4 3 3 2" xfId="10170" xr:uid="{00000000-0005-0000-0000-000045280000}"/>
    <cellStyle name="40% - Accent4 3 3 2 2" xfId="10171" xr:uid="{00000000-0005-0000-0000-000046280000}"/>
    <cellStyle name="40% - Accent4 3 3 2 2 2" xfId="10172" xr:uid="{00000000-0005-0000-0000-000047280000}"/>
    <cellStyle name="40% - Accent4 3 3 2 2 2 2" xfId="10173" xr:uid="{00000000-0005-0000-0000-000048280000}"/>
    <cellStyle name="40% - Accent4 3 3 2 2 3" xfId="10174" xr:uid="{00000000-0005-0000-0000-000049280000}"/>
    <cellStyle name="40% - Accent4 3 3 2 3" xfId="10175" xr:uid="{00000000-0005-0000-0000-00004A280000}"/>
    <cellStyle name="40% - Accent4 3 3 2 3 2" xfId="10176" xr:uid="{00000000-0005-0000-0000-00004B280000}"/>
    <cellStyle name="40% - Accent4 3 3 2 4" xfId="10177" xr:uid="{00000000-0005-0000-0000-00004C280000}"/>
    <cellStyle name="40% - Accent4 3 3 3" xfId="10178" xr:uid="{00000000-0005-0000-0000-00004D280000}"/>
    <cellStyle name="40% - Accent4 3 3 3 2" xfId="10179" xr:uid="{00000000-0005-0000-0000-00004E280000}"/>
    <cellStyle name="40% - Accent4 3 3 3 2 2" xfId="10180" xr:uid="{00000000-0005-0000-0000-00004F280000}"/>
    <cellStyle name="40% - Accent4 3 3 3 3" xfId="10181" xr:uid="{00000000-0005-0000-0000-000050280000}"/>
    <cellStyle name="40% - Accent4 3 3 4" xfId="10182" xr:uid="{00000000-0005-0000-0000-000051280000}"/>
    <cellStyle name="40% - Accent4 3 3 4 2" xfId="10183" xr:uid="{00000000-0005-0000-0000-000052280000}"/>
    <cellStyle name="40% - Accent4 3 3 5" xfId="10184" xr:uid="{00000000-0005-0000-0000-000053280000}"/>
    <cellStyle name="40% - Accent4 3 4" xfId="10185" xr:uid="{00000000-0005-0000-0000-000054280000}"/>
    <cellStyle name="40% - Accent4 3 4 2" xfId="10186" xr:uid="{00000000-0005-0000-0000-000055280000}"/>
    <cellStyle name="40% - Accent4 3 4 2 2" xfId="10187" xr:uid="{00000000-0005-0000-0000-000056280000}"/>
    <cellStyle name="40% - Accent4 3 4 2 2 2" xfId="10188" xr:uid="{00000000-0005-0000-0000-000057280000}"/>
    <cellStyle name="40% - Accent4 3 4 2 3" xfId="10189" xr:uid="{00000000-0005-0000-0000-000058280000}"/>
    <cellStyle name="40% - Accent4 3 4 3" xfId="10190" xr:uid="{00000000-0005-0000-0000-000059280000}"/>
    <cellStyle name="40% - Accent4 3 4 3 2" xfId="10191" xr:uid="{00000000-0005-0000-0000-00005A280000}"/>
    <cellStyle name="40% - Accent4 3 4 4" xfId="10192" xr:uid="{00000000-0005-0000-0000-00005B280000}"/>
    <cellStyle name="40% - Accent4 3 5" xfId="10193" xr:uid="{00000000-0005-0000-0000-00005C280000}"/>
    <cellStyle name="40% - Accent4 4" xfId="10194" xr:uid="{00000000-0005-0000-0000-00005D280000}"/>
    <cellStyle name="40% - Accent4 4 2" xfId="10195" xr:uid="{00000000-0005-0000-0000-00005E280000}"/>
    <cellStyle name="40% - Accent4 4 2 2" xfId="10196" xr:uid="{00000000-0005-0000-0000-00005F280000}"/>
    <cellStyle name="40% - Accent4 4 2 2 2" xfId="10197" xr:uid="{00000000-0005-0000-0000-000060280000}"/>
    <cellStyle name="40% - Accent4 4 2 2 2 2" xfId="10198" xr:uid="{00000000-0005-0000-0000-000061280000}"/>
    <cellStyle name="40% - Accent4 4 2 2 2 2 2" xfId="10199" xr:uid="{00000000-0005-0000-0000-000062280000}"/>
    <cellStyle name="40% - Accent4 4 2 2 2 3" xfId="10200" xr:uid="{00000000-0005-0000-0000-000063280000}"/>
    <cellStyle name="40% - Accent4 4 2 2 3" xfId="10201" xr:uid="{00000000-0005-0000-0000-000064280000}"/>
    <cellStyle name="40% - Accent4 4 2 2 3 2" xfId="10202" xr:uid="{00000000-0005-0000-0000-000065280000}"/>
    <cellStyle name="40% - Accent4 4 2 2 4" xfId="10203" xr:uid="{00000000-0005-0000-0000-000066280000}"/>
    <cellStyle name="40% - Accent4 4 2 3" xfId="10204" xr:uid="{00000000-0005-0000-0000-000067280000}"/>
    <cellStyle name="40% - Accent4 4 2 3 2" xfId="10205" xr:uid="{00000000-0005-0000-0000-000068280000}"/>
    <cellStyle name="40% - Accent4 4 2 3 2 2" xfId="10206" xr:uid="{00000000-0005-0000-0000-000069280000}"/>
    <cellStyle name="40% - Accent4 4 2 3 3" xfId="10207" xr:uid="{00000000-0005-0000-0000-00006A280000}"/>
    <cellStyle name="40% - Accent4 4 2 4" xfId="10208" xr:uid="{00000000-0005-0000-0000-00006B280000}"/>
    <cellStyle name="40% - Accent4 4 2 4 2" xfId="10209" xr:uid="{00000000-0005-0000-0000-00006C280000}"/>
    <cellStyle name="40% - Accent4 4 2 5" xfId="10210" xr:uid="{00000000-0005-0000-0000-00006D280000}"/>
    <cellStyle name="40% - Accent4 5" xfId="10211" xr:uid="{00000000-0005-0000-0000-00006E280000}"/>
    <cellStyle name="40% - Accent4 5 2" xfId="10212" xr:uid="{00000000-0005-0000-0000-00006F280000}"/>
    <cellStyle name="40% - Accent4 5 2 2" xfId="10213" xr:uid="{00000000-0005-0000-0000-000070280000}"/>
    <cellStyle name="40% - Accent4 5 2 2 2" xfId="10214" xr:uid="{00000000-0005-0000-0000-000071280000}"/>
    <cellStyle name="40% - Accent4 5 2 3" xfId="10215" xr:uid="{00000000-0005-0000-0000-000072280000}"/>
    <cellStyle name="40% - Accent4 5 3" xfId="10216" xr:uid="{00000000-0005-0000-0000-000073280000}"/>
    <cellStyle name="40% - Accent4 5 3 2" xfId="10217" xr:uid="{00000000-0005-0000-0000-000074280000}"/>
    <cellStyle name="40% - Accent4 5 4" xfId="10218" xr:uid="{00000000-0005-0000-0000-000075280000}"/>
    <cellStyle name="40% - Accent4 6" xfId="10219" xr:uid="{00000000-0005-0000-0000-000076280000}"/>
    <cellStyle name="40% - Accent4 6 2" xfId="10220" xr:uid="{00000000-0005-0000-0000-000077280000}"/>
    <cellStyle name="40% - Accent4 6 2 2" xfId="10221" xr:uid="{00000000-0005-0000-0000-000078280000}"/>
    <cellStyle name="40% - Accent4 6 3" xfId="10222" xr:uid="{00000000-0005-0000-0000-000079280000}"/>
    <cellStyle name="40% - Accent4 7" xfId="10223" xr:uid="{00000000-0005-0000-0000-00007A280000}"/>
    <cellStyle name="40% - Accent4 7 2" xfId="10224" xr:uid="{00000000-0005-0000-0000-00007B280000}"/>
    <cellStyle name="40% - Accent4 8" xfId="10225" xr:uid="{00000000-0005-0000-0000-00007C280000}"/>
    <cellStyle name="40% - Accent5 2" xfId="10226" xr:uid="{00000000-0005-0000-0000-00007D280000}"/>
    <cellStyle name="40% - Accent5 2 10" xfId="10227" xr:uid="{00000000-0005-0000-0000-00007E280000}"/>
    <cellStyle name="40% - Accent5 2 10 2" xfId="10228" xr:uid="{00000000-0005-0000-0000-00007F280000}"/>
    <cellStyle name="40% - Accent5 2 10 2 2" xfId="10229" xr:uid="{00000000-0005-0000-0000-000080280000}"/>
    <cellStyle name="40% - Accent5 2 10 2 2 2" xfId="10230" xr:uid="{00000000-0005-0000-0000-000081280000}"/>
    <cellStyle name="40% - Accent5 2 10 2 3" xfId="10231" xr:uid="{00000000-0005-0000-0000-000082280000}"/>
    <cellStyle name="40% - Accent5 2 10 3" xfId="10232" xr:uid="{00000000-0005-0000-0000-000083280000}"/>
    <cellStyle name="40% - Accent5 2 10 3 2" xfId="10233" xr:uid="{00000000-0005-0000-0000-000084280000}"/>
    <cellStyle name="40% - Accent5 2 10 4" xfId="10234" xr:uid="{00000000-0005-0000-0000-000085280000}"/>
    <cellStyle name="40% - Accent5 2 11" xfId="10235" xr:uid="{00000000-0005-0000-0000-000086280000}"/>
    <cellStyle name="40% - Accent5 2 11 2" xfId="10236" xr:uid="{00000000-0005-0000-0000-000087280000}"/>
    <cellStyle name="40% - Accent5 2 11 2 2" xfId="10237" xr:uid="{00000000-0005-0000-0000-000088280000}"/>
    <cellStyle name="40% - Accent5 2 11 3" xfId="10238" xr:uid="{00000000-0005-0000-0000-000089280000}"/>
    <cellStyle name="40% - Accent5 2 12" xfId="10239" xr:uid="{00000000-0005-0000-0000-00008A280000}"/>
    <cellStyle name="40% - Accent5 2 12 2" xfId="10240" xr:uid="{00000000-0005-0000-0000-00008B280000}"/>
    <cellStyle name="40% - Accent5 2 13" xfId="10241" xr:uid="{00000000-0005-0000-0000-00008C280000}"/>
    <cellStyle name="40% - Accent5 2 2" xfId="10242" xr:uid="{00000000-0005-0000-0000-00008D280000}"/>
    <cellStyle name="40% - Accent5 2 2 2" xfId="10243" xr:uid="{00000000-0005-0000-0000-00008E280000}"/>
    <cellStyle name="40% - Accent5 2 3" xfId="10244" xr:uid="{00000000-0005-0000-0000-00008F280000}"/>
    <cellStyle name="40% - Accent5 2 3 2" xfId="10245" xr:uid="{00000000-0005-0000-0000-000090280000}"/>
    <cellStyle name="40% - Accent5 2 3 2 2" xfId="10246" xr:uid="{00000000-0005-0000-0000-000091280000}"/>
    <cellStyle name="40% - Accent5 2 3 2 2 2" xfId="10247" xr:uid="{00000000-0005-0000-0000-000092280000}"/>
    <cellStyle name="40% - Accent5 2 3 2 2 2 2" xfId="10248" xr:uid="{00000000-0005-0000-0000-000093280000}"/>
    <cellStyle name="40% - Accent5 2 3 2 2 2 2 2" xfId="10249" xr:uid="{00000000-0005-0000-0000-000094280000}"/>
    <cellStyle name="40% - Accent5 2 3 2 2 2 2 2 2" xfId="10250" xr:uid="{00000000-0005-0000-0000-000095280000}"/>
    <cellStyle name="40% - Accent5 2 3 2 2 2 2 2 2 2" xfId="10251" xr:uid="{00000000-0005-0000-0000-000096280000}"/>
    <cellStyle name="40% - Accent5 2 3 2 2 2 2 2 3" xfId="10252" xr:uid="{00000000-0005-0000-0000-000097280000}"/>
    <cellStyle name="40% - Accent5 2 3 2 2 2 2 3" xfId="10253" xr:uid="{00000000-0005-0000-0000-000098280000}"/>
    <cellStyle name="40% - Accent5 2 3 2 2 2 2 3 2" xfId="10254" xr:uid="{00000000-0005-0000-0000-000099280000}"/>
    <cellStyle name="40% - Accent5 2 3 2 2 2 2 4" xfId="10255" xr:uid="{00000000-0005-0000-0000-00009A280000}"/>
    <cellStyle name="40% - Accent5 2 3 2 2 2 3" xfId="10256" xr:uid="{00000000-0005-0000-0000-00009B280000}"/>
    <cellStyle name="40% - Accent5 2 3 2 2 2 3 2" xfId="10257" xr:uid="{00000000-0005-0000-0000-00009C280000}"/>
    <cellStyle name="40% - Accent5 2 3 2 2 2 3 2 2" xfId="10258" xr:uid="{00000000-0005-0000-0000-00009D280000}"/>
    <cellStyle name="40% - Accent5 2 3 2 2 2 3 3" xfId="10259" xr:uid="{00000000-0005-0000-0000-00009E280000}"/>
    <cellStyle name="40% - Accent5 2 3 2 2 2 4" xfId="10260" xr:uid="{00000000-0005-0000-0000-00009F280000}"/>
    <cellStyle name="40% - Accent5 2 3 2 2 2 4 2" xfId="10261" xr:uid="{00000000-0005-0000-0000-0000A0280000}"/>
    <cellStyle name="40% - Accent5 2 3 2 2 2 5" xfId="10262" xr:uid="{00000000-0005-0000-0000-0000A1280000}"/>
    <cellStyle name="40% - Accent5 2 3 2 2 3" xfId="10263" xr:uid="{00000000-0005-0000-0000-0000A2280000}"/>
    <cellStyle name="40% - Accent5 2 3 2 2 3 2" xfId="10264" xr:uid="{00000000-0005-0000-0000-0000A3280000}"/>
    <cellStyle name="40% - Accent5 2 3 2 2 3 2 2" xfId="10265" xr:uid="{00000000-0005-0000-0000-0000A4280000}"/>
    <cellStyle name="40% - Accent5 2 3 2 2 3 2 2 2" xfId="10266" xr:uid="{00000000-0005-0000-0000-0000A5280000}"/>
    <cellStyle name="40% - Accent5 2 3 2 2 3 2 2 2 2" xfId="10267" xr:uid="{00000000-0005-0000-0000-0000A6280000}"/>
    <cellStyle name="40% - Accent5 2 3 2 2 3 2 2 3" xfId="10268" xr:uid="{00000000-0005-0000-0000-0000A7280000}"/>
    <cellStyle name="40% - Accent5 2 3 2 2 3 2 3" xfId="10269" xr:uid="{00000000-0005-0000-0000-0000A8280000}"/>
    <cellStyle name="40% - Accent5 2 3 2 2 3 2 3 2" xfId="10270" xr:uid="{00000000-0005-0000-0000-0000A9280000}"/>
    <cellStyle name="40% - Accent5 2 3 2 2 3 2 4" xfId="10271" xr:uid="{00000000-0005-0000-0000-0000AA280000}"/>
    <cellStyle name="40% - Accent5 2 3 2 2 3 3" xfId="10272" xr:uid="{00000000-0005-0000-0000-0000AB280000}"/>
    <cellStyle name="40% - Accent5 2 3 2 2 3 3 2" xfId="10273" xr:uid="{00000000-0005-0000-0000-0000AC280000}"/>
    <cellStyle name="40% - Accent5 2 3 2 2 3 3 2 2" xfId="10274" xr:uid="{00000000-0005-0000-0000-0000AD280000}"/>
    <cellStyle name="40% - Accent5 2 3 2 2 3 3 3" xfId="10275" xr:uid="{00000000-0005-0000-0000-0000AE280000}"/>
    <cellStyle name="40% - Accent5 2 3 2 2 3 4" xfId="10276" xr:uid="{00000000-0005-0000-0000-0000AF280000}"/>
    <cellStyle name="40% - Accent5 2 3 2 2 3 4 2" xfId="10277" xr:uid="{00000000-0005-0000-0000-0000B0280000}"/>
    <cellStyle name="40% - Accent5 2 3 2 2 3 5" xfId="10278" xr:uid="{00000000-0005-0000-0000-0000B1280000}"/>
    <cellStyle name="40% - Accent5 2 3 2 2 4" xfId="10279" xr:uid="{00000000-0005-0000-0000-0000B2280000}"/>
    <cellStyle name="40% - Accent5 2 3 2 2 4 2" xfId="10280" xr:uid="{00000000-0005-0000-0000-0000B3280000}"/>
    <cellStyle name="40% - Accent5 2 3 2 2 4 2 2" xfId="10281" xr:uid="{00000000-0005-0000-0000-0000B4280000}"/>
    <cellStyle name="40% - Accent5 2 3 2 2 4 2 2 2" xfId="10282" xr:uid="{00000000-0005-0000-0000-0000B5280000}"/>
    <cellStyle name="40% - Accent5 2 3 2 2 4 2 3" xfId="10283" xr:uid="{00000000-0005-0000-0000-0000B6280000}"/>
    <cellStyle name="40% - Accent5 2 3 2 2 4 3" xfId="10284" xr:uid="{00000000-0005-0000-0000-0000B7280000}"/>
    <cellStyle name="40% - Accent5 2 3 2 2 4 3 2" xfId="10285" xr:uid="{00000000-0005-0000-0000-0000B8280000}"/>
    <cellStyle name="40% - Accent5 2 3 2 2 4 4" xfId="10286" xr:uid="{00000000-0005-0000-0000-0000B9280000}"/>
    <cellStyle name="40% - Accent5 2 3 2 2 5" xfId="10287" xr:uid="{00000000-0005-0000-0000-0000BA280000}"/>
    <cellStyle name="40% - Accent5 2 3 2 2 5 2" xfId="10288" xr:uid="{00000000-0005-0000-0000-0000BB280000}"/>
    <cellStyle name="40% - Accent5 2 3 2 2 5 2 2" xfId="10289" xr:uid="{00000000-0005-0000-0000-0000BC280000}"/>
    <cellStyle name="40% - Accent5 2 3 2 2 5 3" xfId="10290" xr:uid="{00000000-0005-0000-0000-0000BD280000}"/>
    <cellStyle name="40% - Accent5 2 3 2 2 6" xfId="10291" xr:uid="{00000000-0005-0000-0000-0000BE280000}"/>
    <cellStyle name="40% - Accent5 2 3 2 2 6 2" xfId="10292" xr:uid="{00000000-0005-0000-0000-0000BF280000}"/>
    <cellStyle name="40% - Accent5 2 3 2 2 7" xfId="10293" xr:uid="{00000000-0005-0000-0000-0000C0280000}"/>
    <cellStyle name="40% - Accent5 2 3 2 3" xfId="10294" xr:uid="{00000000-0005-0000-0000-0000C1280000}"/>
    <cellStyle name="40% - Accent5 2 3 2 3 2" xfId="10295" xr:uid="{00000000-0005-0000-0000-0000C2280000}"/>
    <cellStyle name="40% - Accent5 2 3 2 3 2 2" xfId="10296" xr:uid="{00000000-0005-0000-0000-0000C3280000}"/>
    <cellStyle name="40% - Accent5 2 3 2 3 2 2 2" xfId="10297" xr:uid="{00000000-0005-0000-0000-0000C4280000}"/>
    <cellStyle name="40% - Accent5 2 3 2 3 2 2 2 2" xfId="10298" xr:uid="{00000000-0005-0000-0000-0000C5280000}"/>
    <cellStyle name="40% - Accent5 2 3 2 3 2 2 3" xfId="10299" xr:uid="{00000000-0005-0000-0000-0000C6280000}"/>
    <cellStyle name="40% - Accent5 2 3 2 3 2 3" xfId="10300" xr:uid="{00000000-0005-0000-0000-0000C7280000}"/>
    <cellStyle name="40% - Accent5 2 3 2 3 2 3 2" xfId="10301" xr:uid="{00000000-0005-0000-0000-0000C8280000}"/>
    <cellStyle name="40% - Accent5 2 3 2 3 2 4" xfId="10302" xr:uid="{00000000-0005-0000-0000-0000C9280000}"/>
    <cellStyle name="40% - Accent5 2 3 2 3 3" xfId="10303" xr:uid="{00000000-0005-0000-0000-0000CA280000}"/>
    <cellStyle name="40% - Accent5 2 3 2 3 3 2" xfId="10304" xr:uid="{00000000-0005-0000-0000-0000CB280000}"/>
    <cellStyle name="40% - Accent5 2 3 2 3 3 2 2" xfId="10305" xr:uid="{00000000-0005-0000-0000-0000CC280000}"/>
    <cellStyle name="40% - Accent5 2 3 2 3 3 3" xfId="10306" xr:uid="{00000000-0005-0000-0000-0000CD280000}"/>
    <cellStyle name="40% - Accent5 2 3 2 3 4" xfId="10307" xr:uid="{00000000-0005-0000-0000-0000CE280000}"/>
    <cellStyle name="40% - Accent5 2 3 2 3 4 2" xfId="10308" xr:uid="{00000000-0005-0000-0000-0000CF280000}"/>
    <cellStyle name="40% - Accent5 2 3 2 3 5" xfId="10309" xr:uid="{00000000-0005-0000-0000-0000D0280000}"/>
    <cellStyle name="40% - Accent5 2 3 2 4" xfId="10310" xr:uid="{00000000-0005-0000-0000-0000D1280000}"/>
    <cellStyle name="40% - Accent5 2 3 2 4 2" xfId="10311" xr:uid="{00000000-0005-0000-0000-0000D2280000}"/>
    <cellStyle name="40% - Accent5 2 3 2 4 2 2" xfId="10312" xr:uid="{00000000-0005-0000-0000-0000D3280000}"/>
    <cellStyle name="40% - Accent5 2 3 2 4 2 2 2" xfId="10313" xr:uid="{00000000-0005-0000-0000-0000D4280000}"/>
    <cellStyle name="40% - Accent5 2 3 2 4 2 2 2 2" xfId="10314" xr:uid="{00000000-0005-0000-0000-0000D5280000}"/>
    <cellStyle name="40% - Accent5 2 3 2 4 2 2 3" xfId="10315" xr:uid="{00000000-0005-0000-0000-0000D6280000}"/>
    <cellStyle name="40% - Accent5 2 3 2 4 2 3" xfId="10316" xr:uid="{00000000-0005-0000-0000-0000D7280000}"/>
    <cellStyle name="40% - Accent5 2 3 2 4 2 3 2" xfId="10317" xr:uid="{00000000-0005-0000-0000-0000D8280000}"/>
    <cellStyle name="40% - Accent5 2 3 2 4 2 4" xfId="10318" xr:uid="{00000000-0005-0000-0000-0000D9280000}"/>
    <cellStyle name="40% - Accent5 2 3 2 4 3" xfId="10319" xr:uid="{00000000-0005-0000-0000-0000DA280000}"/>
    <cellStyle name="40% - Accent5 2 3 2 4 3 2" xfId="10320" xr:uid="{00000000-0005-0000-0000-0000DB280000}"/>
    <cellStyle name="40% - Accent5 2 3 2 4 3 2 2" xfId="10321" xr:uid="{00000000-0005-0000-0000-0000DC280000}"/>
    <cellStyle name="40% - Accent5 2 3 2 4 3 3" xfId="10322" xr:uid="{00000000-0005-0000-0000-0000DD280000}"/>
    <cellStyle name="40% - Accent5 2 3 2 4 4" xfId="10323" xr:uid="{00000000-0005-0000-0000-0000DE280000}"/>
    <cellStyle name="40% - Accent5 2 3 2 4 4 2" xfId="10324" xr:uid="{00000000-0005-0000-0000-0000DF280000}"/>
    <cellStyle name="40% - Accent5 2 3 2 4 5" xfId="10325" xr:uid="{00000000-0005-0000-0000-0000E0280000}"/>
    <cellStyle name="40% - Accent5 2 3 2 5" xfId="10326" xr:uid="{00000000-0005-0000-0000-0000E1280000}"/>
    <cellStyle name="40% - Accent5 2 3 2 5 2" xfId="10327" xr:uid="{00000000-0005-0000-0000-0000E2280000}"/>
    <cellStyle name="40% - Accent5 2 3 2 5 2 2" xfId="10328" xr:uid="{00000000-0005-0000-0000-0000E3280000}"/>
    <cellStyle name="40% - Accent5 2 3 2 5 2 2 2" xfId="10329" xr:uid="{00000000-0005-0000-0000-0000E4280000}"/>
    <cellStyle name="40% - Accent5 2 3 2 5 2 3" xfId="10330" xr:uid="{00000000-0005-0000-0000-0000E5280000}"/>
    <cellStyle name="40% - Accent5 2 3 2 5 3" xfId="10331" xr:uid="{00000000-0005-0000-0000-0000E6280000}"/>
    <cellStyle name="40% - Accent5 2 3 2 5 3 2" xfId="10332" xr:uid="{00000000-0005-0000-0000-0000E7280000}"/>
    <cellStyle name="40% - Accent5 2 3 2 5 4" xfId="10333" xr:uid="{00000000-0005-0000-0000-0000E8280000}"/>
    <cellStyle name="40% - Accent5 2 3 2 6" xfId="10334" xr:uid="{00000000-0005-0000-0000-0000E9280000}"/>
    <cellStyle name="40% - Accent5 2 3 2 6 2" xfId="10335" xr:uid="{00000000-0005-0000-0000-0000EA280000}"/>
    <cellStyle name="40% - Accent5 2 3 2 6 2 2" xfId="10336" xr:uid="{00000000-0005-0000-0000-0000EB280000}"/>
    <cellStyle name="40% - Accent5 2 3 2 6 3" xfId="10337" xr:uid="{00000000-0005-0000-0000-0000EC280000}"/>
    <cellStyle name="40% - Accent5 2 3 2 7" xfId="10338" xr:uid="{00000000-0005-0000-0000-0000ED280000}"/>
    <cellStyle name="40% - Accent5 2 3 2 7 2" xfId="10339" xr:uid="{00000000-0005-0000-0000-0000EE280000}"/>
    <cellStyle name="40% - Accent5 2 3 2 8" xfId="10340" xr:uid="{00000000-0005-0000-0000-0000EF280000}"/>
    <cellStyle name="40% - Accent5 2 3 3" xfId="10341" xr:uid="{00000000-0005-0000-0000-0000F0280000}"/>
    <cellStyle name="40% - Accent5 2 3 3 2" xfId="10342" xr:uid="{00000000-0005-0000-0000-0000F1280000}"/>
    <cellStyle name="40% - Accent5 2 3 3 2 2" xfId="10343" xr:uid="{00000000-0005-0000-0000-0000F2280000}"/>
    <cellStyle name="40% - Accent5 2 3 3 2 2 2" xfId="10344" xr:uid="{00000000-0005-0000-0000-0000F3280000}"/>
    <cellStyle name="40% - Accent5 2 3 3 2 2 2 2" xfId="10345" xr:uid="{00000000-0005-0000-0000-0000F4280000}"/>
    <cellStyle name="40% - Accent5 2 3 3 2 2 2 2 2" xfId="10346" xr:uid="{00000000-0005-0000-0000-0000F5280000}"/>
    <cellStyle name="40% - Accent5 2 3 3 2 2 2 3" xfId="10347" xr:uid="{00000000-0005-0000-0000-0000F6280000}"/>
    <cellStyle name="40% - Accent5 2 3 3 2 2 3" xfId="10348" xr:uid="{00000000-0005-0000-0000-0000F7280000}"/>
    <cellStyle name="40% - Accent5 2 3 3 2 2 3 2" xfId="10349" xr:uid="{00000000-0005-0000-0000-0000F8280000}"/>
    <cellStyle name="40% - Accent5 2 3 3 2 2 4" xfId="10350" xr:uid="{00000000-0005-0000-0000-0000F9280000}"/>
    <cellStyle name="40% - Accent5 2 3 3 2 3" xfId="10351" xr:uid="{00000000-0005-0000-0000-0000FA280000}"/>
    <cellStyle name="40% - Accent5 2 3 3 2 3 2" xfId="10352" xr:uid="{00000000-0005-0000-0000-0000FB280000}"/>
    <cellStyle name="40% - Accent5 2 3 3 2 3 2 2" xfId="10353" xr:uid="{00000000-0005-0000-0000-0000FC280000}"/>
    <cellStyle name="40% - Accent5 2 3 3 2 3 3" xfId="10354" xr:uid="{00000000-0005-0000-0000-0000FD280000}"/>
    <cellStyle name="40% - Accent5 2 3 3 2 4" xfId="10355" xr:uid="{00000000-0005-0000-0000-0000FE280000}"/>
    <cellStyle name="40% - Accent5 2 3 3 2 4 2" xfId="10356" xr:uid="{00000000-0005-0000-0000-0000FF280000}"/>
    <cellStyle name="40% - Accent5 2 3 3 2 5" xfId="10357" xr:uid="{00000000-0005-0000-0000-000000290000}"/>
    <cellStyle name="40% - Accent5 2 3 3 3" xfId="10358" xr:uid="{00000000-0005-0000-0000-000001290000}"/>
    <cellStyle name="40% - Accent5 2 3 3 3 2" xfId="10359" xr:uid="{00000000-0005-0000-0000-000002290000}"/>
    <cellStyle name="40% - Accent5 2 3 3 3 2 2" xfId="10360" xr:uid="{00000000-0005-0000-0000-000003290000}"/>
    <cellStyle name="40% - Accent5 2 3 3 3 2 2 2" xfId="10361" xr:uid="{00000000-0005-0000-0000-000004290000}"/>
    <cellStyle name="40% - Accent5 2 3 3 3 2 2 2 2" xfId="10362" xr:uid="{00000000-0005-0000-0000-000005290000}"/>
    <cellStyle name="40% - Accent5 2 3 3 3 2 2 3" xfId="10363" xr:uid="{00000000-0005-0000-0000-000006290000}"/>
    <cellStyle name="40% - Accent5 2 3 3 3 2 3" xfId="10364" xr:uid="{00000000-0005-0000-0000-000007290000}"/>
    <cellStyle name="40% - Accent5 2 3 3 3 2 3 2" xfId="10365" xr:uid="{00000000-0005-0000-0000-000008290000}"/>
    <cellStyle name="40% - Accent5 2 3 3 3 2 4" xfId="10366" xr:uid="{00000000-0005-0000-0000-000009290000}"/>
    <cellStyle name="40% - Accent5 2 3 3 3 3" xfId="10367" xr:uid="{00000000-0005-0000-0000-00000A290000}"/>
    <cellStyle name="40% - Accent5 2 3 3 3 3 2" xfId="10368" xr:uid="{00000000-0005-0000-0000-00000B290000}"/>
    <cellStyle name="40% - Accent5 2 3 3 3 3 2 2" xfId="10369" xr:uid="{00000000-0005-0000-0000-00000C290000}"/>
    <cellStyle name="40% - Accent5 2 3 3 3 3 3" xfId="10370" xr:uid="{00000000-0005-0000-0000-00000D290000}"/>
    <cellStyle name="40% - Accent5 2 3 3 3 4" xfId="10371" xr:uid="{00000000-0005-0000-0000-00000E290000}"/>
    <cellStyle name="40% - Accent5 2 3 3 3 4 2" xfId="10372" xr:uid="{00000000-0005-0000-0000-00000F290000}"/>
    <cellStyle name="40% - Accent5 2 3 3 3 5" xfId="10373" xr:uid="{00000000-0005-0000-0000-000010290000}"/>
    <cellStyle name="40% - Accent5 2 3 3 4" xfId="10374" xr:uid="{00000000-0005-0000-0000-000011290000}"/>
    <cellStyle name="40% - Accent5 2 3 3 4 2" xfId="10375" xr:uid="{00000000-0005-0000-0000-000012290000}"/>
    <cellStyle name="40% - Accent5 2 3 3 4 2 2" xfId="10376" xr:uid="{00000000-0005-0000-0000-000013290000}"/>
    <cellStyle name="40% - Accent5 2 3 3 4 2 2 2" xfId="10377" xr:uid="{00000000-0005-0000-0000-000014290000}"/>
    <cellStyle name="40% - Accent5 2 3 3 4 2 3" xfId="10378" xr:uid="{00000000-0005-0000-0000-000015290000}"/>
    <cellStyle name="40% - Accent5 2 3 3 4 3" xfId="10379" xr:uid="{00000000-0005-0000-0000-000016290000}"/>
    <cellStyle name="40% - Accent5 2 3 3 4 3 2" xfId="10380" xr:uid="{00000000-0005-0000-0000-000017290000}"/>
    <cellStyle name="40% - Accent5 2 3 3 4 4" xfId="10381" xr:uid="{00000000-0005-0000-0000-000018290000}"/>
    <cellStyle name="40% - Accent5 2 3 3 5" xfId="10382" xr:uid="{00000000-0005-0000-0000-000019290000}"/>
    <cellStyle name="40% - Accent5 2 3 3 5 2" xfId="10383" xr:uid="{00000000-0005-0000-0000-00001A290000}"/>
    <cellStyle name="40% - Accent5 2 3 3 5 2 2" xfId="10384" xr:uid="{00000000-0005-0000-0000-00001B290000}"/>
    <cellStyle name="40% - Accent5 2 3 3 5 3" xfId="10385" xr:uid="{00000000-0005-0000-0000-00001C290000}"/>
    <cellStyle name="40% - Accent5 2 3 3 6" xfId="10386" xr:uid="{00000000-0005-0000-0000-00001D290000}"/>
    <cellStyle name="40% - Accent5 2 3 3 6 2" xfId="10387" xr:uid="{00000000-0005-0000-0000-00001E290000}"/>
    <cellStyle name="40% - Accent5 2 3 3 7" xfId="10388" xr:uid="{00000000-0005-0000-0000-00001F290000}"/>
    <cellStyle name="40% - Accent5 2 3 4" xfId="10389" xr:uid="{00000000-0005-0000-0000-000020290000}"/>
    <cellStyle name="40% - Accent5 2 3 4 2" xfId="10390" xr:uid="{00000000-0005-0000-0000-000021290000}"/>
    <cellStyle name="40% - Accent5 2 3 4 2 2" xfId="10391" xr:uid="{00000000-0005-0000-0000-000022290000}"/>
    <cellStyle name="40% - Accent5 2 3 4 2 2 2" xfId="10392" xr:uid="{00000000-0005-0000-0000-000023290000}"/>
    <cellStyle name="40% - Accent5 2 3 4 2 2 2 2" xfId="10393" xr:uid="{00000000-0005-0000-0000-000024290000}"/>
    <cellStyle name="40% - Accent5 2 3 4 2 2 3" xfId="10394" xr:uid="{00000000-0005-0000-0000-000025290000}"/>
    <cellStyle name="40% - Accent5 2 3 4 2 3" xfId="10395" xr:uid="{00000000-0005-0000-0000-000026290000}"/>
    <cellStyle name="40% - Accent5 2 3 4 2 3 2" xfId="10396" xr:uid="{00000000-0005-0000-0000-000027290000}"/>
    <cellStyle name="40% - Accent5 2 3 4 2 4" xfId="10397" xr:uid="{00000000-0005-0000-0000-000028290000}"/>
    <cellStyle name="40% - Accent5 2 3 4 3" xfId="10398" xr:uid="{00000000-0005-0000-0000-000029290000}"/>
    <cellStyle name="40% - Accent5 2 3 4 3 2" xfId="10399" xr:uid="{00000000-0005-0000-0000-00002A290000}"/>
    <cellStyle name="40% - Accent5 2 3 4 3 2 2" xfId="10400" xr:uid="{00000000-0005-0000-0000-00002B290000}"/>
    <cellStyle name="40% - Accent5 2 3 4 3 3" xfId="10401" xr:uid="{00000000-0005-0000-0000-00002C290000}"/>
    <cellStyle name="40% - Accent5 2 3 4 4" xfId="10402" xr:uid="{00000000-0005-0000-0000-00002D290000}"/>
    <cellStyle name="40% - Accent5 2 3 4 4 2" xfId="10403" xr:uid="{00000000-0005-0000-0000-00002E290000}"/>
    <cellStyle name="40% - Accent5 2 3 4 5" xfId="10404" xr:uid="{00000000-0005-0000-0000-00002F290000}"/>
    <cellStyle name="40% - Accent5 2 3 5" xfId="10405" xr:uid="{00000000-0005-0000-0000-000030290000}"/>
    <cellStyle name="40% - Accent5 2 3 5 2" xfId="10406" xr:uid="{00000000-0005-0000-0000-000031290000}"/>
    <cellStyle name="40% - Accent5 2 3 5 2 2" xfId="10407" xr:uid="{00000000-0005-0000-0000-000032290000}"/>
    <cellStyle name="40% - Accent5 2 3 5 2 2 2" xfId="10408" xr:uid="{00000000-0005-0000-0000-000033290000}"/>
    <cellStyle name="40% - Accent5 2 3 5 2 2 2 2" xfId="10409" xr:uid="{00000000-0005-0000-0000-000034290000}"/>
    <cellStyle name="40% - Accent5 2 3 5 2 2 3" xfId="10410" xr:uid="{00000000-0005-0000-0000-000035290000}"/>
    <cellStyle name="40% - Accent5 2 3 5 2 3" xfId="10411" xr:uid="{00000000-0005-0000-0000-000036290000}"/>
    <cellStyle name="40% - Accent5 2 3 5 2 3 2" xfId="10412" xr:uid="{00000000-0005-0000-0000-000037290000}"/>
    <cellStyle name="40% - Accent5 2 3 5 2 4" xfId="10413" xr:uid="{00000000-0005-0000-0000-000038290000}"/>
    <cellStyle name="40% - Accent5 2 3 5 3" xfId="10414" xr:uid="{00000000-0005-0000-0000-000039290000}"/>
    <cellStyle name="40% - Accent5 2 3 5 3 2" xfId="10415" xr:uid="{00000000-0005-0000-0000-00003A290000}"/>
    <cellStyle name="40% - Accent5 2 3 5 3 2 2" xfId="10416" xr:uid="{00000000-0005-0000-0000-00003B290000}"/>
    <cellStyle name="40% - Accent5 2 3 5 3 3" xfId="10417" xr:uid="{00000000-0005-0000-0000-00003C290000}"/>
    <cellStyle name="40% - Accent5 2 3 5 4" xfId="10418" xr:uid="{00000000-0005-0000-0000-00003D290000}"/>
    <cellStyle name="40% - Accent5 2 3 5 4 2" xfId="10419" xr:uid="{00000000-0005-0000-0000-00003E290000}"/>
    <cellStyle name="40% - Accent5 2 3 5 5" xfId="10420" xr:uid="{00000000-0005-0000-0000-00003F290000}"/>
    <cellStyle name="40% - Accent5 2 3 6" xfId="10421" xr:uid="{00000000-0005-0000-0000-000040290000}"/>
    <cellStyle name="40% - Accent5 2 3 6 2" xfId="10422" xr:uid="{00000000-0005-0000-0000-000041290000}"/>
    <cellStyle name="40% - Accent5 2 3 6 2 2" xfId="10423" xr:uid="{00000000-0005-0000-0000-000042290000}"/>
    <cellStyle name="40% - Accent5 2 3 6 2 2 2" xfId="10424" xr:uid="{00000000-0005-0000-0000-000043290000}"/>
    <cellStyle name="40% - Accent5 2 3 6 2 3" xfId="10425" xr:uid="{00000000-0005-0000-0000-000044290000}"/>
    <cellStyle name="40% - Accent5 2 3 6 3" xfId="10426" xr:uid="{00000000-0005-0000-0000-000045290000}"/>
    <cellStyle name="40% - Accent5 2 3 6 3 2" xfId="10427" xr:uid="{00000000-0005-0000-0000-000046290000}"/>
    <cellStyle name="40% - Accent5 2 3 6 4" xfId="10428" xr:uid="{00000000-0005-0000-0000-000047290000}"/>
    <cellStyle name="40% - Accent5 2 3 7" xfId="10429" xr:uid="{00000000-0005-0000-0000-000048290000}"/>
    <cellStyle name="40% - Accent5 2 3 7 2" xfId="10430" xr:uid="{00000000-0005-0000-0000-000049290000}"/>
    <cellStyle name="40% - Accent5 2 3 7 2 2" xfId="10431" xr:uid="{00000000-0005-0000-0000-00004A290000}"/>
    <cellStyle name="40% - Accent5 2 3 7 3" xfId="10432" xr:uid="{00000000-0005-0000-0000-00004B290000}"/>
    <cellStyle name="40% - Accent5 2 3 8" xfId="10433" xr:uid="{00000000-0005-0000-0000-00004C290000}"/>
    <cellStyle name="40% - Accent5 2 3 8 2" xfId="10434" xr:uid="{00000000-0005-0000-0000-00004D290000}"/>
    <cellStyle name="40% - Accent5 2 3 9" xfId="10435" xr:uid="{00000000-0005-0000-0000-00004E290000}"/>
    <cellStyle name="40% - Accent5 2 4" xfId="10436" xr:uid="{00000000-0005-0000-0000-00004F290000}"/>
    <cellStyle name="40% - Accent5 2 4 2" xfId="10437" xr:uid="{00000000-0005-0000-0000-000050290000}"/>
    <cellStyle name="40% - Accent5 2 4 2 2" xfId="10438" xr:uid="{00000000-0005-0000-0000-000051290000}"/>
    <cellStyle name="40% - Accent5 2 4 2 2 2" xfId="10439" xr:uid="{00000000-0005-0000-0000-000052290000}"/>
    <cellStyle name="40% - Accent5 2 4 2 2 2 2" xfId="10440" xr:uid="{00000000-0005-0000-0000-000053290000}"/>
    <cellStyle name="40% - Accent5 2 4 2 2 2 2 2" xfId="10441" xr:uid="{00000000-0005-0000-0000-000054290000}"/>
    <cellStyle name="40% - Accent5 2 4 2 2 2 2 2 2" xfId="10442" xr:uid="{00000000-0005-0000-0000-000055290000}"/>
    <cellStyle name="40% - Accent5 2 4 2 2 2 2 2 2 2" xfId="10443" xr:uid="{00000000-0005-0000-0000-000056290000}"/>
    <cellStyle name="40% - Accent5 2 4 2 2 2 2 2 3" xfId="10444" xr:uid="{00000000-0005-0000-0000-000057290000}"/>
    <cellStyle name="40% - Accent5 2 4 2 2 2 2 3" xfId="10445" xr:uid="{00000000-0005-0000-0000-000058290000}"/>
    <cellStyle name="40% - Accent5 2 4 2 2 2 2 3 2" xfId="10446" xr:uid="{00000000-0005-0000-0000-000059290000}"/>
    <cellStyle name="40% - Accent5 2 4 2 2 2 2 4" xfId="10447" xr:uid="{00000000-0005-0000-0000-00005A290000}"/>
    <cellStyle name="40% - Accent5 2 4 2 2 2 3" xfId="10448" xr:uid="{00000000-0005-0000-0000-00005B290000}"/>
    <cellStyle name="40% - Accent5 2 4 2 2 2 3 2" xfId="10449" xr:uid="{00000000-0005-0000-0000-00005C290000}"/>
    <cellStyle name="40% - Accent5 2 4 2 2 2 3 2 2" xfId="10450" xr:uid="{00000000-0005-0000-0000-00005D290000}"/>
    <cellStyle name="40% - Accent5 2 4 2 2 2 3 3" xfId="10451" xr:uid="{00000000-0005-0000-0000-00005E290000}"/>
    <cellStyle name="40% - Accent5 2 4 2 2 2 4" xfId="10452" xr:uid="{00000000-0005-0000-0000-00005F290000}"/>
    <cellStyle name="40% - Accent5 2 4 2 2 2 4 2" xfId="10453" xr:uid="{00000000-0005-0000-0000-000060290000}"/>
    <cellStyle name="40% - Accent5 2 4 2 2 2 5" xfId="10454" xr:uid="{00000000-0005-0000-0000-000061290000}"/>
    <cellStyle name="40% - Accent5 2 4 2 2 3" xfId="10455" xr:uid="{00000000-0005-0000-0000-000062290000}"/>
    <cellStyle name="40% - Accent5 2 4 2 2 3 2" xfId="10456" xr:uid="{00000000-0005-0000-0000-000063290000}"/>
    <cellStyle name="40% - Accent5 2 4 2 2 3 2 2" xfId="10457" xr:uid="{00000000-0005-0000-0000-000064290000}"/>
    <cellStyle name="40% - Accent5 2 4 2 2 3 2 2 2" xfId="10458" xr:uid="{00000000-0005-0000-0000-000065290000}"/>
    <cellStyle name="40% - Accent5 2 4 2 2 3 2 2 2 2" xfId="10459" xr:uid="{00000000-0005-0000-0000-000066290000}"/>
    <cellStyle name="40% - Accent5 2 4 2 2 3 2 2 3" xfId="10460" xr:uid="{00000000-0005-0000-0000-000067290000}"/>
    <cellStyle name="40% - Accent5 2 4 2 2 3 2 3" xfId="10461" xr:uid="{00000000-0005-0000-0000-000068290000}"/>
    <cellStyle name="40% - Accent5 2 4 2 2 3 2 3 2" xfId="10462" xr:uid="{00000000-0005-0000-0000-000069290000}"/>
    <cellStyle name="40% - Accent5 2 4 2 2 3 2 4" xfId="10463" xr:uid="{00000000-0005-0000-0000-00006A290000}"/>
    <cellStyle name="40% - Accent5 2 4 2 2 3 3" xfId="10464" xr:uid="{00000000-0005-0000-0000-00006B290000}"/>
    <cellStyle name="40% - Accent5 2 4 2 2 3 3 2" xfId="10465" xr:uid="{00000000-0005-0000-0000-00006C290000}"/>
    <cellStyle name="40% - Accent5 2 4 2 2 3 3 2 2" xfId="10466" xr:uid="{00000000-0005-0000-0000-00006D290000}"/>
    <cellStyle name="40% - Accent5 2 4 2 2 3 3 3" xfId="10467" xr:uid="{00000000-0005-0000-0000-00006E290000}"/>
    <cellStyle name="40% - Accent5 2 4 2 2 3 4" xfId="10468" xr:uid="{00000000-0005-0000-0000-00006F290000}"/>
    <cellStyle name="40% - Accent5 2 4 2 2 3 4 2" xfId="10469" xr:uid="{00000000-0005-0000-0000-000070290000}"/>
    <cellStyle name="40% - Accent5 2 4 2 2 3 5" xfId="10470" xr:uid="{00000000-0005-0000-0000-000071290000}"/>
    <cellStyle name="40% - Accent5 2 4 2 2 4" xfId="10471" xr:uid="{00000000-0005-0000-0000-000072290000}"/>
    <cellStyle name="40% - Accent5 2 4 2 2 4 2" xfId="10472" xr:uid="{00000000-0005-0000-0000-000073290000}"/>
    <cellStyle name="40% - Accent5 2 4 2 2 4 2 2" xfId="10473" xr:uid="{00000000-0005-0000-0000-000074290000}"/>
    <cellStyle name="40% - Accent5 2 4 2 2 4 2 2 2" xfId="10474" xr:uid="{00000000-0005-0000-0000-000075290000}"/>
    <cellStyle name="40% - Accent5 2 4 2 2 4 2 3" xfId="10475" xr:uid="{00000000-0005-0000-0000-000076290000}"/>
    <cellStyle name="40% - Accent5 2 4 2 2 4 3" xfId="10476" xr:uid="{00000000-0005-0000-0000-000077290000}"/>
    <cellStyle name="40% - Accent5 2 4 2 2 4 3 2" xfId="10477" xr:uid="{00000000-0005-0000-0000-000078290000}"/>
    <cellStyle name="40% - Accent5 2 4 2 2 4 4" xfId="10478" xr:uid="{00000000-0005-0000-0000-000079290000}"/>
    <cellStyle name="40% - Accent5 2 4 2 2 5" xfId="10479" xr:uid="{00000000-0005-0000-0000-00007A290000}"/>
    <cellStyle name="40% - Accent5 2 4 2 2 5 2" xfId="10480" xr:uid="{00000000-0005-0000-0000-00007B290000}"/>
    <cellStyle name="40% - Accent5 2 4 2 2 5 2 2" xfId="10481" xr:uid="{00000000-0005-0000-0000-00007C290000}"/>
    <cellStyle name="40% - Accent5 2 4 2 2 5 3" xfId="10482" xr:uid="{00000000-0005-0000-0000-00007D290000}"/>
    <cellStyle name="40% - Accent5 2 4 2 2 6" xfId="10483" xr:uid="{00000000-0005-0000-0000-00007E290000}"/>
    <cellStyle name="40% - Accent5 2 4 2 2 6 2" xfId="10484" xr:uid="{00000000-0005-0000-0000-00007F290000}"/>
    <cellStyle name="40% - Accent5 2 4 2 2 7" xfId="10485" xr:uid="{00000000-0005-0000-0000-000080290000}"/>
    <cellStyle name="40% - Accent5 2 4 2 3" xfId="10486" xr:uid="{00000000-0005-0000-0000-000081290000}"/>
    <cellStyle name="40% - Accent5 2 4 2 3 2" xfId="10487" xr:uid="{00000000-0005-0000-0000-000082290000}"/>
    <cellStyle name="40% - Accent5 2 4 2 3 2 2" xfId="10488" xr:uid="{00000000-0005-0000-0000-000083290000}"/>
    <cellStyle name="40% - Accent5 2 4 2 3 2 2 2" xfId="10489" xr:uid="{00000000-0005-0000-0000-000084290000}"/>
    <cellStyle name="40% - Accent5 2 4 2 3 2 2 2 2" xfId="10490" xr:uid="{00000000-0005-0000-0000-000085290000}"/>
    <cellStyle name="40% - Accent5 2 4 2 3 2 2 3" xfId="10491" xr:uid="{00000000-0005-0000-0000-000086290000}"/>
    <cellStyle name="40% - Accent5 2 4 2 3 2 3" xfId="10492" xr:uid="{00000000-0005-0000-0000-000087290000}"/>
    <cellStyle name="40% - Accent5 2 4 2 3 2 3 2" xfId="10493" xr:uid="{00000000-0005-0000-0000-000088290000}"/>
    <cellStyle name="40% - Accent5 2 4 2 3 2 4" xfId="10494" xr:uid="{00000000-0005-0000-0000-000089290000}"/>
    <cellStyle name="40% - Accent5 2 4 2 3 3" xfId="10495" xr:uid="{00000000-0005-0000-0000-00008A290000}"/>
    <cellStyle name="40% - Accent5 2 4 2 3 3 2" xfId="10496" xr:uid="{00000000-0005-0000-0000-00008B290000}"/>
    <cellStyle name="40% - Accent5 2 4 2 3 3 2 2" xfId="10497" xr:uid="{00000000-0005-0000-0000-00008C290000}"/>
    <cellStyle name="40% - Accent5 2 4 2 3 3 3" xfId="10498" xr:uid="{00000000-0005-0000-0000-00008D290000}"/>
    <cellStyle name="40% - Accent5 2 4 2 3 4" xfId="10499" xr:uid="{00000000-0005-0000-0000-00008E290000}"/>
    <cellStyle name="40% - Accent5 2 4 2 3 4 2" xfId="10500" xr:uid="{00000000-0005-0000-0000-00008F290000}"/>
    <cellStyle name="40% - Accent5 2 4 2 3 5" xfId="10501" xr:uid="{00000000-0005-0000-0000-000090290000}"/>
    <cellStyle name="40% - Accent5 2 4 2 4" xfId="10502" xr:uid="{00000000-0005-0000-0000-000091290000}"/>
    <cellStyle name="40% - Accent5 2 4 2 4 2" xfId="10503" xr:uid="{00000000-0005-0000-0000-000092290000}"/>
    <cellStyle name="40% - Accent5 2 4 2 4 2 2" xfId="10504" xr:uid="{00000000-0005-0000-0000-000093290000}"/>
    <cellStyle name="40% - Accent5 2 4 2 4 2 2 2" xfId="10505" xr:uid="{00000000-0005-0000-0000-000094290000}"/>
    <cellStyle name="40% - Accent5 2 4 2 4 2 2 2 2" xfId="10506" xr:uid="{00000000-0005-0000-0000-000095290000}"/>
    <cellStyle name="40% - Accent5 2 4 2 4 2 2 3" xfId="10507" xr:uid="{00000000-0005-0000-0000-000096290000}"/>
    <cellStyle name="40% - Accent5 2 4 2 4 2 3" xfId="10508" xr:uid="{00000000-0005-0000-0000-000097290000}"/>
    <cellStyle name="40% - Accent5 2 4 2 4 2 3 2" xfId="10509" xr:uid="{00000000-0005-0000-0000-000098290000}"/>
    <cellStyle name="40% - Accent5 2 4 2 4 2 4" xfId="10510" xr:uid="{00000000-0005-0000-0000-000099290000}"/>
    <cellStyle name="40% - Accent5 2 4 2 4 3" xfId="10511" xr:uid="{00000000-0005-0000-0000-00009A290000}"/>
    <cellStyle name="40% - Accent5 2 4 2 4 3 2" xfId="10512" xr:uid="{00000000-0005-0000-0000-00009B290000}"/>
    <cellStyle name="40% - Accent5 2 4 2 4 3 2 2" xfId="10513" xr:uid="{00000000-0005-0000-0000-00009C290000}"/>
    <cellStyle name="40% - Accent5 2 4 2 4 3 3" xfId="10514" xr:uid="{00000000-0005-0000-0000-00009D290000}"/>
    <cellStyle name="40% - Accent5 2 4 2 4 4" xfId="10515" xr:uid="{00000000-0005-0000-0000-00009E290000}"/>
    <cellStyle name="40% - Accent5 2 4 2 4 4 2" xfId="10516" xr:uid="{00000000-0005-0000-0000-00009F290000}"/>
    <cellStyle name="40% - Accent5 2 4 2 4 5" xfId="10517" xr:uid="{00000000-0005-0000-0000-0000A0290000}"/>
    <cellStyle name="40% - Accent5 2 4 2 5" xfId="10518" xr:uid="{00000000-0005-0000-0000-0000A1290000}"/>
    <cellStyle name="40% - Accent5 2 4 2 5 2" xfId="10519" xr:uid="{00000000-0005-0000-0000-0000A2290000}"/>
    <cellStyle name="40% - Accent5 2 4 2 5 2 2" xfId="10520" xr:uid="{00000000-0005-0000-0000-0000A3290000}"/>
    <cellStyle name="40% - Accent5 2 4 2 5 2 2 2" xfId="10521" xr:uid="{00000000-0005-0000-0000-0000A4290000}"/>
    <cellStyle name="40% - Accent5 2 4 2 5 2 3" xfId="10522" xr:uid="{00000000-0005-0000-0000-0000A5290000}"/>
    <cellStyle name="40% - Accent5 2 4 2 5 3" xfId="10523" xr:uid="{00000000-0005-0000-0000-0000A6290000}"/>
    <cellStyle name="40% - Accent5 2 4 2 5 3 2" xfId="10524" xr:uid="{00000000-0005-0000-0000-0000A7290000}"/>
    <cellStyle name="40% - Accent5 2 4 2 5 4" xfId="10525" xr:uid="{00000000-0005-0000-0000-0000A8290000}"/>
    <cellStyle name="40% - Accent5 2 4 2 6" xfId="10526" xr:uid="{00000000-0005-0000-0000-0000A9290000}"/>
    <cellStyle name="40% - Accent5 2 4 2 6 2" xfId="10527" xr:uid="{00000000-0005-0000-0000-0000AA290000}"/>
    <cellStyle name="40% - Accent5 2 4 2 6 2 2" xfId="10528" xr:uid="{00000000-0005-0000-0000-0000AB290000}"/>
    <cellStyle name="40% - Accent5 2 4 2 6 3" xfId="10529" xr:uid="{00000000-0005-0000-0000-0000AC290000}"/>
    <cellStyle name="40% - Accent5 2 4 2 7" xfId="10530" xr:uid="{00000000-0005-0000-0000-0000AD290000}"/>
    <cellStyle name="40% - Accent5 2 4 2 7 2" xfId="10531" xr:uid="{00000000-0005-0000-0000-0000AE290000}"/>
    <cellStyle name="40% - Accent5 2 4 2 8" xfId="10532" xr:uid="{00000000-0005-0000-0000-0000AF290000}"/>
    <cellStyle name="40% - Accent5 2 4 3" xfId="10533" xr:uid="{00000000-0005-0000-0000-0000B0290000}"/>
    <cellStyle name="40% - Accent5 2 4 3 2" xfId="10534" xr:uid="{00000000-0005-0000-0000-0000B1290000}"/>
    <cellStyle name="40% - Accent5 2 4 3 2 2" xfId="10535" xr:uid="{00000000-0005-0000-0000-0000B2290000}"/>
    <cellStyle name="40% - Accent5 2 4 3 2 2 2" xfId="10536" xr:uid="{00000000-0005-0000-0000-0000B3290000}"/>
    <cellStyle name="40% - Accent5 2 4 3 2 2 2 2" xfId="10537" xr:uid="{00000000-0005-0000-0000-0000B4290000}"/>
    <cellStyle name="40% - Accent5 2 4 3 2 2 2 2 2" xfId="10538" xr:uid="{00000000-0005-0000-0000-0000B5290000}"/>
    <cellStyle name="40% - Accent5 2 4 3 2 2 2 3" xfId="10539" xr:uid="{00000000-0005-0000-0000-0000B6290000}"/>
    <cellStyle name="40% - Accent5 2 4 3 2 2 3" xfId="10540" xr:uid="{00000000-0005-0000-0000-0000B7290000}"/>
    <cellStyle name="40% - Accent5 2 4 3 2 2 3 2" xfId="10541" xr:uid="{00000000-0005-0000-0000-0000B8290000}"/>
    <cellStyle name="40% - Accent5 2 4 3 2 2 4" xfId="10542" xr:uid="{00000000-0005-0000-0000-0000B9290000}"/>
    <cellStyle name="40% - Accent5 2 4 3 2 3" xfId="10543" xr:uid="{00000000-0005-0000-0000-0000BA290000}"/>
    <cellStyle name="40% - Accent5 2 4 3 2 3 2" xfId="10544" xr:uid="{00000000-0005-0000-0000-0000BB290000}"/>
    <cellStyle name="40% - Accent5 2 4 3 2 3 2 2" xfId="10545" xr:uid="{00000000-0005-0000-0000-0000BC290000}"/>
    <cellStyle name="40% - Accent5 2 4 3 2 3 3" xfId="10546" xr:uid="{00000000-0005-0000-0000-0000BD290000}"/>
    <cellStyle name="40% - Accent5 2 4 3 2 4" xfId="10547" xr:uid="{00000000-0005-0000-0000-0000BE290000}"/>
    <cellStyle name="40% - Accent5 2 4 3 2 4 2" xfId="10548" xr:uid="{00000000-0005-0000-0000-0000BF290000}"/>
    <cellStyle name="40% - Accent5 2 4 3 2 5" xfId="10549" xr:uid="{00000000-0005-0000-0000-0000C0290000}"/>
    <cellStyle name="40% - Accent5 2 4 3 3" xfId="10550" xr:uid="{00000000-0005-0000-0000-0000C1290000}"/>
    <cellStyle name="40% - Accent5 2 4 3 3 2" xfId="10551" xr:uid="{00000000-0005-0000-0000-0000C2290000}"/>
    <cellStyle name="40% - Accent5 2 4 3 3 2 2" xfId="10552" xr:uid="{00000000-0005-0000-0000-0000C3290000}"/>
    <cellStyle name="40% - Accent5 2 4 3 3 2 2 2" xfId="10553" xr:uid="{00000000-0005-0000-0000-0000C4290000}"/>
    <cellStyle name="40% - Accent5 2 4 3 3 2 2 2 2" xfId="10554" xr:uid="{00000000-0005-0000-0000-0000C5290000}"/>
    <cellStyle name="40% - Accent5 2 4 3 3 2 2 3" xfId="10555" xr:uid="{00000000-0005-0000-0000-0000C6290000}"/>
    <cellStyle name="40% - Accent5 2 4 3 3 2 3" xfId="10556" xr:uid="{00000000-0005-0000-0000-0000C7290000}"/>
    <cellStyle name="40% - Accent5 2 4 3 3 2 3 2" xfId="10557" xr:uid="{00000000-0005-0000-0000-0000C8290000}"/>
    <cellStyle name="40% - Accent5 2 4 3 3 2 4" xfId="10558" xr:uid="{00000000-0005-0000-0000-0000C9290000}"/>
    <cellStyle name="40% - Accent5 2 4 3 3 3" xfId="10559" xr:uid="{00000000-0005-0000-0000-0000CA290000}"/>
    <cellStyle name="40% - Accent5 2 4 3 3 3 2" xfId="10560" xr:uid="{00000000-0005-0000-0000-0000CB290000}"/>
    <cellStyle name="40% - Accent5 2 4 3 3 3 2 2" xfId="10561" xr:uid="{00000000-0005-0000-0000-0000CC290000}"/>
    <cellStyle name="40% - Accent5 2 4 3 3 3 3" xfId="10562" xr:uid="{00000000-0005-0000-0000-0000CD290000}"/>
    <cellStyle name="40% - Accent5 2 4 3 3 4" xfId="10563" xr:uid="{00000000-0005-0000-0000-0000CE290000}"/>
    <cellStyle name="40% - Accent5 2 4 3 3 4 2" xfId="10564" xr:uid="{00000000-0005-0000-0000-0000CF290000}"/>
    <cellStyle name="40% - Accent5 2 4 3 3 5" xfId="10565" xr:uid="{00000000-0005-0000-0000-0000D0290000}"/>
    <cellStyle name="40% - Accent5 2 4 3 4" xfId="10566" xr:uid="{00000000-0005-0000-0000-0000D1290000}"/>
    <cellStyle name="40% - Accent5 2 4 3 4 2" xfId="10567" xr:uid="{00000000-0005-0000-0000-0000D2290000}"/>
    <cellStyle name="40% - Accent5 2 4 3 4 2 2" xfId="10568" xr:uid="{00000000-0005-0000-0000-0000D3290000}"/>
    <cellStyle name="40% - Accent5 2 4 3 4 2 2 2" xfId="10569" xr:uid="{00000000-0005-0000-0000-0000D4290000}"/>
    <cellStyle name="40% - Accent5 2 4 3 4 2 3" xfId="10570" xr:uid="{00000000-0005-0000-0000-0000D5290000}"/>
    <cellStyle name="40% - Accent5 2 4 3 4 3" xfId="10571" xr:uid="{00000000-0005-0000-0000-0000D6290000}"/>
    <cellStyle name="40% - Accent5 2 4 3 4 3 2" xfId="10572" xr:uid="{00000000-0005-0000-0000-0000D7290000}"/>
    <cellStyle name="40% - Accent5 2 4 3 4 4" xfId="10573" xr:uid="{00000000-0005-0000-0000-0000D8290000}"/>
    <cellStyle name="40% - Accent5 2 4 3 5" xfId="10574" xr:uid="{00000000-0005-0000-0000-0000D9290000}"/>
    <cellStyle name="40% - Accent5 2 4 3 5 2" xfId="10575" xr:uid="{00000000-0005-0000-0000-0000DA290000}"/>
    <cellStyle name="40% - Accent5 2 4 3 5 2 2" xfId="10576" xr:uid="{00000000-0005-0000-0000-0000DB290000}"/>
    <cellStyle name="40% - Accent5 2 4 3 5 3" xfId="10577" xr:uid="{00000000-0005-0000-0000-0000DC290000}"/>
    <cellStyle name="40% - Accent5 2 4 3 6" xfId="10578" xr:uid="{00000000-0005-0000-0000-0000DD290000}"/>
    <cellStyle name="40% - Accent5 2 4 3 6 2" xfId="10579" xr:uid="{00000000-0005-0000-0000-0000DE290000}"/>
    <cellStyle name="40% - Accent5 2 4 3 7" xfId="10580" xr:uid="{00000000-0005-0000-0000-0000DF290000}"/>
    <cellStyle name="40% - Accent5 2 4 4" xfId="10581" xr:uid="{00000000-0005-0000-0000-0000E0290000}"/>
    <cellStyle name="40% - Accent5 2 4 4 2" xfId="10582" xr:uid="{00000000-0005-0000-0000-0000E1290000}"/>
    <cellStyle name="40% - Accent5 2 4 4 2 2" xfId="10583" xr:uid="{00000000-0005-0000-0000-0000E2290000}"/>
    <cellStyle name="40% - Accent5 2 4 4 2 2 2" xfId="10584" xr:uid="{00000000-0005-0000-0000-0000E3290000}"/>
    <cellStyle name="40% - Accent5 2 4 4 2 2 2 2" xfId="10585" xr:uid="{00000000-0005-0000-0000-0000E4290000}"/>
    <cellStyle name="40% - Accent5 2 4 4 2 2 3" xfId="10586" xr:uid="{00000000-0005-0000-0000-0000E5290000}"/>
    <cellStyle name="40% - Accent5 2 4 4 2 3" xfId="10587" xr:uid="{00000000-0005-0000-0000-0000E6290000}"/>
    <cellStyle name="40% - Accent5 2 4 4 2 3 2" xfId="10588" xr:uid="{00000000-0005-0000-0000-0000E7290000}"/>
    <cellStyle name="40% - Accent5 2 4 4 2 4" xfId="10589" xr:uid="{00000000-0005-0000-0000-0000E8290000}"/>
    <cellStyle name="40% - Accent5 2 4 4 3" xfId="10590" xr:uid="{00000000-0005-0000-0000-0000E9290000}"/>
    <cellStyle name="40% - Accent5 2 4 4 3 2" xfId="10591" xr:uid="{00000000-0005-0000-0000-0000EA290000}"/>
    <cellStyle name="40% - Accent5 2 4 4 3 2 2" xfId="10592" xr:uid="{00000000-0005-0000-0000-0000EB290000}"/>
    <cellStyle name="40% - Accent5 2 4 4 3 3" xfId="10593" xr:uid="{00000000-0005-0000-0000-0000EC290000}"/>
    <cellStyle name="40% - Accent5 2 4 4 4" xfId="10594" xr:uid="{00000000-0005-0000-0000-0000ED290000}"/>
    <cellStyle name="40% - Accent5 2 4 4 4 2" xfId="10595" xr:uid="{00000000-0005-0000-0000-0000EE290000}"/>
    <cellStyle name="40% - Accent5 2 4 4 5" xfId="10596" xr:uid="{00000000-0005-0000-0000-0000EF290000}"/>
    <cellStyle name="40% - Accent5 2 4 5" xfId="10597" xr:uid="{00000000-0005-0000-0000-0000F0290000}"/>
    <cellStyle name="40% - Accent5 2 4 5 2" xfId="10598" xr:uid="{00000000-0005-0000-0000-0000F1290000}"/>
    <cellStyle name="40% - Accent5 2 4 5 2 2" xfId="10599" xr:uid="{00000000-0005-0000-0000-0000F2290000}"/>
    <cellStyle name="40% - Accent5 2 4 5 2 2 2" xfId="10600" xr:uid="{00000000-0005-0000-0000-0000F3290000}"/>
    <cellStyle name="40% - Accent5 2 4 5 2 2 2 2" xfId="10601" xr:uid="{00000000-0005-0000-0000-0000F4290000}"/>
    <cellStyle name="40% - Accent5 2 4 5 2 2 3" xfId="10602" xr:uid="{00000000-0005-0000-0000-0000F5290000}"/>
    <cellStyle name="40% - Accent5 2 4 5 2 3" xfId="10603" xr:uid="{00000000-0005-0000-0000-0000F6290000}"/>
    <cellStyle name="40% - Accent5 2 4 5 2 3 2" xfId="10604" xr:uid="{00000000-0005-0000-0000-0000F7290000}"/>
    <cellStyle name="40% - Accent5 2 4 5 2 4" xfId="10605" xr:uid="{00000000-0005-0000-0000-0000F8290000}"/>
    <cellStyle name="40% - Accent5 2 4 5 3" xfId="10606" xr:uid="{00000000-0005-0000-0000-0000F9290000}"/>
    <cellStyle name="40% - Accent5 2 4 5 3 2" xfId="10607" xr:uid="{00000000-0005-0000-0000-0000FA290000}"/>
    <cellStyle name="40% - Accent5 2 4 5 3 2 2" xfId="10608" xr:uid="{00000000-0005-0000-0000-0000FB290000}"/>
    <cellStyle name="40% - Accent5 2 4 5 3 3" xfId="10609" xr:uid="{00000000-0005-0000-0000-0000FC290000}"/>
    <cellStyle name="40% - Accent5 2 4 5 4" xfId="10610" xr:uid="{00000000-0005-0000-0000-0000FD290000}"/>
    <cellStyle name="40% - Accent5 2 4 5 4 2" xfId="10611" xr:uid="{00000000-0005-0000-0000-0000FE290000}"/>
    <cellStyle name="40% - Accent5 2 4 5 5" xfId="10612" xr:uid="{00000000-0005-0000-0000-0000FF290000}"/>
    <cellStyle name="40% - Accent5 2 4 6" xfId="10613" xr:uid="{00000000-0005-0000-0000-0000002A0000}"/>
    <cellStyle name="40% - Accent5 2 4 6 2" xfId="10614" xr:uid="{00000000-0005-0000-0000-0000012A0000}"/>
    <cellStyle name="40% - Accent5 2 4 6 2 2" xfId="10615" xr:uid="{00000000-0005-0000-0000-0000022A0000}"/>
    <cellStyle name="40% - Accent5 2 4 6 2 2 2" xfId="10616" xr:uid="{00000000-0005-0000-0000-0000032A0000}"/>
    <cellStyle name="40% - Accent5 2 4 6 2 3" xfId="10617" xr:uid="{00000000-0005-0000-0000-0000042A0000}"/>
    <cellStyle name="40% - Accent5 2 4 6 3" xfId="10618" xr:uid="{00000000-0005-0000-0000-0000052A0000}"/>
    <cellStyle name="40% - Accent5 2 4 6 3 2" xfId="10619" xr:uid="{00000000-0005-0000-0000-0000062A0000}"/>
    <cellStyle name="40% - Accent5 2 4 6 4" xfId="10620" xr:uid="{00000000-0005-0000-0000-0000072A0000}"/>
    <cellStyle name="40% - Accent5 2 4 7" xfId="10621" xr:uid="{00000000-0005-0000-0000-0000082A0000}"/>
    <cellStyle name="40% - Accent5 2 4 7 2" xfId="10622" xr:uid="{00000000-0005-0000-0000-0000092A0000}"/>
    <cellStyle name="40% - Accent5 2 4 7 2 2" xfId="10623" xr:uid="{00000000-0005-0000-0000-00000A2A0000}"/>
    <cellStyle name="40% - Accent5 2 4 7 3" xfId="10624" xr:uid="{00000000-0005-0000-0000-00000B2A0000}"/>
    <cellStyle name="40% - Accent5 2 4 8" xfId="10625" xr:uid="{00000000-0005-0000-0000-00000C2A0000}"/>
    <cellStyle name="40% - Accent5 2 4 8 2" xfId="10626" xr:uid="{00000000-0005-0000-0000-00000D2A0000}"/>
    <cellStyle name="40% - Accent5 2 4 9" xfId="10627" xr:uid="{00000000-0005-0000-0000-00000E2A0000}"/>
    <cellStyle name="40% - Accent5 2 5" xfId="10628" xr:uid="{00000000-0005-0000-0000-00000F2A0000}"/>
    <cellStyle name="40% - Accent5 2 5 2" xfId="10629" xr:uid="{00000000-0005-0000-0000-0000102A0000}"/>
    <cellStyle name="40% - Accent5 2 5 2 2" xfId="10630" xr:uid="{00000000-0005-0000-0000-0000112A0000}"/>
    <cellStyle name="40% - Accent5 2 5 2 2 2" xfId="10631" xr:uid="{00000000-0005-0000-0000-0000122A0000}"/>
    <cellStyle name="40% - Accent5 2 5 2 2 2 2" xfId="10632" xr:uid="{00000000-0005-0000-0000-0000132A0000}"/>
    <cellStyle name="40% - Accent5 2 5 2 2 2 2 2" xfId="10633" xr:uid="{00000000-0005-0000-0000-0000142A0000}"/>
    <cellStyle name="40% - Accent5 2 5 2 2 2 2 2 2" xfId="10634" xr:uid="{00000000-0005-0000-0000-0000152A0000}"/>
    <cellStyle name="40% - Accent5 2 5 2 2 2 2 2 2 2" xfId="10635" xr:uid="{00000000-0005-0000-0000-0000162A0000}"/>
    <cellStyle name="40% - Accent5 2 5 2 2 2 2 2 3" xfId="10636" xr:uid="{00000000-0005-0000-0000-0000172A0000}"/>
    <cellStyle name="40% - Accent5 2 5 2 2 2 2 3" xfId="10637" xr:uid="{00000000-0005-0000-0000-0000182A0000}"/>
    <cellStyle name="40% - Accent5 2 5 2 2 2 2 3 2" xfId="10638" xr:uid="{00000000-0005-0000-0000-0000192A0000}"/>
    <cellStyle name="40% - Accent5 2 5 2 2 2 2 4" xfId="10639" xr:uid="{00000000-0005-0000-0000-00001A2A0000}"/>
    <cellStyle name="40% - Accent5 2 5 2 2 2 3" xfId="10640" xr:uid="{00000000-0005-0000-0000-00001B2A0000}"/>
    <cellStyle name="40% - Accent5 2 5 2 2 2 3 2" xfId="10641" xr:uid="{00000000-0005-0000-0000-00001C2A0000}"/>
    <cellStyle name="40% - Accent5 2 5 2 2 2 3 2 2" xfId="10642" xr:uid="{00000000-0005-0000-0000-00001D2A0000}"/>
    <cellStyle name="40% - Accent5 2 5 2 2 2 3 3" xfId="10643" xr:uid="{00000000-0005-0000-0000-00001E2A0000}"/>
    <cellStyle name="40% - Accent5 2 5 2 2 2 4" xfId="10644" xr:uid="{00000000-0005-0000-0000-00001F2A0000}"/>
    <cellStyle name="40% - Accent5 2 5 2 2 2 4 2" xfId="10645" xr:uid="{00000000-0005-0000-0000-0000202A0000}"/>
    <cellStyle name="40% - Accent5 2 5 2 2 2 5" xfId="10646" xr:uid="{00000000-0005-0000-0000-0000212A0000}"/>
    <cellStyle name="40% - Accent5 2 5 2 2 3" xfId="10647" xr:uid="{00000000-0005-0000-0000-0000222A0000}"/>
    <cellStyle name="40% - Accent5 2 5 2 2 3 2" xfId="10648" xr:uid="{00000000-0005-0000-0000-0000232A0000}"/>
    <cellStyle name="40% - Accent5 2 5 2 2 3 2 2" xfId="10649" xr:uid="{00000000-0005-0000-0000-0000242A0000}"/>
    <cellStyle name="40% - Accent5 2 5 2 2 3 2 2 2" xfId="10650" xr:uid="{00000000-0005-0000-0000-0000252A0000}"/>
    <cellStyle name="40% - Accent5 2 5 2 2 3 2 2 2 2" xfId="10651" xr:uid="{00000000-0005-0000-0000-0000262A0000}"/>
    <cellStyle name="40% - Accent5 2 5 2 2 3 2 2 3" xfId="10652" xr:uid="{00000000-0005-0000-0000-0000272A0000}"/>
    <cellStyle name="40% - Accent5 2 5 2 2 3 2 3" xfId="10653" xr:uid="{00000000-0005-0000-0000-0000282A0000}"/>
    <cellStyle name="40% - Accent5 2 5 2 2 3 2 3 2" xfId="10654" xr:uid="{00000000-0005-0000-0000-0000292A0000}"/>
    <cellStyle name="40% - Accent5 2 5 2 2 3 2 4" xfId="10655" xr:uid="{00000000-0005-0000-0000-00002A2A0000}"/>
    <cellStyle name="40% - Accent5 2 5 2 2 3 3" xfId="10656" xr:uid="{00000000-0005-0000-0000-00002B2A0000}"/>
    <cellStyle name="40% - Accent5 2 5 2 2 3 3 2" xfId="10657" xr:uid="{00000000-0005-0000-0000-00002C2A0000}"/>
    <cellStyle name="40% - Accent5 2 5 2 2 3 3 2 2" xfId="10658" xr:uid="{00000000-0005-0000-0000-00002D2A0000}"/>
    <cellStyle name="40% - Accent5 2 5 2 2 3 3 3" xfId="10659" xr:uid="{00000000-0005-0000-0000-00002E2A0000}"/>
    <cellStyle name="40% - Accent5 2 5 2 2 3 4" xfId="10660" xr:uid="{00000000-0005-0000-0000-00002F2A0000}"/>
    <cellStyle name="40% - Accent5 2 5 2 2 3 4 2" xfId="10661" xr:uid="{00000000-0005-0000-0000-0000302A0000}"/>
    <cellStyle name="40% - Accent5 2 5 2 2 3 5" xfId="10662" xr:uid="{00000000-0005-0000-0000-0000312A0000}"/>
    <cellStyle name="40% - Accent5 2 5 2 2 4" xfId="10663" xr:uid="{00000000-0005-0000-0000-0000322A0000}"/>
    <cellStyle name="40% - Accent5 2 5 2 2 4 2" xfId="10664" xr:uid="{00000000-0005-0000-0000-0000332A0000}"/>
    <cellStyle name="40% - Accent5 2 5 2 2 4 2 2" xfId="10665" xr:uid="{00000000-0005-0000-0000-0000342A0000}"/>
    <cellStyle name="40% - Accent5 2 5 2 2 4 2 2 2" xfId="10666" xr:uid="{00000000-0005-0000-0000-0000352A0000}"/>
    <cellStyle name="40% - Accent5 2 5 2 2 4 2 3" xfId="10667" xr:uid="{00000000-0005-0000-0000-0000362A0000}"/>
    <cellStyle name="40% - Accent5 2 5 2 2 4 3" xfId="10668" xr:uid="{00000000-0005-0000-0000-0000372A0000}"/>
    <cellStyle name="40% - Accent5 2 5 2 2 4 3 2" xfId="10669" xr:uid="{00000000-0005-0000-0000-0000382A0000}"/>
    <cellStyle name="40% - Accent5 2 5 2 2 4 4" xfId="10670" xr:uid="{00000000-0005-0000-0000-0000392A0000}"/>
    <cellStyle name="40% - Accent5 2 5 2 2 5" xfId="10671" xr:uid="{00000000-0005-0000-0000-00003A2A0000}"/>
    <cellStyle name="40% - Accent5 2 5 2 2 5 2" xfId="10672" xr:uid="{00000000-0005-0000-0000-00003B2A0000}"/>
    <cellStyle name="40% - Accent5 2 5 2 2 5 2 2" xfId="10673" xr:uid="{00000000-0005-0000-0000-00003C2A0000}"/>
    <cellStyle name="40% - Accent5 2 5 2 2 5 3" xfId="10674" xr:uid="{00000000-0005-0000-0000-00003D2A0000}"/>
    <cellStyle name="40% - Accent5 2 5 2 2 6" xfId="10675" xr:uid="{00000000-0005-0000-0000-00003E2A0000}"/>
    <cellStyle name="40% - Accent5 2 5 2 2 6 2" xfId="10676" xr:uid="{00000000-0005-0000-0000-00003F2A0000}"/>
    <cellStyle name="40% - Accent5 2 5 2 2 7" xfId="10677" xr:uid="{00000000-0005-0000-0000-0000402A0000}"/>
    <cellStyle name="40% - Accent5 2 5 2 3" xfId="10678" xr:uid="{00000000-0005-0000-0000-0000412A0000}"/>
    <cellStyle name="40% - Accent5 2 5 2 3 2" xfId="10679" xr:uid="{00000000-0005-0000-0000-0000422A0000}"/>
    <cellStyle name="40% - Accent5 2 5 2 3 2 2" xfId="10680" xr:uid="{00000000-0005-0000-0000-0000432A0000}"/>
    <cellStyle name="40% - Accent5 2 5 2 3 2 2 2" xfId="10681" xr:uid="{00000000-0005-0000-0000-0000442A0000}"/>
    <cellStyle name="40% - Accent5 2 5 2 3 2 2 2 2" xfId="10682" xr:uid="{00000000-0005-0000-0000-0000452A0000}"/>
    <cellStyle name="40% - Accent5 2 5 2 3 2 2 3" xfId="10683" xr:uid="{00000000-0005-0000-0000-0000462A0000}"/>
    <cellStyle name="40% - Accent5 2 5 2 3 2 3" xfId="10684" xr:uid="{00000000-0005-0000-0000-0000472A0000}"/>
    <cellStyle name="40% - Accent5 2 5 2 3 2 3 2" xfId="10685" xr:uid="{00000000-0005-0000-0000-0000482A0000}"/>
    <cellStyle name="40% - Accent5 2 5 2 3 2 4" xfId="10686" xr:uid="{00000000-0005-0000-0000-0000492A0000}"/>
    <cellStyle name="40% - Accent5 2 5 2 3 3" xfId="10687" xr:uid="{00000000-0005-0000-0000-00004A2A0000}"/>
    <cellStyle name="40% - Accent5 2 5 2 3 3 2" xfId="10688" xr:uid="{00000000-0005-0000-0000-00004B2A0000}"/>
    <cellStyle name="40% - Accent5 2 5 2 3 3 2 2" xfId="10689" xr:uid="{00000000-0005-0000-0000-00004C2A0000}"/>
    <cellStyle name="40% - Accent5 2 5 2 3 3 3" xfId="10690" xr:uid="{00000000-0005-0000-0000-00004D2A0000}"/>
    <cellStyle name="40% - Accent5 2 5 2 3 4" xfId="10691" xr:uid="{00000000-0005-0000-0000-00004E2A0000}"/>
    <cellStyle name="40% - Accent5 2 5 2 3 4 2" xfId="10692" xr:uid="{00000000-0005-0000-0000-00004F2A0000}"/>
    <cellStyle name="40% - Accent5 2 5 2 3 5" xfId="10693" xr:uid="{00000000-0005-0000-0000-0000502A0000}"/>
    <cellStyle name="40% - Accent5 2 5 2 4" xfId="10694" xr:uid="{00000000-0005-0000-0000-0000512A0000}"/>
    <cellStyle name="40% - Accent5 2 5 2 4 2" xfId="10695" xr:uid="{00000000-0005-0000-0000-0000522A0000}"/>
    <cellStyle name="40% - Accent5 2 5 2 4 2 2" xfId="10696" xr:uid="{00000000-0005-0000-0000-0000532A0000}"/>
    <cellStyle name="40% - Accent5 2 5 2 4 2 2 2" xfId="10697" xr:uid="{00000000-0005-0000-0000-0000542A0000}"/>
    <cellStyle name="40% - Accent5 2 5 2 4 2 2 2 2" xfId="10698" xr:uid="{00000000-0005-0000-0000-0000552A0000}"/>
    <cellStyle name="40% - Accent5 2 5 2 4 2 2 3" xfId="10699" xr:uid="{00000000-0005-0000-0000-0000562A0000}"/>
    <cellStyle name="40% - Accent5 2 5 2 4 2 3" xfId="10700" xr:uid="{00000000-0005-0000-0000-0000572A0000}"/>
    <cellStyle name="40% - Accent5 2 5 2 4 2 3 2" xfId="10701" xr:uid="{00000000-0005-0000-0000-0000582A0000}"/>
    <cellStyle name="40% - Accent5 2 5 2 4 2 4" xfId="10702" xr:uid="{00000000-0005-0000-0000-0000592A0000}"/>
    <cellStyle name="40% - Accent5 2 5 2 4 3" xfId="10703" xr:uid="{00000000-0005-0000-0000-00005A2A0000}"/>
    <cellStyle name="40% - Accent5 2 5 2 4 3 2" xfId="10704" xr:uid="{00000000-0005-0000-0000-00005B2A0000}"/>
    <cellStyle name="40% - Accent5 2 5 2 4 3 2 2" xfId="10705" xr:uid="{00000000-0005-0000-0000-00005C2A0000}"/>
    <cellStyle name="40% - Accent5 2 5 2 4 3 3" xfId="10706" xr:uid="{00000000-0005-0000-0000-00005D2A0000}"/>
    <cellStyle name="40% - Accent5 2 5 2 4 4" xfId="10707" xr:uid="{00000000-0005-0000-0000-00005E2A0000}"/>
    <cellStyle name="40% - Accent5 2 5 2 4 4 2" xfId="10708" xr:uid="{00000000-0005-0000-0000-00005F2A0000}"/>
    <cellStyle name="40% - Accent5 2 5 2 4 5" xfId="10709" xr:uid="{00000000-0005-0000-0000-0000602A0000}"/>
    <cellStyle name="40% - Accent5 2 5 2 5" xfId="10710" xr:uid="{00000000-0005-0000-0000-0000612A0000}"/>
    <cellStyle name="40% - Accent5 2 5 2 5 2" xfId="10711" xr:uid="{00000000-0005-0000-0000-0000622A0000}"/>
    <cellStyle name="40% - Accent5 2 5 2 5 2 2" xfId="10712" xr:uid="{00000000-0005-0000-0000-0000632A0000}"/>
    <cellStyle name="40% - Accent5 2 5 2 5 2 2 2" xfId="10713" xr:uid="{00000000-0005-0000-0000-0000642A0000}"/>
    <cellStyle name="40% - Accent5 2 5 2 5 2 3" xfId="10714" xr:uid="{00000000-0005-0000-0000-0000652A0000}"/>
    <cellStyle name="40% - Accent5 2 5 2 5 3" xfId="10715" xr:uid="{00000000-0005-0000-0000-0000662A0000}"/>
    <cellStyle name="40% - Accent5 2 5 2 5 3 2" xfId="10716" xr:uid="{00000000-0005-0000-0000-0000672A0000}"/>
    <cellStyle name="40% - Accent5 2 5 2 5 4" xfId="10717" xr:uid="{00000000-0005-0000-0000-0000682A0000}"/>
    <cellStyle name="40% - Accent5 2 5 2 6" xfId="10718" xr:uid="{00000000-0005-0000-0000-0000692A0000}"/>
    <cellStyle name="40% - Accent5 2 5 2 6 2" xfId="10719" xr:uid="{00000000-0005-0000-0000-00006A2A0000}"/>
    <cellStyle name="40% - Accent5 2 5 2 6 2 2" xfId="10720" xr:uid="{00000000-0005-0000-0000-00006B2A0000}"/>
    <cellStyle name="40% - Accent5 2 5 2 6 3" xfId="10721" xr:uid="{00000000-0005-0000-0000-00006C2A0000}"/>
    <cellStyle name="40% - Accent5 2 5 2 7" xfId="10722" xr:uid="{00000000-0005-0000-0000-00006D2A0000}"/>
    <cellStyle name="40% - Accent5 2 5 2 7 2" xfId="10723" xr:uid="{00000000-0005-0000-0000-00006E2A0000}"/>
    <cellStyle name="40% - Accent5 2 5 2 8" xfId="10724" xr:uid="{00000000-0005-0000-0000-00006F2A0000}"/>
    <cellStyle name="40% - Accent5 2 5 3" xfId="10725" xr:uid="{00000000-0005-0000-0000-0000702A0000}"/>
    <cellStyle name="40% - Accent5 2 5 3 2" xfId="10726" xr:uid="{00000000-0005-0000-0000-0000712A0000}"/>
    <cellStyle name="40% - Accent5 2 5 3 2 2" xfId="10727" xr:uid="{00000000-0005-0000-0000-0000722A0000}"/>
    <cellStyle name="40% - Accent5 2 5 3 2 2 2" xfId="10728" xr:uid="{00000000-0005-0000-0000-0000732A0000}"/>
    <cellStyle name="40% - Accent5 2 5 3 2 2 2 2" xfId="10729" xr:uid="{00000000-0005-0000-0000-0000742A0000}"/>
    <cellStyle name="40% - Accent5 2 5 3 2 2 2 2 2" xfId="10730" xr:uid="{00000000-0005-0000-0000-0000752A0000}"/>
    <cellStyle name="40% - Accent5 2 5 3 2 2 2 3" xfId="10731" xr:uid="{00000000-0005-0000-0000-0000762A0000}"/>
    <cellStyle name="40% - Accent5 2 5 3 2 2 3" xfId="10732" xr:uid="{00000000-0005-0000-0000-0000772A0000}"/>
    <cellStyle name="40% - Accent5 2 5 3 2 2 3 2" xfId="10733" xr:uid="{00000000-0005-0000-0000-0000782A0000}"/>
    <cellStyle name="40% - Accent5 2 5 3 2 2 4" xfId="10734" xr:uid="{00000000-0005-0000-0000-0000792A0000}"/>
    <cellStyle name="40% - Accent5 2 5 3 2 3" xfId="10735" xr:uid="{00000000-0005-0000-0000-00007A2A0000}"/>
    <cellStyle name="40% - Accent5 2 5 3 2 3 2" xfId="10736" xr:uid="{00000000-0005-0000-0000-00007B2A0000}"/>
    <cellStyle name="40% - Accent5 2 5 3 2 3 2 2" xfId="10737" xr:uid="{00000000-0005-0000-0000-00007C2A0000}"/>
    <cellStyle name="40% - Accent5 2 5 3 2 3 3" xfId="10738" xr:uid="{00000000-0005-0000-0000-00007D2A0000}"/>
    <cellStyle name="40% - Accent5 2 5 3 2 4" xfId="10739" xr:uid="{00000000-0005-0000-0000-00007E2A0000}"/>
    <cellStyle name="40% - Accent5 2 5 3 2 4 2" xfId="10740" xr:uid="{00000000-0005-0000-0000-00007F2A0000}"/>
    <cellStyle name="40% - Accent5 2 5 3 2 5" xfId="10741" xr:uid="{00000000-0005-0000-0000-0000802A0000}"/>
    <cellStyle name="40% - Accent5 2 5 3 3" xfId="10742" xr:uid="{00000000-0005-0000-0000-0000812A0000}"/>
    <cellStyle name="40% - Accent5 2 5 3 3 2" xfId="10743" xr:uid="{00000000-0005-0000-0000-0000822A0000}"/>
    <cellStyle name="40% - Accent5 2 5 3 3 2 2" xfId="10744" xr:uid="{00000000-0005-0000-0000-0000832A0000}"/>
    <cellStyle name="40% - Accent5 2 5 3 3 2 2 2" xfId="10745" xr:uid="{00000000-0005-0000-0000-0000842A0000}"/>
    <cellStyle name="40% - Accent5 2 5 3 3 2 2 2 2" xfId="10746" xr:uid="{00000000-0005-0000-0000-0000852A0000}"/>
    <cellStyle name="40% - Accent5 2 5 3 3 2 2 3" xfId="10747" xr:uid="{00000000-0005-0000-0000-0000862A0000}"/>
    <cellStyle name="40% - Accent5 2 5 3 3 2 3" xfId="10748" xr:uid="{00000000-0005-0000-0000-0000872A0000}"/>
    <cellStyle name="40% - Accent5 2 5 3 3 2 3 2" xfId="10749" xr:uid="{00000000-0005-0000-0000-0000882A0000}"/>
    <cellStyle name="40% - Accent5 2 5 3 3 2 4" xfId="10750" xr:uid="{00000000-0005-0000-0000-0000892A0000}"/>
    <cellStyle name="40% - Accent5 2 5 3 3 3" xfId="10751" xr:uid="{00000000-0005-0000-0000-00008A2A0000}"/>
    <cellStyle name="40% - Accent5 2 5 3 3 3 2" xfId="10752" xr:uid="{00000000-0005-0000-0000-00008B2A0000}"/>
    <cellStyle name="40% - Accent5 2 5 3 3 3 2 2" xfId="10753" xr:uid="{00000000-0005-0000-0000-00008C2A0000}"/>
    <cellStyle name="40% - Accent5 2 5 3 3 3 3" xfId="10754" xr:uid="{00000000-0005-0000-0000-00008D2A0000}"/>
    <cellStyle name="40% - Accent5 2 5 3 3 4" xfId="10755" xr:uid="{00000000-0005-0000-0000-00008E2A0000}"/>
    <cellStyle name="40% - Accent5 2 5 3 3 4 2" xfId="10756" xr:uid="{00000000-0005-0000-0000-00008F2A0000}"/>
    <cellStyle name="40% - Accent5 2 5 3 3 5" xfId="10757" xr:uid="{00000000-0005-0000-0000-0000902A0000}"/>
    <cellStyle name="40% - Accent5 2 5 3 4" xfId="10758" xr:uid="{00000000-0005-0000-0000-0000912A0000}"/>
    <cellStyle name="40% - Accent5 2 5 3 4 2" xfId="10759" xr:uid="{00000000-0005-0000-0000-0000922A0000}"/>
    <cellStyle name="40% - Accent5 2 5 3 4 2 2" xfId="10760" xr:uid="{00000000-0005-0000-0000-0000932A0000}"/>
    <cellStyle name="40% - Accent5 2 5 3 4 2 2 2" xfId="10761" xr:uid="{00000000-0005-0000-0000-0000942A0000}"/>
    <cellStyle name="40% - Accent5 2 5 3 4 2 3" xfId="10762" xr:uid="{00000000-0005-0000-0000-0000952A0000}"/>
    <cellStyle name="40% - Accent5 2 5 3 4 3" xfId="10763" xr:uid="{00000000-0005-0000-0000-0000962A0000}"/>
    <cellStyle name="40% - Accent5 2 5 3 4 3 2" xfId="10764" xr:uid="{00000000-0005-0000-0000-0000972A0000}"/>
    <cellStyle name="40% - Accent5 2 5 3 4 4" xfId="10765" xr:uid="{00000000-0005-0000-0000-0000982A0000}"/>
    <cellStyle name="40% - Accent5 2 5 3 5" xfId="10766" xr:uid="{00000000-0005-0000-0000-0000992A0000}"/>
    <cellStyle name="40% - Accent5 2 5 3 5 2" xfId="10767" xr:uid="{00000000-0005-0000-0000-00009A2A0000}"/>
    <cellStyle name="40% - Accent5 2 5 3 5 2 2" xfId="10768" xr:uid="{00000000-0005-0000-0000-00009B2A0000}"/>
    <cellStyle name="40% - Accent5 2 5 3 5 3" xfId="10769" xr:uid="{00000000-0005-0000-0000-00009C2A0000}"/>
    <cellStyle name="40% - Accent5 2 5 3 6" xfId="10770" xr:uid="{00000000-0005-0000-0000-00009D2A0000}"/>
    <cellStyle name="40% - Accent5 2 5 3 6 2" xfId="10771" xr:uid="{00000000-0005-0000-0000-00009E2A0000}"/>
    <cellStyle name="40% - Accent5 2 5 3 7" xfId="10772" xr:uid="{00000000-0005-0000-0000-00009F2A0000}"/>
    <cellStyle name="40% - Accent5 2 5 4" xfId="10773" xr:uid="{00000000-0005-0000-0000-0000A02A0000}"/>
    <cellStyle name="40% - Accent5 2 5 4 2" xfId="10774" xr:uid="{00000000-0005-0000-0000-0000A12A0000}"/>
    <cellStyle name="40% - Accent5 2 5 4 2 2" xfId="10775" xr:uid="{00000000-0005-0000-0000-0000A22A0000}"/>
    <cellStyle name="40% - Accent5 2 5 4 2 2 2" xfId="10776" xr:uid="{00000000-0005-0000-0000-0000A32A0000}"/>
    <cellStyle name="40% - Accent5 2 5 4 2 2 2 2" xfId="10777" xr:uid="{00000000-0005-0000-0000-0000A42A0000}"/>
    <cellStyle name="40% - Accent5 2 5 4 2 2 3" xfId="10778" xr:uid="{00000000-0005-0000-0000-0000A52A0000}"/>
    <cellStyle name="40% - Accent5 2 5 4 2 3" xfId="10779" xr:uid="{00000000-0005-0000-0000-0000A62A0000}"/>
    <cellStyle name="40% - Accent5 2 5 4 2 3 2" xfId="10780" xr:uid="{00000000-0005-0000-0000-0000A72A0000}"/>
    <cellStyle name="40% - Accent5 2 5 4 2 4" xfId="10781" xr:uid="{00000000-0005-0000-0000-0000A82A0000}"/>
    <cellStyle name="40% - Accent5 2 5 4 3" xfId="10782" xr:uid="{00000000-0005-0000-0000-0000A92A0000}"/>
    <cellStyle name="40% - Accent5 2 5 4 3 2" xfId="10783" xr:uid="{00000000-0005-0000-0000-0000AA2A0000}"/>
    <cellStyle name="40% - Accent5 2 5 4 3 2 2" xfId="10784" xr:uid="{00000000-0005-0000-0000-0000AB2A0000}"/>
    <cellStyle name="40% - Accent5 2 5 4 3 3" xfId="10785" xr:uid="{00000000-0005-0000-0000-0000AC2A0000}"/>
    <cellStyle name="40% - Accent5 2 5 4 4" xfId="10786" xr:uid="{00000000-0005-0000-0000-0000AD2A0000}"/>
    <cellStyle name="40% - Accent5 2 5 4 4 2" xfId="10787" xr:uid="{00000000-0005-0000-0000-0000AE2A0000}"/>
    <cellStyle name="40% - Accent5 2 5 4 5" xfId="10788" xr:uid="{00000000-0005-0000-0000-0000AF2A0000}"/>
    <cellStyle name="40% - Accent5 2 5 5" xfId="10789" xr:uid="{00000000-0005-0000-0000-0000B02A0000}"/>
    <cellStyle name="40% - Accent5 2 5 5 2" xfId="10790" xr:uid="{00000000-0005-0000-0000-0000B12A0000}"/>
    <cellStyle name="40% - Accent5 2 5 5 2 2" xfId="10791" xr:uid="{00000000-0005-0000-0000-0000B22A0000}"/>
    <cellStyle name="40% - Accent5 2 5 5 2 2 2" xfId="10792" xr:uid="{00000000-0005-0000-0000-0000B32A0000}"/>
    <cellStyle name="40% - Accent5 2 5 5 2 2 2 2" xfId="10793" xr:uid="{00000000-0005-0000-0000-0000B42A0000}"/>
    <cellStyle name="40% - Accent5 2 5 5 2 2 3" xfId="10794" xr:uid="{00000000-0005-0000-0000-0000B52A0000}"/>
    <cellStyle name="40% - Accent5 2 5 5 2 3" xfId="10795" xr:uid="{00000000-0005-0000-0000-0000B62A0000}"/>
    <cellStyle name="40% - Accent5 2 5 5 2 3 2" xfId="10796" xr:uid="{00000000-0005-0000-0000-0000B72A0000}"/>
    <cellStyle name="40% - Accent5 2 5 5 2 4" xfId="10797" xr:uid="{00000000-0005-0000-0000-0000B82A0000}"/>
    <cellStyle name="40% - Accent5 2 5 5 3" xfId="10798" xr:uid="{00000000-0005-0000-0000-0000B92A0000}"/>
    <cellStyle name="40% - Accent5 2 5 5 3 2" xfId="10799" xr:uid="{00000000-0005-0000-0000-0000BA2A0000}"/>
    <cellStyle name="40% - Accent5 2 5 5 3 2 2" xfId="10800" xr:uid="{00000000-0005-0000-0000-0000BB2A0000}"/>
    <cellStyle name="40% - Accent5 2 5 5 3 3" xfId="10801" xr:uid="{00000000-0005-0000-0000-0000BC2A0000}"/>
    <cellStyle name="40% - Accent5 2 5 5 4" xfId="10802" xr:uid="{00000000-0005-0000-0000-0000BD2A0000}"/>
    <cellStyle name="40% - Accent5 2 5 5 4 2" xfId="10803" xr:uid="{00000000-0005-0000-0000-0000BE2A0000}"/>
    <cellStyle name="40% - Accent5 2 5 5 5" xfId="10804" xr:uid="{00000000-0005-0000-0000-0000BF2A0000}"/>
    <cellStyle name="40% - Accent5 2 5 6" xfId="10805" xr:uid="{00000000-0005-0000-0000-0000C02A0000}"/>
    <cellStyle name="40% - Accent5 2 5 6 2" xfId="10806" xr:uid="{00000000-0005-0000-0000-0000C12A0000}"/>
    <cellStyle name="40% - Accent5 2 5 6 2 2" xfId="10807" xr:uid="{00000000-0005-0000-0000-0000C22A0000}"/>
    <cellStyle name="40% - Accent5 2 5 6 2 2 2" xfId="10808" xr:uid="{00000000-0005-0000-0000-0000C32A0000}"/>
    <cellStyle name="40% - Accent5 2 5 6 2 3" xfId="10809" xr:uid="{00000000-0005-0000-0000-0000C42A0000}"/>
    <cellStyle name="40% - Accent5 2 5 6 3" xfId="10810" xr:uid="{00000000-0005-0000-0000-0000C52A0000}"/>
    <cellStyle name="40% - Accent5 2 5 6 3 2" xfId="10811" xr:uid="{00000000-0005-0000-0000-0000C62A0000}"/>
    <cellStyle name="40% - Accent5 2 5 6 4" xfId="10812" xr:uid="{00000000-0005-0000-0000-0000C72A0000}"/>
    <cellStyle name="40% - Accent5 2 5 7" xfId="10813" xr:uid="{00000000-0005-0000-0000-0000C82A0000}"/>
    <cellStyle name="40% - Accent5 2 5 7 2" xfId="10814" xr:uid="{00000000-0005-0000-0000-0000C92A0000}"/>
    <cellStyle name="40% - Accent5 2 5 7 2 2" xfId="10815" xr:uid="{00000000-0005-0000-0000-0000CA2A0000}"/>
    <cellStyle name="40% - Accent5 2 5 7 3" xfId="10816" xr:uid="{00000000-0005-0000-0000-0000CB2A0000}"/>
    <cellStyle name="40% - Accent5 2 5 8" xfId="10817" xr:uid="{00000000-0005-0000-0000-0000CC2A0000}"/>
    <cellStyle name="40% - Accent5 2 5 8 2" xfId="10818" xr:uid="{00000000-0005-0000-0000-0000CD2A0000}"/>
    <cellStyle name="40% - Accent5 2 5 9" xfId="10819" xr:uid="{00000000-0005-0000-0000-0000CE2A0000}"/>
    <cellStyle name="40% - Accent5 2 6" xfId="10820" xr:uid="{00000000-0005-0000-0000-0000CF2A0000}"/>
    <cellStyle name="40% - Accent5 2 6 2" xfId="10821" xr:uid="{00000000-0005-0000-0000-0000D02A0000}"/>
    <cellStyle name="40% - Accent5 2 6 2 2" xfId="10822" xr:uid="{00000000-0005-0000-0000-0000D12A0000}"/>
    <cellStyle name="40% - Accent5 2 6 2 2 2" xfId="10823" xr:uid="{00000000-0005-0000-0000-0000D22A0000}"/>
    <cellStyle name="40% - Accent5 2 6 2 2 2 2" xfId="10824" xr:uid="{00000000-0005-0000-0000-0000D32A0000}"/>
    <cellStyle name="40% - Accent5 2 6 2 2 2 2 2" xfId="10825" xr:uid="{00000000-0005-0000-0000-0000D42A0000}"/>
    <cellStyle name="40% - Accent5 2 6 2 2 2 2 2 2" xfId="10826" xr:uid="{00000000-0005-0000-0000-0000D52A0000}"/>
    <cellStyle name="40% - Accent5 2 6 2 2 2 2 3" xfId="10827" xr:uid="{00000000-0005-0000-0000-0000D62A0000}"/>
    <cellStyle name="40% - Accent5 2 6 2 2 2 3" xfId="10828" xr:uid="{00000000-0005-0000-0000-0000D72A0000}"/>
    <cellStyle name="40% - Accent5 2 6 2 2 2 3 2" xfId="10829" xr:uid="{00000000-0005-0000-0000-0000D82A0000}"/>
    <cellStyle name="40% - Accent5 2 6 2 2 2 4" xfId="10830" xr:uid="{00000000-0005-0000-0000-0000D92A0000}"/>
    <cellStyle name="40% - Accent5 2 6 2 2 3" xfId="10831" xr:uid="{00000000-0005-0000-0000-0000DA2A0000}"/>
    <cellStyle name="40% - Accent5 2 6 2 2 3 2" xfId="10832" xr:uid="{00000000-0005-0000-0000-0000DB2A0000}"/>
    <cellStyle name="40% - Accent5 2 6 2 2 3 2 2" xfId="10833" xr:uid="{00000000-0005-0000-0000-0000DC2A0000}"/>
    <cellStyle name="40% - Accent5 2 6 2 2 3 3" xfId="10834" xr:uid="{00000000-0005-0000-0000-0000DD2A0000}"/>
    <cellStyle name="40% - Accent5 2 6 2 2 4" xfId="10835" xr:uid="{00000000-0005-0000-0000-0000DE2A0000}"/>
    <cellStyle name="40% - Accent5 2 6 2 2 4 2" xfId="10836" xr:uid="{00000000-0005-0000-0000-0000DF2A0000}"/>
    <cellStyle name="40% - Accent5 2 6 2 2 5" xfId="10837" xr:uid="{00000000-0005-0000-0000-0000E02A0000}"/>
    <cellStyle name="40% - Accent5 2 6 2 3" xfId="10838" xr:uid="{00000000-0005-0000-0000-0000E12A0000}"/>
    <cellStyle name="40% - Accent5 2 6 2 3 2" xfId="10839" xr:uid="{00000000-0005-0000-0000-0000E22A0000}"/>
    <cellStyle name="40% - Accent5 2 6 2 3 2 2" xfId="10840" xr:uid="{00000000-0005-0000-0000-0000E32A0000}"/>
    <cellStyle name="40% - Accent5 2 6 2 3 2 2 2" xfId="10841" xr:uid="{00000000-0005-0000-0000-0000E42A0000}"/>
    <cellStyle name="40% - Accent5 2 6 2 3 2 2 2 2" xfId="10842" xr:uid="{00000000-0005-0000-0000-0000E52A0000}"/>
    <cellStyle name="40% - Accent5 2 6 2 3 2 2 3" xfId="10843" xr:uid="{00000000-0005-0000-0000-0000E62A0000}"/>
    <cellStyle name="40% - Accent5 2 6 2 3 2 3" xfId="10844" xr:uid="{00000000-0005-0000-0000-0000E72A0000}"/>
    <cellStyle name="40% - Accent5 2 6 2 3 2 3 2" xfId="10845" xr:uid="{00000000-0005-0000-0000-0000E82A0000}"/>
    <cellStyle name="40% - Accent5 2 6 2 3 2 4" xfId="10846" xr:uid="{00000000-0005-0000-0000-0000E92A0000}"/>
    <cellStyle name="40% - Accent5 2 6 2 3 3" xfId="10847" xr:uid="{00000000-0005-0000-0000-0000EA2A0000}"/>
    <cellStyle name="40% - Accent5 2 6 2 3 3 2" xfId="10848" xr:uid="{00000000-0005-0000-0000-0000EB2A0000}"/>
    <cellStyle name="40% - Accent5 2 6 2 3 3 2 2" xfId="10849" xr:uid="{00000000-0005-0000-0000-0000EC2A0000}"/>
    <cellStyle name="40% - Accent5 2 6 2 3 3 3" xfId="10850" xr:uid="{00000000-0005-0000-0000-0000ED2A0000}"/>
    <cellStyle name="40% - Accent5 2 6 2 3 4" xfId="10851" xr:uid="{00000000-0005-0000-0000-0000EE2A0000}"/>
    <cellStyle name="40% - Accent5 2 6 2 3 4 2" xfId="10852" xr:uid="{00000000-0005-0000-0000-0000EF2A0000}"/>
    <cellStyle name="40% - Accent5 2 6 2 3 5" xfId="10853" xr:uid="{00000000-0005-0000-0000-0000F02A0000}"/>
    <cellStyle name="40% - Accent5 2 6 2 4" xfId="10854" xr:uid="{00000000-0005-0000-0000-0000F12A0000}"/>
    <cellStyle name="40% - Accent5 2 6 2 4 2" xfId="10855" xr:uid="{00000000-0005-0000-0000-0000F22A0000}"/>
    <cellStyle name="40% - Accent5 2 6 2 4 2 2" xfId="10856" xr:uid="{00000000-0005-0000-0000-0000F32A0000}"/>
    <cellStyle name="40% - Accent5 2 6 2 4 2 2 2" xfId="10857" xr:uid="{00000000-0005-0000-0000-0000F42A0000}"/>
    <cellStyle name="40% - Accent5 2 6 2 4 2 3" xfId="10858" xr:uid="{00000000-0005-0000-0000-0000F52A0000}"/>
    <cellStyle name="40% - Accent5 2 6 2 4 3" xfId="10859" xr:uid="{00000000-0005-0000-0000-0000F62A0000}"/>
    <cellStyle name="40% - Accent5 2 6 2 4 3 2" xfId="10860" xr:uid="{00000000-0005-0000-0000-0000F72A0000}"/>
    <cellStyle name="40% - Accent5 2 6 2 4 4" xfId="10861" xr:uid="{00000000-0005-0000-0000-0000F82A0000}"/>
    <cellStyle name="40% - Accent5 2 6 2 5" xfId="10862" xr:uid="{00000000-0005-0000-0000-0000F92A0000}"/>
    <cellStyle name="40% - Accent5 2 6 2 5 2" xfId="10863" xr:uid="{00000000-0005-0000-0000-0000FA2A0000}"/>
    <cellStyle name="40% - Accent5 2 6 2 5 2 2" xfId="10864" xr:uid="{00000000-0005-0000-0000-0000FB2A0000}"/>
    <cellStyle name="40% - Accent5 2 6 2 5 3" xfId="10865" xr:uid="{00000000-0005-0000-0000-0000FC2A0000}"/>
    <cellStyle name="40% - Accent5 2 6 2 6" xfId="10866" xr:uid="{00000000-0005-0000-0000-0000FD2A0000}"/>
    <cellStyle name="40% - Accent5 2 6 2 6 2" xfId="10867" xr:uid="{00000000-0005-0000-0000-0000FE2A0000}"/>
    <cellStyle name="40% - Accent5 2 6 2 7" xfId="10868" xr:uid="{00000000-0005-0000-0000-0000FF2A0000}"/>
    <cellStyle name="40% - Accent5 2 6 3" xfId="10869" xr:uid="{00000000-0005-0000-0000-0000002B0000}"/>
    <cellStyle name="40% - Accent5 2 6 3 2" xfId="10870" xr:uid="{00000000-0005-0000-0000-0000012B0000}"/>
    <cellStyle name="40% - Accent5 2 6 3 2 2" xfId="10871" xr:uid="{00000000-0005-0000-0000-0000022B0000}"/>
    <cellStyle name="40% - Accent5 2 6 3 2 2 2" xfId="10872" xr:uid="{00000000-0005-0000-0000-0000032B0000}"/>
    <cellStyle name="40% - Accent5 2 6 3 2 2 2 2" xfId="10873" xr:uid="{00000000-0005-0000-0000-0000042B0000}"/>
    <cellStyle name="40% - Accent5 2 6 3 2 2 3" xfId="10874" xr:uid="{00000000-0005-0000-0000-0000052B0000}"/>
    <cellStyle name="40% - Accent5 2 6 3 2 3" xfId="10875" xr:uid="{00000000-0005-0000-0000-0000062B0000}"/>
    <cellStyle name="40% - Accent5 2 6 3 2 3 2" xfId="10876" xr:uid="{00000000-0005-0000-0000-0000072B0000}"/>
    <cellStyle name="40% - Accent5 2 6 3 2 4" xfId="10877" xr:uid="{00000000-0005-0000-0000-0000082B0000}"/>
    <cellStyle name="40% - Accent5 2 6 3 3" xfId="10878" xr:uid="{00000000-0005-0000-0000-0000092B0000}"/>
    <cellStyle name="40% - Accent5 2 6 3 3 2" xfId="10879" xr:uid="{00000000-0005-0000-0000-00000A2B0000}"/>
    <cellStyle name="40% - Accent5 2 6 3 3 2 2" xfId="10880" xr:uid="{00000000-0005-0000-0000-00000B2B0000}"/>
    <cellStyle name="40% - Accent5 2 6 3 3 3" xfId="10881" xr:uid="{00000000-0005-0000-0000-00000C2B0000}"/>
    <cellStyle name="40% - Accent5 2 6 3 4" xfId="10882" xr:uid="{00000000-0005-0000-0000-00000D2B0000}"/>
    <cellStyle name="40% - Accent5 2 6 3 4 2" xfId="10883" xr:uid="{00000000-0005-0000-0000-00000E2B0000}"/>
    <cellStyle name="40% - Accent5 2 6 3 5" xfId="10884" xr:uid="{00000000-0005-0000-0000-00000F2B0000}"/>
    <cellStyle name="40% - Accent5 2 6 4" xfId="10885" xr:uid="{00000000-0005-0000-0000-0000102B0000}"/>
    <cellStyle name="40% - Accent5 2 6 4 2" xfId="10886" xr:uid="{00000000-0005-0000-0000-0000112B0000}"/>
    <cellStyle name="40% - Accent5 2 6 4 2 2" xfId="10887" xr:uid="{00000000-0005-0000-0000-0000122B0000}"/>
    <cellStyle name="40% - Accent5 2 6 4 2 2 2" xfId="10888" xr:uid="{00000000-0005-0000-0000-0000132B0000}"/>
    <cellStyle name="40% - Accent5 2 6 4 2 2 2 2" xfId="10889" xr:uid="{00000000-0005-0000-0000-0000142B0000}"/>
    <cellStyle name="40% - Accent5 2 6 4 2 2 3" xfId="10890" xr:uid="{00000000-0005-0000-0000-0000152B0000}"/>
    <cellStyle name="40% - Accent5 2 6 4 2 3" xfId="10891" xr:uid="{00000000-0005-0000-0000-0000162B0000}"/>
    <cellStyle name="40% - Accent5 2 6 4 2 3 2" xfId="10892" xr:uid="{00000000-0005-0000-0000-0000172B0000}"/>
    <cellStyle name="40% - Accent5 2 6 4 2 4" xfId="10893" xr:uid="{00000000-0005-0000-0000-0000182B0000}"/>
    <cellStyle name="40% - Accent5 2 6 4 3" xfId="10894" xr:uid="{00000000-0005-0000-0000-0000192B0000}"/>
    <cellStyle name="40% - Accent5 2 6 4 3 2" xfId="10895" xr:uid="{00000000-0005-0000-0000-00001A2B0000}"/>
    <cellStyle name="40% - Accent5 2 6 4 3 2 2" xfId="10896" xr:uid="{00000000-0005-0000-0000-00001B2B0000}"/>
    <cellStyle name="40% - Accent5 2 6 4 3 3" xfId="10897" xr:uid="{00000000-0005-0000-0000-00001C2B0000}"/>
    <cellStyle name="40% - Accent5 2 6 4 4" xfId="10898" xr:uid="{00000000-0005-0000-0000-00001D2B0000}"/>
    <cellStyle name="40% - Accent5 2 6 4 4 2" xfId="10899" xr:uid="{00000000-0005-0000-0000-00001E2B0000}"/>
    <cellStyle name="40% - Accent5 2 6 4 5" xfId="10900" xr:uid="{00000000-0005-0000-0000-00001F2B0000}"/>
    <cellStyle name="40% - Accent5 2 6 5" xfId="10901" xr:uid="{00000000-0005-0000-0000-0000202B0000}"/>
    <cellStyle name="40% - Accent5 2 6 5 2" xfId="10902" xr:uid="{00000000-0005-0000-0000-0000212B0000}"/>
    <cellStyle name="40% - Accent5 2 6 5 2 2" xfId="10903" xr:uid="{00000000-0005-0000-0000-0000222B0000}"/>
    <cellStyle name="40% - Accent5 2 6 5 2 2 2" xfId="10904" xr:uid="{00000000-0005-0000-0000-0000232B0000}"/>
    <cellStyle name="40% - Accent5 2 6 5 2 3" xfId="10905" xr:uid="{00000000-0005-0000-0000-0000242B0000}"/>
    <cellStyle name="40% - Accent5 2 6 5 3" xfId="10906" xr:uid="{00000000-0005-0000-0000-0000252B0000}"/>
    <cellStyle name="40% - Accent5 2 6 5 3 2" xfId="10907" xr:uid="{00000000-0005-0000-0000-0000262B0000}"/>
    <cellStyle name="40% - Accent5 2 6 5 4" xfId="10908" xr:uid="{00000000-0005-0000-0000-0000272B0000}"/>
    <cellStyle name="40% - Accent5 2 6 6" xfId="10909" xr:uid="{00000000-0005-0000-0000-0000282B0000}"/>
    <cellStyle name="40% - Accent5 2 6 6 2" xfId="10910" xr:uid="{00000000-0005-0000-0000-0000292B0000}"/>
    <cellStyle name="40% - Accent5 2 6 6 2 2" xfId="10911" xr:uid="{00000000-0005-0000-0000-00002A2B0000}"/>
    <cellStyle name="40% - Accent5 2 6 6 3" xfId="10912" xr:uid="{00000000-0005-0000-0000-00002B2B0000}"/>
    <cellStyle name="40% - Accent5 2 6 7" xfId="10913" xr:uid="{00000000-0005-0000-0000-00002C2B0000}"/>
    <cellStyle name="40% - Accent5 2 6 7 2" xfId="10914" xr:uid="{00000000-0005-0000-0000-00002D2B0000}"/>
    <cellStyle name="40% - Accent5 2 6 8" xfId="10915" xr:uid="{00000000-0005-0000-0000-00002E2B0000}"/>
    <cellStyle name="40% - Accent5 2 7" xfId="10916" xr:uid="{00000000-0005-0000-0000-00002F2B0000}"/>
    <cellStyle name="40% - Accent5 2 7 2" xfId="10917" xr:uid="{00000000-0005-0000-0000-0000302B0000}"/>
    <cellStyle name="40% - Accent5 2 7 2 2" xfId="10918" xr:uid="{00000000-0005-0000-0000-0000312B0000}"/>
    <cellStyle name="40% - Accent5 2 7 2 2 2" xfId="10919" xr:uid="{00000000-0005-0000-0000-0000322B0000}"/>
    <cellStyle name="40% - Accent5 2 7 2 2 2 2" xfId="10920" xr:uid="{00000000-0005-0000-0000-0000332B0000}"/>
    <cellStyle name="40% - Accent5 2 7 2 2 2 2 2" xfId="10921" xr:uid="{00000000-0005-0000-0000-0000342B0000}"/>
    <cellStyle name="40% - Accent5 2 7 2 2 2 3" xfId="10922" xr:uid="{00000000-0005-0000-0000-0000352B0000}"/>
    <cellStyle name="40% - Accent5 2 7 2 2 3" xfId="10923" xr:uid="{00000000-0005-0000-0000-0000362B0000}"/>
    <cellStyle name="40% - Accent5 2 7 2 2 3 2" xfId="10924" xr:uid="{00000000-0005-0000-0000-0000372B0000}"/>
    <cellStyle name="40% - Accent5 2 7 2 2 4" xfId="10925" xr:uid="{00000000-0005-0000-0000-0000382B0000}"/>
    <cellStyle name="40% - Accent5 2 7 2 3" xfId="10926" xr:uid="{00000000-0005-0000-0000-0000392B0000}"/>
    <cellStyle name="40% - Accent5 2 7 2 3 2" xfId="10927" xr:uid="{00000000-0005-0000-0000-00003A2B0000}"/>
    <cellStyle name="40% - Accent5 2 7 2 3 2 2" xfId="10928" xr:uid="{00000000-0005-0000-0000-00003B2B0000}"/>
    <cellStyle name="40% - Accent5 2 7 2 3 3" xfId="10929" xr:uid="{00000000-0005-0000-0000-00003C2B0000}"/>
    <cellStyle name="40% - Accent5 2 7 2 4" xfId="10930" xr:uid="{00000000-0005-0000-0000-00003D2B0000}"/>
    <cellStyle name="40% - Accent5 2 7 2 4 2" xfId="10931" xr:uid="{00000000-0005-0000-0000-00003E2B0000}"/>
    <cellStyle name="40% - Accent5 2 7 2 5" xfId="10932" xr:uid="{00000000-0005-0000-0000-00003F2B0000}"/>
    <cellStyle name="40% - Accent5 2 7 3" xfId="10933" xr:uid="{00000000-0005-0000-0000-0000402B0000}"/>
    <cellStyle name="40% - Accent5 2 7 3 2" xfId="10934" xr:uid="{00000000-0005-0000-0000-0000412B0000}"/>
    <cellStyle name="40% - Accent5 2 7 3 2 2" xfId="10935" xr:uid="{00000000-0005-0000-0000-0000422B0000}"/>
    <cellStyle name="40% - Accent5 2 7 3 2 2 2" xfId="10936" xr:uid="{00000000-0005-0000-0000-0000432B0000}"/>
    <cellStyle name="40% - Accent5 2 7 3 2 2 2 2" xfId="10937" xr:uid="{00000000-0005-0000-0000-0000442B0000}"/>
    <cellStyle name="40% - Accent5 2 7 3 2 2 3" xfId="10938" xr:uid="{00000000-0005-0000-0000-0000452B0000}"/>
    <cellStyle name="40% - Accent5 2 7 3 2 3" xfId="10939" xr:uid="{00000000-0005-0000-0000-0000462B0000}"/>
    <cellStyle name="40% - Accent5 2 7 3 2 3 2" xfId="10940" xr:uid="{00000000-0005-0000-0000-0000472B0000}"/>
    <cellStyle name="40% - Accent5 2 7 3 2 4" xfId="10941" xr:uid="{00000000-0005-0000-0000-0000482B0000}"/>
    <cellStyle name="40% - Accent5 2 7 3 3" xfId="10942" xr:uid="{00000000-0005-0000-0000-0000492B0000}"/>
    <cellStyle name="40% - Accent5 2 7 3 3 2" xfId="10943" xr:uid="{00000000-0005-0000-0000-00004A2B0000}"/>
    <cellStyle name="40% - Accent5 2 7 3 3 2 2" xfId="10944" xr:uid="{00000000-0005-0000-0000-00004B2B0000}"/>
    <cellStyle name="40% - Accent5 2 7 3 3 3" xfId="10945" xr:uid="{00000000-0005-0000-0000-00004C2B0000}"/>
    <cellStyle name="40% - Accent5 2 7 3 4" xfId="10946" xr:uid="{00000000-0005-0000-0000-00004D2B0000}"/>
    <cellStyle name="40% - Accent5 2 7 3 4 2" xfId="10947" xr:uid="{00000000-0005-0000-0000-00004E2B0000}"/>
    <cellStyle name="40% - Accent5 2 7 3 5" xfId="10948" xr:uid="{00000000-0005-0000-0000-00004F2B0000}"/>
    <cellStyle name="40% - Accent5 2 7 4" xfId="10949" xr:uid="{00000000-0005-0000-0000-0000502B0000}"/>
    <cellStyle name="40% - Accent5 2 7 4 2" xfId="10950" xr:uid="{00000000-0005-0000-0000-0000512B0000}"/>
    <cellStyle name="40% - Accent5 2 7 4 2 2" xfId="10951" xr:uid="{00000000-0005-0000-0000-0000522B0000}"/>
    <cellStyle name="40% - Accent5 2 7 4 2 2 2" xfId="10952" xr:uid="{00000000-0005-0000-0000-0000532B0000}"/>
    <cellStyle name="40% - Accent5 2 7 4 2 3" xfId="10953" xr:uid="{00000000-0005-0000-0000-0000542B0000}"/>
    <cellStyle name="40% - Accent5 2 7 4 3" xfId="10954" xr:uid="{00000000-0005-0000-0000-0000552B0000}"/>
    <cellStyle name="40% - Accent5 2 7 4 3 2" xfId="10955" xr:uid="{00000000-0005-0000-0000-0000562B0000}"/>
    <cellStyle name="40% - Accent5 2 7 4 4" xfId="10956" xr:uid="{00000000-0005-0000-0000-0000572B0000}"/>
    <cellStyle name="40% - Accent5 2 7 5" xfId="10957" xr:uid="{00000000-0005-0000-0000-0000582B0000}"/>
    <cellStyle name="40% - Accent5 2 7 5 2" xfId="10958" xr:uid="{00000000-0005-0000-0000-0000592B0000}"/>
    <cellStyle name="40% - Accent5 2 7 5 2 2" xfId="10959" xr:uid="{00000000-0005-0000-0000-00005A2B0000}"/>
    <cellStyle name="40% - Accent5 2 7 5 3" xfId="10960" xr:uid="{00000000-0005-0000-0000-00005B2B0000}"/>
    <cellStyle name="40% - Accent5 2 7 6" xfId="10961" xr:uid="{00000000-0005-0000-0000-00005C2B0000}"/>
    <cellStyle name="40% - Accent5 2 7 6 2" xfId="10962" xr:uid="{00000000-0005-0000-0000-00005D2B0000}"/>
    <cellStyle name="40% - Accent5 2 7 7" xfId="10963" xr:uid="{00000000-0005-0000-0000-00005E2B0000}"/>
    <cellStyle name="40% - Accent5 2 8" xfId="10964" xr:uid="{00000000-0005-0000-0000-00005F2B0000}"/>
    <cellStyle name="40% - Accent5 2 8 2" xfId="10965" xr:uid="{00000000-0005-0000-0000-0000602B0000}"/>
    <cellStyle name="40% - Accent5 2 8 2 2" xfId="10966" xr:uid="{00000000-0005-0000-0000-0000612B0000}"/>
    <cellStyle name="40% - Accent5 2 8 2 2 2" xfId="10967" xr:uid="{00000000-0005-0000-0000-0000622B0000}"/>
    <cellStyle name="40% - Accent5 2 8 2 2 2 2" xfId="10968" xr:uid="{00000000-0005-0000-0000-0000632B0000}"/>
    <cellStyle name="40% - Accent5 2 8 2 2 3" xfId="10969" xr:uid="{00000000-0005-0000-0000-0000642B0000}"/>
    <cellStyle name="40% - Accent5 2 8 2 3" xfId="10970" xr:uid="{00000000-0005-0000-0000-0000652B0000}"/>
    <cellStyle name="40% - Accent5 2 8 2 3 2" xfId="10971" xr:uid="{00000000-0005-0000-0000-0000662B0000}"/>
    <cellStyle name="40% - Accent5 2 8 2 4" xfId="10972" xr:uid="{00000000-0005-0000-0000-0000672B0000}"/>
    <cellStyle name="40% - Accent5 2 8 3" xfId="10973" xr:uid="{00000000-0005-0000-0000-0000682B0000}"/>
    <cellStyle name="40% - Accent5 2 8 3 2" xfId="10974" xr:uid="{00000000-0005-0000-0000-0000692B0000}"/>
    <cellStyle name="40% - Accent5 2 8 3 2 2" xfId="10975" xr:uid="{00000000-0005-0000-0000-00006A2B0000}"/>
    <cellStyle name="40% - Accent5 2 8 3 3" xfId="10976" xr:uid="{00000000-0005-0000-0000-00006B2B0000}"/>
    <cellStyle name="40% - Accent5 2 8 4" xfId="10977" xr:uid="{00000000-0005-0000-0000-00006C2B0000}"/>
    <cellStyle name="40% - Accent5 2 8 4 2" xfId="10978" xr:uid="{00000000-0005-0000-0000-00006D2B0000}"/>
    <cellStyle name="40% - Accent5 2 8 5" xfId="10979" xr:uid="{00000000-0005-0000-0000-00006E2B0000}"/>
    <cellStyle name="40% - Accent5 2 9" xfId="10980" xr:uid="{00000000-0005-0000-0000-00006F2B0000}"/>
    <cellStyle name="40% - Accent5 2 9 2" xfId="10981" xr:uid="{00000000-0005-0000-0000-0000702B0000}"/>
    <cellStyle name="40% - Accent5 2 9 2 2" xfId="10982" xr:uid="{00000000-0005-0000-0000-0000712B0000}"/>
    <cellStyle name="40% - Accent5 2 9 2 2 2" xfId="10983" xr:uid="{00000000-0005-0000-0000-0000722B0000}"/>
    <cellStyle name="40% - Accent5 2 9 2 2 2 2" xfId="10984" xr:uid="{00000000-0005-0000-0000-0000732B0000}"/>
    <cellStyle name="40% - Accent5 2 9 2 2 3" xfId="10985" xr:uid="{00000000-0005-0000-0000-0000742B0000}"/>
    <cellStyle name="40% - Accent5 2 9 2 3" xfId="10986" xr:uid="{00000000-0005-0000-0000-0000752B0000}"/>
    <cellStyle name="40% - Accent5 2 9 2 3 2" xfId="10987" xr:uid="{00000000-0005-0000-0000-0000762B0000}"/>
    <cellStyle name="40% - Accent5 2 9 2 4" xfId="10988" xr:uid="{00000000-0005-0000-0000-0000772B0000}"/>
    <cellStyle name="40% - Accent5 2 9 3" xfId="10989" xr:uid="{00000000-0005-0000-0000-0000782B0000}"/>
    <cellStyle name="40% - Accent5 2 9 3 2" xfId="10990" xr:uid="{00000000-0005-0000-0000-0000792B0000}"/>
    <cellStyle name="40% - Accent5 2 9 3 2 2" xfId="10991" xr:uid="{00000000-0005-0000-0000-00007A2B0000}"/>
    <cellStyle name="40% - Accent5 2 9 3 3" xfId="10992" xr:uid="{00000000-0005-0000-0000-00007B2B0000}"/>
    <cellStyle name="40% - Accent5 2 9 4" xfId="10993" xr:uid="{00000000-0005-0000-0000-00007C2B0000}"/>
    <cellStyle name="40% - Accent5 2 9 4 2" xfId="10994" xr:uid="{00000000-0005-0000-0000-00007D2B0000}"/>
    <cellStyle name="40% - Accent5 2 9 5" xfId="10995" xr:uid="{00000000-0005-0000-0000-00007E2B0000}"/>
    <cellStyle name="40% - Accent5 3" xfId="10996" xr:uid="{00000000-0005-0000-0000-00007F2B0000}"/>
    <cellStyle name="40% - Accent5 3 2" xfId="10997" xr:uid="{00000000-0005-0000-0000-0000802B0000}"/>
    <cellStyle name="40% - Accent5 3 2 2" xfId="10998" xr:uid="{00000000-0005-0000-0000-0000812B0000}"/>
    <cellStyle name="40% - Accent5 3 2 2 2" xfId="10999" xr:uid="{00000000-0005-0000-0000-0000822B0000}"/>
    <cellStyle name="40% - Accent5 3 2 2 2 2" xfId="11000" xr:uid="{00000000-0005-0000-0000-0000832B0000}"/>
    <cellStyle name="40% - Accent5 3 2 2 2 2 2" xfId="11001" xr:uid="{00000000-0005-0000-0000-0000842B0000}"/>
    <cellStyle name="40% - Accent5 3 2 2 2 2 2 2" xfId="11002" xr:uid="{00000000-0005-0000-0000-0000852B0000}"/>
    <cellStyle name="40% - Accent5 3 2 2 2 2 2 2 2" xfId="11003" xr:uid="{00000000-0005-0000-0000-0000862B0000}"/>
    <cellStyle name="40% - Accent5 3 2 2 2 2 2 2 2 2" xfId="11004" xr:uid="{00000000-0005-0000-0000-0000872B0000}"/>
    <cellStyle name="40% - Accent5 3 2 2 2 2 2 2 3" xfId="11005" xr:uid="{00000000-0005-0000-0000-0000882B0000}"/>
    <cellStyle name="40% - Accent5 3 2 2 2 2 2 3" xfId="11006" xr:uid="{00000000-0005-0000-0000-0000892B0000}"/>
    <cellStyle name="40% - Accent5 3 2 2 2 2 2 3 2" xfId="11007" xr:uid="{00000000-0005-0000-0000-00008A2B0000}"/>
    <cellStyle name="40% - Accent5 3 2 2 2 2 2 4" xfId="11008" xr:uid="{00000000-0005-0000-0000-00008B2B0000}"/>
    <cellStyle name="40% - Accent5 3 2 2 2 2 3" xfId="11009" xr:uid="{00000000-0005-0000-0000-00008C2B0000}"/>
    <cellStyle name="40% - Accent5 3 2 2 2 2 3 2" xfId="11010" xr:uid="{00000000-0005-0000-0000-00008D2B0000}"/>
    <cellStyle name="40% - Accent5 3 2 2 2 2 3 2 2" xfId="11011" xr:uid="{00000000-0005-0000-0000-00008E2B0000}"/>
    <cellStyle name="40% - Accent5 3 2 2 2 2 3 3" xfId="11012" xr:uid="{00000000-0005-0000-0000-00008F2B0000}"/>
    <cellStyle name="40% - Accent5 3 2 2 2 2 4" xfId="11013" xr:uid="{00000000-0005-0000-0000-0000902B0000}"/>
    <cellStyle name="40% - Accent5 3 2 2 2 2 4 2" xfId="11014" xr:uid="{00000000-0005-0000-0000-0000912B0000}"/>
    <cellStyle name="40% - Accent5 3 2 2 2 2 5" xfId="11015" xr:uid="{00000000-0005-0000-0000-0000922B0000}"/>
    <cellStyle name="40% - Accent5 3 2 2 2 3" xfId="11016" xr:uid="{00000000-0005-0000-0000-0000932B0000}"/>
    <cellStyle name="40% - Accent5 3 2 2 2 3 2" xfId="11017" xr:uid="{00000000-0005-0000-0000-0000942B0000}"/>
    <cellStyle name="40% - Accent5 3 2 2 2 3 2 2" xfId="11018" xr:uid="{00000000-0005-0000-0000-0000952B0000}"/>
    <cellStyle name="40% - Accent5 3 2 2 2 3 2 2 2" xfId="11019" xr:uid="{00000000-0005-0000-0000-0000962B0000}"/>
    <cellStyle name="40% - Accent5 3 2 2 2 3 2 2 2 2" xfId="11020" xr:uid="{00000000-0005-0000-0000-0000972B0000}"/>
    <cellStyle name="40% - Accent5 3 2 2 2 3 2 2 3" xfId="11021" xr:uid="{00000000-0005-0000-0000-0000982B0000}"/>
    <cellStyle name="40% - Accent5 3 2 2 2 3 2 3" xfId="11022" xr:uid="{00000000-0005-0000-0000-0000992B0000}"/>
    <cellStyle name="40% - Accent5 3 2 2 2 3 2 3 2" xfId="11023" xr:uid="{00000000-0005-0000-0000-00009A2B0000}"/>
    <cellStyle name="40% - Accent5 3 2 2 2 3 2 4" xfId="11024" xr:uid="{00000000-0005-0000-0000-00009B2B0000}"/>
    <cellStyle name="40% - Accent5 3 2 2 2 3 3" xfId="11025" xr:uid="{00000000-0005-0000-0000-00009C2B0000}"/>
    <cellStyle name="40% - Accent5 3 2 2 2 3 3 2" xfId="11026" xr:uid="{00000000-0005-0000-0000-00009D2B0000}"/>
    <cellStyle name="40% - Accent5 3 2 2 2 3 3 2 2" xfId="11027" xr:uid="{00000000-0005-0000-0000-00009E2B0000}"/>
    <cellStyle name="40% - Accent5 3 2 2 2 3 3 3" xfId="11028" xr:uid="{00000000-0005-0000-0000-00009F2B0000}"/>
    <cellStyle name="40% - Accent5 3 2 2 2 3 4" xfId="11029" xr:uid="{00000000-0005-0000-0000-0000A02B0000}"/>
    <cellStyle name="40% - Accent5 3 2 2 2 3 4 2" xfId="11030" xr:uid="{00000000-0005-0000-0000-0000A12B0000}"/>
    <cellStyle name="40% - Accent5 3 2 2 2 3 5" xfId="11031" xr:uid="{00000000-0005-0000-0000-0000A22B0000}"/>
    <cellStyle name="40% - Accent5 3 2 2 2 4" xfId="11032" xr:uid="{00000000-0005-0000-0000-0000A32B0000}"/>
    <cellStyle name="40% - Accent5 3 2 2 2 4 2" xfId="11033" xr:uid="{00000000-0005-0000-0000-0000A42B0000}"/>
    <cellStyle name="40% - Accent5 3 2 2 2 4 2 2" xfId="11034" xr:uid="{00000000-0005-0000-0000-0000A52B0000}"/>
    <cellStyle name="40% - Accent5 3 2 2 2 4 2 2 2" xfId="11035" xr:uid="{00000000-0005-0000-0000-0000A62B0000}"/>
    <cellStyle name="40% - Accent5 3 2 2 2 4 2 3" xfId="11036" xr:uid="{00000000-0005-0000-0000-0000A72B0000}"/>
    <cellStyle name="40% - Accent5 3 2 2 2 4 3" xfId="11037" xr:uid="{00000000-0005-0000-0000-0000A82B0000}"/>
    <cellStyle name="40% - Accent5 3 2 2 2 4 3 2" xfId="11038" xr:uid="{00000000-0005-0000-0000-0000A92B0000}"/>
    <cellStyle name="40% - Accent5 3 2 2 2 4 4" xfId="11039" xr:uid="{00000000-0005-0000-0000-0000AA2B0000}"/>
    <cellStyle name="40% - Accent5 3 2 2 2 5" xfId="11040" xr:uid="{00000000-0005-0000-0000-0000AB2B0000}"/>
    <cellStyle name="40% - Accent5 3 2 2 2 5 2" xfId="11041" xr:uid="{00000000-0005-0000-0000-0000AC2B0000}"/>
    <cellStyle name="40% - Accent5 3 2 2 2 5 2 2" xfId="11042" xr:uid="{00000000-0005-0000-0000-0000AD2B0000}"/>
    <cellStyle name="40% - Accent5 3 2 2 2 5 3" xfId="11043" xr:uid="{00000000-0005-0000-0000-0000AE2B0000}"/>
    <cellStyle name="40% - Accent5 3 2 2 2 6" xfId="11044" xr:uid="{00000000-0005-0000-0000-0000AF2B0000}"/>
    <cellStyle name="40% - Accent5 3 2 2 2 6 2" xfId="11045" xr:uid="{00000000-0005-0000-0000-0000B02B0000}"/>
    <cellStyle name="40% - Accent5 3 2 2 2 7" xfId="11046" xr:uid="{00000000-0005-0000-0000-0000B12B0000}"/>
    <cellStyle name="40% - Accent5 3 2 2 3" xfId="11047" xr:uid="{00000000-0005-0000-0000-0000B22B0000}"/>
    <cellStyle name="40% - Accent5 3 2 2 3 2" xfId="11048" xr:uid="{00000000-0005-0000-0000-0000B32B0000}"/>
    <cellStyle name="40% - Accent5 3 2 2 3 2 2" xfId="11049" xr:uid="{00000000-0005-0000-0000-0000B42B0000}"/>
    <cellStyle name="40% - Accent5 3 2 2 3 2 2 2" xfId="11050" xr:uid="{00000000-0005-0000-0000-0000B52B0000}"/>
    <cellStyle name="40% - Accent5 3 2 2 3 2 2 2 2" xfId="11051" xr:uid="{00000000-0005-0000-0000-0000B62B0000}"/>
    <cellStyle name="40% - Accent5 3 2 2 3 2 2 3" xfId="11052" xr:uid="{00000000-0005-0000-0000-0000B72B0000}"/>
    <cellStyle name="40% - Accent5 3 2 2 3 2 3" xfId="11053" xr:uid="{00000000-0005-0000-0000-0000B82B0000}"/>
    <cellStyle name="40% - Accent5 3 2 2 3 2 3 2" xfId="11054" xr:uid="{00000000-0005-0000-0000-0000B92B0000}"/>
    <cellStyle name="40% - Accent5 3 2 2 3 2 4" xfId="11055" xr:uid="{00000000-0005-0000-0000-0000BA2B0000}"/>
    <cellStyle name="40% - Accent5 3 2 2 3 3" xfId="11056" xr:uid="{00000000-0005-0000-0000-0000BB2B0000}"/>
    <cellStyle name="40% - Accent5 3 2 2 3 3 2" xfId="11057" xr:uid="{00000000-0005-0000-0000-0000BC2B0000}"/>
    <cellStyle name="40% - Accent5 3 2 2 3 3 2 2" xfId="11058" xr:uid="{00000000-0005-0000-0000-0000BD2B0000}"/>
    <cellStyle name="40% - Accent5 3 2 2 3 3 3" xfId="11059" xr:uid="{00000000-0005-0000-0000-0000BE2B0000}"/>
    <cellStyle name="40% - Accent5 3 2 2 3 4" xfId="11060" xr:uid="{00000000-0005-0000-0000-0000BF2B0000}"/>
    <cellStyle name="40% - Accent5 3 2 2 3 4 2" xfId="11061" xr:uid="{00000000-0005-0000-0000-0000C02B0000}"/>
    <cellStyle name="40% - Accent5 3 2 2 3 5" xfId="11062" xr:uid="{00000000-0005-0000-0000-0000C12B0000}"/>
    <cellStyle name="40% - Accent5 3 2 2 4" xfId="11063" xr:uid="{00000000-0005-0000-0000-0000C22B0000}"/>
    <cellStyle name="40% - Accent5 3 2 2 4 2" xfId="11064" xr:uid="{00000000-0005-0000-0000-0000C32B0000}"/>
    <cellStyle name="40% - Accent5 3 2 2 4 2 2" xfId="11065" xr:uid="{00000000-0005-0000-0000-0000C42B0000}"/>
    <cellStyle name="40% - Accent5 3 2 2 4 2 2 2" xfId="11066" xr:uid="{00000000-0005-0000-0000-0000C52B0000}"/>
    <cellStyle name="40% - Accent5 3 2 2 4 2 2 2 2" xfId="11067" xr:uid="{00000000-0005-0000-0000-0000C62B0000}"/>
    <cellStyle name="40% - Accent5 3 2 2 4 2 2 3" xfId="11068" xr:uid="{00000000-0005-0000-0000-0000C72B0000}"/>
    <cellStyle name="40% - Accent5 3 2 2 4 2 3" xfId="11069" xr:uid="{00000000-0005-0000-0000-0000C82B0000}"/>
    <cellStyle name="40% - Accent5 3 2 2 4 2 3 2" xfId="11070" xr:uid="{00000000-0005-0000-0000-0000C92B0000}"/>
    <cellStyle name="40% - Accent5 3 2 2 4 2 4" xfId="11071" xr:uid="{00000000-0005-0000-0000-0000CA2B0000}"/>
    <cellStyle name="40% - Accent5 3 2 2 4 3" xfId="11072" xr:uid="{00000000-0005-0000-0000-0000CB2B0000}"/>
    <cellStyle name="40% - Accent5 3 2 2 4 3 2" xfId="11073" xr:uid="{00000000-0005-0000-0000-0000CC2B0000}"/>
    <cellStyle name="40% - Accent5 3 2 2 4 3 2 2" xfId="11074" xr:uid="{00000000-0005-0000-0000-0000CD2B0000}"/>
    <cellStyle name="40% - Accent5 3 2 2 4 3 3" xfId="11075" xr:uid="{00000000-0005-0000-0000-0000CE2B0000}"/>
    <cellStyle name="40% - Accent5 3 2 2 4 4" xfId="11076" xr:uid="{00000000-0005-0000-0000-0000CF2B0000}"/>
    <cellStyle name="40% - Accent5 3 2 2 4 4 2" xfId="11077" xr:uid="{00000000-0005-0000-0000-0000D02B0000}"/>
    <cellStyle name="40% - Accent5 3 2 2 4 5" xfId="11078" xr:uid="{00000000-0005-0000-0000-0000D12B0000}"/>
    <cellStyle name="40% - Accent5 3 2 2 5" xfId="11079" xr:uid="{00000000-0005-0000-0000-0000D22B0000}"/>
    <cellStyle name="40% - Accent5 3 2 2 5 2" xfId="11080" xr:uid="{00000000-0005-0000-0000-0000D32B0000}"/>
    <cellStyle name="40% - Accent5 3 2 2 5 2 2" xfId="11081" xr:uid="{00000000-0005-0000-0000-0000D42B0000}"/>
    <cellStyle name="40% - Accent5 3 2 2 5 2 2 2" xfId="11082" xr:uid="{00000000-0005-0000-0000-0000D52B0000}"/>
    <cellStyle name="40% - Accent5 3 2 2 5 2 3" xfId="11083" xr:uid="{00000000-0005-0000-0000-0000D62B0000}"/>
    <cellStyle name="40% - Accent5 3 2 2 5 3" xfId="11084" xr:uid="{00000000-0005-0000-0000-0000D72B0000}"/>
    <cellStyle name="40% - Accent5 3 2 2 5 3 2" xfId="11085" xr:uid="{00000000-0005-0000-0000-0000D82B0000}"/>
    <cellStyle name="40% - Accent5 3 2 2 5 4" xfId="11086" xr:uid="{00000000-0005-0000-0000-0000D92B0000}"/>
    <cellStyle name="40% - Accent5 3 2 2 6" xfId="11087" xr:uid="{00000000-0005-0000-0000-0000DA2B0000}"/>
    <cellStyle name="40% - Accent5 3 2 2 6 2" xfId="11088" xr:uid="{00000000-0005-0000-0000-0000DB2B0000}"/>
    <cellStyle name="40% - Accent5 3 2 2 6 2 2" xfId="11089" xr:uid="{00000000-0005-0000-0000-0000DC2B0000}"/>
    <cellStyle name="40% - Accent5 3 2 2 6 3" xfId="11090" xr:uid="{00000000-0005-0000-0000-0000DD2B0000}"/>
    <cellStyle name="40% - Accent5 3 2 2 7" xfId="11091" xr:uid="{00000000-0005-0000-0000-0000DE2B0000}"/>
    <cellStyle name="40% - Accent5 3 2 2 7 2" xfId="11092" xr:uid="{00000000-0005-0000-0000-0000DF2B0000}"/>
    <cellStyle name="40% - Accent5 3 2 2 8" xfId="11093" xr:uid="{00000000-0005-0000-0000-0000E02B0000}"/>
    <cellStyle name="40% - Accent5 3 2 3" xfId="11094" xr:uid="{00000000-0005-0000-0000-0000E12B0000}"/>
    <cellStyle name="40% - Accent5 3 2 3 2" xfId="11095" xr:uid="{00000000-0005-0000-0000-0000E22B0000}"/>
    <cellStyle name="40% - Accent5 3 2 3 2 2" xfId="11096" xr:uid="{00000000-0005-0000-0000-0000E32B0000}"/>
    <cellStyle name="40% - Accent5 3 2 3 2 2 2" xfId="11097" xr:uid="{00000000-0005-0000-0000-0000E42B0000}"/>
    <cellStyle name="40% - Accent5 3 2 3 2 2 2 2" xfId="11098" xr:uid="{00000000-0005-0000-0000-0000E52B0000}"/>
    <cellStyle name="40% - Accent5 3 2 3 2 2 2 2 2" xfId="11099" xr:uid="{00000000-0005-0000-0000-0000E62B0000}"/>
    <cellStyle name="40% - Accent5 3 2 3 2 2 2 3" xfId="11100" xr:uid="{00000000-0005-0000-0000-0000E72B0000}"/>
    <cellStyle name="40% - Accent5 3 2 3 2 2 3" xfId="11101" xr:uid="{00000000-0005-0000-0000-0000E82B0000}"/>
    <cellStyle name="40% - Accent5 3 2 3 2 2 3 2" xfId="11102" xr:uid="{00000000-0005-0000-0000-0000E92B0000}"/>
    <cellStyle name="40% - Accent5 3 2 3 2 2 4" xfId="11103" xr:uid="{00000000-0005-0000-0000-0000EA2B0000}"/>
    <cellStyle name="40% - Accent5 3 2 3 2 3" xfId="11104" xr:uid="{00000000-0005-0000-0000-0000EB2B0000}"/>
    <cellStyle name="40% - Accent5 3 2 3 2 3 2" xfId="11105" xr:uid="{00000000-0005-0000-0000-0000EC2B0000}"/>
    <cellStyle name="40% - Accent5 3 2 3 2 3 2 2" xfId="11106" xr:uid="{00000000-0005-0000-0000-0000ED2B0000}"/>
    <cellStyle name="40% - Accent5 3 2 3 2 3 3" xfId="11107" xr:uid="{00000000-0005-0000-0000-0000EE2B0000}"/>
    <cellStyle name="40% - Accent5 3 2 3 2 4" xfId="11108" xr:uid="{00000000-0005-0000-0000-0000EF2B0000}"/>
    <cellStyle name="40% - Accent5 3 2 3 2 4 2" xfId="11109" xr:uid="{00000000-0005-0000-0000-0000F02B0000}"/>
    <cellStyle name="40% - Accent5 3 2 3 2 5" xfId="11110" xr:uid="{00000000-0005-0000-0000-0000F12B0000}"/>
    <cellStyle name="40% - Accent5 3 2 3 3" xfId="11111" xr:uid="{00000000-0005-0000-0000-0000F22B0000}"/>
    <cellStyle name="40% - Accent5 3 2 3 3 2" xfId="11112" xr:uid="{00000000-0005-0000-0000-0000F32B0000}"/>
    <cellStyle name="40% - Accent5 3 2 3 3 2 2" xfId="11113" xr:uid="{00000000-0005-0000-0000-0000F42B0000}"/>
    <cellStyle name="40% - Accent5 3 2 3 3 2 2 2" xfId="11114" xr:uid="{00000000-0005-0000-0000-0000F52B0000}"/>
    <cellStyle name="40% - Accent5 3 2 3 3 2 2 2 2" xfId="11115" xr:uid="{00000000-0005-0000-0000-0000F62B0000}"/>
    <cellStyle name="40% - Accent5 3 2 3 3 2 2 3" xfId="11116" xr:uid="{00000000-0005-0000-0000-0000F72B0000}"/>
    <cellStyle name="40% - Accent5 3 2 3 3 2 3" xfId="11117" xr:uid="{00000000-0005-0000-0000-0000F82B0000}"/>
    <cellStyle name="40% - Accent5 3 2 3 3 2 3 2" xfId="11118" xr:uid="{00000000-0005-0000-0000-0000F92B0000}"/>
    <cellStyle name="40% - Accent5 3 2 3 3 2 4" xfId="11119" xr:uid="{00000000-0005-0000-0000-0000FA2B0000}"/>
    <cellStyle name="40% - Accent5 3 2 3 3 3" xfId="11120" xr:uid="{00000000-0005-0000-0000-0000FB2B0000}"/>
    <cellStyle name="40% - Accent5 3 2 3 3 3 2" xfId="11121" xr:uid="{00000000-0005-0000-0000-0000FC2B0000}"/>
    <cellStyle name="40% - Accent5 3 2 3 3 3 2 2" xfId="11122" xr:uid="{00000000-0005-0000-0000-0000FD2B0000}"/>
    <cellStyle name="40% - Accent5 3 2 3 3 3 3" xfId="11123" xr:uid="{00000000-0005-0000-0000-0000FE2B0000}"/>
    <cellStyle name="40% - Accent5 3 2 3 3 4" xfId="11124" xr:uid="{00000000-0005-0000-0000-0000FF2B0000}"/>
    <cellStyle name="40% - Accent5 3 2 3 3 4 2" xfId="11125" xr:uid="{00000000-0005-0000-0000-0000002C0000}"/>
    <cellStyle name="40% - Accent5 3 2 3 3 5" xfId="11126" xr:uid="{00000000-0005-0000-0000-0000012C0000}"/>
    <cellStyle name="40% - Accent5 3 2 3 4" xfId="11127" xr:uid="{00000000-0005-0000-0000-0000022C0000}"/>
    <cellStyle name="40% - Accent5 3 2 3 4 2" xfId="11128" xr:uid="{00000000-0005-0000-0000-0000032C0000}"/>
    <cellStyle name="40% - Accent5 3 2 3 4 2 2" xfId="11129" xr:uid="{00000000-0005-0000-0000-0000042C0000}"/>
    <cellStyle name="40% - Accent5 3 2 3 4 2 2 2" xfId="11130" xr:uid="{00000000-0005-0000-0000-0000052C0000}"/>
    <cellStyle name="40% - Accent5 3 2 3 4 2 3" xfId="11131" xr:uid="{00000000-0005-0000-0000-0000062C0000}"/>
    <cellStyle name="40% - Accent5 3 2 3 4 3" xfId="11132" xr:uid="{00000000-0005-0000-0000-0000072C0000}"/>
    <cellStyle name="40% - Accent5 3 2 3 4 3 2" xfId="11133" xr:uid="{00000000-0005-0000-0000-0000082C0000}"/>
    <cellStyle name="40% - Accent5 3 2 3 4 4" xfId="11134" xr:uid="{00000000-0005-0000-0000-0000092C0000}"/>
    <cellStyle name="40% - Accent5 3 2 3 5" xfId="11135" xr:uid="{00000000-0005-0000-0000-00000A2C0000}"/>
    <cellStyle name="40% - Accent5 3 2 3 5 2" xfId="11136" xr:uid="{00000000-0005-0000-0000-00000B2C0000}"/>
    <cellStyle name="40% - Accent5 3 2 3 5 2 2" xfId="11137" xr:uid="{00000000-0005-0000-0000-00000C2C0000}"/>
    <cellStyle name="40% - Accent5 3 2 3 5 3" xfId="11138" xr:uid="{00000000-0005-0000-0000-00000D2C0000}"/>
    <cellStyle name="40% - Accent5 3 2 3 6" xfId="11139" xr:uid="{00000000-0005-0000-0000-00000E2C0000}"/>
    <cellStyle name="40% - Accent5 3 2 3 6 2" xfId="11140" xr:uid="{00000000-0005-0000-0000-00000F2C0000}"/>
    <cellStyle name="40% - Accent5 3 2 3 7" xfId="11141" xr:uid="{00000000-0005-0000-0000-0000102C0000}"/>
    <cellStyle name="40% - Accent5 3 2 4" xfId="11142" xr:uid="{00000000-0005-0000-0000-0000112C0000}"/>
    <cellStyle name="40% - Accent5 3 2 4 2" xfId="11143" xr:uid="{00000000-0005-0000-0000-0000122C0000}"/>
    <cellStyle name="40% - Accent5 3 2 4 2 2" xfId="11144" xr:uid="{00000000-0005-0000-0000-0000132C0000}"/>
    <cellStyle name="40% - Accent5 3 2 4 2 2 2" xfId="11145" xr:uid="{00000000-0005-0000-0000-0000142C0000}"/>
    <cellStyle name="40% - Accent5 3 2 4 2 2 2 2" xfId="11146" xr:uid="{00000000-0005-0000-0000-0000152C0000}"/>
    <cellStyle name="40% - Accent5 3 2 4 2 2 3" xfId="11147" xr:uid="{00000000-0005-0000-0000-0000162C0000}"/>
    <cellStyle name="40% - Accent5 3 2 4 2 3" xfId="11148" xr:uid="{00000000-0005-0000-0000-0000172C0000}"/>
    <cellStyle name="40% - Accent5 3 2 4 2 3 2" xfId="11149" xr:uid="{00000000-0005-0000-0000-0000182C0000}"/>
    <cellStyle name="40% - Accent5 3 2 4 2 4" xfId="11150" xr:uid="{00000000-0005-0000-0000-0000192C0000}"/>
    <cellStyle name="40% - Accent5 3 2 4 3" xfId="11151" xr:uid="{00000000-0005-0000-0000-00001A2C0000}"/>
    <cellStyle name="40% - Accent5 3 2 4 3 2" xfId="11152" xr:uid="{00000000-0005-0000-0000-00001B2C0000}"/>
    <cellStyle name="40% - Accent5 3 2 4 3 2 2" xfId="11153" xr:uid="{00000000-0005-0000-0000-00001C2C0000}"/>
    <cellStyle name="40% - Accent5 3 2 4 3 3" xfId="11154" xr:uid="{00000000-0005-0000-0000-00001D2C0000}"/>
    <cellStyle name="40% - Accent5 3 2 4 4" xfId="11155" xr:uid="{00000000-0005-0000-0000-00001E2C0000}"/>
    <cellStyle name="40% - Accent5 3 2 4 4 2" xfId="11156" xr:uid="{00000000-0005-0000-0000-00001F2C0000}"/>
    <cellStyle name="40% - Accent5 3 2 4 5" xfId="11157" xr:uid="{00000000-0005-0000-0000-0000202C0000}"/>
    <cellStyle name="40% - Accent5 3 2 5" xfId="11158" xr:uid="{00000000-0005-0000-0000-0000212C0000}"/>
    <cellStyle name="40% - Accent5 3 2 5 2" xfId="11159" xr:uid="{00000000-0005-0000-0000-0000222C0000}"/>
    <cellStyle name="40% - Accent5 3 2 5 2 2" xfId="11160" xr:uid="{00000000-0005-0000-0000-0000232C0000}"/>
    <cellStyle name="40% - Accent5 3 2 5 2 2 2" xfId="11161" xr:uid="{00000000-0005-0000-0000-0000242C0000}"/>
    <cellStyle name="40% - Accent5 3 2 5 2 2 2 2" xfId="11162" xr:uid="{00000000-0005-0000-0000-0000252C0000}"/>
    <cellStyle name="40% - Accent5 3 2 5 2 2 3" xfId="11163" xr:uid="{00000000-0005-0000-0000-0000262C0000}"/>
    <cellStyle name="40% - Accent5 3 2 5 2 3" xfId="11164" xr:uid="{00000000-0005-0000-0000-0000272C0000}"/>
    <cellStyle name="40% - Accent5 3 2 5 2 3 2" xfId="11165" xr:uid="{00000000-0005-0000-0000-0000282C0000}"/>
    <cellStyle name="40% - Accent5 3 2 5 2 4" xfId="11166" xr:uid="{00000000-0005-0000-0000-0000292C0000}"/>
    <cellStyle name="40% - Accent5 3 2 5 3" xfId="11167" xr:uid="{00000000-0005-0000-0000-00002A2C0000}"/>
    <cellStyle name="40% - Accent5 3 2 5 3 2" xfId="11168" xr:uid="{00000000-0005-0000-0000-00002B2C0000}"/>
    <cellStyle name="40% - Accent5 3 2 5 3 2 2" xfId="11169" xr:uid="{00000000-0005-0000-0000-00002C2C0000}"/>
    <cellStyle name="40% - Accent5 3 2 5 3 3" xfId="11170" xr:uid="{00000000-0005-0000-0000-00002D2C0000}"/>
    <cellStyle name="40% - Accent5 3 2 5 4" xfId="11171" xr:uid="{00000000-0005-0000-0000-00002E2C0000}"/>
    <cellStyle name="40% - Accent5 3 2 5 4 2" xfId="11172" xr:uid="{00000000-0005-0000-0000-00002F2C0000}"/>
    <cellStyle name="40% - Accent5 3 2 5 5" xfId="11173" xr:uid="{00000000-0005-0000-0000-0000302C0000}"/>
    <cellStyle name="40% - Accent5 3 2 6" xfId="11174" xr:uid="{00000000-0005-0000-0000-0000312C0000}"/>
    <cellStyle name="40% - Accent5 3 2 6 2" xfId="11175" xr:uid="{00000000-0005-0000-0000-0000322C0000}"/>
    <cellStyle name="40% - Accent5 3 2 6 2 2" xfId="11176" xr:uid="{00000000-0005-0000-0000-0000332C0000}"/>
    <cellStyle name="40% - Accent5 3 2 6 2 2 2" xfId="11177" xr:uid="{00000000-0005-0000-0000-0000342C0000}"/>
    <cellStyle name="40% - Accent5 3 2 6 2 3" xfId="11178" xr:uid="{00000000-0005-0000-0000-0000352C0000}"/>
    <cellStyle name="40% - Accent5 3 2 6 3" xfId="11179" xr:uid="{00000000-0005-0000-0000-0000362C0000}"/>
    <cellStyle name="40% - Accent5 3 2 6 3 2" xfId="11180" xr:uid="{00000000-0005-0000-0000-0000372C0000}"/>
    <cellStyle name="40% - Accent5 3 2 6 4" xfId="11181" xr:uid="{00000000-0005-0000-0000-0000382C0000}"/>
    <cellStyle name="40% - Accent5 3 2 7" xfId="11182" xr:uid="{00000000-0005-0000-0000-0000392C0000}"/>
    <cellStyle name="40% - Accent5 3 2 7 2" xfId="11183" xr:uid="{00000000-0005-0000-0000-00003A2C0000}"/>
    <cellStyle name="40% - Accent5 3 2 7 2 2" xfId="11184" xr:uid="{00000000-0005-0000-0000-00003B2C0000}"/>
    <cellStyle name="40% - Accent5 3 2 7 3" xfId="11185" xr:uid="{00000000-0005-0000-0000-00003C2C0000}"/>
    <cellStyle name="40% - Accent5 3 2 8" xfId="11186" xr:uid="{00000000-0005-0000-0000-00003D2C0000}"/>
    <cellStyle name="40% - Accent5 3 2 8 2" xfId="11187" xr:uid="{00000000-0005-0000-0000-00003E2C0000}"/>
    <cellStyle name="40% - Accent5 3 2 9" xfId="11188" xr:uid="{00000000-0005-0000-0000-00003F2C0000}"/>
    <cellStyle name="40% - Accent5 3 3" xfId="11189" xr:uid="{00000000-0005-0000-0000-0000402C0000}"/>
    <cellStyle name="40% - Accent5 3 3 2" xfId="11190" xr:uid="{00000000-0005-0000-0000-0000412C0000}"/>
    <cellStyle name="40% - Accent5 3 3 2 2" xfId="11191" xr:uid="{00000000-0005-0000-0000-0000422C0000}"/>
    <cellStyle name="40% - Accent5 3 3 2 2 2" xfId="11192" xr:uid="{00000000-0005-0000-0000-0000432C0000}"/>
    <cellStyle name="40% - Accent5 3 3 2 2 2 2" xfId="11193" xr:uid="{00000000-0005-0000-0000-0000442C0000}"/>
    <cellStyle name="40% - Accent5 3 3 2 2 3" xfId="11194" xr:uid="{00000000-0005-0000-0000-0000452C0000}"/>
    <cellStyle name="40% - Accent5 3 3 2 3" xfId="11195" xr:uid="{00000000-0005-0000-0000-0000462C0000}"/>
    <cellStyle name="40% - Accent5 3 3 2 3 2" xfId="11196" xr:uid="{00000000-0005-0000-0000-0000472C0000}"/>
    <cellStyle name="40% - Accent5 3 3 2 4" xfId="11197" xr:uid="{00000000-0005-0000-0000-0000482C0000}"/>
    <cellStyle name="40% - Accent5 3 3 3" xfId="11198" xr:uid="{00000000-0005-0000-0000-0000492C0000}"/>
    <cellStyle name="40% - Accent5 3 3 3 2" xfId="11199" xr:uid="{00000000-0005-0000-0000-00004A2C0000}"/>
    <cellStyle name="40% - Accent5 3 3 3 2 2" xfId="11200" xr:uid="{00000000-0005-0000-0000-00004B2C0000}"/>
    <cellStyle name="40% - Accent5 3 3 3 3" xfId="11201" xr:uid="{00000000-0005-0000-0000-00004C2C0000}"/>
    <cellStyle name="40% - Accent5 3 3 4" xfId="11202" xr:uid="{00000000-0005-0000-0000-00004D2C0000}"/>
    <cellStyle name="40% - Accent5 3 3 4 2" xfId="11203" xr:uid="{00000000-0005-0000-0000-00004E2C0000}"/>
    <cellStyle name="40% - Accent5 3 3 5" xfId="11204" xr:uid="{00000000-0005-0000-0000-00004F2C0000}"/>
    <cellStyle name="40% - Accent5 3 4" xfId="11205" xr:uid="{00000000-0005-0000-0000-0000502C0000}"/>
    <cellStyle name="40% - Accent5 3 4 2" xfId="11206" xr:uid="{00000000-0005-0000-0000-0000512C0000}"/>
    <cellStyle name="40% - Accent5 3 4 2 2" xfId="11207" xr:uid="{00000000-0005-0000-0000-0000522C0000}"/>
    <cellStyle name="40% - Accent5 3 4 2 2 2" xfId="11208" xr:uid="{00000000-0005-0000-0000-0000532C0000}"/>
    <cellStyle name="40% - Accent5 3 4 2 3" xfId="11209" xr:uid="{00000000-0005-0000-0000-0000542C0000}"/>
    <cellStyle name="40% - Accent5 3 4 3" xfId="11210" xr:uid="{00000000-0005-0000-0000-0000552C0000}"/>
    <cellStyle name="40% - Accent5 3 4 3 2" xfId="11211" xr:uid="{00000000-0005-0000-0000-0000562C0000}"/>
    <cellStyle name="40% - Accent5 3 4 4" xfId="11212" xr:uid="{00000000-0005-0000-0000-0000572C0000}"/>
    <cellStyle name="40% - Accent5 3 5" xfId="11213" xr:uid="{00000000-0005-0000-0000-0000582C0000}"/>
    <cellStyle name="40% - Accent5 4" xfId="11214" xr:uid="{00000000-0005-0000-0000-0000592C0000}"/>
    <cellStyle name="40% - Accent5 4 2" xfId="11215" xr:uid="{00000000-0005-0000-0000-00005A2C0000}"/>
    <cellStyle name="40% - Accent5 4 2 2" xfId="11216" xr:uid="{00000000-0005-0000-0000-00005B2C0000}"/>
    <cellStyle name="40% - Accent5 4 2 2 2" xfId="11217" xr:uid="{00000000-0005-0000-0000-00005C2C0000}"/>
    <cellStyle name="40% - Accent5 4 2 2 2 2" xfId="11218" xr:uid="{00000000-0005-0000-0000-00005D2C0000}"/>
    <cellStyle name="40% - Accent5 4 2 2 2 2 2" xfId="11219" xr:uid="{00000000-0005-0000-0000-00005E2C0000}"/>
    <cellStyle name="40% - Accent5 4 2 2 2 3" xfId="11220" xr:uid="{00000000-0005-0000-0000-00005F2C0000}"/>
    <cellStyle name="40% - Accent5 4 2 2 3" xfId="11221" xr:uid="{00000000-0005-0000-0000-0000602C0000}"/>
    <cellStyle name="40% - Accent5 4 2 2 3 2" xfId="11222" xr:uid="{00000000-0005-0000-0000-0000612C0000}"/>
    <cellStyle name="40% - Accent5 4 2 2 4" xfId="11223" xr:uid="{00000000-0005-0000-0000-0000622C0000}"/>
    <cellStyle name="40% - Accent5 4 2 3" xfId="11224" xr:uid="{00000000-0005-0000-0000-0000632C0000}"/>
    <cellStyle name="40% - Accent5 4 2 3 2" xfId="11225" xr:uid="{00000000-0005-0000-0000-0000642C0000}"/>
    <cellStyle name="40% - Accent5 4 2 3 2 2" xfId="11226" xr:uid="{00000000-0005-0000-0000-0000652C0000}"/>
    <cellStyle name="40% - Accent5 4 2 3 3" xfId="11227" xr:uid="{00000000-0005-0000-0000-0000662C0000}"/>
    <cellStyle name="40% - Accent5 4 2 4" xfId="11228" xr:uid="{00000000-0005-0000-0000-0000672C0000}"/>
    <cellStyle name="40% - Accent5 4 2 4 2" xfId="11229" xr:uid="{00000000-0005-0000-0000-0000682C0000}"/>
    <cellStyle name="40% - Accent5 4 2 5" xfId="11230" xr:uid="{00000000-0005-0000-0000-0000692C0000}"/>
    <cellStyle name="40% - Accent5 5" xfId="11231" xr:uid="{00000000-0005-0000-0000-00006A2C0000}"/>
    <cellStyle name="40% - Accent5 5 2" xfId="11232" xr:uid="{00000000-0005-0000-0000-00006B2C0000}"/>
    <cellStyle name="40% - Accent5 5 2 2" xfId="11233" xr:uid="{00000000-0005-0000-0000-00006C2C0000}"/>
    <cellStyle name="40% - Accent5 5 2 2 2" xfId="11234" xr:uid="{00000000-0005-0000-0000-00006D2C0000}"/>
    <cellStyle name="40% - Accent5 5 2 3" xfId="11235" xr:uid="{00000000-0005-0000-0000-00006E2C0000}"/>
    <cellStyle name="40% - Accent5 5 3" xfId="11236" xr:uid="{00000000-0005-0000-0000-00006F2C0000}"/>
    <cellStyle name="40% - Accent5 5 3 2" xfId="11237" xr:uid="{00000000-0005-0000-0000-0000702C0000}"/>
    <cellStyle name="40% - Accent5 5 4" xfId="11238" xr:uid="{00000000-0005-0000-0000-0000712C0000}"/>
    <cellStyle name="40% - Accent5 6" xfId="11239" xr:uid="{00000000-0005-0000-0000-0000722C0000}"/>
    <cellStyle name="40% - Accent5 6 2" xfId="11240" xr:uid="{00000000-0005-0000-0000-0000732C0000}"/>
    <cellStyle name="40% - Accent5 6 2 2" xfId="11241" xr:uid="{00000000-0005-0000-0000-0000742C0000}"/>
    <cellStyle name="40% - Accent5 6 3" xfId="11242" xr:uid="{00000000-0005-0000-0000-0000752C0000}"/>
    <cellStyle name="40% - Accent5 7" xfId="11243" xr:uid="{00000000-0005-0000-0000-0000762C0000}"/>
    <cellStyle name="40% - Accent5 7 2" xfId="11244" xr:uid="{00000000-0005-0000-0000-0000772C0000}"/>
    <cellStyle name="40% - Accent5 8" xfId="11245" xr:uid="{00000000-0005-0000-0000-0000782C0000}"/>
    <cellStyle name="40% - Accent6 2" xfId="11246" xr:uid="{00000000-0005-0000-0000-0000792C0000}"/>
    <cellStyle name="40% - Accent6 2 10" xfId="11247" xr:uid="{00000000-0005-0000-0000-00007A2C0000}"/>
    <cellStyle name="40% - Accent6 2 10 2" xfId="11248" xr:uid="{00000000-0005-0000-0000-00007B2C0000}"/>
    <cellStyle name="40% - Accent6 2 10 2 2" xfId="11249" xr:uid="{00000000-0005-0000-0000-00007C2C0000}"/>
    <cellStyle name="40% - Accent6 2 10 2 2 2" xfId="11250" xr:uid="{00000000-0005-0000-0000-00007D2C0000}"/>
    <cellStyle name="40% - Accent6 2 10 2 3" xfId="11251" xr:uid="{00000000-0005-0000-0000-00007E2C0000}"/>
    <cellStyle name="40% - Accent6 2 10 3" xfId="11252" xr:uid="{00000000-0005-0000-0000-00007F2C0000}"/>
    <cellStyle name="40% - Accent6 2 10 3 2" xfId="11253" xr:uid="{00000000-0005-0000-0000-0000802C0000}"/>
    <cellStyle name="40% - Accent6 2 10 4" xfId="11254" xr:uid="{00000000-0005-0000-0000-0000812C0000}"/>
    <cellStyle name="40% - Accent6 2 11" xfId="11255" xr:uid="{00000000-0005-0000-0000-0000822C0000}"/>
    <cellStyle name="40% - Accent6 2 11 2" xfId="11256" xr:uid="{00000000-0005-0000-0000-0000832C0000}"/>
    <cellStyle name="40% - Accent6 2 11 2 2" xfId="11257" xr:uid="{00000000-0005-0000-0000-0000842C0000}"/>
    <cellStyle name="40% - Accent6 2 11 3" xfId="11258" xr:uid="{00000000-0005-0000-0000-0000852C0000}"/>
    <cellStyle name="40% - Accent6 2 12" xfId="11259" xr:uid="{00000000-0005-0000-0000-0000862C0000}"/>
    <cellStyle name="40% - Accent6 2 12 2" xfId="11260" xr:uid="{00000000-0005-0000-0000-0000872C0000}"/>
    <cellStyle name="40% - Accent6 2 13" xfId="11261" xr:uid="{00000000-0005-0000-0000-0000882C0000}"/>
    <cellStyle name="40% - Accent6 2 2" xfId="11262" xr:uid="{00000000-0005-0000-0000-0000892C0000}"/>
    <cellStyle name="40% - Accent6 2 2 2" xfId="11263" xr:uid="{00000000-0005-0000-0000-00008A2C0000}"/>
    <cellStyle name="40% - Accent6 2 3" xfId="11264" xr:uid="{00000000-0005-0000-0000-00008B2C0000}"/>
    <cellStyle name="40% - Accent6 2 3 2" xfId="11265" xr:uid="{00000000-0005-0000-0000-00008C2C0000}"/>
    <cellStyle name="40% - Accent6 2 3 2 2" xfId="11266" xr:uid="{00000000-0005-0000-0000-00008D2C0000}"/>
    <cellStyle name="40% - Accent6 2 3 2 2 2" xfId="11267" xr:uid="{00000000-0005-0000-0000-00008E2C0000}"/>
    <cellStyle name="40% - Accent6 2 3 2 2 2 2" xfId="11268" xr:uid="{00000000-0005-0000-0000-00008F2C0000}"/>
    <cellStyle name="40% - Accent6 2 3 2 2 2 2 2" xfId="11269" xr:uid="{00000000-0005-0000-0000-0000902C0000}"/>
    <cellStyle name="40% - Accent6 2 3 2 2 2 2 2 2" xfId="11270" xr:uid="{00000000-0005-0000-0000-0000912C0000}"/>
    <cellStyle name="40% - Accent6 2 3 2 2 2 2 2 2 2" xfId="11271" xr:uid="{00000000-0005-0000-0000-0000922C0000}"/>
    <cellStyle name="40% - Accent6 2 3 2 2 2 2 2 3" xfId="11272" xr:uid="{00000000-0005-0000-0000-0000932C0000}"/>
    <cellStyle name="40% - Accent6 2 3 2 2 2 2 3" xfId="11273" xr:uid="{00000000-0005-0000-0000-0000942C0000}"/>
    <cellStyle name="40% - Accent6 2 3 2 2 2 2 3 2" xfId="11274" xr:uid="{00000000-0005-0000-0000-0000952C0000}"/>
    <cellStyle name="40% - Accent6 2 3 2 2 2 2 4" xfId="11275" xr:uid="{00000000-0005-0000-0000-0000962C0000}"/>
    <cellStyle name="40% - Accent6 2 3 2 2 2 3" xfId="11276" xr:uid="{00000000-0005-0000-0000-0000972C0000}"/>
    <cellStyle name="40% - Accent6 2 3 2 2 2 3 2" xfId="11277" xr:uid="{00000000-0005-0000-0000-0000982C0000}"/>
    <cellStyle name="40% - Accent6 2 3 2 2 2 3 2 2" xfId="11278" xr:uid="{00000000-0005-0000-0000-0000992C0000}"/>
    <cellStyle name="40% - Accent6 2 3 2 2 2 3 3" xfId="11279" xr:uid="{00000000-0005-0000-0000-00009A2C0000}"/>
    <cellStyle name="40% - Accent6 2 3 2 2 2 4" xfId="11280" xr:uid="{00000000-0005-0000-0000-00009B2C0000}"/>
    <cellStyle name="40% - Accent6 2 3 2 2 2 4 2" xfId="11281" xr:uid="{00000000-0005-0000-0000-00009C2C0000}"/>
    <cellStyle name="40% - Accent6 2 3 2 2 2 5" xfId="11282" xr:uid="{00000000-0005-0000-0000-00009D2C0000}"/>
    <cellStyle name="40% - Accent6 2 3 2 2 3" xfId="11283" xr:uid="{00000000-0005-0000-0000-00009E2C0000}"/>
    <cellStyle name="40% - Accent6 2 3 2 2 3 2" xfId="11284" xr:uid="{00000000-0005-0000-0000-00009F2C0000}"/>
    <cellStyle name="40% - Accent6 2 3 2 2 3 2 2" xfId="11285" xr:uid="{00000000-0005-0000-0000-0000A02C0000}"/>
    <cellStyle name="40% - Accent6 2 3 2 2 3 2 2 2" xfId="11286" xr:uid="{00000000-0005-0000-0000-0000A12C0000}"/>
    <cellStyle name="40% - Accent6 2 3 2 2 3 2 2 2 2" xfId="11287" xr:uid="{00000000-0005-0000-0000-0000A22C0000}"/>
    <cellStyle name="40% - Accent6 2 3 2 2 3 2 2 3" xfId="11288" xr:uid="{00000000-0005-0000-0000-0000A32C0000}"/>
    <cellStyle name="40% - Accent6 2 3 2 2 3 2 3" xfId="11289" xr:uid="{00000000-0005-0000-0000-0000A42C0000}"/>
    <cellStyle name="40% - Accent6 2 3 2 2 3 2 3 2" xfId="11290" xr:uid="{00000000-0005-0000-0000-0000A52C0000}"/>
    <cellStyle name="40% - Accent6 2 3 2 2 3 2 4" xfId="11291" xr:uid="{00000000-0005-0000-0000-0000A62C0000}"/>
    <cellStyle name="40% - Accent6 2 3 2 2 3 3" xfId="11292" xr:uid="{00000000-0005-0000-0000-0000A72C0000}"/>
    <cellStyle name="40% - Accent6 2 3 2 2 3 3 2" xfId="11293" xr:uid="{00000000-0005-0000-0000-0000A82C0000}"/>
    <cellStyle name="40% - Accent6 2 3 2 2 3 3 2 2" xfId="11294" xr:uid="{00000000-0005-0000-0000-0000A92C0000}"/>
    <cellStyle name="40% - Accent6 2 3 2 2 3 3 3" xfId="11295" xr:uid="{00000000-0005-0000-0000-0000AA2C0000}"/>
    <cellStyle name="40% - Accent6 2 3 2 2 3 4" xfId="11296" xr:uid="{00000000-0005-0000-0000-0000AB2C0000}"/>
    <cellStyle name="40% - Accent6 2 3 2 2 3 4 2" xfId="11297" xr:uid="{00000000-0005-0000-0000-0000AC2C0000}"/>
    <cellStyle name="40% - Accent6 2 3 2 2 3 5" xfId="11298" xr:uid="{00000000-0005-0000-0000-0000AD2C0000}"/>
    <cellStyle name="40% - Accent6 2 3 2 2 4" xfId="11299" xr:uid="{00000000-0005-0000-0000-0000AE2C0000}"/>
    <cellStyle name="40% - Accent6 2 3 2 2 4 2" xfId="11300" xr:uid="{00000000-0005-0000-0000-0000AF2C0000}"/>
    <cellStyle name="40% - Accent6 2 3 2 2 4 2 2" xfId="11301" xr:uid="{00000000-0005-0000-0000-0000B02C0000}"/>
    <cellStyle name="40% - Accent6 2 3 2 2 4 2 2 2" xfId="11302" xr:uid="{00000000-0005-0000-0000-0000B12C0000}"/>
    <cellStyle name="40% - Accent6 2 3 2 2 4 2 3" xfId="11303" xr:uid="{00000000-0005-0000-0000-0000B22C0000}"/>
    <cellStyle name="40% - Accent6 2 3 2 2 4 3" xfId="11304" xr:uid="{00000000-0005-0000-0000-0000B32C0000}"/>
    <cellStyle name="40% - Accent6 2 3 2 2 4 3 2" xfId="11305" xr:uid="{00000000-0005-0000-0000-0000B42C0000}"/>
    <cellStyle name="40% - Accent6 2 3 2 2 4 4" xfId="11306" xr:uid="{00000000-0005-0000-0000-0000B52C0000}"/>
    <cellStyle name="40% - Accent6 2 3 2 2 5" xfId="11307" xr:uid="{00000000-0005-0000-0000-0000B62C0000}"/>
    <cellStyle name="40% - Accent6 2 3 2 2 5 2" xfId="11308" xr:uid="{00000000-0005-0000-0000-0000B72C0000}"/>
    <cellStyle name="40% - Accent6 2 3 2 2 5 2 2" xfId="11309" xr:uid="{00000000-0005-0000-0000-0000B82C0000}"/>
    <cellStyle name="40% - Accent6 2 3 2 2 5 3" xfId="11310" xr:uid="{00000000-0005-0000-0000-0000B92C0000}"/>
    <cellStyle name="40% - Accent6 2 3 2 2 6" xfId="11311" xr:uid="{00000000-0005-0000-0000-0000BA2C0000}"/>
    <cellStyle name="40% - Accent6 2 3 2 2 6 2" xfId="11312" xr:uid="{00000000-0005-0000-0000-0000BB2C0000}"/>
    <cellStyle name="40% - Accent6 2 3 2 2 7" xfId="11313" xr:uid="{00000000-0005-0000-0000-0000BC2C0000}"/>
    <cellStyle name="40% - Accent6 2 3 2 3" xfId="11314" xr:uid="{00000000-0005-0000-0000-0000BD2C0000}"/>
    <cellStyle name="40% - Accent6 2 3 2 3 2" xfId="11315" xr:uid="{00000000-0005-0000-0000-0000BE2C0000}"/>
    <cellStyle name="40% - Accent6 2 3 2 3 2 2" xfId="11316" xr:uid="{00000000-0005-0000-0000-0000BF2C0000}"/>
    <cellStyle name="40% - Accent6 2 3 2 3 2 2 2" xfId="11317" xr:uid="{00000000-0005-0000-0000-0000C02C0000}"/>
    <cellStyle name="40% - Accent6 2 3 2 3 2 2 2 2" xfId="11318" xr:uid="{00000000-0005-0000-0000-0000C12C0000}"/>
    <cellStyle name="40% - Accent6 2 3 2 3 2 2 3" xfId="11319" xr:uid="{00000000-0005-0000-0000-0000C22C0000}"/>
    <cellStyle name="40% - Accent6 2 3 2 3 2 3" xfId="11320" xr:uid="{00000000-0005-0000-0000-0000C32C0000}"/>
    <cellStyle name="40% - Accent6 2 3 2 3 2 3 2" xfId="11321" xr:uid="{00000000-0005-0000-0000-0000C42C0000}"/>
    <cellStyle name="40% - Accent6 2 3 2 3 2 4" xfId="11322" xr:uid="{00000000-0005-0000-0000-0000C52C0000}"/>
    <cellStyle name="40% - Accent6 2 3 2 3 3" xfId="11323" xr:uid="{00000000-0005-0000-0000-0000C62C0000}"/>
    <cellStyle name="40% - Accent6 2 3 2 3 3 2" xfId="11324" xr:uid="{00000000-0005-0000-0000-0000C72C0000}"/>
    <cellStyle name="40% - Accent6 2 3 2 3 3 2 2" xfId="11325" xr:uid="{00000000-0005-0000-0000-0000C82C0000}"/>
    <cellStyle name="40% - Accent6 2 3 2 3 3 3" xfId="11326" xr:uid="{00000000-0005-0000-0000-0000C92C0000}"/>
    <cellStyle name="40% - Accent6 2 3 2 3 4" xfId="11327" xr:uid="{00000000-0005-0000-0000-0000CA2C0000}"/>
    <cellStyle name="40% - Accent6 2 3 2 3 4 2" xfId="11328" xr:uid="{00000000-0005-0000-0000-0000CB2C0000}"/>
    <cellStyle name="40% - Accent6 2 3 2 3 5" xfId="11329" xr:uid="{00000000-0005-0000-0000-0000CC2C0000}"/>
    <cellStyle name="40% - Accent6 2 3 2 4" xfId="11330" xr:uid="{00000000-0005-0000-0000-0000CD2C0000}"/>
    <cellStyle name="40% - Accent6 2 3 2 4 2" xfId="11331" xr:uid="{00000000-0005-0000-0000-0000CE2C0000}"/>
    <cellStyle name="40% - Accent6 2 3 2 4 2 2" xfId="11332" xr:uid="{00000000-0005-0000-0000-0000CF2C0000}"/>
    <cellStyle name="40% - Accent6 2 3 2 4 2 2 2" xfId="11333" xr:uid="{00000000-0005-0000-0000-0000D02C0000}"/>
    <cellStyle name="40% - Accent6 2 3 2 4 2 2 2 2" xfId="11334" xr:uid="{00000000-0005-0000-0000-0000D12C0000}"/>
    <cellStyle name="40% - Accent6 2 3 2 4 2 2 3" xfId="11335" xr:uid="{00000000-0005-0000-0000-0000D22C0000}"/>
    <cellStyle name="40% - Accent6 2 3 2 4 2 3" xfId="11336" xr:uid="{00000000-0005-0000-0000-0000D32C0000}"/>
    <cellStyle name="40% - Accent6 2 3 2 4 2 3 2" xfId="11337" xr:uid="{00000000-0005-0000-0000-0000D42C0000}"/>
    <cellStyle name="40% - Accent6 2 3 2 4 2 4" xfId="11338" xr:uid="{00000000-0005-0000-0000-0000D52C0000}"/>
    <cellStyle name="40% - Accent6 2 3 2 4 3" xfId="11339" xr:uid="{00000000-0005-0000-0000-0000D62C0000}"/>
    <cellStyle name="40% - Accent6 2 3 2 4 3 2" xfId="11340" xr:uid="{00000000-0005-0000-0000-0000D72C0000}"/>
    <cellStyle name="40% - Accent6 2 3 2 4 3 2 2" xfId="11341" xr:uid="{00000000-0005-0000-0000-0000D82C0000}"/>
    <cellStyle name="40% - Accent6 2 3 2 4 3 3" xfId="11342" xr:uid="{00000000-0005-0000-0000-0000D92C0000}"/>
    <cellStyle name="40% - Accent6 2 3 2 4 4" xfId="11343" xr:uid="{00000000-0005-0000-0000-0000DA2C0000}"/>
    <cellStyle name="40% - Accent6 2 3 2 4 4 2" xfId="11344" xr:uid="{00000000-0005-0000-0000-0000DB2C0000}"/>
    <cellStyle name="40% - Accent6 2 3 2 4 5" xfId="11345" xr:uid="{00000000-0005-0000-0000-0000DC2C0000}"/>
    <cellStyle name="40% - Accent6 2 3 2 5" xfId="11346" xr:uid="{00000000-0005-0000-0000-0000DD2C0000}"/>
    <cellStyle name="40% - Accent6 2 3 2 5 2" xfId="11347" xr:uid="{00000000-0005-0000-0000-0000DE2C0000}"/>
    <cellStyle name="40% - Accent6 2 3 2 5 2 2" xfId="11348" xr:uid="{00000000-0005-0000-0000-0000DF2C0000}"/>
    <cellStyle name="40% - Accent6 2 3 2 5 2 2 2" xfId="11349" xr:uid="{00000000-0005-0000-0000-0000E02C0000}"/>
    <cellStyle name="40% - Accent6 2 3 2 5 2 3" xfId="11350" xr:uid="{00000000-0005-0000-0000-0000E12C0000}"/>
    <cellStyle name="40% - Accent6 2 3 2 5 3" xfId="11351" xr:uid="{00000000-0005-0000-0000-0000E22C0000}"/>
    <cellStyle name="40% - Accent6 2 3 2 5 3 2" xfId="11352" xr:uid="{00000000-0005-0000-0000-0000E32C0000}"/>
    <cellStyle name="40% - Accent6 2 3 2 5 4" xfId="11353" xr:uid="{00000000-0005-0000-0000-0000E42C0000}"/>
    <cellStyle name="40% - Accent6 2 3 2 6" xfId="11354" xr:uid="{00000000-0005-0000-0000-0000E52C0000}"/>
    <cellStyle name="40% - Accent6 2 3 2 6 2" xfId="11355" xr:uid="{00000000-0005-0000-0000-0000E62C0000}"/>
    <cellStyle name="40% - Accent6 2 3 2 6 2 2" xfId="11356" xr:uid="{00000000-0005-0000-0000-0000E72C0000}"/>
    <cellStyle name="40% - Accent6 2 3 2 6 3" xfId="11357" xr:uid="{00000000-0005-0000-0000-0000E82C0000}"/>
    <cellStyle name="40% - Accent6 2 3 2 7" xfId="11358" xr:uid="{00000000-0005-0000-0000-0000E92C0000}"/>
    <cellStyle name="40% - Accent6 2 3 2 7 2" xfId="11359" xr:uid="{00000000-0005-0000-0000-0000EA2C0000}"/>
    <cellStyle name="40% - Accent6 2 3 2 8" xfId="11360" xr:uid="{00000000-0005-0000-0000-0000EB2C0000}"/>
    <cellStyle name="40% - Accent6 2 3 3" xfId="11361" xr:uid="{00000000-0005-0000-0000-0000EC2C0000}"/>
    <cellStyle name="40% - Accent6 2 3 3 2" xfId="11362" xr:uid="{00000000-0005-0000-0000-0000ED2C0000}"/>
    <cellStyle name="40% - Accent6 2 3 3 2 2" xfId="11363" xr:uid="{00000000-0005-0000-0000-0000EE2C0000}"/>
    <cellStyle name="40% - Accent6 2 3 3 2 2 2" xfId="11364" xr:uid="{00000000-0005-0000-0000-0000EF2C0000}"/>
    <cellStyle name="40% - Accent6 2 3 3 2 2 2 2" xfId="11365" xr:uid="{00000000-0005-0000-0000-0000F02C0000}"/>
    <cellStyle name="40% - Accent6 2 3 3 2 2 2 2 2" xfId="11366" xr:uid="{00000000-0005-0000-0000-0000F12C0000}"/>
    <cellStyle name="40% - Accent6 2 3 3 2 2 2 3" xfId="11367" xr:uid="{00000000-0005-0000-0000-0000F22C0000}"/>
    <cellStyle name="40% - Accent6 2 3 3 2 2 3" xfId="11368" xr:uid="{00000000-0005-0000-0000-0000F32C0000}"/>
    <cellStyle name="40% - Accent6 2 3 3 2 2 3 2" xfId="11369" xr:uid="{00000000-0005-0000-0000-0000F42C0000}"/>
    <cellStyle name="40% - Accent6 2 3 3 2 2 4" xfId="11370" xr:uid="{00000000-0005-0000-0000-0000F52C0000}"/>
    <cellStyle name="40% - Accent6 2 3 3 2 3" xfId="11371" xr:uid="{00000000-0005-0000-0000-0000F62C0000}"/>
    <cellStyle name="40% - Accent6 2 3 3 2 3 2" xfId="11372" xr:uid="{00000000-0005-0000-0000-0000F72C0000}"/>
    <cellStyle name="40% - Accent6 2 3 3 2 3 2 2" xfId="11373" xr:uid="{00000000-0005-0000-0000-0000F82C0000}"/>
    <cellStyle name="40% - Accent6 2 3 3 2 3 3" xfId="11374" xr:uid="{00000000-0005-0000-0000-0000F92C0000}"/>
    <cellStyle name="40% - Accent6 2 3 3 2 4" xfId="11375" xr:uid="{00000000-0005-0000-0000-0000FA2C0000}"/>
    <cellStyle name="40% - Accent6 2 3 3 2 4 2" xfId="11376" xr:uid="{00000000-0005-0000-0000-0000FB2C0000}"/>
    <cellStyle name="40% - Accent6 2 3 3 2 5" xfId="11377" xr:uid="{00000000-0005-0000-0000-0000FC2C0000}"/>
    <cellStyle name="40% - Accent6 2 3 3 3" xfId="11378" xr:uid="{00000000-0005-0000-0000-0000FD2C0000}"/>
    <cellStyle name="40% - Accent6 2 3 3 3 2" xfId="11379" xr:uid="{00000000-0005-0000-0000-0000FE2C0000}"/>
    <cellStyle name="40% - Accent6 2 3 3 3 2 2" xfId="11380" xr:uid="{00000000-0005-0000-0000-0000FF2C0000}"/>
    <cellStyle name="40% - Accent6 2 3 3 3 2 2 2" xfId="11381" xr:uid="{00000000-0005-0000-0000-0000002D0000}"/>
    <cellStyle name="40% - Accent6 2 3 3 3 2 2 2 2" xfId="11382" xr:uid="{00000000-0005-0000-0000-0000012D0000}"/>
    <cellStyle name="40% - Accent6 2 3 3 3 2 2 3" xfId="11383" xr:uid="{00000000-0005-0000-0000-0000022D0000}"/>
    <cellStyle name="40% - Accent6 2 3 3 3 2 3" xfId="11384" xr:uid="{00000000-0005-0000-0000-0000032D0000}"/>
    <cellStyle name="40% - Accent6 2 3 3 3 2 3 2" xfId="11385" xr:uid="{00000000-0005-0000-0000-0000042D0000}"/>
    <cellStyle name="40% - Accent6 2 3 3 3 2 4" xfId="11386" xr:uid="{00000000-0005-0000-0000-0000052D0000}"/>
    <cellStyle name="40% - Accent6 2 3 3 3 3" xfId="11387" xr:uid="{00000000-0005-0000-0000-0000062D0000}"/>
    <cellStyle name="40% - Accent6 2 3 3 3 3 2" xfId="11388" xr:uid="{00000000-0005-0000-0000-0000072D0000}"/>
    <cellStyle name="40% - Accent6 2 3 3 3 3 2 2" xfId="11389" xr:uid="{00000000-0005-0000-0000-0000082D0000}"/>
    <cellStyle name="40% - Accent6 2 3 3 3 3 3" xfId="11390" xr:uid="{00000000-0005-0000-0000-0000092D0000}"/>
    <cellStyle name="40% - Accent6 2 3 3 3 4" xfId="11391" xr:uid="{00000000-0005-0000-0000-00000A2D0000}"/>
    <cellStyle name="40% - Accent6 2 3 3 3 4 2" xfId="11392" xr:uid="{00000000-0005-0000-0000-00000B2D0000}"/>
    <cellStyle name="40% - Accent6 2 3 3 3 5" xfId="11393" xr:uid="{00000000-0005-0000-0000-00000C2D0000}"/>
    <cellStyle name="40% - Accent6 2 3 3 4" xfId="11394" xr:uid="{00000000-0005-0000-0000-00000D2D0000}"/>
    <cellStyle name="40% - Accent6 2 3 3 4 2" xfId="11395" xr:uid="{00000000-0005-0000-0000-00000E2D0000}"/>
    <cellStyle name="40% - Accent6 2 3 3 4 2 2" xfId="11396" xr:uid="{00000000-0005-0000-0000-00000F2D0000}"/>
    <cellStyle name="40% - Accent6 2 3 3 4 2 2 2" xfId="11397" xr:uid="{00000000-0005-0000-0000-0000102D0000}"/>
    <cellStyle name="40% - Accent6 2 3 3 4 2 3" xfId="11398" xr:uid="{00000000-0005-0000-0000-0000112D0000}"/>
    <cellStyle name="40% - Accent6 2 3 3 4 3" xfId="11399" xr:uid="{00000000-0005-0000-0000-0000122D0000}"/>
    <cellStyle name="40% - Accent6 2 3 3 4 3 2" xfId="11400" xr:uid="{00000000-0005-0000-0000-0000132D0000}"/>
    <cellStyle name="40% - Accent6 2 3 3 4 4" xfId="11401" xr:uid="{00000000-0005-0000-0000-0000142D0000}"/>
    <cellStyle name="40% - Accent6 2 3 3 5" xfId="11402" xr:uid="{00000000-0005-0000-0000-0000152D0000}"/>
    <cellStyle name="40% - Accent6 2 3 3 5 2" xfId="11403" xr:uid="{00000000-0005-0000-0000-0000162D0000}"/>
    <cellStyle name="40% - Accent6 2 3 3 5 2 2" xfId="11404" xr:uid="{00000000-0005-0000-0000-0000172D0000}"/>
    <cellStyle name="40% - Accent6 2 3 3 5 3" xfId="11405" xr:uid="{00000000-0005-0000-0000-0000182D0000}"/>
    <cellStyle name="40% - Accent6 2 3 3 6" xfId="11406" xr:uid="{00000000-0005-0000-0000-0000192D0000}"/>
    <cellStyle name="40% - Accent6 2 3 3 6 2" xfId="11407" xr:uid="{00000000-0005-0000-0000-00001A2D0000}"/>
    <cellStyle name="40% - Accent6 2 3 3 7" xfId="11408" xr:uid="{00000000-0005-0000-0000-00001B2D0000}"/>
    <cellStyle name="40% - Accent6 2 3 4" xfId="11409" xr:uid="{00000000-0005-0000-0000-00001C2D0000}"/>
    <cellStyle name="40% - Accent6 2 3 4 2" xfId="11410" xr:uid="{00000000-0005-0000-0000-00001D2D0000}"/>
    <cellStyle name="40% - Accent6 2 3 4 2 2" xfId="11411" xr:uid="{00000000-0005-0000-0000-00001E2D0000}"/>
    <cellStyle name="40% - Accent6 2 3 4 2 2 2" xfId="11412" xr:uid="{00000000-0005-0000-0000-00001F2D0000}"/>
    <cellStyle name="40% - Accent6 2 3 4 2 2 2 2" xfId="11413" xr:uid="{00000000-0005-0000-0000-0000202D0000}"/>
    <cellStyle name="40% - Accent6 2 3 4 2 2 3" xfId="11414" xr:uid="{00000000-0005-0000-0000-0000212D0000}"/>
    <cellStyle name="40% - Accent6 2 3 4 2 3" xfId="11415" xr:uid="{00000000-0005-0000-0000-0000222D0000}"/>
    <cellStyle name="40% - Accent6 2 3 4 2 3 2" xfId="11416" xr:uid="{00000000-0005-0000-0000-0000232D0000}"/>
    <cellStyle name="40% - Accent6 2 3 4 2 4" xfId="11417" xr:uid="{00000000-0005-0000-0000-0000242D0000}"/>
    <cellStyle name="40% - Accent6 2 3 4 3" xfId="11418" xr:uid="{00000000-0005-0000-0000-0000252D0000}"/>
    <cellStyle name="40% - Accent6 2 3 4 3 2" xfId="11419" xr:uid="{00000000-0005-0000-0000-0000262D0000}"/>
    <cellStyle name="40% - Accent6 2 3 4 3 2 2" xfId="11420" xr:uid="{00000000-0005-0000-0000-0000272D0000}"/>
    <cellStyle name="40% - Accent6 2 3 4 3 3" xfId="11421" xr:uid="{00000000-0005-0000-0000-0000282D0000}"/>
    <cellStyle name="40% - Accent6 2 3 4 4" xfId="11422" xr:uid="{00000000-0005-0000-0000-0000292D0000}"/>
    <cellStyle name="40% - Accent6 2 3 4 4 2" xfId="11423" xr:uid="{00000000-0005-0000-0000-00002A2D0000}"/>
    <cellStyle name="40% - Accent6 2 3 4 5" xfId="11424" xr:uid="{00000000-0005-0000-0000-00002B2D0000}"/>
    <cellStyle name="40% - Accent6 2 3 5" xfId="11425" xr:uid="{00000000-0005-0000-0000-00002C2D0000}"/>
    <cellStyle name="40% - Accent6 2 3 5 2" xfId="11426" xr:uid="{00000000-0005-0000-0000-00002D2D0000}"/>
    <cellStyle name="40% - Accent6 2 3 5 2 2" xfId="11427" xr:uid="{00000000-0005-0000-0000-00002E2D0000}"/>
    <cellStyle name="40% - Accent6 2 3 5 2 2 2" xfId="11428" xr:uid="{00000000-0005-0000-0000-00002F2D0000}"/>
    <cellStyle name="40% - Accent6 2 3 5 2 2 2 2" xfId="11429" xr:uid="{00000000-0005-0000-0000-0000302D0000}"/>
    <cellStyle name="40% - Accent6 2 3 5 2 2 3" xfId="11430" xr:uid="{00000000-0005-0000-0000-0000312D0000}"/>
    <cellStyle name="40% - Accent6 2 3 5 2 3" xfId="11431" xr:uid="{00000000-0005-0000-0000-0000322D0000}"/>
    <cellStyle name="40% - Accent6 2 3 5 2 3 2" xfId="11432" xr:uid="{00000000-0005-0000-0000-0000332D0000}"/>
    <cellStyle name="40% - Accent6 2 3 5 2 4" xfId="11433" xr:uid="{00000000-0005-0000-0000-0000342D0000}"/>
    <cellStyle name="40% - Accent6 2 3 5 3" xfId="11434" xr:uid="{00000000-0005-0000-0000-0000352D0000}"/>
    <cellStyle name="40% - Accent6 2 3 5 3 2" xfId="11435" xr:uid="{00000000-0005-0000-0000-0000362D0000}"/>
    <cellStyle name="40% - Accent6 2 3 5 3 2 2" xfId="11436" xr:uid="{00000000-0005-0000-0000-0000372D0000}"/>
    <cellStyle name="40% - Accent6 2 3 5 3 3" xfId="11437" xr:uid="{00000000-0005-0000-0000-0000382D0000}"/>
    <cellStyle name="40% - Accent6 2 3 5 4" xfId="11438" xr:uid="{00000000-0005-0000-0000-0000392D0000}"/>
    <cellStyle name="40% - Accent6 2 3 5 4 2" xfId="11439" xr:uid="{00000000-0005-0000-0000-00003A2D0000}"/>
    <cellStyle name="40% - Accent6 2 3 5 5" xfId="11440" xr:uid="{00000000-0005-0000-0000-00003B2D0000}"/>
    <cellStyle name="40% - Accent6 2 3 6" xfId="11441" xr:uid="{00000000-0005-0000-0000-00003C2D0000}"/>
    <cellStyle name="40% - Accent6 2 3 6 2" xfId="11442" xr:uid="{00000000-0005-0000-0000-00003D2D0000}"/>
    <cellStyle name="40% - Accent6 2 3 6 2 2" xfId="11443" xr:uid="{00000000-0005-0000-0000-00003E2D0000}"/>
    <cellStyle name="40% - Accent6 2 3 6 2 2 2" xfId="11444" xr:uid="{00000000-0005-0000-0000-00003F2D0000}"/>
    <cellStyle name="40% - Accent6 2 3 6 2 3" xfId="11445" xr:uid="{00000000-0005-0000-0000-0000402D0000}"/>
    <cellStyle name="40% - Accent6 2 3 6 3" xfId="11446" xr:uid="{00000000-0005-0000-0000-0000412D0000}"/>
    <cellStyle name="40% - Accent6 2 3 6 3 2" xfId="11447" xr:uid="{00000000-0005-0000-0000-0000422D0000}"/>
    <cellStyle name="40% - Accent6 2 3 6 4" xfId="11448" xr:uid="{00000000-0005-0000-0000-0000432D0000}"/>
    <cellStyle name="40% - Accent6 2 3 7" xfId="11449" xr:uid="{00000000-0005-0000-0000-0000442D0000}"/>
    <cellStyle name="40% - Accent6 2 3 7 2" xfId="11450" xr:uid="{00000000-0005-0000-0000-0000452D0000}"/>
    <cellStyle name="40% - Accent6 2 3 7 2 2" xfId="11451" xr:uid="{00000000-0005-0000-0000-0000462D0000}"/>
    <cellStyle name="40% - Accent6 2 3 7 3" xfId="11452" xr:uid="{00000000-0005-0000-0000-0000472D0000}"/>
    <cellStyle name="40% - Accent6 2 3 8" xfId="11453" xr:uid="{00000000-0005-0000-0000-0000482D0000}"/>
    <cellStyle name="40% - Accent6 2 3 8 2" xfId="11454" xr:uid="{00000000-0005-0000-0000-0000492D0000}"/>
    <cellStyle name="40% - Accent6 2 3 9" xfId="11455" xr:uid="{00000000-0005-0000-0000-00004A2D0000}"/>
    <cellStyle name="40% - Accent6 2 4" xfId="11456" xr:uid="{00000000-0005-0000-0000-00004B2D0000}"/>
    <cellStyle name="40% - Accent6 2 4 2" xfId="11457" xr:uid="{00000000-0005-0000-0000-00004C2D0000}"/>
    <cellStyle name="40% - Accent6 2 4 2 2" xfId="11458" xr:uid="{00000000-0005-0000-0000-00004D2D0000}"/>
    <cellStyle name="40% - Accent6 2 4 2 2 2" xfId="11459" xr:uid="{00000000-0005-0000-0000-00004E2D0000}"/>
    <cellStyle name="40% - Accent6 2 4 2 2 2 2" xfId="11460" xr:uid="{00000000-0005-0000-0000-00004F2D0000}"/>
    <cellStyle name="40% - Accent6 2 4 2 2 2 2 2" xfId="11461" xr:uid="{00000000-0005-0000-0000-0000502D0000}"/>
    <cellStyle name="40% - Accent6 2 4 2 2 2 2 2 2" xfId="11462" xr:uid="{00000000-0005-0000-0000-0000512D0000}"/>
    <cellStyle name="40% - Accent6 2 4 2 2 2 2 2 2 2" xfId="11463" xr:uid="{00000000-0005-0000-0000-0000522D0000}"/>
    <cellStyle name="40% - Accent6 2 4 2 2 2 2 2 3" xfId="11464" xr:uid="{00000000-0005-0000-0000-0000532D0000}"/>
    <cellStyle name="40% - Accent6 2 4 2 2 2 2 3" xfId="11465" xr:uid="{00000000-0005-0000-0000-0000542D0000}"/>
    <cellStyle name="40% - Accent6 2 4 2 2 2 2 3 2" xfId="11466" xr:uid="{00000000-0005-0000-0000-0000552D0000}"/>
    <cellStyle name="40% - Accent6 2 4 2 2 2 2 4" xfId="11467" xr:uid="{00000000-0005-0000-0000-0000562D0000}"/>
    <cellStyle name="40% - Accent6 2 4 2 2 2 3" xfId="11468" xr:uid="{00000000-0005-0000-0000-0000572D0000}"/>
    <cellStyle name="40% - Accent6 2 4 2 2 2 3 2" xfId="11469" xr:uid="{00000000-0005-0000-0000-0000582D0000}"/>
    <cellStyle name="40% - Accent6 2 4 2 2 2 3 2 2" xfId="11470" xr:uid="{00000000-0005-0000-0000-0000592D0000}"/>
    <cellStyle name="40% - Accent6 2 4 2 2 2 3 3" xfId="11471" xr:uid="{00000000-0005-0000-0000-00005A2D0000}"/>
    <cellStyle name="40% - Accent6 2 4 2 2 2 4" xfId="11472" xr:uid="{00000000-0005-0000-0000-00005B2D0000}"/>
    <cellStyle name="40% - Accent6 2 4 2 2 2 4 2" xfId="11473" xr:uid="{00000000-0005-0000-0000-00005C2D0000}"/>
    <cellStyle name="40% - Accent6 2 4 2 2 2 5" xfId="11474" xr:uid="{00000000-0005-0000-0000-00005D2D0000}"/>
    <cellStyle name="40% - Accent6 2 4 2 2 3" xfId="11475" xr:uid="{00000000-0005-0000-0000-00005E2D0000}"/>
    <cellStyle name="40% - Accent6 2 4 2 2 3 2" xfId="11476" xr:uid="{00000000-0005-0000-0000-00005F2D0000}"/>
    <cellStyle name="40% - Accent6 2 4 2 2 3 2 2" xfId="11477" xr:uid="{00000000-0005-0000-0000-0000602D0000}"/>
    <cellStyle name="40% - Accent6 2 4 2 2 3 2 2 2" xfId="11478" xr:uid="{00000000-0005-0000-0000-0000612D0000}"/>
    <cellStyle name="40% - Accent6 2 4 2 2 3 2 2 2 2" xfId="11479" xr:uid="{00000000-0005-0000-0000-0000622D0000}"/>
    <cellStyle name="40% - Accent6 2 4 2 2 3 2 2 3" xfId="11480" xr:uid="{00000000-0005-0000-0000-0000632D0000}"/>
    <cellStyle name="40% - Accent6 2 4 2 2 3 2 3" xfId="11481" xr:uid="{00000000-0005-0000-0000-0000642D0000}"/>
    <cellStyle name="40% - Accent6 2 4 2 2 3 2 3 2" xfId="11482" xr:uid="{00000000-0005-0000-0000-0000652D0000}"/>
    <cellStyle name="40% - Accent6 2 4 2 2 3 2 4" xfId="11483" xr:uid="{00000000-0005-0000-0000-0000662D0000}"/>
    <cellStyle name="40% - Accent6 2 4 2 2 3 3" xfId="11484" xr:uid="{00000000-0005-0000-0000-0000672D0000}"/>
    <cellStyle name="40% - Accent6 2 4 2 2 3 3 2" xfId="11485" xr:uid="{00000000-0005-0000-0000-0000682D0000}"/>
    <cellStyle name="40% - Accent6 2 4 2 2 3 3 2 2" xfId="11486" xr:uid="{00000000-0005-0000-0000-0000692D0000}"/>
    <cellStyle name="40% - Accent6 2 4 2 2 3 3 3" xfId="11487" xr:uid="{00000000-0005-0000-0000-00006A2D0000}"/>
    <cellStyle name="40% - Accent6 2 4 2 2 3 4" xfId="11488" xr:uid="{00000000-0005-0000-0000-00006B2D0000}"/>
    <cellStyle name="40% - Accent6 2 4 2 2 3 4 2" xfId="11489" xr:uid="{00000000-0005-0000-0000-00006C2D0000}"/>
    <cellStyle name="40% - Accent6 2 4 2 2 3 5" xfId="11490" xr:uid="{00000000-0005-0000-0000-00006D2D0000}"/>
    <cellStyle name="40% - Accent6 2 4 2 2 4" xfId="11491" xr:uid="{00000000-0005-0000-0000-00006E2D0000}"/>
    <cellStyle name="40% - Accent6 2 4 2 2 4 2" xfId="11492" xr:uid="{00000000-0005-0000-0000-00006F2D0000}"/>
    <cellStyle name="40% - Accent6 2 4 2 2 4 2 2" xfId="11493" xr:uid="{00000000-0005-0000-0000-0000702D0000}"/>
    <cellStyle name="40% - Accent6 2 4 2 2 4 2 2 2" xfId="11494" xr:uid="{00000000-0005-0000-0000-0000712D0000}"/>
    <cellStyle name="40% - Accent6 2 4 2 2 4 2 3" xfId="11495" xr:uid="{00000000-0005-0000-0000-0000722D0000}"/>
    <cellStyle name="40% - Accent6 2 4 2 2 4 3" xfId="11496" xr:uid="{00000000-0005-0000-0000-0000732D0000}"/>
    <cellStyle name="40% - Accent6 2 4 2 2 4 3 2" xfId="11497" xr:uid="{00000000-0005-0000-0000-0000742D0000}"/>
    <cellStyle name="40% - Accent6 2 4 2 2 4 4" xfId="11498" xr:uid="{00000000-0005-0000-0000-0000752D0000}"/>
    <cellStyle name="40% - Accent6 2 4 2 2 5" xfId="11499" xr:uid="{00000000-0005-0000-0000-0000762D0000}"/>
    <cellStyle name="40% - Accent6 2 4 2 2 5 2" xfId="11500" xr:uid="{00000000-0005-0000-0000-0000772D0000}"/>
    <cellStyle name="40% - Accent6 2 4 2 2 5 2 2" xfId="11501" xr:uid="{00000000-0005-0000-0000-0000782D0000}"/>
    <cellStyle name="40% - Accent6 2 4 2 2 5 3" xfId="11502" xr:uid="{00000000-0005-0000-0000-0000792D0000}"/>
    <cellStyle name="40% - Accent6 2 4 2 2 6" xfId="11503" xr:uid="{00000000-0005-0000-0000-00007A2D0000}"/>
    <cellStyle name="40% - Accent6 2 4 2 2 6 2" xfId="11504" xr:uid="{00000000-0005-0000-0000-00007B2D0000}"/>
    <cellStyle name="40% - Accent6 2 4 2 2 7" xfId="11505" xr:uid="{00000000-0005-0000-0000-00007C2D0000}"/>
    <cellStyle name="40% - Accent6 2 4 2 3" xfId="11506" xr:uid="{00000000-0005-0000-0000-00007D2D0000}"/>
    <cellStyle name="40% - Accent6 2 4 2 3 2" xfId="11507" xr:uid="{00000000-0005-0000-0000-00007E2D0000}"/>
    <cellStyle name="40% - Accent6 2 4 2 3 2 2" xfId="11508" xr:uid="{00000000-0005-0000-0000-00007F2D0000}"/>
    <cellStyle name="40% - Accent6 2 4 2 3 2 2 2" xfId="11509" xr:uid="{00000000-0005-0000-0000-0000802D0000}"/>
    <cellStyle name="40% - Accent6 2 4 2 3 2 2 2 2" xfId="11510" xr:uid="{00000000-0005-0000-0000-0000812D0000}"/>
    <cellStyle name="40% - Accent6 2 4 2 3 2 2 3" xfId="11511" xr:uid="{00000000-0005-0000-0000-0000822D0000}"/>
    <cellStyle name="40% - Accent6 2 4 2 3 2 3" xfId="11512" xr:uid="{00000000-0005-0000-0000-0000832D0000}"/>
    <cellStyle name="40% - Accent6 2 4 2 3 2 3 2" xfId="11513" xr:uid="{00000000-0005-0000-0000-0000842D0000}"/>
    <cellStyle name="40% - Accent6 2 4 2 3 2 4" xfId="11514" xr:uid="{00000000-0005-0000-0000-0000852D0000}"/>
    <cellStyle name="40% - Accent6 2 4 2 3 3" xfId="11515" xr:uid="{00000000-0005-0000-0000-0000862D0000}"/>
    <cellStyle name="40% - Accent6 2 4 2 3 3 2" xfId="11516" xr:uid="{00000000-0005-0000-0000-0000872D0000}"/>
    <cellStyle name="40% - Accent6 2 4 2 3 3 2 2" xfId="11517" xr:uid="{00000000-0005-0000-0000-0000882D0000}"/>
    <cellStyle name="40% - Accent6 2 4 2 3 3 3" xfId="11518" xr:uid="{00000000-0005-0000-0000-0000892D0000}"/>
    <cellStyle name="40% - Accent6 2 4 2 3 4" xfId="11519" xr:uid="{00000000-0005-0000-0000-00008A2D0000}"/>
    <cellStyle name="40% - Accent6 2 4 2 3 4 2" xfId="11520" xr:uid="{00000000-0005-0000-0000-00008B2D0000}"/>
    <cellStyle name="40% - Accent6 2 4 2 3 5" xfId="11521" xr:uid="{00000000-0005-0000-0000-00008C2D0000}"/>
    <cellStyle name="40% - Accent6 2 4 2 4" xfId="11522" xr:uid="{00000000-0005-0000-0000-00008D2D0000}"/>
    <cellStyle name="40% - Accent6 2 4 2 4 2" xfId="11523" xr:uid="{00000000-0005-0000-0000-00008E2D0000}"/>
    <cellStyle name="40% - Accent6 2 4 2 4 2 2" xfId="11524" xr:uid="{00000000-0005-0000-0000-00008F2D0000}"/>
    <cellStyle name="40% - Accent6 2 4 2 4 2 2 2" xfId="11525" xr:uid="{00000000-0005-0000-0000-0000902D0000}"/>
    <cellStyle name="40% - Accent6 2 4 2 4 2 2 2 2" xfId="11526" xr:uid="{00000000-0005-0000-0000-0000912D0000}"/>
    <cellStyle name="40% - Accent6 2 4 2 4 2 2 3" xfId="11527" xr:uid="{00000000-0005-0000-0000-0000922D0000}"/>
    <cellStyle name="40% - Accent6 2 4 2 4 2 3" xfId="11528" xr:uid="{00000000-0005-0000-0000-0000932D0000}"/>
    <cellStyle name="40% - Accent6 2 4 2 4 2 3 2" xfId="11529" xr:uid="{00000000-0005-0000-0000-0000942D0000}"/>
    <cellStyle name="40% - Accent6 2 4 2 4 2 4" xfId="11530" xr:uid="{00000000-0005-0000-0000-0000952D0000}"/>
    <cellStyle name="40% - Accent6 2 4 2 4 3" xfId="11531" xr:uid="{00000000-0005-0000-0000-0000962D0000}"/>
    <cellStyle name="40% - Accent6 2 4 2 4 3 2" xfId="11532" xr:uid="{00000000-0005-0000-0000-0000972D0000}"/>
    <cellStyle name="40% - Accent6 2 4 2 4 3 2 2" xfId="11533" xr:uid="{00000000-0005-0000-0000-0000982D0000}"/>
    <cellStyle name="40% - Accent6 2 4 2 4 3 3" xfId="11534" xr:uid="{00000000-0005-0000-0000-0000992D0000}"/>
    <cellStyle name="40% - Accent6 2 4 2 4 4" xfId="11535" xr:uid="{00000000-0005-0000-0000-00009A2D0000}"/>
    <cellStyle name="40% - Accent6 2 4 2 4 4 2" xfId="11536" xr:uid="{00000000-0005-0000-0000-00009B2D0000}"/>
    <cellStyle name="40% - Accent6 2 4 2 4 5" xfId="11537" xr:uid="{00000000-0005-0000-0000-00009C2D0000}"/>
    <cellStyle name="40% - Accent6 2 4 2 5" xfId="11538" xr:uid="{00000000-0005-0000-0000-00009D2D0000}"/>
    <cellStyle name="40% - Accent6 2 4 2 5 2" xfId="11539" xr:uid="{00000000-0005-0000-0000-00009E2D0000}"/>
    <cellStyle name="40% - Accent6 2 4 2 5 2 2" xfId="11540" xr:uid="{00000000-0005-0000-0000-00009F2D0000}"/>
    <cellStyle name="40% - Accent6 2 4 2 5 2 2 2" xfId="11541" xr:uid="{00000000-0005-0000-0000-0000A02D0000}"/>
    <cellStyle name="40% - Accent6 2 4 2 5 2 3" xfId="11542" xr:uid="{00000000-0005-0000-0000-0000A12D0000}"/>
    <cellStyle name="40% - Accent6 2 4 2 5 3" xfId="11543" xr:uid="{00000000-0005-0000-0000-0000A22D0000}"/>
    <cellStyle name="40% - Accent6 2 4 2 5 3 2" xfId="11544" xr:uid="{00000000-0005-0000-0000-0000A32D0000}"/>
    <cellStyle name="40% - Accent6 2 4 2 5 4" xfId="11545" xr:uid="{00000000-0005-0000-0000-0000A42D0000}"/>
    <cellStyle name="40% - Accent6 2 4 2 6" xfId="11546" xr:uid="{00000000-0005-0000-0000-0000A52D0000}"/>
    <cellStyle name="40% - Accent6 2 4 2 6 2" xfId="11547" xr:uid="{00000000-0005-0000-0000-0000A62D0000}"/>
    <cellStyle name="40% - Accent6 2 4 2 6 2 2" xfId="11548" xr:uid="{00000000-0005-0000-0000-0000A72D0000}"/>
    <cellStyle name="40% - Accent6 2 4 2 6 3" xfId="11549" xr:uid="{00000000-0005-0000-0000-0000A82D0000}"/>
    <cellStyle name="40% - Accent6 2 4 2 7" xfId="11550" xr:uid="{00000000-0005-0000-0000-0000A92D0000}"/>
    <cellStyle name="40% - Accent6 2 4 2 7 2" xfId="11551" xr:uid="{00000000-0005-0000-0000-0000AA2D0000}"/>
    <cellStyle name="40% - Accent6 2 4 2 8" xfId="11552" xr:uid="{00000000-0005-0000-0000-0000AB2D0000}"/>
    <cellStyle name="40% - Accent6 2 4 3" xfId="11553" xr:uid="{00000000-0005-0000-0000-0000AC2D0000}"/>
    <cellStyle name="40% - Accent6 2 4 3 2" xfId="11554" xr:uid="{00000000-0005-0000-0000-0000AD2D0000}"/>
    <cellStyle name="40% - Accent6 2 4 3 2 2" xfId="11555" xr:uid="{00000000-0005-0000-0000-0000AE2D0000}"/>
    <cellStyle name="40% - Accent6 2 4 3 2 2 2" xfId="11556" xr:uid="{00000000-0005-0000-0000-0000AF2D0000}"/>
    <cellStyle name="40% - Accent6 2 4 3 2 2 2 2" xfId="11557" xr:uid="{00000000-0005-0000-0000-0000B02D0000}"/>
    <cellStyle name="40% - Accent6 2 4 3 2 2 2 2 2" xfId="11558" xr:uid="{00000000-0005-0000-0000-0000B12D0000}"/>
    <cellStyle name="40% - Accent6 2 4 3 2 2 2 3" xfId="11559" xr:uid="{00000000-0005-0000-0000-0000B22D0000}"/>
    <cellStyle name="40% - Accent6 2 4 3 2 2 3" xfId="11560" xr:uid="{00000000-0005-0000-0000-0000B32D0000}"/>
    <cellStyle name="40% - Accent6 2 4 3 2 2 3 2" xfId="11561" xr:uid="{00000000-0005-0000-0000-0000B42D0000}"/>
    <cellStyle name="40% - Accent6 2 4 3 2 2 4" xfId="11562" xr:uid="{00000000-0005-0000-0000-0000B52D0000}"/>
    <cellStyle name="40% - Accent6 2 4 3 2 3" xfId="11563" xr:uid="{00000000-0005-0000-0000-0000B62D0000}"/>
    <cellStyle name="40% - Accent6 2 4 3 2 3 2" xfId="11564" xr:uid="{00000000-0005-0000-0000-0000B72D0000}"/>
    <cellStyle name="40% - Accent6 2 4 3 2 3 2 2" xfId="11565" xr:uid="{00000000-0005-0000-0000-0000B82D0000}"/>
    <cellStyle name="40% - Accent6 2 4 3 2 3 3" xfId="11566" xr:uid="{00000000-0005-0000-0000-0000B92D0000}"/>
    <cellStyle name="40% - Accent6 2 4 3 2 4" xfId="11567" xr:uid="{00000000-0005-0000-0000-0000BA2D0000}"/>
    <cellStyle name="40% - Accent6 2 4 3 2 4 2" xfId="11568" xr:uid="{00000000-0005-0000-0000-0000BB2D0000}"/>
    <cellStyle name="40% - Accent6 2 4 3 2 5" xfId="11569" xr:uid="{00000000-0005-0000-0000-0000BC2D0000}"/>
    <cellStyle name="40% - Accent6 2 4 3 3" xfId="11570" xr:uid="{00000000-0005-0000-0000-0000BD2D0000}"/>
    <cellStyle name="40% - Accent6 2 4 3 3 2" xfId="11571" xr:uid="{00000000-0005-0000-0000-0000BE2D0000}"/>
    <cellStyle name="40% - Accent6 2 4 3 3 2 2" xfId="11572" xr:uid="{00000000-0005-0000-0000-0000BF2D0000}"/>
    <cellStyle name="40% - Accent6 2 4 3 3 2 2 2" xfId="11573" xr:uid="{00000000-0005-0000-0000-0000C02D0000}"/>
    <cellStyle name="40% - Accent6 2 4 3 3 2 2 2 2" xfId="11574" xr:uid="{00000000-0005-0000-0000-0000C12D0000}"/>
    <cellStyle name="40% - Accent6 2 4 3 3 2 2 3" xfId="11575" xr:uid="{00000000-0005-0000-0000-0000C22D0000}"/>
    <cellStyle name="40% - Accent6 2 4 3 3 2 3" xfId="11576" xr:uid="{00000000-0005-0000-0000-0000C32D0000}"/>
    <cellStyle name="40% - Accent6 2 4 3 3 2 3 2" xfId="11577" xr:uid="{00000000-0005-0000-0000-0000C42D0000}"/>
    <cellStyle name="40% - Accent6 2 4 3 3 2 4" xfId="11578" xr:uid="{00000000-0005-0000-0000-0000C52D0000}"/>
    <cellStyle name="40% - Accent6 2 4 3 3 3" xfId="11579" xr:uid="{00000000-0005-0000-0000-0000C62D0000}"/>
    <cellStyle name="40% - Accent6 2 4 3 3 3 2" xfId="11580" xr:uid="{00000000-0005-0000-0000-0000C72D0000}"/>
    <cellStyle name="40% - Accent6 2 4 3 3 3 2 2" xfId="11581" xr:uid="{00000000-0005-0000-0000-0000C82D0000}"/>
    <cellStyle name="40% - Accent6 2 4 3 3 3 3" xfId="11582" xr:uid="{00000000-0005-0000-0000-0000C92D0000}"/>
    <cellStyle name="40% - Accent6 2 4 3 3 4" xfId="11583" xr:uid="{00000000-0005-0000-0000-0000CA2D0000}"/>
    <cellStyle name="40% - Accent6 2 4 3 3 4 2" xfId="11584" xr:uid="{00000000-0005-0000-0000-0000CB2D0000}"/>
    <cellStyle name="40% - Accent6 2 4 3 3 5" xfId="11585" xr:uid="{00000000-0005-0000-0000-0000CC2D0000}"/>
    <cellStyle name="40% - Accent6 2 4 3 4" xfId="11586" xr:uid="{00000000-0005-0000-0000-0000CD2D0000}"/>
    <cellStyle name="40% - Accent6 2 4 3 4 2" xfId="11587" xr:uid="{00000000-0005-0000-0000-0000CE2D0000}"/>
    <cellStyle name="40% - Accent6 2 4 3 4 2 2" xfId="11588" xr:uid="{00000000-0005-0000-0000-0000CF2D0000}"/>
    <cellStyle name="40% - Accent6 2 4 3 4 2 2 2" xfId="11589" xr:uid="{00000000-0005-0000-0000-0000D02D0000}"/>
    <cellStyle name="40% - Accent6 2 4 3 4 2 3" xfId="11590" xr:uid="{00000000-0005-0000-0000-0000D12D0000}"/>
    <cellStyle name="40% - Accent6 2 4 3 4 3" xfId="11591" xr:uid="{00000000-0005-0000-0000-0000D22D0000}"/>
    <cellStyle name="40% - Accent6 2 4 3 4 3 2" xfId="11592" xr:uid="{00000000-0005-0000-0000-0000D32D0000}"/>
    <cellStyle name="40% - Accent6 2 4 3 4 4" xfId="11593" xr:uid="{00000000-0005-0000-0000-0000D42D0000}"/>
    <cellStyle name="40% - Accent6 2 4 3 5" xfId="11594" xr:uid="{00000000-0005-0000-0000-0000D52D0000}"/>
    <cellStyle name="40% - Accent6 2 4 3 5 2" xfId="11595" xr:uid="{00000000-0005-0000-0000-0000D62D0000}"/>
    <cellStyle name="40% - Accent6 2 4 3 5 2 2" xfId="11596" xr:uid="{00000000-0005-0000-0000-0000D72D0000}"/>
    <cellStyle name="40% - Accent6 2 4 3 5 3" xfId="11597" xr:uid="{00000000-0005-0000-0000-0000D82D0000}"/>
    <cellStyle name="40% - Accent6 2 4 3 6" xfId="11598" xr:uid="{00000000-0005-0000-0000-0000D92D0000}"/>
    <cellStyle name="40% - Accent6 2 4 3 6 2" xfId="11599" xr:uid="{00000000-0005-0000-0000-0000DA2D0000}"/>
    <cellStyle name="40% - Accent6 2 4 3 7" xfId="11600" xr:uid="{00000000-0005-0000-0000-0000DB2D0000}"/>
    <cellStyle name="40% - Accent6 2 4 4" xfId="11601" xr:uid="{00000000-0005-0000-0000-0000DC2D0000}"/>
    <cellStyle name="40% - Accent6 2 4 4 2" xfId="11602" xr:uid="{00000000-0005-0000-0000-0000DD2D0000}"/>
    <cellStyle name="40% - Accent6 2 4 4 2 2" xfId="11603" xr:uid="{00000000-0005-0000-0000-0000DE2D0000}"/>
    <cellStyle name="40% - Accent6 2 4 4 2 2 2" xfId="11604" xr:uid="{00000000-0005-0000-0000-0000DF2D0000}"/>
    <cellStyle name="40% - Accent6 2 4 4 2 2 2 2" xfId="11605" xr:uid="{00000000-0005-0000-0000-0000E02D0000}"/>
    <cellStyle name="40% - Accent6 2 4 4 2 2 3" xfId="11606" xr:uid="{00000000-0005-0000-0000-0000E12D0000}"/>
    <cellStyle name="40% - Accent6 2 4 4 2 3" xfId="11607" xr:uid="{00000000-0005-0000-0000-0000E22D0000}"/>
    <cellStyle name="40% - Accent6 2 4 4 2 3 2" xfId="11608" xr:uid="{00000000-0005-0000-0000-0000E32D0000}"/>
    <cellStyle name="40% - Accent6 2 4 4 2 4" xfId="11609" xr:uid="{00000000-0005-0000-0000-0000E42D0000}"/>
    <cellStyle name="40% - Accent6 2 4 4 3" xfId="11610" xr:uid="{00000000-0005-0000-0000-0000E52D0000}"/>
    <cellStyle name="40% - Accent6 2 4 4 3 2" xfId="11611" xr:uid="{00000000-0005-0000-0000-0000E62D0000}"/>
    <cellStyle name="40% - Accent6 2 4 4 3 2 2" xfId="11612" xr:uid="{00000000-0005-0000-0000-0000E72D0000}"/>
    <cellStyle name="40% - Accent6 2 4 4 3 3" xfId="11613" xr:uid="{00000000-0005-0000-0000-0000E82D0000}"/>
    <cellStyle name="40% - Accent6 2 4 4 4" xfId="11614" xr:uid="{00000000-0005-0000-0000-0000E92D0000}"/>
    <cellStyle name="40% - Accent6 2 4 4 4 2" xfId="11615" xr:uid="{00000000-0005-0000-0000-0000EA2D0000}"/>
    <cellStyle name="40% - Accent6 2 4 4 5" xfId="11616" xr:uid="{00000000-0005-0000-0000-0000EB2D0000}"/>
    <cellStyle name="40% - Accent6 2 4 5" xfId="11617" xr:uid="{00000000-0005-0000-0000-0000EC2D0000}"/>
    <cellStyle name="40% - Accent6 2 4 5 2" xfId="11618" xr:uid="{00000000-0005-0000-0000-0000ED2D0000}"/>
    <cellStyle name="40% - Accent6 2 4 5 2 2" xfId="11619" xr:uid="{00000000-0005-0000-0000-0000EE2D0000}"/>
    <cellStyle name="40% - Accent6 2 4 5 2 2 2" xfId="11620" xr:uid="{00000000-0005-0000-0000-0000EF2D0000}"/>
    <cellStyle name="40% - Accent6 2 4 5 2 2 2 2" xfId="11621" xr:uid="{00000000-0005-0000-0000-0000F02D0000}"/>
    <cellStyle name="40% - Accent6 2 4 5 2 2 3" xfId="11622" xr:uid="{00000000-0005-0000-0000-0000F12D0000}"/>
    <cellStyle name="40% - Accent6 2 4 5 2 3" xfId="11623" xr:uid="{00000000-0005-0000-0000-0000F22D0000}"/>
    <cellStyle name="40% - Accent6 2 4 5 2 3 2" xfId="11624" xr:uid="{00000000-0005-0000-0000-0000F32D0000}"/>
    <cellStyle name="40% - Accent6 2 4 5 2 4" xfId="11625" xr:uid="{00000000-0005-0000-0000-0000F42D0000}"/>
    <cellStyle name="40% - Accent6 2 4 5 3" xfId="11626" xr:uid="{00000000-0005-0000-0000-0000F52D0000}"/>
    <cellStyle name="40% - Accent6 2 4 5 3 2" xfId="11627" xr:uid="{00000000-0005-0000-0000-0000F62D0000}"/>
    <cellStyle name="40% - Accent6 2 4 5 3 2 2" xfId="11628" xr:uid="{00000000-0005-0000-0000-0000F72D0000}"/>
    <cellStyle name="40% - Accent6 2 4 5 3 3" xfId="11629" xr:uid="{00000000-0005-0000-0000-0000F82D0000}"/>
    <cellStyle name="40% - Accent6 2 4 5 4" xfId="11630" xr:uid="{00000000-0005-0000-0000-0000F92D0000}"/>
    <cellStyle name="40% - Accent6 2 4 5 4 2" xfId="11631" xr:uid="{00000000-0005-0000-0000-0000FA2D0000}"/>
    <cellStyle name="40% - Accent6 2 4 5 5" xfId="11632" xr:uid="{00000000-0005-0000-0000-0000FB2D0000}"/>
    <cellStyle name="40% - Accent6 2 4 6" xfId="11633" xr:uid="{00000000-0005-0000-0000-0000FC2D0000}"/>
    <cellStyle name="40% - Accent6 2 4 6 2" xfId="11634" xr:uid="{00000000-0005-0000-0000-0000FD2D0000}"/>
    <cellStyle name="40% - Accent6 2 4 6 2 2" xfId="11635" xr:uid="{00000000-0005-0000-0000-0000FE2D0000}"/>
    <cellStyle name="40% - Accent6 2 4 6 2 2 2" xfId="11636" xr:uid="{00000000-0005-0000-0000-0000FF2D0000}"/>
    <cellStyle name="40% - Accent6 2 4 6 2 3" xfId="11637" xr:uid="{00000000-0005-0000-0000-0000002E0000}"/>
    <cellStyle name="40% - Accent6 2 4 6 3" xfId="11638" xr:uid="{00000000-0005-0000-0000-0000012E0000}"/>
    <cellStyle name="40% - Accent6 2 4 6 3 2" xfId="11639" xr:uid="{00000000-0005-0000-0000-0000022E0000}"/>
    <cellStyle name="40% - Accent6 2 4 6 4" xfId="11640" xr:uid="{00000000-0005-0000-0000-0000032E0000}"/>
    <cellStyle name="40% - Accent6 2 4 7" xfId="11641" xr:uid="{00000000-0005-0000-0000-0000042E0000}"/>
    <cellStyle name="40% - Accent6 2 4 7 2" xfId="11642" xr:uid="{00000000-0005-0000-0000-0000052E0000}"/>
    <cellStyle name="40% - Accent6 2 4 7 2 2" xfId="11643" xr:uid="{00000000-0005-0000-0000-0000062E0000}"/>
    <cellStyle name="40% - Accent6 2 4 7 3" xfId="11644" xr:uid="{00000000-0005-0000-0000-0000072E0000}"/>
    <cellStyle name="40% - Accent6 2 4 8" xfId="11645" xr:uid="{00000000-0005-0000-0000-0000082E0000}"/>
    <cellStyle name="40% - Accent6 2 4 8 2" xfId="11646" xr:uid="{00000000-0005-0000-0000-0000092E0000}"/>
    <cellStyle name="40% - Accent6 2 4 9" xfId="11647" xr:uid="{00000000-0005-0000-0000-00000A2E0000}"/>
    <cellStyle name="40% - Accent6 2 5" xfId="11648" xr:uid="{00000000-0005-0000-0000-00000B2E0000}"/>
    <cellStyle name="40% - Accent6 2 5 2" xfId="11649" xr:uid="{00000000-0005-0000-0000-00000C2E0000}"/>
    <cellStyle name="40% - Accent6 2 5 2 2" xfId="11650" xr:uid="{00000000-0005-0000-0000-00000D2E0000}"/>
    <cellStyle name="40% - Accent6 2 5 2 2 2" xfId="11651" xr:uid="{00000000-0005-0000-0000-00000E2E0000}"/>
    <cellStyle name="40% - Accent6 2 5 2 2 2 2" xfId="11652" xr:uid="{00000000-0005-0000-0000-00000F2E0000}"/>
    <cellStyle name="40% - Accent6 2 5 2 2 2 2 2" xfId="11653" xr:uid="{00000000-0005-0000-0000-0000102E0000}"/>
    <cellStyle name="40% - Accent6 2 5 2 2 2 2 2 2" xfId="11654" xr:uid="{00000000-0005-0000-0000-0000112E0000}"/>
    <cellStyle name="40% - Accent6 2 5 2 2 2 2 2 2 2" xfId="11655" xr:uid="{00000000-0005-0000-0000-0000122E0000}"/>
    <cellStyle name="40% - Accent6 2 5 2 2 2 2 2 3" xfId="11656" xr:uid="{00000000-0005-0000-0000-0000132E0000}"/>
    <cellStyle name="40% - Accent6 2 5 2 2 2 2 3" xfId="11657" xr:uid="{00000000-0005-0000-0000-0000142E0000}"/>
    <cellStyle name="40% - Accent6 2 5 2 2 2 2 3 2" xfId="11658" xr:uid="{00000000-0005-0000-0000-0000152E0000}"/>
    <cellStyle name="40% - Accent6 2 5 2 2 2 2 4" xfId="11659" xr:uid="{00000000-0005-0000-0000-0000162E0000}"/>
    <cellStyle name="40% - Accent6 2 5 2 2 2 3" xfId="11660" xr:uid="{00000000-0005-0000-0000-0000172E0000}"/>
    <cellStyle name="40% - Accent6 2 5 2 2 2 3 2" xfId="11661" xr:uid="{00000000-0005-0000-0000-0000182E0000}"/>
    <cellStyle name="40% - Accent6 2 5 2 2 2 3 2 2" xfId="11662" xr:uid="{00000000-0005-0000-0000-0000192E0000}"/>
    <cellStyle name="40% - Accent6 2 5 2 2 2 3 3" xfId="11663" xr:uid="{00000000-0005-0000-0000-00001A2E0000}"/>
    <cellStyle name="40% - Accent6 2 5 2 2 2 4" xfId="11664" xr:uid="{00000000-0005-0000-0000-00001B2E0000}"/>
    <cellStyle name="40% - Accent6 2 5 2 2 2 4 2" xfId="11665" xr:uid="{00000000-0005-0000-0000-00001C2E0000}"/>
    <cellStyle name="40% - Accent6 2 5 2 2 2 5" xfId="11666" xr:uid="{00000000-0005-0000-0000-00001D2E0000}"/>
    <cellStyle name="40% - Accent6 2 5 2 2 3" xfId="11667" xr:uid="{00000000-0005-0000-0000-00001E2E0000}"/>
    <cellStyle name="40% - Accent6 2 5 2 2 3 2" xfId="11668" xr:uid="{00000000-0005-0000-0000-00001F2E0000}"/>
    <cellStyle name="40% - Accent6 2 5 2 2 3 2 2" xfId="11669" xr:uid="{00000000-0005-0000-0000-0000202E0000}"/>
    <cellStyle name="40% - Accent6 2 5 2 2 3 2 2 2" xfId="11670" xr:uid="{00000000-0005-0000-0000-0000212E0000}"/>
    <cellStyle name="40% - Accent6 2 5 2 2 3 2 2 2 2" xfId="11671" xr:uid="{00000000-0005-0000-0000-0000222E0000}"/>
    <cellStyle name="40% - Accent6 2 5 2 2 3 2 2 3" xfId="11672" xr:uid="{00000000-0005-0000-0000-0000232E0000}"/>
    <cellStyle name="40% - Accent6 2 5 2 2 3 2 3" xfId="11673" xr:uid="{00000000-0005-0000-0000-0000242E0000}"/>
    <cellStyle name="40% - Accent6 2 5 2 2 3 2 3 2" xfId="11674" xr:uid="{00000000-0005-0000-0000-0000252E0000}"/>
    <cellStyle name="40% - Accent6 2 5 2 2 3 2 4" xfId="11675" xr:uid="{00000000-0005-0000-0000-0000262E0000}"/>
    <cellStyle name="40% - Accent6 2 5 2 2 3 3" xfId="11676" xr:uid="{00000000-0005-0000-0000-0000272E0000}"/>
    <cellStyle name="40% - Accent6 2 5 2 2 3 3 2" xfId="11677" xr:uid="{00000000-0005-0000-0000-0000282E0000}"/>
    <cellStyle name="40% - Accent6 2 5 2 2 3 3 2 2" xfId="11678" xr:uid="{00000000-0005-0000-0000-0000292E0000}"/>
    <cellStyle name="40% - Accent6 2 5 2 2 3 3 3" xfId="11679" xr:uid="{00000000-0005-0000-0000-00002A2E0000}"/>
    <cellStyle name="40% - Accent6 2 5 2 2 3 4" xfId="11680" xr:uid="{00000000-0005-0000-0000-00002B2E0000}"/>
    <cellStyle name="40% - Accent6 2 5 2 2 3 4 2" xfId="11681" xr:uid="{00000000-0005-0000-0000-00002C2E0000}"/>
    <cellStyle name="40% - Accent6 2 5 2 2 3 5" xfId="11682" xr:uid="{00000000-0005-0000-0000-00002D2E0000}"/>
    <cellStyle name="40% - Accent6 2 5 2 2 4" xfId="11683" xr:uid="{00000000-0005-0000-0000-00002E2E0000}"/>
    <cellStyle name="40% - Accent6 2 5 2 2 4 2" xfId="11684" xr:uid="{00000000-0005-0000-0000-00002F2E0000}"/>
    <cellStyle name="40% - Accent6 2 5 2 2 4 2 2" xfId="11685" xr:uid="{00000000-0005-0000-0000-0000302E0000}"/>
    <cellStyle name="40% - Accent6 2 5 2 2 4 2 2 2" xfId="11686" xr:uid="{00000000-0005-0000-0000-0000312E0000}"/>
    <cellStyle name="40% - Accent6 2 5 2 2 4 2 3" xfId="11687" xr:uid="{00000000-0005-0000-0000-0000322E0000}"/>
    <cellStyle name="40% - Accent6 2 5 2 2 4 3" xfId="11688" xr:uid="{00000000-0005-0000-0000-0000332E0000}"/>
    <cellStyle name="40% - Accent6 2 5 2 2 4 3 2" xfId="11689" xr:uid="{00000000-0005-0000-0000-0000342E0000}"/>
    <cellStyle name="40% - Accent6 2 5 2 2 4 4" xfId="11690" xr:uid="{00000000-0005-0000-0000-0000352E0000}"/>
    <cellStyle name="40% - Accent6 2 5 2 2 5" xfId="11691" xr:uid="{00000000-0005-0000-0000-0000362E0000}"/>
    <cellStyle name="40% - Accent6 2 5 2 2 5 2" xfId="11692" xr:uid="{00000000-0005-0000-0000-0000372E0000}"/>
    <cellStyle name="40% - Accent6 2 5 2 2 5 2 2" xfId="11693" xr:uid="{00000000-0005-0000-0000-0000382E0000}"/>
    <cellStyle name="40% - Accent6 2 5 2 2 5 3" xfId="11694" xr:uid="{00000000-0005-0000-0000-0000392E0000}"/>
    <cellStyle name="40% - Accent6 2 5 2 2 6" xfId="11695" xr:uid="{00000000-0005-0000-0000-00003A2E0000}"/>
    <cellStyle name="40% - Accent6 2 5 2 2 6 2" xfId="11696" xr:uid="{00000000-0005-0000-0000-00003B2E0000}"/>
    <cellStyle name="40% - Accent6 2 5 2 2 7" xfId="11697" xr:uid="{00000000-0005-0000-0000-00003C2E0000}"/>
    <cellStyle name="40% - Accent6 2 5 2 3" xfId="11698" xr:uid="{00000000-0005-0000-0000-00003D2E0000}"/>
    <cellStyle name="40% - Accent6 2 5 2 3 2" xfId="11699" xr:uid="{00000000-0005-0000-0000-00003E2E0000}"/>
    <cellStyle name="40% - Accent6 2 5 2 3 2 2" xfId="11700" xr:uid="{00000000-0005-0000-0000-00003F2E0000}"/>
    <cellStyle name="40% - Accent6 2 5 2 3 2 2 2" xfId="11701" xr:uid="{00000000-0005-0000-0000-0000402E0000}"/>
    <cellStyle name="40% - Accent6 2 5 2 3 2 2 2 2" xfId="11702" xr:uid="{00000000-0005-0000-0000-0000412E0000}"/>
    <cellStyle name="40% - Accent6 2 5 2 3 2 2 3" xfId="11703" xr:uid="{00000000-0005-0000-0000-0000422E0000}"/>
    <cellStyle name="40% - Accent6 2 5 2 3 2 3" xfId="11704" xr:uid="{00000000-0005-0000-0000-0000432E0000}"/>
    <cellStyle name="40% - Accent6 2 5 2 3 2 3 2" xfId="11705" xr:uid="{00000000-0005-0000-0000-0000442E0000}"/>
    <cellStyle name="40% - Accent6 2 5 2 3 2 4" xfId="11706" xr:uid="{00000000-0005-0000-0000-0000452E0000}"/>
    <cellStyle name="40% - Accent6 2 5 2 3 3" xfId="11707" xr:uid="{00000000-0005-0000-0000-0000462E0000}"/>
    <cellStyle name="40% - Accent6 2 5 2 3 3 2" xfId="11708" xr:uid="{00000000-0005-0000-0000-0000472E0000}"/>
    <cellStyle name="40% - Accent6 2 5 2 3 3 2 2" xfId="11709" xr:uid="{00000000-0005-0000-0000-0000482E0000}"/>
    <cellStyle name="40% - Accent6 2 5 2 3 3 3" xfId="11710" xr:uid="{00000000-0005-0000-0000-0000492E0000}"/>
    <cellStyle name="40% - Accent6 2 5 2 3 4" xfId="11711" xr:uid="{00000000-0005-0000-0000-00004A2E0000}"/>
    <cellStyle name="40% - Accent6 2 5 2 3 4 2" xfId="11712" xr:uid="{00000000-0005-0000-0000-00004B2E0000}"/>
    <cellStyle name="40% - Accent6 2 5 2 3 5" xfId="11713" xr:uid="{00000000-0005-0000-0000-00004C2E0000}"/>
    <cellStyle name="40% - Accent6 2 5 2 4" xfId="11714" xr:uid="{00000000-0005-0000-0000-00004D2E0000}"/>
    <cellStyle name="40% - Accent6 2 5 2 4 2" xfId="11715" xr:uid="{00000000-0005-0000-0000-00004E2E0000}"/>
    <cellStyle name="40% - Accent6 2 5 2 4 2 2" xfId="11716" xr:uid="{00000000-0005-0000-0000-00004F2E0000}"/>
    <cellStyle name="40% - Accent6 2 5 2 4 2 2 2" xfId="11717" xr:uid="{00000000-0005-0000-0000-0000502E0000}"/>
    <cellStyle name="40% - Accent6 2 5 2 4 2 2 2 2" xfId="11718" xr:uid="{00000000-0005-0000-0000-0000512E0000}"/>
    <cellStyle name="40% - Accent6 2 5 2 4 2 2 3" xfId="11719" xr:uid="{00000000-0005-0000-0000-0000522E0000}"/>
    <cellStyle name="40% - Accent6 2 5 2 4 2 3" xfId="11720" xr:uid="{00000000-0005-0000-0000-0000532E0000}"/>
    <cellStyle name="40% - Accent6 2 5 2 4 2 3 2" xfId="11721" xr:uid="{00000000-0005-0000-0000-0000542E0000}"/>
    <cellStyle name="40% - Accent6 2 5 2 4 2 4" xfId="11722" xr:uid="{00000000-0005-0000-0000-0000552E0000}"/>
    <cellStyle name="40% - Accent6 2 5 2 4 3" xfId="11723" xr:uid="{00000000-0005-0000-0000-0000562E0000}"/>
    <cellStyle name="40% - Accent6 2 5 2 4 3 2" xfId="11724" xr:uid="{00000000-0005-0000-0000-0000572E0000}"/>
    <cellStyle name="40% - Accent6 2 5 2 4 3 2 2" xfId="11725" xr:uid="{00000000-0005-0000-0000-0000582E0000}"/>
    <cellStyle name="40% - Accent6 2 5 2 4 3 3" xfId="11726" xr:uid="{00000000-0005-0000-0000-0000592E0000}"/>
    <cellStyle name="40% - Accent6 2 5 2 4 4" xfId="11727" xr:uid="{00000000-0005-0000-0000-00005A2E0000}"/>
    <cellStyle name="40% - Accent6 2 5 2 4 4 2" xfId="11728" xr:uid="{00000000-0005-0000-0000-00005B2E0000}"/>
    <cellStyle name="40% - Accent6 2 5 2 4 5" xfId="11729" xr:uid="{00000000-0005-0000-0000-00005C2E0000}"/>
    <cellStyle name="40% - Accent6 2 5 2 5" xfId="11730" xr:uid="{00000000-0005-0000-0000-00005D2E0000}"/>
    <cellStyle name="40% - Accent6 2 5 2 5 2" xfId="11731" xr:uid="{00000000-0005-0000-0000-00005E2E0000}"/>
    <cellStyle name="40% - Accent6 2 5 2 5 2 2" xfId="11732" xr:uid="{00000000-0005-0000-0000-00005F2E0000}"/>
    <cellStyle name="40% - Accent6 2 5 2 5 2 2 2" xfId="11733" xr:uid="{00000000-0005-0000-0000-0000602E0000}"/>
    <cellStyle name="40% - Accent6 2 5 2 5 2 3" xfId="11734" xr:uid="{00000000-0005-0000-0000-0000612E0000}"/>
    <cellStyle name="40% - Accent6 2 5 2 5 3" xfId="11735" xr:uid="{00000000-0005-0000-0000-0000622E0000}"/>
    <cellStyle name="40% - Accent6 2 5 2 5 3 2" xfId="11736" xr:uid="{00000000-0005-0000-0000-0000632E0000}"/>
    <cellStyle name="40% - Accent6 2 5 2 5 4" xfId="11737" xr:uid="{00000000-0005-0000-0000-0000642E0000}"/>
    <cellStyle name="40% - Accent6 2 5 2 6" xfId="11738" xr:uid="{00000000-0005-0000-0000-0000652E0000}"/>
    <cellStyle name="40% - Accent6 2 5 2 6 2" xfId="11739" xr:uid="{00000000-0005-0000-0000-0000662E0000}"/>
    <cellStyle name="40% - Accent6 2 5 2 6 2 2" xfId="11740" xr:uid="{00000000-0005-0000-0000-0000672E0000}"/>
    <cellStyle name="40% - Accent6 2 5 2 6 3" xfId="11741" xr:uid="{00000000-0005-0000-0000-0000682E0000}"/>
    <cellStyle name="40% - Accent6 2 5 2 7" xfId="11742" xr:uid="{00000000-0005-0000-0000-0000692E0000}"/>
    <cellStyle name="40% - Accent6 2 5 2 7 2" xfId="11743" xr:uid="{00000000-0005-0000-0000-00006A2E0000}"/>
    <cellStyle name="40% - Accent6 2 5 2 8" xfId="11744" xr:uid="{00000000-0005-0000-0000-00006B2E0000}"/>
    <cellStyle name="40% - Accent6 2 5 3" xfId="11745" xr:uid="{00000000-0005-0000-0000-00006C2E0000}"/>
    <cellStyle name="40% - Accent6 2 5 3 2" xfId="11746" xr:uid="{00000000-0005-0000-0000-00006D2E0000}"/>
    <cellStyle name="40% - Accent6 2 5 3 2 2" xfId="11747" xr:uid="{00000000-0005-0000-0000-00006E2E0000}"/>
    <cellStyle name="40% - Accent6 2 5 3 2 2 2" xfId="11748" xr:uid="{00000000-0005-0000-0000-00006F2E0000}"/>
    <cellStyle name="40% - Accent6 2 5 3 2 2 2 2" xfId="11749" xr:uid="{00000000-0005-0000-0000-0000702E0000}"/>
    <cellStyle name="40% - Accent6 2 5 3 2 2 2 2 2" xfId="11750" xr:uid="{00000000-0005-0000-0000-0000712E0000}"/>
    <cellStyle name="40% - Accent6 2 5 3 2 2 2 3" xfId="11751" xr:uid="{00000000-0005-0000-0000-0000722E0000}"/>
    <cellStyle name="40% - Accent6 2 5 3 2 2 3" xfId="11752" xr:uid="{00000000-0005-0000-0000-0000732E0000}"/>
    <cellStyle name="40% - Accent6 2 5 3 2 2 3 2" xfId="11753" xr:uid="{00000000-0005-0000-0000-0000742E0000}"/>
    <cellStyle name="40% - Accent6 2 5 3 2 2 4" xfId="11754" xr:uid="{00000000-0005-0000-0000-0000752E0000}"/>
    <cellStyle name="40% - Accent6 2 5 3 2 3" xfId="11755" xr:uid="{00000000-0005-0000-0000-0000762E0000}"/>
    <cellStyle name="40% - Accent6 2 5 3 2 3 2" xfId="11756" xr:uid="{00000000-0005-0000-0000-0000772E0000}"/>
    <cellStyle name="40% - Accent6 2 5 3 2 3 2 2" xfId="11757" xr:uid="{00000000-0005-0000-0000-0000782E0000}"/>
    <cellStyle name="40% - Accent6 2 5 3 2 3 3" xfId="11758" xr:uid="{00000000-0005-0000-0000-0000792E0000}"/>
    <cellStyle name="40% - Accent6 2 5 3 2 4" xfId="11759" xr:uid="{00000000-0005-0000-0000-00007A2E0000}"/>
    <cellStyle name="40% - Accent6 2 5 3 2 4 2" xfId="11760" xr:uid="{00000000-0005-0000-0000-00007B2E0000}"/>
    <cellStyle name="40% - Accent6 2 5 3 2 5" xfId="11761" xr:uid="{00000000-0005-0000-0000-00007C2E0000}"/>
    <cellStyle name="40% - Accent6 2 5 3 3" xfId="11762" xr:uid="{00000000-0005-0000-0000-00007D2E0000}"/>
    <cellStyle name="40% - Accent6 2 5 3 3 2" xfId="11763" xr:uid="{00000000-0005-0000-0000-00007E2E0000}"/>
    <cellStyle name="40% - Accent6 2 5 3 3 2 2" xfId="11764" xr:uid="{00000000-0005-0000-0000-00007F2E0000}"/>
    <cellStyle name="40% - Accent6 2 5 3 3 2 2 2" xfId="11765" xr:uid="{00000000-0005-0000-0000-0000802E0000}"/>
    <cellStyle name="40% - Accent6 2 5 3 3 2 2 2 2" xfId="11766" xr:uid="{00000000-0005-0000-0000-0000812E0000}"/>
    <cellStyle name="40% - Accent6 2 5 3 3 2 2 3" xfId="11767" xr:uid="{00000000-0005-0000-0000-0000822E0000}"/>
    <cellStyle name="40% - Accent6 2 5 3 3 2 3" xfId="11768" xr:uid="{00000000-0005-0000-0000-0000832E0000}"/>
    <cellStyle name="40% - Accent6 2 5 3 3 2 3 2" xfId="11769" xr:uid="{00000000-0005-0000-0000-0000842E0000}"/>
    <cellStyle name="40% - Accent6 2 5 3 3 2 4" xfId="11770" xr:uid="{00000000-0005-0000-0000-0000852E0000}"/>
    <cellStyle name="40% - Accent6 2 5 3 3 3" xfId="11771" xr:uid="{00000000-0005-0000-0000-0000862E0000}"/>
    <cellStyle name="40% - Accent6 2 5 3 3 3 2" xfId="11772" xr:uid="{00000000-0005-0000-0000-0000872E0000}"/>
    <cellStyle name="40% - Accent6 2 5 3 3 3 2 2" xfId="11773" xr:uid="{00000000-0005-0000-0000-0000882E0000}"/>
    <cellStyle name="40% - Accent6 2 5 3 3 3 3" xfId="11774" xr:uid="{00000000-0005-0000-0000-0000892E0000}"/>
    <cellStyle name="40% - Accent6 2 5 3 3 4" xfId="11775" xr:uid="{00000000-0005-0000-0000-00008A2E0000}"/>
    <cellStyle name="40% - Accent6 2 5 3 3 4 2" xfId="11776" xr:uid="{00000000-0005-0000-0000-00008B2E0000}"/>
    <cellStyle name="40% - Accent6 2 5 3 3 5" xfId="11777" xr:uid="{00000000-0005-0000-0000-00008C2E0000}"/>
    <cellStyle name="40% - Accent6 2 5 3 4" xfId="11778" xr:uid="{00000000-0005-0000-0000-00008D2E0000}"/>
    <cellStyle name="40% - Accent6 2 5 3 4 2" xfId="11779" xr:uid="{00000000-0005-0000-0000-00008E2E0000}"/>
    <cellStyle name="40% - Accent6 2 5 3 4 2 2" xfId="11780" xr:uid="{00000000-0005-0000-0000-00008F2E0000}"/>
    <cellStyle name="40% - Accent6 2 5 3 4 2 2 2" xfId="11781" xr:uid="{00000000-0005-0000-0000-0000902E0000}"/>
    <cellStyle name="40% - Accent6 2 5 3 4 2 3" xfId="11782" xr:uid="{00000000-0005-0000-0000-0000912E0000}"/>
    <cellStyle name="40% - Accent6 2 5 3 4 3" xfId="11783" xr:uid="{00000000-0005-0000-0000-0000922E0000}"/>
    <cellStyle name="40% - Accent6 2 5 3 4 3 2" xfId="11784" xr:uid="{00000000-0005-0000-0000-0000932E0000}"/>
    <cellStyle name="40% - Accent6 2 5 3 4 4" xfId="11785" xr:uid="{00000000-0005-0000-0000-0000942E0000}"/>
    <cellStyle name="40% - Accent6 2 5 3 5" xfId="11786" xr:uid="{00000000-0005-0000-0000-0000952E0000}"/>
    <cellStyle name="40% - Accent6 2 5 3 5 2" xfId="11787" xr:uid="{00000000-0005-0000-0000-0000962E0000}"/>
    <cellStyle name="40% - Accent6 2 5 3 5 2 2" xfId="11788" xr:uid="{00000000-0005-0000-0000-0000972E0000}"/>
    <cellStyle name="40% - Accent6 2 5 3 5 3" xfId="11789" xr:uid="{00000000-0005-0000-0000-0000982E0000}"/>
    <cellStyle name="40% - Accent6 2 5 3 6" xfId="11790" xr:uid="{00000000-0005-0000-0000-0000992E0000}"/>
    <cellStyle name="40% - Accent6 2 5 3 6 2" xfId="11791" xr:uid="{00000000-0005-0000-0000-00009A2E0000}"/>
    <cellStyle name="40% - Accent6 2 5 3 7" xfId="11792" xr:uid="{00000000-0005-0000-0000-00009B2E0000}"/>
    <cellStyle name="40% - Accent6 2 5 4" xfId="11793" xr:uid="{00000000-0005-0000-0000-00009C2E0000}"/>
    <cellStyle name="40% - Accent6 2 5 4 2" xfId="11794" xr:uid="{00000000-0005-0000-0000-00009D2E0000}"/>
    <cellStyle name="40% - Accent6 2 5 4 2 2" xfId="11795" xr:uid="{00000000-0005-0000-0000-00009E2E0000}"/>
    <cellStyle name="40% - Accent6 2 5 4 2 2 2" xfId="11796" xr:uid="{00000000-0005-0000-0000-00009F2E0000}"/>
    <cellStyle name="40% - Accent6 2 5 4 2 2 2 2" xfId="11797" xr:uid="{00000000-0005-0000-0000-0000A02E0000}"/>
    <cellStyle name="40% - Accent6 2 5 4 2 2 3" xfId="11798" xr:uid="{00000000-0005-0000-0000-0000A12E0000}"/>
    <cellStyle name="40% - Accent6 2 5 4 2 3" xfId="11799" xr:uid="{00000000-0005-0000-0000-0000A22E0000}"/>
    <cellStyle name="40% - Accent6 2 5 4 2 3 2" xfId="11800" xr:uid="{00000000-0005-0000-0000-0000A32E0000}"/>
    <cellStyle name="40% - Accent6 2 5 4 2 4" xfId="11801" xr:uid="{00000000-0005-0000-0000-0000A42E0000}"/>
    <cellStyle name="40% - Accent6 2 5 4 3" xfId="11802" xr:uid="{00000000-0005-0000-0000-0000A52E0000}"/>
    <cellStyle name="40% - Accent6 2 5 4 3 2" xfId="11803" xr:uid="{00000000-0005-0000-0000-0000A62E0000}"/>
    <cellStyle name="40% - Accent6 2 5 4 3 2 2" xfId="11804" xr:uid="{00000000-0005-0000-0000-0000A72E0000}"/>
    <cellStyle name="40% - Accent6 2 5 4 3 3" xfId="11805" xr:uid="{00000000-0005-0000-0000-0000A82E0000}"/>
    <cellStyle name="40% - Accent6 2 5 4 4" xfId="11806" xr:uid="{00000000-0005-0000-0000-0000A92E0000}"/>
    <cellStyle name="40% - Accent6 2 5 4 4 2" xfId="11807" xr:uid="{00000000-0005-0000-0000-0000AA2E0000}"/>
    <cellStyle name="40% - Accent6 2 5 4 5" xfId="11808" xr:uid="{00000000-0005-0000-0000-0000AB2E0000}"/>
    <cellStyle name="40% - Accent6 2 5 5" xfId="11809" xr:uid="{00000000-0005-0000-0000-0000AC2E0000}"/>
    <cellStyle name="40% - Accent6 2 5 5 2" xfId="11810" xr:uid="{00000000-0005-0000-0000-0000AD2E0000}"/>
    <cellStyle name="40% - Accent6 2 5 5 2 2" xfId="11811" xr:uid="{00000000-0005-0000-0000-0000AE2E0000}"/>
    <cellStyle name="40% - Accent6 2 5 5 2 2 2" xfId="11812" xr:uid="{00000000-0005-0000-0000-0000AF2E0000}"/>
    <cellStyle name="40% - Accent6 2 5 5 2 2 2 2" xfId="11813" xr:uid="{00000000-0005-0000-0000-0000B02E0000}"/>
    <cellStyle name="40% - Accent6 2 5 5 2 2 3" xfId="11814" xr:uid="{00000000-0005-0000-0000-0000B12E0000}"/>
    <cellStyle name="40% - Accent6 2 5 5 2 3" xfId="11815" xr:uid="{00000000-0005-0000-0000-0000B22E0000}"/>
    <cellStyle name="40% - Accent6 2 5 5 2 3 2" xfId="11816" xr:uid="{00000000-0005-0000-0000-0000B32E0000}"/>
    <cellStyle name="40% - Accent6 2 5 5 2 4" xfId="11817" xr:uid="{00000000-0005-0000-0000-0000B42E0000}"/>
    <cellStyle name="40% - Accent6 2 5 5 3" xfId="11818" xr:uid="{00000000-0005-0000-0000-0000B52E0000}"/>
    <cellStyle name="40% - Accent6 2 5 5 3 2" xfId="11819" xr:uid="{00000000-0005-0000-0000-0000B62E0000}"/>
    <cellStyle name="40% - Accent6 2 5 5 3 2 2" xfId="11820" xr:uid="{00000000-0005-0000-0000-0000B72E0000}"/>
    <cellStyle name="40% - Accent6 2 5 5 3 3" xfId="11821" xr:uid="{00000000-0005-0000-0000-0000B82E0000}"/>
    <cellStyle name="40% - Accent6 2 5 5 4" xfId="11822" xr:uid="{00000000-0005-0000-0000-0000B92E0000}"/>
    <cellStyle name="40% - Accent6 2 5 5 4 2" xfId="11823" xr:uid="{00000000-0005-0000-0000-0000BA2E0000}"/>
    <cellStyle name="40% - Accent6 2 5 5 5" xfId="11824" xr:uid="{00000000-0005-0000-0000-0000BB2E0000}"/>
    <cellStyle name="40% - Accent6 2 5 6" xfId="11825" xr:uid="{00000000-0005-0000-0000-0000BC2E0000}"/>
    <cellStyle name="40% - Accent6 2 5 6 2" xfId="11826" xr:uid="{00000000-0005-0000-0000-0000BD2E0000}"/>
    <cellStyle name="40% - Accent6 2 5 6 2 2" xfId="11827" xr:uid="{00000000-0005-0000-0000-0000BE2E0000}"/>
    <cellStyle name="40% - Accent6 2 5 6 2 2 2" xfId="11828" xr:uid="{00000000-0005-0000-0000-0000BF2E0000}"/>
    <cellStyle name="40% - Accent6 2 5 6 2 3" xfId="11829" xr:uid="{00000000-0005-0000-0000-0000C02E0000}"/>
    <cellStyle name="40% - Accent6 2 5 6 3" xfId="11830" xr:uid="{00000000-0005-0000-0000-0000C12E0000}"/>
    <cellStyle name="40% - Accent6 2 5 6 3 2" xfId="11831" xr:uid="{00000000-0005-0000-0000-0000C22E0000}"/>
    <cellStyle name="40% - Accent6 2 5 6 4" xfId="11832" xr:uid="{00000000-0005-0000-0000-0000C32E0000}"/>
    <cellStyle name="40% - Accent6 2 5 7" xfId="11833" xr:uid="{00000000-0005-0000-0000-0000C42E0000}"/>
    <cellStyle name="40% - Accent6 2 5 7 2" xfId="11834" xr:uid="{00000000-0005-0000-0000-0000C52E0000}"/>
    <cellStyle name="40% - Accent6 2 5 7 2 2" xfId="11835" xr:uid="{00000000-0005-0000-0000-0000C62E0000}"/>
    <cellStyle name="40% - Accent6 2 5 7 3" xfId="11836" xr:uid="{00000000-0005-0000-0000-0000C72E0000}"/>
    <cellStyle name="40% - Accent6 2 5 8" xfId="11837" xr:uid="{00000000-0005-0000-0000-0000C82E0000}"/>
    <cellStyle name="40% - Accent6 2 5 8 2" xfId="11838" xr:uid="{00000000-0005-0000-0000-0000C92E0000}"/>
    <cellStyle name="40% - Accent6 2 5 9" xfId="11839" xr:uid="{00000000-0005-0000-0000-0000CA2E0000}"/>
    <cellStyle name="40% - Accent6 2 6" xfId="11840" xr:uid="{00000000-0005-0000-0000-0000CB2E0000}"/>
    <cellStyle name="40% - Accent6 2 6 2" xfId="11841" xr:uid="{00000000-0005-0000-0000-0000CC2E0000}"/>
    <cellStyle name="40% - Accent6 2 6 2 2" xfId="11842" xr:uid="{00000000-0005-0000-0000-0000CD2E0000}"/>
    <cellStyle name="40% - Accent6 2 6 2 2 2" xfId="11843" xr:uid="{00000000-0005-0000-0000-0000CE2E0000}"/>
    <cellStyle name="40% - Accent6 2 6 2 2 2 2" xfId="11844" xr:uid="{00000000-0005-0000-0000-0000CF2E0000}"/>
    <cellStyle name="40% - Accent6 2 6 2 2 2 2 2" xfId="11845" xr:uid="{00000000-0005-0000-0000-0000D02E0000}"/>
    <cellStyle name="40% - Accent6 2 6 2 2 2 2 2 2" xfId="11846" xr:uid="{00000000-0005-0000-0000-0000D12E0000}"/>
    <cellStyle name="40% - Accent6 2 6 2 2 2 2 3" xfId="11847" xr:uid="{00000000-0005-0000-0000-0000D22E0000}"/>
    <cellStyle name="40% - Accent6 2 6 2 2 2 3" xfId="11848" xr:uid="{00000000-0005-0000-0000-0000D32E0000}"/>
    <cellStyle name="40% - Accent6 2 6 2 2 2 3 2" xfId="11849" xr:uid="{00000000-0005-0000-0000-0000D42E0000}"/>
    <cellStyle name="40% - Accent6 2 6 2 2 2 4" xfId="11850" xr:uid="{00000000-0005-0000-0000-0000D52E0000}"/>
    <cellStyle name="40% - Accent6 2 6 2 2 3" xfId="11851" xr:uid="{00000000-0005-0000-0000-0000D62E0000}"/>
    <cellStyle name="40% - Accent6 2 6 2 2 3 2" xfId="11852" xr:uid="{00000000-0005-0000-0000-0000D72E0000}"/>
    <cellStyle name="40% - Accent6 2 6 2 2 3 2 2" xfId="11853" xr:uid="{00000000-0005-0000-0000-0000D82E0000}"/>
    <cellStyle name="40% - Accent6 2 6 2 2 3 3" xfId="11854" xr:uid="{00000000-0005-0000-0000-0000D92E0000}"/>
    <cellStyle name="40% - Accent6 2 6 2 2 4" xfId="11855" xr:uid="{00000000-0005-0000-0000-0000DA2E0000}"/>
    <cellStyle name="40% - Accent6 2 6 2 2 4 2" xfId="11856" xr:uid="{00000000-0005-0000-0000-0000DB2E0000}"/>
    <cellStyle name="40% - Accent6 2 6 2 2 5" xfId="11857" xr:uid="{00000000-0005-0000-0000-0000DC2E0000}"/>
    <cellStyle name="40% - Accent6 2 6 2 3" xfId="11858" xr:uid="{00000000-0005-0000-0000-0000DD2E0000}"/>
    <cellStyle name="40% - Accent6 2 6 2 3 2" xfId="11859" xr:uid="{00000000-0005-0000-0000-0000DE2E0000}"/>
    <cellStyle name="40% - Accent6 2 6 2 3 2 2" xfId="11860" xr:uid="{00000000-0005-0000-0000-0000DF2E0000}"/>
    <cellStyle name="40% - Accent6 2 6 2 3 2 2 2" xfId="11861" xr:uid="{00000000-0005-0000-0000-0000E02E0000}"/>
    <cellStyle name="40% - Accent6 2 6 2 3 2 2 2 2" xfId="11862" xr:uid="{00000000-0005-0000-0000-0000E12E0000}"/>
    <cellStyle name="40% - Accent6 2 6 2 3 2 2 3" xfId="11863" xr:uid="{00000000-0005-0000-0000-0000E22E0000}"/>
    <cellStyle name="40% - Accent6 2 6 2 3 2 3" xfId="11864" xr:uid="{00000000-0005-0000-0000-0000E32E0000}"/>
    <cellStyle name="40% - Accent6 2 6 2 3 2 3 2" xfId="11865" xr:uid="{00000000-0005-0000-0000-0000E42E0000}"/>
    <cellStyle name="40% - Accent6 2 6 2 3 2 4" xfId="11866" xr:uid="{00000000-0005-0000-0000-0000E52E0000}"/>
    <cellStyle name="40% - Accent6 2 6 2 3 3" xfId="11867" xr:uid="{00000000-0005-0000-0000-0000E62E0000}"/>
    <cellStyle name="40% - Accent6 2 6 2 3 3 2" xfId="11868" xr:uid="{00000000-0005-0000-0000-0000E72E0000}"/>
    <cellStyle name="40% - Accent6 2 6 2 3 3 2 2" xfId="11869" xr:uid="{00000000-0005-0000-0000-0000E82E0000}"/>
    <cellStyle name="40% - Accent6 2 6 2 3 3 3" xfId="11870" xr:uid="{00000000-0005-0000-0000-0000E92E0000}"/>
    <cellStyle name="40% - Accent6 2 6 2 3 4" xfId="11871" xr:uid="{00000000-0005-0000-0000-0000EA2E0000}"/>
    <cellStyle name="40% - Accent6 2 6 2 3 4 2" xfId="11872" xr:uid="{00000000-0005-0000-0000-0000EB2E0000}"/>
    <cellStyle name="40% - Accent6 2 6 2 3 5" xfId="11873" xr:uid="{00000000-0005-0000-0000-0000EC2E0000}"/>
    <cellStyle name="40% - Accent6 2 6 2 4" xfId="11874" xr:uid="{00000000-0005-0000-0000-0000ED2E0000}"/>
    <cellStyle name="40% - Accent6 2 6 2 4 2" xfId="11875" xr:uid="{00000000-0005-0000-0000-0000EE2E0000}"/>
    <cellStyle name="40% - Accent6 2 6 2 4 2 2" xfId="11876" xr:uid="{00000000-0005-0000-0000-0000EF2E0000}"/>
    <cellStyle name="40% - Accent6 2 6 2 4 2 2 2" xfId="11877" xr:uid="{00000000-0005-0000-0000-0000F02E0000}"/>
    <cellStyle name="40% - Accent6 2 6 2 4 2 3" xfId="11878" xr:uid="{00000000-0005-0000-0000-0000F12E0000}"/>
    <cellStyle name="40% - Accent6 2 6 2 4 3" xfId="11879" xr:uid="{00000000-0005-0000-0000-0000F22E0000}"/>
    <cellStyle name="40% - Accent6 2 6 2 4 3 2" xfId="11880" xr:uid="{00000000-0005-0000-0000-0000F32E0000}"/>
    <cellStyle name="40% - Accent6 2 6 2 4 4" xfId="11881" xr:uid="{00000000-0005-0000-0000-0000F42E0000}"/>
    <cellStyle name="40% - Accent6 2 6 2 5" xfId="11882" xr:uid="{00000000-0005-0000-0000-0000F52E0000}"/>
    <cellStyle name="40% - Accent6 2 6 2 5 2" xfId="11883" xr:uid="{00000000-0005-0000-0000-0000F62E0000}"/>
    <cellStyle name="40% - Accent6 2 6 2 5 2 2" xfId="11884" xr:uid="{00000000-0005-0000-0000-0000F72E0000}"/>
    <cellStyle name="40% - Accent6 2 6 2 5 3" xfId="11885" xr:uid="{00000000-0005-0000-0000-0000F82E0000}"/>
    <cellStyle name="40% - Accent6 2 6 2 6" xfId="11886" xr:uid="{00000000-0005-0000-0000-0000F92E0000}"/>
    <cellStyle name="40% - Accent6 2 6 2 6 2" xfId="11887" xr:uid="{00000000-0005-0000-0000-0000FA2E0000}"/>
    <cellStyle name="40% - Accent6 2 6 2 7" xfId="11888" xr:uid="{00000000-0005-0000-0000-0000FB2E0000}"/>
    <cellStyle name="40% - Accent6 2 6 3" xfId="11889" xr:uid="{00000000-0005-0000-0000-0000FC2E0000}"/>
    <cellStyle name="40% - Accent6 2 6 3 2" xfId="11890" xr:uid="{00000000-0005-0000-0000-0000FD2E0000}"/>
    <cellStyle name="40% - Accent6 2 6 3 2 2" xfId="11891" xr:uid="{00000000-0005-0000-0000-0000FE2E0000}"/>
    <cellStyle name="40% - Accent6 2 6 3 2 2 2" xfId="11892" xr:uid="{00000000-0005-0000-0000-0000FF2E0000}"/>
    <cellStyle name="40% - Accent6 2 6 3 2 2 2 2" xfId="11893" xr:uid="{00000000-0005-0000-0000-0000002F0000}"/>
    <cellStyle name="40% - Accent6 2 6 3 2 2 3" xfId="11894" xr:uid="{00000000-0005-0000-0000-0000012F0000}"/>
    <cellStyle name="40% - Accent6 2 6 3 2 3" xfId="11895" xr:uid="{00000000-0005-0000-0000-0000022F0000}"/>
    <cellStyle name="40% - Accent6 2 6 3 2 3 2" xfId="11896" xr:uid="{00000000-0005-0000-0000-0000032F0000}"/>
    <cellStyle name="40% - Accent6 2 6 3 2 4" xfId="11897" xr:uid="{00000000-0005-0000-0000-0000042F0000}"/>
    <cellStyle name="40% - Accent6 2 6 3 3" xfId="11898" xr:uid="{00000000-0005-0000-0000-0000052F0000}"/>
    <cellStyle name="40% - Accent6 2 6 3 3 2" xfId="11899" xr:uid="{00000000-0005-0000-0000-0000062F0000}"/>
    <cellStyle name="40% - Accent6 2 6 3 3 2 2" xfId="11900" xr:uid="{00000000-0005-0000-0000-0000072F0000}"/>
    <cellStyle name="40% - Accent6 2 6 3 3 3" xfId="11901" xr:uid="{00000000-0005-0000-0000-0000082F0000}"/>
    <cellStyle name="40% - Accent6 2 6 3 4" xfId="11902" xr:uid="{00000000-0005-0000-0000-0000092F0000}"/>
    <cellStyle name="40% - Accent6 2 6 3 4 2" xfId="11903" xr:uid="{00000000-0005-0000-0000-00000A2F0000}"/>
    <cellStyle name="40% - Accent6 2 6 3 5" xfId="11904" xr:uid="{00000000-0005-0000-0000-00000B2F0000}"/>
    <cellStyle name="40% - Accent6 2 6 4" xfId="11905" xr:uid="{00000000-0005-0000-0000-00000C2F0000}"/>
    <cellStyle name="40% - Accent6 2 6 4 2" xfId="11906" xr:uid="{00000000-0005-0000-0000-00000D2F0000}"/>
    <cellStyle name="40% - Accent6 2 6 4 2 2" xfId="11907" xr:uid="{00000000-0005-0000-0000-00000E2F0000}"/>
    <cellStyle name="40% - Accent6 2 6 4 2 2 2" xfId="11908" xr:uid="{00000000-0005-0000-0000-00000F2F0000}"/>
    <cellStyle name="40% - Accent6 2 6 4 2 2 2 2" xfId="11909" xr:uid="{00000000-0005-0000-0000-0000102F0000}"/>
    <cellStyle name="40% - Accent6 2 6 4 2 2 3" xfId="11910" xr:uid="{00000000-0005-0000-0000-0000112F0000}"/>
    <cellStyle name="40% - Accent6 2 6 4 2 3" xfId="11911" xr:uid="{00000000-0005-0000-0000-0000122F0000}"/>
    <cellStyle name="40% - Accent6 2 6 4 2 3 2" xfId="11912" xr:uid="{00000000-0005-0000-0000-0000132F0000}"/>
    <cellStyle name="40% - Accent6 2 6 4 2 4" xfId="11913" xr:uid="{00000000-0005-0000-0000-0000142F0000}"/>
    <cellStyle name="40% - Accent6 2 6 4 3" xfId="11914" xr:uid="{00000000-0005-0000-0000-0000152F0000}"/>
    <cellStyle name="40% - Accent6 2 6 4 3 2" xfId="11915" xr:uid="{00000000-0005-0000-0000-0000162F0000}"/>
    <cellStyle name="40% - Accent6 2 6 4 3 2 2" xfId="11916" xr:uid="{00000000-0005-0000-0000-0000172F0000}"/>
    <cellStyle name="40% - Accent6 2 6 4 3 3" xfId="11917" xr:uid="{00000000-0005-0000-0000-0000182F0000}"/>
    <cellStyle name="40% - Accent6 2 6 4 4" xfId="11918" xr:uid="{00000000-0005-0000-0000-0000192F0000}"/>
    <cellStyle name="40% - Accent6 2 6 4 4 2" xfId="11919" xr:uid="{00000000-0005-0000-0000-00001A2F0000}"/>
    <cellStyle name="40% - Accent6 2 6 4 5" xfId="11920" xr:uid="{00000000-0005-0000-0000-00001B2F0000}"/>
    <cellStyle name="40% - Accent6 2 6 5" xfId="11921" xr:uid="{00000000-0005-0000-0000-00001C2F0000}"/>
    <cellStyle name="40% - Accent6 2 6 5 2" xfId="11922" xr:uid="{00000000-0005-0000-0000-00001D2F0000}"/>
    <cellStyle name="40% - Accent6 2 6 5 2 2" xfId="11923" xr:uid="{00000000-0005-0000-0000-00001E2F0000}"/>
    <cellStyle name="40% - Accent6 2 6 5 2 2 2" xfId="11924" xr:uid="{00000000-0005-0000-0000-00001F2F0000}"/>
    <cellStyle name="40% - Accent6 2 6 5 2 3" xfId="11925" xr:uid="{00000000-0005-0000-0000-0000202F0000}"/>
    <cellStyle name="40% - Accent6 2 6 5 3" xfId="11926" xr:uid="{00000000-0005-0000-0000-0000212F0000}"/>
    <cellStyle name="40% - Accent6 2 6 5 3 2" xfId="11927" xr:uid="{00000000-0005-0000-0000-0000222F0000}"/>
    <cellStyle name="40% - Accent6 2 6 5 4" xfId="11928" xr:uid="{00000000-0005-0000-0000-0000232F0000}"/>
    <cellStyle name="40% - Accent6 2 6 6" xfId="11929" xr:uid="{00000000-0005-0000-0000-0000242F0000}"/>
    <cellStyle name="40% - Accent6 2 6 6 2" xfId="11930" xr:uid="{00000000-0005-0000-0000-0000252F0000}"/>
    <cellStyle name="40% - Accent6 2 6 6 2 2" xfId="11931" xr:uid="{00000000-0005-0000-0000-0000262F0000}"/>
    <cellStyle name="40% - Accent6 2 6 6 3" xfId="11932" xr:uid="{00000000-0005-0000-0000-0000272F0000}"/>
    <cellStyle name="40% - Accent6 2 6 7" xfId="11933" xr:uid="{00000000-0005-0000-0000-0000282F0000}"/>
    <cellStyle name="40% - Accent6 2 6 7 2" xfId="11934" xr:uid="{00000000-0005-0000-0000-0000292F0000}"/>
    <cellStyle name="40% - Accent6 2 6 8" xfId="11935" xr:uid="{00000000-0005-0000-0000-00002A2F0000}"/>
    <cellStyle name="40% - Accent6 2 7" xfId="11936" xr:uid="{00000000-0005-0000-0000-00002B2F0000}"/>
    <cellStyle name="40% - Accent6 2 7 2" xfId="11937" xr:uid="{00000000-0005-0000-0000-00002C2F0000}"/>
    <cellStyle name="40% - Accent6 2 7 2 2" xfId="11938" xr:uid="{00000000-0005-0000-0000-00002D2F0000}"/>
    <cellStyle name="40% - Accent6 2 7 2 2 2" xfId="11939" xr:uid="{00000000-0005-0000-0000-00002E2F0000}"/>
    <cellStyle name="40% - Accent6 2 7 2 2 2 2" xfId="11940" xr:uid="{00000000-0005-0000-0000-00002F2F0000}"/>
    <cellStyle name="40% - Accent6 2 7 2 2 2 2 2" xfId="11941" xr:uid="{00000000-0005-0000-0000-0000302F0000}"/>
    <cellStyle name="40% - Accent6 2 7 2 2 2 3" xfId="11942" xr:uid="{00000000-0005-0000-0000-0000312F0000}"/>
    <cellStyle name="40% - Accent6 2 7 2 2 3" xfId="11943" xr:uid="{00000000-0005-0000-0000-0000322F0000}"/>
    <cellStyle name="40% - Accent6 2 7 2 2 3 2" xfId="11944" xr:uid="{00000000-0005-0000-0000-0000332F0000}"/>
    <cellStyle name="40% - Accent6 2 7 2 2 4" xfId="11945" xr:uid="{00000000-0005-0000-0000-0000342F0000}"/>
    <cellStyle name="40% - Accent6 2 7 2 3" xfId="11946" xr:uid="{00000000-0005-0000-0000-0000352F0000}"/>
    <cellStyle name="40% - Accent6 2 7 2 3 2" xfId="11947" xr:uid="{00000000-0005-0000-0000-0000362F0000}"/>
    <cellStyle name="40% - Accent6 2 7 2 3 2 2" xfId="11948" xr:uid="{00000000-0005-0000-0000-0000372F0000}"/>
    <cellStyle name="40% - Accent6 2 7 2 3 3" xfId="11949" xr:uid="{00000000-0005-0000-0000-0000382F0000}"/>
    <cellStyle name="40% - Accent6 2 7 2 4" xfId="11950" xr:uid="{00000000-0005-0000-0000-0000392F0000}"/>
    <cellStyle name="40% - Accent6 2 7 2 4 2" xfId="11951" xr:uid="{00000000-0005-0000-0000-00003A2F0000}"/>
    <cellStyle name="40% - Accent6 2 7 2 5" xfId="11952" xr:uid="{00000000-0005-0000-0000-00003B2F0000}"/>
    <cellStyle name="40% - Accent6 2 7 3" xfId="11953" xr:uid="{00000000-0005-0000-0000-00003C2F0000}"/>
    <cellStyle name="40% - Accent6 2 7 3 2" xfId="11954" xr:uid="{00000000-0005-0000-0000-00003D2F0000}"/>
    <cellStyle name="40% - Accent6 2 7 3 2 2" xfId="11955" xr:uid="{00000000-0005-0000-0000-00003E2F0000}"/>
    <cellStyle name="40% - Accent6 2 7 3 2 2 2" xfId="11956" xr:uid="{00000000-0005-0000-0000-00003F2F0000}"/>
    <cellStyle name="40% - Accent6 2 7 3 2 2 2 2" xfId="11957" xr:uid="{00000000-0005-0000-0000-0000402F0000}"/>
    <cellStyle name="40% - Accent6 2 7 3 2 2 3" xfId="11958" xr:uid="{00000000-0005-0000-0000-0000412F0000}"/>
    <cellStyle name="40% - Accent6 2 7 3 2 3" xfId="11959" xr:uid="{00000000-0005-0000-0000-0000422F0000}"/>
    <cellStyle name="40% - Accent6 2 7 3 2 3 2" xfId="11960" xr:uid="{00000000-0005-0000-0000-0000432F0000}"/>
    <cellStyle name="40% - Accent6 2 7 3 2 4" xfId="11961" xr:uid="{00000000-0005-0000-0000-0000442F0000}"/>
    <cellStyle name="40% - Accent6 2 7 3 3" xfId="11962" xr:uid="{00000000-0005-0000-0000-0000452F0000}"/>
    <cellStyle name="40% - Accent6 2 7 3 3 2" xfId="11963" xr:uid="{00000000-0005-0000-0000-0000462F0000}"/>
    <cellStyle name="40% - Accent6 2 7 3 3 2 2" xfId="11964" xr:uid="{00000000-0005-0000-0000-0000472F0000}"/>
    <cellStyle name="40% - Accent6 2 7 3 3 3" xfId="11965" xr:uid="{00000000-0005-0000-0000-0000482F0000}"/>
    <cellStyle name="40% - Accent6 2 7 3 4" xfId="11966" xr:uid="{00000000-0005-0000-0000-0000492F0000}"/>
    <cellStyle name="40% - Accent6 2 7 3 4 2" xfId="11967" xr:uid="{00000000-0005-0000-0000-00004A2F0000}"/>
    <cellStyle name="40% - Accent6 2 7 3 5" xfId="11968" xr:uid="{00000000-0005-0000-0000-00004B2F0000}"/>
    <cellStyle name="40% - Accent6 2 7 4" xfId="11969" xr:uid="{00000000-0005-0000-0000-00004C2F0000}"/>
    <cellStyle name="40% - Accent6 2 7 4 2" xfId="11970" xr:uid="{00000000-0005-0000-0000-00004D2F0000}"/>
    <cellStyle name="40% - Accent6 2 7 4 2 2" xfId="11971" xr:uid="{00000000-0005-0000-0000-00004E2F0000}"/>
    <cellStyle name="40% - Accent6 2 7 4 2 2 2" xfId="11972" xr:uid="{00000000-0005-0000-0000-00004F2F0000}"/>
    <cellStyle name="40% - Accent6 2 7 4 2 3" xfId="11973" xr:uid="{00000000-0005-0000-0000-0000502F0000}"/>
    <cellStyle name="40% - Accent6 2 7 4 3" xfId="11974" xr:uid="{00000000-0005-0000-0000-0000512F0000}"/>
    <cellStyle name="40% - Accent6 2 7 4 3 2" xfId="11975" xr:uid="{00000000-0005-0000-0000-0000522F0000}"/>
    <cellStyle name="40% - Accent6 2 7 4 4" xfId="11976" xr:uid="{00000000-0005-0000-0000-0000532F0000}"/>
    <cellStyle name="40% - Accent6 2 7 5" xfId="11977" xr:uid="{00000000-0005-0000-0000-0000542F0000}"/>
    <cellStyle name="40% - Accent6 2 7 5 2" xfId="11978" xr:uid="{00000000-0005-0000-0000-0000552F0000}"/>
    <cellStyle name="40% - Accent6 2 7 5 2 2" xfId="11979" xr:uid="{00000000-0005-0000-0000-0000562F0000}"/>
    <cellStyle name="40% - Accent6 2 7 5 3" xfId="11980" xr:uid="{00000000-0005-0000-0000-0000572F0000}"/>
    <cellStyle name="40% - Accent6 2 7 6" xfId="11981" xr:uid="{00000000-0005-0000-0000-0000582F0000}"/>
    <cellStyle name="40% - Accent6 2 7 6 2" xfId="11982" xr:uid="{00000000-0005-0000-0000-0000592F0000}"/>
    <cellStyle name="40% - Accent6 2 7 7" xfId="11983" xr:uid="{00000000-0005-0000-0000-00005A2F0000}"/>
    <cellStyle name="40% - Accent6 2 8" xfId="11984" xr:uid="{00000000-0005-0000-0000-00005B2F0000}"/>
    <cellStyle name="40% - Accent6 2 8 2" xfId="11985" xr:uid="{00000000-0005-0000-0000-00005C2F0000}"/>
    <cellStyle name="40% - Accent6 2 8 2 2" xfId="11986" xr:uid="{00000000-0005-0000-0000-00005D2F0000}"/>
    <cellStyle name="40% - Accent6 2 8 2 2 2" xfId="11987" xr:uid="{00000000-0005-0000-0000-00005E2F0000}"/>
    <cellStyle name="40% - Accent6 2 8 2 2 2 2" xfId="11988" xr:uid="{00000000-0005-0000-0000-00005F2F0000}"/>
    <cellStyle name="40% - Accent6 2 8 2 2 3" xfId="11989" xr:uid="{00000000-0005-0000-0000-0000602F0000}"/>
    <cellStyle name="40% - Accent6 2 8 2 3" xfId="11990" xr:uid="{00000000-0005-0000-0000-0000612F0000}"/>
    <cellStyle name="40% - Accent6 2 8 2 3 2" xfId="11991" xr:uid="{00000000-0005-0000-0000-0000622F0000}"/>
    <cellStyle name="40% - Accent6 2 8 2 4" xfId="11992" xr:uid="{00000000-0005-0000-0000-0000632F0000}"/>
    <cellStyle name="40% - Accent6 2 8 3" xfId="11993" xr:uid="{00000000-0005-0000-0000-0000642F0000}"/>
    <cellStyle name="40% - Accent6 2 8 3 2" xfId="11994" xr:uid="{00000000-0005-0000-0000-0000652F0000}"/>
    <cellStyle name="40% - Accent6 2 8 3 2 2" xfId="11995" xr:uid="{00000000-0005-0000-0000-0000662F0000}"/>
    <cellStyle name="40% - Accent6 2 8 3 3" xfId="11996" xr:uid="{00000000-0005-0000-0000-0000672F0000}"/>
    <cellStyle name="40% - Accent6 2 8 4" xfId="11997" xr:uid="{00000000-0005-0000-0000-0000682F0000}"/>
    <cellStyle name="40% - Accent6 2 8 4 2" xfId="11998" xr:uid="{00000000-0005-0000-0000-0000692F0000}"/>
    <cellStyle name="40% - Accent6 2 8 5" xfId="11999" xr:uid="{00000000-0005-0000-0000-00006A2F0000}"/>
    <cellStyle name="40% - Accent6 2 9" xfId="12000" xr:uid="{00000000-0005-0000-0000-00006B2F0000}"/>
    <cellStyle name="40% - Accent6 2 9 2" xfId="12001" xr:uid="{00000000-0005-0000-0000-00006C2F0000}"/>
    <cellStyle name="40% - Accent6 2 9 2 2" xfId="12002" xr:uid="{00000000-0005-0000-0000-00006D2F0000}"/>
    <cellStyle name="40% - Accent6 2 9 2 2 2" xfId="12003" xr:uid="{00000000-0005-0000-0000-00006E2F0000}"/>
    <cellStyle name="40% - Accent6 2 9 2 2 2 2" xfId="12004" xr:uid="{00000000-0005-0000-0000-00006F2F0000}"/>
    <cellStyle name="40% - Accent6 2 9 2 2 3" xfId="12005" xr:uid="{00000000-0005-0000-0000-0000702F0000}"/>
    <cellStyle name="40% - Accent6 2 9 2 3" xfId="12006" xr:uid="{00000000-0005-0000-0000-0000712F0000}"/>
    <cellStyle name="40% - Accent6 2 9 2 3 2" xfId="12007" xr:uid="{00000000-0005-0000-0000-0000722F0000}"/>
    <cellStyle name="40% - Accent6 2 9 2 4" xfId="12008" xr:uid="{00000000-0005-0000-0000-0000732F0000}"/>
    <cellStyle name="40% - Accent6 2 9 3" xfId="12009" xr:uid="{00000000-0005-0000-0000-0000742F0000}"/>
    <cellStyle name="40% - Accent6 2 9 3 2" xfId="12010" xr:uid="{00000000-0005-0000-0000-0000752F0000}"/>
    <cellStyle name="40% - Accent6 2 9 3 2 2" xfId="12011" xr:uid="{00000000-0005-0000-0000-0000762F0000}"/>
    <cellStyle name="40% - Accent6 2 9 3 3" xfId="12012" xr:uid="{00000000-0005-0000-0000-0000772F0000}"/>
    <cellStyle name="40% - Accent6 2 9 4" xfId="12013" xr:uid="{00000000-0005-0000-0000-0000782F0000}"/>
    <cellStyle name="40% - Accent6 2 9 4 2" xfId="12014" xr:uid="{00000000-0005-0000-0000-0000792F0000}"/>
    <cellStyle name="40% - Accent6 2 9 5" xfId="12015" xr:uid="{00000000-0005-0000-0000-00007A2F0000}"/>
    <cellStyle name="40% - Accent6 3" xfId="12016" xr:uid="{00000000-0005-0000-0000-00007B2F0000}"/>
    <cellStyle name="40% - Accent6 3 2" xfId="12017" xr:uid="{00000000-0005-0000-0000-00007C2F0000}"/>
    <cellStyle name="40% - Accent6 3 2 2" xfId="12018" xr:uid="{00000000-0005-0000-0000-00007D2F0000}"/>
    <cellStyle name="40% - Accent6 3 2 2 2" xfId="12019" xr:uid="{00000000-0005-0000-0000-00007E2F0000}"/>
    <cellStyle name="40% - Accent6 3 2 2 2 2" xfId="12020" xr:uid="{00000000-0005-0000-0000-00007F2F0000}"/>
    <cellStyle name="40% - Accent6 3 2 2 2 2 2" xfId="12021" xr:uid="{00000000-0005-0000-0000-0000802F0000}"/>
    <cellStyle name="40% - Accent6 3 2 2 2 2 2 2" xfId="12022" xr:uid="{00000000-0005-0000-0000-0000812F0000}"/>
    <cellStyle name="40% - Accent6 3 2 2 2 2 2 2 2" xfId="12023" xr:uid="{00000000-0005-0000-0000-0000822F0000}"/>
    <cellStyle name="40% - Accent6 3 2 2 2 2 2 2 2 2" xfId="12024" xr:uid="{00000000-0005-0000-0000-0000832F0000}"/>
    <cellStyle name="40% - Accent6 3 2 2 2 2 2 2 3" xfId="12025" xr:uid="{00000000-0005-0000-0000-0000842F0000}"/>
    <cellStyle name="40% - Accent6 3 2 2 2 2 2 3" xfId="12026" xr:uid="{00000000-0005-0000-0000-0000852F0000}"/>
    <cellStyle name="40% - Accent6 3 2 2 2 2 2 3 2" xfId="12027" xr:uid="{00000000-0005-0000-0000-0000862F0000}"/>
    <cellStyle name="40% - Accent6 3 2 2 2 2 2 4" xfId="12028" xr:uid="{00000000-0005-0000-0000-0000872F0000}"/>
    <cellStyle name="40% - Accent6 3 2 2 2 2 3" xfId="12029" xr:uid="{00000000-0005-0000-0000-0000882F0000}"/>
    <cellStyle name="40% - Accent6 3 2 2 2 2 3 2" xfId="12030" xr:uid="{00000000-0005-0000-0000-0000892F0000}"/>
    <cellStyle name="40% - Accent6 3 2 2 2 2 3 2 2" xfId="12031" xr:uid="{00000000-0005-0000-0000-00008A2F0000}"/>
    <cellStyle name="40% - Accent6 3 2 2 2 2 3 3" xfId="12032" xr:uid="{00000000-0005-0000-0000-00008B2F0000}"/>
    <cellStyle name="40% - Accent6 3 2 2 2 2 4" xfId="12033" xr:uid="{00000000-0005-0000-0000-00008C2F0000}"/>
    <cellStyle name="40% - Accent6 3 2 2 2 2 4 2" xfId="12034" xr:uid="{00000000-0005-0000-0000-00008D2F0000}"/>
    <cellStyle name="40% - Accent6 3 2 2 2 2 5" xfId="12035" xr:uid="{00000000-0005-0000-0000-00008E2F0000}"/>
    <cellStyle name="40% - Accent6 3 2 2 2 3" xfId="12036" xr:uid="{00000000-0005-0000-0000-00008F2F0000}"/>
    <cellStyle name="40% - Accent6 3 2 2 2 3 2" xfId="12037" xr:uid="{00000000-0005-0000-0000-0000902F0000}"/>
    <cellStyle name="40% - Accent6 3 2 2 2 3 2 2" xfId="12038" xr:uid="{00000000-0005-0000-0000-0000912F0000}"/>
    <cellStyle name="40% - Accent6 3 2 2 2 3 2 2 2" xfId="12039" xr:uid="{00000000-0005-0000-0000-0000922F0000}"/>
    <cellStyle name="40% - Accent6 3 2 2 2 3 2 2 2 2" xfId="12040" xr:uid="{00000000-0005-0000-0000-0000932F0000}"/>
    <cellStyle name="40% - Accent6 3 2 2 2 3 2 2 3" xfId="12041" xr:uid="{00000000-0005-0000-0000-0000942F0000}"/>
    <cellStyle name="40% - Accent6 3 2 2 2 3 2 3" xfId="12042" xr:uid="{00000000-0005-0000-0000-0000952F0000}"/>
    <cellStyle name="40% - Accent6 3 2 2 2 3 2 3 2" xfId="12043" xr:uid="{00000000-0005-0000-0000-0000962F0000}"/>
    <cellStyle name="40% - Accent6 3 2 2 2 3 2 4" xfId="12044" xr:uid="{00000000-0005-0000-0000-0000972F0000}"/>
    <cellStyle name="40% - Accent6 3 2 2 2 3 3" xfId="12045" xr:uid="{00000000-0005-0000-0000-0000982F0000}"/>
    <cellStyle name="40% - Accent6 3 2 2 2 3 3 2" xfId="12046" xr:uid="{00000000-0005-0000-0000-0000992F0000}"/>
    <cellStyle name="40% - Accent6 3 2 2 2 3 3 2 2" xfId="12047" xr:uid="{00000000-0005-0000-0000-00009A2F0000}"/>
    <cellStyle name="40% - Accent6 3 2 2 2 3 3 3" xfId="12048" xr:uid="{00000000-0005-0000-0000-00009B2F0000}"/>
    <cellStyle name="40% - Accent6 3 2 2 2 3 4" xfId="12049" xr:uid="{00000000-0005-0000-0000-00009C2F0000}"/>
    <cellStyle name="40% - Accent6 3 2 2 2 3 4 2" xfId="12050" xr:uid="{00000000-0005-0000-0000-00009D2F0000}"/>
    <cellStyle name="40% - Accent6 3 2 2 2 3 5" xfId="12051" xr:uid="{00000000-0005-0000-0000-00009E2F0000}"/>
    <cellStyle name="40% - Accent6 3 2 2 2 4" xfId="12052" xr:uid="{00000000-0005-0000-0000-00009F2F0000}"/>
    <cellStyle name="40% - Accent6 3 2 2 2 4 2" xfId="12053" xr:uid="{00000000-0005-0000-0000-0000A02F0000}"/>
    <cellStyle name="40% - Accent6 3 2 2 2 4 2 2" xfId="12054" xr:uid="{00000000-0005-0000-0000-0000A12F0000}"/>
    <cellStyle name="40% - Accent6 3 2 2 2 4 2 2 2" xfId="12055" xr:uid="{00000000-0005-0000-0000-0000A22F0000}"/>
    <cellStyle name="40% - Accent6 3 2 2 2 4 2 3" xfId="12056" xr:uid="{00000000-0005-0000-0000-0000A32F0000}"/>
    <cellStyle name="40% - Accent6 3 2 2 2 4 3" xfId="12057" xr:uid="{00000000-0005-0000-0000-0000A42F0000}"/>
    <cellStyle name="40% - Accent6 3 2 2 2 4 3 2" xfId="12058" xr:uid="{00000000-0005-0000-0000-0000A52F0000}"/>
    <cellStyle name="40% - Accent6 3 2 2 2 4 4" xfId="12059" xr:uid="{00000000-0005-0000-0000-0000A62F0000}"/>
    <cellStyle name="40% - Accent6 3 2 2 2 5" xfId="12060" xr:uid="{00000000-0005-0000-0000-0000A72F0000}"/>
    <cellStyle name="40% - Accent6 3 2 2 2 5 2" xfId="12061" xr:uid="{00000000-0005-0000-0000-0000A82F0000}"/>
    <cellStyle name="40% - Accent6 3 2 2 2 5 2 2" xfId="12062" xr:uid="{00000000-0005-0000-0000-0000A92F0000}"/>
    <cellStyle name="40% - Accent6 3 2 2 2 5 3" xfId="12063" xr:uid="{00000000-0005-0000-0000-0000AA2F0000}"/>
    <cellStyle name="40% - Accent6 3 2 2 2 6" xfId="12064" xr:uid="{00000000-0005-0000-0000-0000AB2F0000}"/>
    <cellStyle name="40% - Accent6 3 2 2 2 6 2" xfId="12065" xr:uid="{00000000-0005-0000-0000-0000AC2F0000}"/>
    <cellStyle name="40% - Accent6 3 2 2 2 7" xfId="12066" xr:uid="{00000000-0005-0000-0000-0000AD2F0000}"/>
    <cellStyle name="40% - Accent6 3 2 2 3" xfId="12067" xr:uid="{00000000-0005-0000-0000-0000AE2F0000}"/>
    <cellStyle name="40% - Accent6 3 2 2 3 2" xfId="12068" xr:uid="{00000000-0005-0000-0000-0000AF2F0000}"/>
    <cellStyle name="40% - Accent6 3 2 2 3 2 2" xfId="12069" xr:uid="{00000000-0005-0000-0000-0000B02F0000}"/>
    <cellStyle name="40% - Accent6 3 2 2 3 2 2 2" xfId="12070" xr:uid="{00000000-0005-0000-0000-0000B12F0000}"/>
    <cellStyle name="40% - Accent6 3 2 2 3 2 2 2 2" xfId="12071" xr:uid="{00000000-0005-0000-0000-0000B22F0000}"/>
    <cellStyle name="40% - Accent6 3 2 2 3 2 2 3" xfId="12072" xr:uid="{00000000-0005-0000-0000-0000B32F0000}"/>
    <cellStyle name="40% - Accent6 3 2 2 3 2 3" xfId="12073" xr:uid="{00000000-0005-0000-0000-0000B42F0000}"/>
    <cellStyle name="40% - Accent6 3 2 2 3 2 3 2" xfId="12074" xr:uid="{00000000-0005-0000-0000-0000B52F0000}"/>
    <cellStyle name="40% - Accent6 3 2 2 3 2 4" xfId="12075" xr:uid="{00000000-0005-0000-0000-0000B62F0000}"/>
    <cellStyle name="40% - Accent6 3 2 2 3 3" xfId="12076" xr:uid="{00000000-0005-0000-0000-0000B72F0000}"/>
    <cellStyle name="40% - Accent6 3 2 2 3 3 2" xfId="12077" xr:uid="{00000000-0005-0000-0000-0000B82F0000}"/>
    <cellStyle name="40% - Accent6 3 2 2 3 3 2 2" xfId="12078" xr:uid="{00000000-0005-0000-0000-0000B92F0000}"/>
    <cellStyle name="40% - Accent6 3 2 2 3 3 3" xfId="12079" xr:uid="{00000000-0005-0000-0000-0000BA2F0000}"/>
    <cellStyle name="40% - Accent6 3 2 2 3 4" xfId="12080" xr:uid="{00000000-0005-0000-0000-0000BB2F0000}"/>
    <cellStyle name="40% - Accent6 3 2 2 3 4 2" xfId="12081" xr:uid="{00000000-0005-0000-0000-0000BC2F0000}"/>
    <cellStyle name="40% - Accent6 3 2 2 3 5" xfId="12082" xr:uid="{00000000-0005-0000-0000-0000BD2F0000}"/>
    <cellStyle name="40% - Accent6 3 2 2 4" xfId="12083" xr:uid="{00000000-0005-0000-0000-0000BE2F0000}"/>
    <cellStyle name="40% - Accent6 3 2 2 4 2" xfId="12084" xr:uid="{00000000-0005-0000-0000-0000BF2F0000}"/>
    <cellStyle name="40% - Accent6 3 2 2 4 2 2" xfId="12085" xr:uid="{00000000-0005-0000-0000-0000C02F0000}"/>
    <cellStyle name="40% - Accent6 3 2 2 4 2 2 2" xfId="12086" xr:uid="{00000000-0005-0000-0000-0000C12F0000}"/>
    <cellStyle name="40% - Accent6 3 2 2 4 2 2 2 2" xfId="12087" xr:uid="{00000000-0005-0000-0000-0000C22F0000}"/>
    <cellStyle name="40% - Accent6 3 2 2 4 2 2 3" xfId="12088" xr:uid="{00000000-0005-0000-0000-0000C32F0000}"/>
    <cellStyle name="40% - Accent6 3 2 2 4 2 3" xfId="12089" xr:uid="{00000000-0005-0000-0000-0000C42F0000}"/>
    <cellStyle name="40% - Accent6 3 2 2 4 2 3 2" xfId="12090" xr:uid="{00000000-0005-0000-0000-0000C52F0000}"/>
    <cellStyle name="40% - Accent6 3 2 2 4 2 4" xfId="12091" xr:uid="{00000000-0005-0000-0000-0000C62F0000}"/>
    <cellStyle name="40% - Accent6 3 2 2 4 3" xfId="12092" xr:uid="{00000000-0005-0000-0000-0000C72F0000}"/>
    <cellStyle name="40% - Accent6 3 2 2 4 3 2" xfId="12093" xr:uid="{00000000-0005-0000-0000-0000C82F0000}"/>
    <cellStyle name="40% - Accent6 3 2 2 4 3 2 2" xfId="12094" xr:uid="{00000000-0005-0000-0000-0000C92F0000}"/>
    <cellStyle name="40% - Accent6 3 2 2 4 3 3" xfId="12095" xr:uid="{00000000-0005-0000-0000-0000CA2F0000}"/>
    <cellStyle name="40% - Accent6 3 2 2 4 4" xfId="12096" xr:uid="{00000000-0005-0000-0000-0000CB2F0000}"/>
    <cellStyle name="40% - Accent6 3 2 2 4 4 2" xfId="12097" xr:uid="{00000000-0005-0000-0000-0000CC2F0000}"/>
    <cellStyle name="40% - Accent6 3 2 2 4 5" xfId="12098" xr:uid="{00000000-0005-0000-0000-0000CD2F0000}"/>
    <cellStyle name="40% - Accent6 3 2 2 5" xfId="12099" xr:uid="{00000000-0005-0000-0000-0000CE2F0000}"/>
    <cellStyle name="40% - Accent6 3 2 2 5 2" xfId="12100" xr:uid="{00000000-0005-0000-0000-0000CF2F0000}"/>
    <cellStyle name="40% - Accent6 3 2 2 5 2 2" xfId="12101" xr:uid="{00000000-0005-0000-0000-0000D02F0000}"/>
    <cellStyle name="40% - Accent6 3 2 2 5 2 2 2" xfId="12102" xr:uid="{00000000-0005-0000-0000-0000D12F0000}"/>
    <cellStyle name="40% - Accent6 3 2 2 5 2 3" xfId="12103" xr:uid="{00000000-0005-0000-0000-0000D22F0000}"/>
    <cellStyle name="40% - Accent6 3 2 2 5 3" xfId="12104" xr:uid="{00000000-0005-0000-0000-0000D32F0000}"/>
    <cellStyle name="40% - Accent6 3 2 2 5 3 2" xfId="12105" xr:uid="{00000000-0005-0000-0000-0000D42F0000}"/>
    <cellStyle name="40% - Accent6 3 2 2 5 4" xfId="12106" xr:uid="{00000000-0005-0000-0000-0000D52F0000}"/>
    <cellStyle name="40% - Accent6 3 2 2 6" xfId="12107" xr:uid="{00000000-0005-0000-0000-0000D62F0000}"/>
    <cellStyle name="40% - Accent6 3 2 2 6 2" xfId="12108" xr:uid="{00000000-0005-0000-0000-0000D72F0000}"/>
    <cellStyle name="40% - Accent6 3 2 2 6 2 2" xfId="12109" xr:uid="{00000000-0005-0000-0000-0000D82F0000}"/>
    <cellStyle name="40% - Accent6 3 2 2 6 3" xfId="12110" xr:uid="{00000000-0005-0000-0000-0000D92F0000}"/>
    <cellStyle name="40% - Accent6 3 2 2 7" xfId="12111" xr:uid="{00000000-0005-0000-0000-0000DA2F0000}"/>
    <cellStyle name="40% - Accent6 3 2 2 7 2" xfId="12112" xr:uid="{00000000-0005-0000-0000-0000DB2F0000}"/>
    <cellStyle name="40% - Accent6 3 2 2 8" xfId="12113" xr:uid="{00000000-0005-0000-0000-0000DC2F0000}"/>
    <cellStyle name="40% - Accent6 3 2 3" xfId="12114" xr:uid="{00000000-0005-0000-0000-0000DD2F0000}"/>
    <cellStyle name="40% - Accent6 3 2 3 2" xfId="12115" xr:uid="{00000000-0005-0000-0000-0000DE2F0000}"/>
    <cellStyle name="40% - Accent6 3 2 3 2 2" xfId="12116" xr:uid="{00000000-0005-0000-0000-0000DF2F0000}"/>
    <cellStyle name="40% - Accent6 3 2 3 2 2 2" xfId="12117" xr:uid="{00000000-0005-0000-0000-0000E02F0000}"/>
    <cellStyle name="40% - Accent6 3 2 3 2 2 2 2" xfId="12118" xr:uid="{00000000-0005-0000-0000-0000E12F0000}"/>
    <cellStyle name="40% - Accent6 3 2 3 2 2 2 2 2" xfId="12119" xr:uid="{00000000-0005-0000-0000-0000E22F0000}"/>
    <cellStyle name="40% - Accent6 3 2 3 2 2 2 3" xfId="12120" xr:uid="{00000000-0005-0000-0000-0000E32F0000}"/>
    <cellStyle name="40% - Accent6 3 2 3 2 2 3" xfId="12121" xr:uid="{00000000-0005-0000-0000-0000E42F0000}"/>
    <cellStyle name="40% - Accent6 3 2 3 2 2 3 2" xfId="12122" xr:uid="{00000000-0005-0000-0000-0000E52F0000}"/>
    <cellStyle name="40% - Accent6 3 2 3 2 2 4" xfId="12123" xr:uid="{00000000-0005-0000-0000-0000E62F0000}"/>
    <cellStyle name="40% - Accent6 3 2 3 2 3" xfId="12124" xr:uid="{00000000-0005-0000-0000-0000E72F0000}"/>
    <cellStyle name="40% - Accent6 3 2 3 2 3 2" xfId="12125" xr:uid="{00000000-0005-0000-0000-0000E82F0000}"/>
    <cellStyle name="40% - Accent6 3 2 3 2 3 2 2" xfId="12126" xr:uid="{00000000-0005-0000-0000-0000E92F0000}"/>
    <cellStyle name="40% - Accent6 3 2 3 2 3 3" xfId="12127" xr:uid="{00000000-0005-0000-0000-0000EA2F0000}"/>
    <cellStyle name="40% - Accent6 3 2 3 2 4" xfId="12128" xr:uid="{00000000-0005-0000-0000-0000EB2F0000}"/>
    <cellStyle name="40% - Accent6 3 2 3 2 4 2" xfId="12129" xr:uid="{00000000-0005-0000-0000-0000EC2F0000}"/>
    <cellStyle name="40% - Accent6 3 2 3 2 5" xfId="12130" xr:uid="{00000000-0005-0000-0000-0000ED2F0000}"/>
    <cellStyle name="40% - Accent6 3 2 3 3" xfId="12131" xr:uid="{00000000-0005-0000-0000-0000EE2F0000}"/>
    <cellStyle name="40% - Accent6 3 2 3 3 2" xfId="12132" xr:uid="{00000000-0005-0000-0000-0000EF2F0000}"/>
    <cellStyle name="40% - Accent6 3 2 3 3 2 2" xfId="12133" xr:uid="{00000000-0005-0000-0000-0000F02F0000}"/>
    <cellStyle name="40% - Accent6 3 2 3 3 2 2 2" xfId="12134" xr:uid="{00000000-0005-0000-0000-0000F12F0000}"/>
    <cellStyle name="40% - Accent6 3 2 3 3 2 2 2 2" xfId="12135" xr:uid="{00000000-0005-0000-0000-0000F22F0000}"/>
    <cellStyle name="40% - Accent6 3 2 3 3 2 2 3" xfId="12136" xr:uid="{00000000-0005-0000-0000-0000F32F0000}"/>
    <cellStyle name="40% - Accent6 3 2 3 3 2 3" xfId="12137" xr:uid="{00000000-0005-0000-0000-0000F42F0000}"/>
    <cellStyle name="40% - Accent6 3 2 3 3 2 3 2" xfId="12138" xr:uid="{00000000-0005-0000-0000-0000F52F0000}"/>
    <cellStyle name="40% - Accent6 3 2 3 3 2 4" xfId="12139" xr:uid="{00000000-0005-0000-0000-0000F62F0000}"/>
    <cellStyle name="40% - Accent6 3 2 3 3 3" xfId="12140" xr:uid="{00000000-0005-0000-0000-0000F72F0000}"/>
    <cellStyle name="40% - Accent6 3 2 3 3 3 2" xfId="12141" xr:uid="{00000000-0005-0000-0000-0000F82F0000}"/>
    <cellStyle name="40% - Accent6 3 2 3 3 3 2 2" xfId="12142" xr:uid="{00000000-0005-0000-0000-0000F92F0000}"/>
    <cellStyle name="40% - Accent6 3 2 3 3 3 3" xfId="12143" xr:uid="{00000000-0005-0000-0000-0000FA2F0000}"/>
    <cellStyle name="40% - Accent6 3 2 3 3 4" xfId="12144" xr:uid="{00000000-0005-0000-0000-0000FB2F0000}"/>
    <cellStyle name="40% - Accent6 3 2 3 3 4 2" xfId="12145" xr:uid="{00000000-0005-0000-0000-0000FC2F0000}"/>
    <cellStyle name="40% - Accent6 3 2 3 3 5" xfId="12146" xr:uid="{00000000-0005-0000-0000-0000FD2F0000}"/>
    <cellStyle name="40% - Accent6 3 2 3 4" xfId="12147" xr:uid="{00000000-0005-0000-0000-0000FE2F0000}"/>
    <cellStyle name="40% - Accent6 3 2 3 4 2" xfId="12148" xr:uid="{00000000-0005-0000-0000-0000FF2F0000}"/>
    <cellStyle name="40% - Accent6 3 2 3 4 2 2" xfId="12149" xr:uid="{00000000-0005-0000-0000-000000300000}"/>
    <cellStyle name="40% - Accent6 3 2 3 4 2 2 2" xfId="12150" xr:uid="{00000000-0005-0000-0000-000001300000}"/>
    <cellStyle name="40% - Accent6 3 2 3 4 2 3" xfId="12151" xr:uid="{00000000-0005-0000-0000-000002300000}"/>
    <cellStyle name="40% - Accent6 3 2 3 4 3" xfId="12152" xr:uid="{00000000-0005-0000-0000-000003300000}"/>
    <cellStyle name="40% - Accent6 3 2 3 4 3 2" xfId="12153" xr:uid="{00000000-0005-0000-0000-000004300000}"/>
    <cellStyle name="40% - Accent6 3 2 3 4 4" xfId="12154" xr:uid="{00000000-0005-0000-0000-000005300000}"/>
    <cellStyle name="40% - Accent6 3 2 3 5" xfId="12155" xr:uid="{00000000-0005-0000-0000-000006300000}"/>
    <cellStyle name="40% - Accent6 3 2 3 5 2" xfId="12156" xr:uid="{00000000-0005-0000-0000-000007300000}"/>
    <cellStyle name="40% - Accent6 3 2 3 5 2 2" xfId="12157" xr:uid="{00000000-0005-0000-0000-000008300000}"/>
    <cellStyle name="40% - Accent6 3 2 3 5 3" xfId="12158" xr:uid="{00000000-0005-0000-0000-000009300000}"/>
    <cellStyle name="40% - Accent6 3 2 3 6" xfId="12159" xr:uid="{00000000-0005-0000-0000-00000A300000}"/>
    <cellStyle name="40% - Accent6 3 2 3 6 2" xfId="12160" xr:uid="{00000000-0005-0000-0000-00000B300000}"/>
    <cellStyle name="40% - Accent6 3 2 3 7" xfId="12161" xr:uid="{00000000-0005-0000-0000-00000C300000}"/>
    <cellStyle name="40% - Accent6 3 2 4" xfId="12162" xr:uid="{00000000-0005-0000-0000-00000D300000}"/>
    <cellStyle name="40% - Accent6 3 2 4 2" xfId="12163" xr:uid="{00000000-0005-0000-0000-00000E300000}"/>
    <cellStyle name="40% - Accent6 3 2 4 2 2" xfId="12164" xr:uid="{00000000-0005-0000-0000-00000F300000}"/>
    <cellStyle name="40% - Accent6 3 2 4 2 2 2" xfId="12165" xr:uid="{00000000-0005-0000-0000-000010300000}"/>
    <cellStyle name="40% - Accent6 3 2 4 2 2 2 2" xfId="12166" xr:uid="{00000000-0005-0000-0000-000011300000}"/>
    <cellStyle name="40% - Accent6 3 2 4 2 2 3" xfId="12167" xr:uid="{00000000-0005-0000-0000-000012300000}"/>
    <cellStyle name="40% - Accent6 3 2 4 2 3" xfId="12168" xr:uid="{00000000-0005-0000-0000-000013300000}"/>
    <cellStyle name="40% - Accent6 3 2 4 2 3 2" xfId="12169" xr:uid="{00000000-0005-0000-0000-000014300000}"/>
    <cellStyle name="40% - Accent6 3 2 4 2 4" xfId="12170" xr:uid="{00000000-0005-0000-0000-000015300000}"/>
    <cellStyle name="40% - Accent6 3 2 4 3" xfId="12171" xr:uid="{00000000-0005-0000-0000-000016300000}"/>
    <cellStyle name="40% - Accent6 3 2 4 3 2" xfId="12172" xr:uid="{00000000-0005-0000-0000-000017300000}"/>
    <cellStyle name="40% - Accent6 3 2 4 3 2 2" xfId="12173" xr:uid="{00000000-0005-0000-0000-000018300000}"/>
    <cellStyle name="40% - Accent6 3 2 4 3 3" xfId="12174" xr:uid="{00000000-0005-0000-0000-000019300000}"/>
    <cellStyle name="40% - Accent6 3 2 4 4" xfId="12175" xr:uid="{00000000-0005-0000-0000-00001A300000}"/>
    <cellStyle name="40% - Accent6 3 2 4 4 2" xfId="12176" xr:uid="{00000000-0005-0000-0000-00001B300000}"/>
    <cellStyle name="40% - Accent6 3 2 4 5" xfId="12177" xr:uid="{00000000-0005-0000-0000-00001C300000}"/>
    <cellStyle name="40% - Accent6 3 2 5" xfId="12178" xr:uid="{00000000-0005-0000-0000-00001D300000}"/>
    <cellStyle name="40% - Accent6 3 2 5 2" xfId="12179" xr:uid="{00000000-0005-0000-0000-00001E300000}"/>
    <cellStyle name="40% - Accent6 3 2 5 2 2" xfId="12180" xr:uid="{00000000-0005-0000-0000-00001F300000}"/>
    <cellStyle name="40% - Accent6 3 2 5 2 2 2" xfId="12181" xr:uid="{00000000-0005-0000-0000-000020300000}"/>
    <cellStyle name="40% - Accent6 3 2 5 2 2 2 2" xfId="12182" xr:uid="{00000000-0005-0000-0000-000021300000}"/>
    <cellStyle name="40% - Accent6 3 2 5 2 2 3" xfId="12183" xr:uid="{00000000-0005-0000-0000-000022300000}"/>
    <cellStyle name="40% - Accent6 3 2 5 2 3" xfId="12184" xr:uid="{00000000-0005-0000-0000-000023300000}"/>
    <cellStyle name="40% - Accent6 3 2 5 2 3 2" xfId="12185" xr:uid="{00000000-0005-0000-0000-000024300000}"/>
    <cellStyle name="40% - Accent6 3 2 5 2 4" xfId="12186" xr:uid="{00000000-0005-0000-0000-000025300000}"/>
    <cellStyle name="40% - Accent6 3 2 5 3" xfId="12187" xr:uid="{00000000-0005-0000-0000-000026300000}"/>
    <cellStyle name="40% - Accent6 3 2 5 3 2" xfId="12188" xr:uid="{00000000-0005-0000-0000-000027300000}"/>
    <cellStyle name="40% - Accent6 3 2 5 3 2 2" xfId="12189" xr:uid="{00000000-0005-0000-0000-000028300000}"/>
    <cellStyle name="40% - Accent6 3 2 5 3 3" xfId="12190" xr:uid="{00000000-0005-0000-0000-000029300000}"/>
    <cellStyle name="40% - Accent6 3 2 5 4" xfId="12191" xr:uid="{00000000-0005-0000-0000-00002A300000}"/>
    <cellStyle name="40% - Accent6 3 2 5 4 2" xfId="12192" xr:uid="{00000000-0005-0000-0000-00002B300000}"/>
    <cellStyle name="40% - Accent6 3 2 5 5" xfId="12193" xr:uid="{00000000-0005-0000-0000-00002C300000}"/>
    <cellStyle name="40% - Accent6 3 2 6" xfId="12194" xr:uid="{00000000-0005-0000-0000-00002D300000}"/>
    <cellStyle name="40% - Accent6 3 2 6 2" xfId="12195" xr:uid="{00000000-0005-0000-0000-00002E300000}"/>
    <cellStyle name="40% - Accent6 3 2 6 2 2" xfId="12196" xr:uid="{00000000-0005-0000-0000-00002F300000}"/>
    <cellStyle name="40% - Accent6 3 2 6 2 2 2" xfId="12197" xr:uid="{00000000-0005-0000-0000-000030300000}"/>
    <cellStyle name="40% - Accent6 3 2 6 2 3" xfId="12198" xr:uid="{00000000-0005-0000-0000-000031300000}"/>
    <cellStyle name="40% - Accent6 3 2 6 3" xfId="12199" xr:uid="{00000000-0005-0000-0000-000032300000}"/>
    <cellStyle name="40% - Accent6 3 2 6 3 2" xfId="12200" xr:uid="{00000000-0005-0000-0000-000033300000}"/>
    <cellStyle name="40% - Accent6 3 2 6 4" xfId="12201" xr:uid="{00000000-0005-0000-0000-000034300000}"/>
    <cellStyle name="40% - Accent6 3 2 7" xfId="12202" xr:uid="{00000000-0005-0000-0000-000035300000}"/>
    <cellStyle name="40% - Accent6 3 2 7 2" xfId="12203" xr:uid="{00000000-0005-0000-0000-000036300000}"/>
    <cellStyle name="40% - Accent6 3 2 7 2 2" xfId="12204" xr:uid="{00000000-0005-0000-0000-000037300000}"/>
    <cellStyle name="40% - Accent6 3 2 7 3" xfId="12205" xr:uid="{00000000-0005-0000-0000-000038300000}"/>
    <cellStyle name="40% - Accent6 3 2 8" xfId="12206" xr:uid="{00000000-0005-0000-0000-000039300000}"/>
    <cellStyle name="40% - Accent6 3 2 8 2" xfId="12207" xr:uid="{00000000-0005-0000-0000-00003A300000}"/>
    <cellStyle name="40% - Accent6 3 2 9" xfId="12208" xr:uid="{00000000-0005-0000-0000-00003B300000}"/>
    <cellStyle name="40% - Accent6 3 3" xfId="12209" xr:uid="{00000000-0005-0000-0000-00003C300000}"/>
    <cellStyle name="40% - Accent6 3 3 2" xfId="12210" xr:uid="{00000000-0005-0000-0000-00003D300000}"/>
    <cellStyle name="40% - Accent6 3 3 2 2" xfId="12211" xr:uid="{00000000-0005-0000-0000-00003E300000}"/>
    <cellStyle name="40% - Accent6 3 3 2 2 2" xfId="12212" xr:uid="{00000000-0005-0000-0000-00003F300000}"/>
    <cellStyle name="40% - Accent6 3 3 2 2 2 2" xfId="12213" xr:uid="{00000000-0005-0000-0000-000040300000}"/>
    <cellStyle name="40% - Accent6 3 3 2 2 3" xfId="12214" xr:uid="{00000000-0005-0000-0000-000041300000}"/>
    <cellStyle name="40% - Accent6 3 3 2 3" xfId="12215" xr:uid="{00000000-0005-0000-0000-000042300000}"/>
    <cellStyle name="40% - Accent6 3 3 2 3 2" xfId="12216" xr:uid="{00000000-0005-0000-0000-000043300000}"/>
    <cellStyle name="40% - Accent6 3 3 2 4" xfId="12217" xr:uid="{00000000-0005-0000-0000-000044300000}"/>
    <cellStyle name="40% - Accent6 3 3 3" xfId="12218" xr:uid="{00000000-0005-0000-0000-000045300000}"/>
    <cellStyle name="40% - Accent6 3 3 3 2" xfId="12219" xr:uid="{00000000-0005-0000-0000-000046300000}"/>
    <cellStyle name="40% - Accent6 3 3 3 2 2" xfId="12220" xr:uid="{00000000-0005-0000-0000-000047300000}"/>
    <cellStyle name="40% - Accent6 3 3 3 3" xfId="12221" xr:uid="{00000000-0005-0000-0000-000048300000}"/>
    <cellStyle name="40% - Accent6 3 3 4" xfId="12222" xr:uid="{00000000-0005-0000-0000-000049300000}"/>
    <cellStyle name="40% - Accent6 3 3 4 2" xfId="12223" xr:uid="{00000000-0005-0000-0000-00004A300000}"/>
    <cellStyle name="40% - Accent6 3 3 5" xfId="12224" xr:uid="{00000000-0005-0000-0000-00004B300000}"/>
    <cellStyle name="40% - Accent6 3 4" xfId="12225" xr:uid="{00000000-0005-0000-0000-00004C300000}"/>
    <cellStyle name="40% - Accent6 3 4 2" xfId="12226" xr:uid="{00000000-0005-0000-0000-00004D300000}"/>
    <cellStyle name="40% - Accent6 3 4 2 2" xfId="12227" xr:uid="{00000000-0005-0000-0000-00004E300000}"/>
    <cellStyle name="40% - Accent6 3 4 2 2 2" xfId="12228" xr:uid="{00000000-0005-0000-0000-00004F300000}"/>
    <cellStyle name="40% - Accent6 3 4 2 3" xfId="12229" xr:uid="{00000000-0005-0000-0000-000050300000}"/>
    <cellStyle name="40% - Accent6 3 4 3" xfId="12230" xr:uid="{00000000-0005-0000-0000-000051300000}"/>
    <cellStyle name="40% - Accent6 3 4 3 2" xfId="12231" xr:uid="{00000000-0005-0000-0000-000052300000}"/>
    <cellStyle name="40% - Accent6 3 4 4" xfId="12232" xr:uid="{00000000-0005-0000-0000-000053300000}"/>
    <cellStyle name="40% - Accent6 3 5" xfId="12233" xr:uid="{00000000-0005-0000-0000-000054300000}"/>
    <cellStyle name="40% - Accent6 4" xfId="12234" xr:uid="{00000000-0005-0000-0000-000055300000}"/>
    <cellStyle name="40% - Accent6 4 2" xfId="12235" xr:uid="{00000000-0005-0000-0000-000056300000}"/>
    <cellStyle name="40% - Accent6 4 2 2" xfId="12236" xr:uid="{00000000-0005-0000-0000-000057300000}"/>
    <cellStyle name="40% - Accent6 4 2 2 2" xfId="12237" xr:uid="{00000000-0005-0000-0000-000058300000}"/>
    <cellStyle name="40% - Accent6 4 2 2 2 2" xfId="12238" xr:uid="{00000000-0005-0000-0000-000059300000}"/>
    <cellStyle name="40% - Accent6 4 2 2 2 2 2" xfId="12239" xr:uid="{00000000-0005-0000-0000-00005A300000}"/>
    <cellStyle name="40% - Accent6 4 2 2 2 3" xfId="12240" xr:uid="{00000000-0005-0000-0000-00005B300000}"/>
    <cellStyle name="40% - Accent6 4 2 2 3" xfId="12241" xr:uid="{00000000-0005-0000-0000-00005C300000}"/>
    <cellStyle name="40% - Accent6 4 2 2 3 2" xfId="12242" xr:uid="{00000000-0005-0000-0000-00005D300000}"/>
    <cellStyle name="40% - Accent6 4 2 2 4" xfId="12243" xr:uid="{00000000-0005-0000-0000-00005E300000}"/>
    <cellStyle name="40% - Accent6 4 2 3" xfId="12244" xr:uid="{00000000-0005-0000-0000-00005F300000}"/>
    <cellStyle name="40% - Accent6 4 2 3 2" xfId="12245" xr:uid="{00000000-0005-0000-0000-000060300000}"/>
    <cellStyle name="40% - Accent6 4 2 3 2 2" xfId="12246" xr:uid="{00000000-0005-0000-0000-000061300000}"/>
    <cellStyle name="40% - Accent6 4 2 3 3" xfId="12247" xr:uid="{00000000-0005-0000-0000-000062300000}"/>
    <cellStyle name="40% - Accent6 4 2 4" xfId="12248" xr:uid="{00000000-0005-0000-0000-000063300000}"/>
    <cellStyle name="40% - Accent6 4 2 4 2" xfId="12249" xr:uid="{00000000-0005-0000-0000-000064300000}"/>
    <cellStyle name="40% - Accent6 4 2 5" xfId="12250" xr:uid="{00000000-0005-0000-0000-000065300000}"/>
    <cellStyle name="40% - Accent6 5" xfId="12251" xr:uid="{00000000-0005-0000-0000-000066300000}"/>
    <cellStyle name="40% - Accent6 5 2" xfId="12252" xr:uid="{00000000-0005-0000-0000-000067300000}"/>
    <cellStyle name="40% - Accent6 5 2 2" xfId="12253" xr:uid="{00000000-0005-0000-0000-000068300000}"/>
    <cellStyle name="40% - Accent6 5 2 2 2" xfId="12254" xr:uid="{00000000-0005-0000-0000-000069300000}"/>
    <cellStyle name="40% - Accent6 5 2 3" xfId="12255" xr:uid="{00000000-0005-0000-0000-00006A300000}"/>
    <cellStyle name="40% - Accent6 5 3" xfId="12256" xr:uid="{00000000-0005-0000-0000-00006B300000}"/>
    <cellStyle name="40% - Accent6 5 3 2" xfId="12257" xr:uid="{00000000-0005-0000-0000-00006C300000}"/>
    <cellStyle name="40% - Accent6 5 4" xfId="12258" xr:uid="{00000000-0005-0000-0000-00006D300000}"/>
    <cellStyle name="40% - Accent6 6" xfId="12259" xr:uid="{00000000-0005-0000-0000-00006E300000}"/>
    <cellStyle name="40% - Accent6 6 2" xfId="12260" xr:uid="{00000000-0005-0000-0000-00006F300000}"/>
    <cellStyle name="40% - Accent6 6 2 2" xfId="12261" xr:uid="{00000000-0005-0000-0000-000070300000}"/>
    <cellStyle name="40% - Accent6 6 3" xfId="12262" xr:uid="{00000000-0005-0000-0000-000071300000}"/>
    <cellStyle name="40% - Accent6 7" xfId="12263" xr:uid="{00000000-0005-0000-0000-000072300000}"/>
    <cellStyle name="40% - Accent6 7 2" xfId="12264" xr:uid="{00000000-0005-0000-0000-000073300000}"/>
    <cellStyle name="40% - Accent6 8" xfId="12265" xr:uid="{00000000-0005-0000-0000-000074300000}"/>
    <cellStyle name="60% - Accent1 2" xfId="12266" xr:uid="{00000000-0005-0000-0000-000075300000}"/>
    <cellStyle name="60% - Accent1 2 2" xfId="12267" xr:uid="{00000000-0005-0000-0000-000076300000}"/>
    <cellStyle name="60% - Accent1 3" xfId="12268" xr:uid="{00000000-0005-0000-0000-000077300000}"/>
    <cellStyle name="60% - Accent1 4" xfId="12269" xr:uid="{00000000-0005-0000-0000-000078300000}"/>
    <cellStyle name="60% - Accent1 5" xfId="12270" xr:uid="{00000000-0005-0000-0000-000079300000}"/>
    <cellStyle name="60% - Accent2 2" xfId="12271" xr:uid="{00000000-0005-0000-0000-00007A300000}"/>
    <cellStyle name="60% - Accent2 2 2" xfId="12272" xr:uid="{00000000-0005-0000-0000-00007B300000}"/>
    <cellStyle name="60% - Accent2 3" xfId="12273" xr:uid="{00000000-0005-0000-0000-00007C300000}"/>
    <cellStyle name="60% - Accent2 4" xfId="12274" xr:uid="{00000000-0005-0000-0000-00007D300000}"/>
    <cellStyle name="60% - Accent2 5" xfId="12275" xr:uid="{00000000-0005-0000-0000-00007E300000}"/>
    <cellStyle name="60% - Accent3 2" xfId="12276" xr:uid="{00000000-0005-0000-0000-00007F300000}"/>
    <cellStyle name="60% - Accent3 2 2" xfId="12277" xr:uid="{00000000-0005-0000-0000-000080300000}"/>
    <cellStyle name="60% - Accent3 3" xfId="12278" xr:uid="{00000000-0005-0000-0000-000081300000}"/>
    <cellStyle name="60% - Accent3 4" xfId="12279" xr:uid="{00000000-0005-0000-0000-000082300000}"/>
    <cellStyle name="60% - Accent3 5" xfId="12280" xr:uid="{00000000-0005-0000-0000-000083300000}"/>
    <cellStyle name="60% - Accent4 2" xfId="12281" xr:uid="{00000000-0005-0000-0000-000084300000}"/>
    <cellStyle name="60% - Accent4 2 2" xfId="12282" xr:uid="{00000000-0005-0000-0000-000085300000}"/>
    <cellStyle name="60% - Accent4 3" xfId="12283" xr:uid="{00000000-0005-0000-0000-000086300000}"/>
    <cellStyle name="60% - Accent4 4" xfId="12284" xr:uid="{00000000-0005-0000-0000-000087300000}"/>
    <cellStyle name="60% - Accent4 5" xfId="12285" xr:uid="{00000000-0005-0000-0000-000088300000}"/>
    <cellStyle name="60% - Accent5 2" xfId="12286" xr:uid="{00000000-0005-0000-0000-000089300000}"/>
    <cellStyle name="60% - Accent5 2 2" xfId="12287" xr:uid="{00000000-0005-0000-0000-00008A300000}"/>
    <cellStyle name="60% - Accent5 3" xfId="12288" xr:uid="{00000000-0005-0000-0000-00008B300000}"/>
    <cellStyle name="60% - Accent5 4" xfId="12289" xr:uid="{00000000-0005-0000-0000-00008C300000}"/>
    <cellStyle name="60% - Accent5 5" xfId="12290" xr:uid="{00000000-0005-0000-0000-00008D300000}"/>
    <cellStyle name="60% - Accent6 2" xfId="12291" xr:uid="{00000000-0005-0000-0000-00008E300000}"/>
    <cellStyle name="60% - Accent6 2 2" xfId="12292" xr:uid="{00000000-0005-0000-0000-00008F300000}"/>
    <cellStyle name="60% - Accent6 3" xfId="12293" xr:uid="{00000000-0005-0000-0000-000090300000}"/>
    <cellStyle name="60% - Accent6 4" xfId="12294" xr:uid="{00000000-0005-0000-0000-000091300000}"/>
    <cellStyle name="60% - Accent6 5" xfId="12295" xr:uid="{00000000-0005-0000-0000-000092300000}"/>
    <cellStyle name="Accent1 2" xfId="12296" xr:uid="{00000000-0005-0000-0000-000093300000}"/>
    <cellStyle name="Accent1 2 2" xfId="12297" xr:uid="{00000000-0005-0000-0000-000094300000}"/>
    <cellStyle name="Accent1 3" xfId="12298" xr:uid="{00000000-0005-0000-0000-000095300000}"/>
    <cellStyle name="Accent1 4" xfId="12299" xr:uid="{00000000-0005-0000-0000-000096300000}"/>
    <cellStyle name="Accent1 5" xfId="12300" xr:uid="{00000000-0005-0000-0000-000097300000}"/>
    <cellStyle name="Accent2 2" xfId="12301" xr:uid="{00000000-0005-0000-0000-000098300000}"/>
    <cellStyle name="Accent2 2 2" xfId="12302" xr:uid="{00000000-0005-0000-0000-000099300000}"/>
    <cellStyle name="Accent2 3" xfId="12303" xr:uid="{00000000-0005-0000-0000-00009A300000}"/>
    <cellStyle name="Accent2 4" xfId="12304" xr:uid="{00000000-0005-0000-0000-00009B300000}"/>
    <cellStyle name="Accent2 5" xfId="12305" xr:uid="{00000000-0005-0000-0000-00009C300000}"/>
    <cellStyle name="Accent3 2" xfId="12306" xr:uid="{00000000-0005-0000-0000-00009D300000}"/>
    <cellStyle name="Accent3 2 2" xfId="12307" xr:uid="{00000000-0005-0000-0000-00009E300000}"/>
    <cellStyle name="Accent3 3" xfId="12308" xr:uid="{00000000-0005-0000-0000-00009F300000}"/>
    <cellStyle name="Accent3 4" xfId="12309" xr:uid="{00000000-0005-0000-0000-0000A0300000}"/>
    <cellStyle name="Accent3 5" xfId="12310" xr:uid="{00000000-0005-0000-0000-0000A1300000}"/>
    <cellStyle name="Accent4 2" xfId="12311" xr:uid="{00000000-0005-0000-0000-0000A2300000}"/>
    <cellStyle name="Accent4 2 2" xfId="12312" xr:uid="{00000000-0005-0000-0000-0000A3300000}"/>
    <cellStyle name="Accent4 3" xfId="12313" xr:uid="{00000000-0005-0000-0000-0000A4300000}"/>
    <cellStyle name="Accent4 4" xfId="12314" xr:uid="{00000000-0005-0000-0000-0000A5300000}"/>
    <cellStyle name="Accent4 5" xfId="12315" xr:uid="{00000000-0005-0000-0000-0000A6300000}"/>
    <cellStyle name="Accent5 2" xfId="12316" xr:uid="{00000000-0005-0000-0000-0000A7300000}"/>
    <cellStyle name="Accent5 2 2" xfId="12317" xr:uid="{00000000-0005-0000-0000-0000A8300000}"/>
    <cellStyle name="Accent5 3" xfId="12318" xr:uid="{00000000-0005-0000-0000-0000A9300000}"/>
    <cellStyle name="Accent5 4" xfId="12319" xr:uid="{00000000-0005-0000-0000-0000AA300000}"/>
    <cellStyle name="Accent5 5" xfId="12320" xr:uid="{00000000-0005-0000-0000-0000AB300000}"/>
    <cellStyle name="Accent6 2" xfId="12321" xr:uid="{00000000-0005-0000-0000-0000AC300000}"/>
    <cellStyle name="Accent6 2 2" xfId="12322" xr:uid="{00000000-0005-0000-0000-0000AD300000}"/>
    <cellStyle name="Accent6 3" xfId="12323" xr:uid="{00000000-0005-0000-0000-0000AE300000}"/>
    <cellStyle name="Accent6 4" xfId="12324" xr:uid="{00000000-0005-0000-0000-0000AF300000}"/>
    <cellStyle name="Accent6 5" xfId="12325" xr:uid="{00000000-0005-0000-0000-0000B0300000}"/>
    <cellStyle name="active" xfId="15427" xr:uid="{00000000-0005-0000-0000-0000B1300000}"/>
    <cellStyle name="active 2" xfId="15428" xr:uid="{00000000-0005-0000-0000-0000B2300000}"/>
    <cellStyle name="Bad 2" xfId="12326" xr:uid="{00000000-0005-0000-0000-0000B3300000}"/>
    <cellStyle name="Bad 2 2" xfId="12327" xr:uid="{00000000-0005-0000-0000-0000B4300000}"/>
    <cellStyle name="Bad 3" xfId="12328" xr:uid="{00000000-0005-0000-0000-0000B5300000}"/>
    <cellStyle name="Bad 4" xfId="12329" xr:uid="{00000000-0005-0000-0000-0000B6300000}"/>
    <cellStyle name="Bad 5" xfId="12330" xr:uid="{00000000-0005-0000-0000-0000B7300000}"/>
    <cellStyle name="Beschreibung" xfId="15429" xr:uid="{00000000-0005-0000-0000-0000B8300000}"/>
    <cellStyle name="Blank" xfId="15430" xr:uid="{00000000-0005-0000-0000-0000B9300000}"/>
    <cellStyle name="Body" xfId="15431" xr:uid="{00000000-0005-0000-0000-0000BA300000}"/>
    <cellStyle name="Calc Currency (0)" xfId="15432" xr:uid="{00000000-0005-0000-0000-0000BB300000}"/>
    <cellStyle name="Calc Currency (2)" xfId="15433" xr:uid="{00000000-0005-0000-0000-0000BC300000}"/>
    <cellStyle name="Calc Percent (0)" xfId="15434" xr:uid="{00000000-0005-0000-0000-0000BD300000}"/>
    <cellStyle name="Calc Percent (1)" xfId="15435" xr:uid="{00000000-0005-0000-0000-0000BE300000}"/>
    <cellStyle name="Calc Percent (2)" xfId="15436" xr:uid="{00000000-0005-0000-0000-0000BF300000}"/>
    <cellStyle name="Calc Units (0)" xfId="15437" xr:uid="{00000000-0005-0000-0000-0000C0300000}"/>
    <cellStyle name="Calc Units (1)" xfId="15438" xr:uid="{00000000-0005-0000-0000-0000C1300000}"/>
    <cellStyle name="Calc Units (2)" xfId="15439" xr:uid="{00000000-0005-0000-0000-0000C2300000}"/>
    <cellStyle name="Calculation 2" xfId="12331" xr:uid="{00000000-0005-0000-0000-0000C3300000}"/>
    <cellStyle name="Calculation 2 2" xfId="12332" xr:uid="{00000000-0005-0000-0000-0000C4300000}"/>
    <cellStyle name="Calculation 3" xfId="12333" xr:uid="{00000000-0005-0000-0000-0000C5300000}"/>
    <cellStyle name="Calculation 4" xfId="12334" xr:uid="{00000000-0005-0000-0000-0000C6300000}"/>
    <cellStyle name="Calculation 5" xfId="12335" xr:uid="{00000000-0005-0000-0000-0000C7300000}"/>
    <cellStyle name="Check Cell 2" xfId="12336" xr:uid="{00000000-0005-0000-0000-0000C8300000}"/>
    <cellStyle name="Check Cell 2 2" xfId="12337" xr:uid="{00000000-0005-0000-0000-0000C9300000}"/>
    <cellStyle name="Check Cell 3" xfId="12338" xr:uid="{00000000-0005-0000-0000-0000CA300000}"/>
    <cellStyle name="Check Cell 4" xfId="12339" xr:uid="{00000000-0005-0000-0000-0000CB300000}"/>
    <cellStyle name="Check Cell 5" xfId="12340" xr:uid="{00000000-0005-0000-0000-0000CC300000}"/>
    <cellStyle name="Comma" xfId="1" builtinId="3"/>
    <cellStyle name="Comma [0] 2" xfId="15264" xr:uid="{00000000-0005-0000-0000-0000CE300000}"/>
    <cellStyle name="Comma [0] 3" xfId="15265" xr:uid="{00000000-0005-0000-0000-0000CF300000}"/>
    <cellStyle name="Comma [00]" xfId="15440" xr:uid="{00000000-0005-0000-0000-0000D0300000}"/>
    <cellStyle name="Comma 10" xfId="12341" xr:uid="{00000000-0005-0000-0000-0000D1300000}"/>
    <cellStyle name="Comma 10 2" xfId="12342" xr:uid="{00000000-0005-0000-0000-0000D2300000}"/>
    <cellStyle name="Comma 10 2 2" xfId="12343" xr:uid="{00000000-0005-0000-0000-0000D3300000}"/>
    <cellStyle name="Comma 10 2 3" xfId="12344" xr:uid="{00000000-0005-0000-0000-0000D4300000}"/>
    <cellStyle name="Comma 10 3" xfId="12345" xr:uid="{00000000-0005-0000-0000-0000D5300000}"/>
    <cellStyle name="Comma 10 3 2" xfId="12346" xr:uid="{00000000-0005-0000-0000-0000D6300000}"/>
    <cellStyle name="Comma 10 3 2 2" xfId="12347" xr:uid="{00000000-0005-0000-0000-0000D7300000}"/>
    <cellStyle name="Comma 10 3 2 3" xfId="15441" xr:uid="{00000000-0005-0000-0000-0000D8300000}"/>
    <cellStyle name="Comma 10 3 3" xfId="12348" xr:uid="{00000000-0005-0000-0000-0000D9300000}"/>
    <cellStyle name="Comma 10 4" xfId="12349" xr:uid="{00000000-0005-0000-0000-0000DA300000}"/>
    <cellStyle name="Comma 10 4 2" xfId="12350" xr:uid="{00000000-0005-0000-0000-0000DB300000}"/>
    <cellStyle name="Comma 10 4 3" xfId="15442" xr:uid="{00000000-0005-0000-0000-0000DC300000}"/>
    <cellStyle name="Comma 10 5" xfId="12351" xr:uid="{00000000-0005-0000-0000-0000DD300000}"/>
    <cellStyle name="Comma 10 5 2" xfId="15443" xr:uid="{00000000-0005-0000-0000-0000DE300000}"/>
    <cellStyle name="Comma 10 6" xfId="12352" xr:uid="{00000000-0005-0000-0000-0000DF300000}"/>
    <cellStyle name="Comma 11" xfId="9" xr:uid="{00000000-0005-0000-0000-0000E0300000}"/>
    <cellStyle name="Comma 11 2" xfId="12353" xr:uid="{00000000-0005-0000-0000-0000E1300000}"/>
    <cellStyle name="Comma 11 2 2" xfId="12354" xr:uid="{00000000-0005-0000-0000-0000E2300000}"/>
    <cellStyle name="Comma 11 2 2 2" xfId="12355" xr:uid="{00000000-0005-0000-0000-0000E3300000}"/>
    <cellStyle name="Comma 11 2 2 2 2" xfId="12356" xr:uid="{00000000-0005-0000-0000-0000E4300000}"/>
    <cellStyle name="Comma 11 2 2 3" xfId="12357" xr:uid="{00000000-0005-0000-0000-0000E5300000}"/>
    <cellStyle name="Comma 11 2 3" xfId="12358" xr:uid="{00000000-0005-0000-0000-0000E6300000}"/>
    <cellStyle name="Comma 11 2 3 2" xfId="12359" xr:uid="{00000000-0005-0000-0000-0000E7300000}"/>
    <cellStyle name="Comma 11 2 4" xfId="12360" xr:uid="{00000000-0005-0000-0000-0000E8300000}"/>
    <cellStyle name="Comma 11 3" xfId="12361" xr:uid="{00000000-0005-0000-0000-0000E9300000}"/>
    <cellStyle name="Comma 11 3 2" xfId="12362" xr:uid="{00000000-0005-0000-0000-0000EA300000}"/>
    <cellStyle name="Comma 11 3 2 2" xfId="12363" xr:uid="{00000000-0005-0000-0000-0000EB300000}"/>
    <cellStyle name="Comma 11 3 3" xfId="12364" xr:uid="{00000000-0005-0000-0000-0000EC300000}"/>
    <cellStyle name="Comma 11 4" xfId="12365" xr:uid="{00000000-0005-0000-0000-0000ED300000}"/>
    <cellStyle name="Comma 11 4 2" xfId="12366" xr:uid="{00000000-0005-0000-0000-0000EE300000}"/>
    <cellStyle name="Comma 11 5" xfId="12367" xr:uid="{00000000-0005-0000-0000-0000EF300000}"/>
    <cellStyle name="Comma 12" xfId="12368" xr:uid="{00000000-0005-0000-0000-0000F0300000}"/>
    <cellStyle name="Comma 12 10" xfId="12369" xr:uid="{00000000-0005-0000-0000-0000F1300000}"/>
    <cellStyle name="Comma 12 11" xfId="12370" xr:uid="{00000000-0005-0000-0000-0000F2300000}"/>
    <cellStyle name="Comma 12 11 2" xfId="12371" xr:uid="{00000000-0005-0000-0000-0000F3300000}"/>
    <cellStyle name="Comma 12 12" xfId="12372" xr:uid="{00000000-0005-0000-0000-0000F4300000}"/>
    <cellStyle name="Comma 12 13" xfId="15444" xr:uid="{00000000-0005-0000-0000-0000F5300000}"/>
    <cellStyle name="Comma 12 2" xfId="12373" xr:uid="{00000000-0005-0000-0000-0000F6300000}"/>
    <cellStyle name="Comma 12 2 2" xfId="12374" xr:uid="{00000000-0005-0000-0000-0000F7300000}"/>
    <cellStyle name="Comma 12 2 2 2" xfId="12375" xr:uid="{00000000-0005-0000-0000-0000F8300000}"/>
    <cellStyle name="Comma 12 2 2 2 2" xfId="12376" xr:uid="{00000000-0005-0000-0000-0000F9300000}"/>
    <cellStyle name="Comma 12 2 2 2 2 2" xfId="12377" xr:uid="{00000000-0005-0000-0000-0000FA300000}"/>
    <cellStyle name="Comma 12 2 2 2 2 2 2" xfId="12378" xr:uid="{00000000-0005-0000-0000-0000FB300000}"/>
    <cellStyle name="Comma 12 2 2 2 2 2 2 2" xfId="12379" xr:uid="{00000000-0005-0000-0000-0000FC300000}"/>
    <cellStyle name="Comma 12 2 2 2 2 2 2 2 2" xfId="12380" xr:uid="{00000000-0005-0000-0000-0000FD300000}"/>
    <cellStyle name="Comma 12 2 2 2 2 2 2 3" xfId="12381" xr:uid="{00000000-0005-0000-0000-0000FE300000}"/>
    <cellStyle name="Comma 12 2 2 2 2 2 3" xfId="12382" xr:uid="{00000000-0005-0000-0000-0000FF300000}"/>
    <cellStyle name="Comma 12 2 2 2 2 2 3 2" xfId="12383" xr:uid="{00000000-0005-0000-0000-000000310000}"/>
    <cellStyle name="Comma 12 2 2 2 2 2 4" xfId="12384" xr:uid="{00000000-0005-0000-0000-000001310000}"/>
    <cellStyle name="Comma 12 2 2 2 2 3" xfId="12385" xr:uid="{00000000-0005-0000-0000-000002310000}"/>
    <cellStyle name="Comma 12 2 2 2 2 3 2" xfId="12386" xr:uid="{00000000-0005-0000-0000-000003310000}"/>
    <cellStyle name="Comma 12 2 2 2 2 3 2 2" xfId="12387" xr:uid="{00000000-0005-0000-0000-000004310000}"/>
    <cellStyle name="Comma 12 2 2 2 2 3 3" xfId="12388" xr:uid="{00000000-0005-0000-0000-000005310000}"/>
    <cellStyle name="Comma 12 2 2 2 2 4" xfId="12389" xr:uid="{00000000-0005-0000-0000-000006310000}"/>
    <cellStyle name="Comma 12 2 2 2 2 4 2" xfId="12390" xr:uid="{00000000-0005-0000-0000-000007310000}"/>
    <cellStyle name="Comma 12 2 2 2 2 5" xfId="12391" xr:uid="{00000000-0005-0000-0000-000008310000}"/>
    <cellStyle name="Comma 12 2 2 2 3" xfId="12392" xr:uid="{00000000-0005-0000-0000-000009310000}"/>
    <cellStyle name="Comma 12 2 2 2 3 2" xfId="12393" xr:uid="{00000000-0005-0000-0000-00000A310000}"/>
    <cellStyle name="Comma 12 2 2 2 3 2 2" xfId="12394" xr:uid="{00000000-0005-0000-0000-00000B310000}"/>
    <cellStyle name="Comma 12 2 2 2 3 2 2 2" xfId="12395" xr:uid="{00000000-0005-0000-0000-00000C310000}"/>
    <cellStyle name="Comma 12 2 2 2 3 2 2 2 2" xfId="12396" xr:uid="{00000000-0005-0000-0000-00000D310000}"/>
    <cellStyle name="Comma 12 2 2 2 3 2 2 3" xfId="12397" xr:uid="{00000000-0005-0000-0000-00000E310000}"/>
    <cellStyle name="Comma 12 2 2 2 3 2 3" xfId="12398" xr:uid="{00000000-0005-0000-0000-00000F310000}"/>
    <cellStyle name="Comma 12 2 2 2 3 2 3 2" xfId="12399" xr:uid="{00000000-0005-0000-0000-000010310000}"/>
    <cellStyle name="Comma 12 2 2 2 3 2 4" xfId="12400" xr:uid="{00000000-0005-0000-0000-000011310000}"/>
    <cellStyle name="Comma 12 2 2 2 3 3" xfId="12401" xr:uid="{00000000-0005-0000-0000-000012310000}"/>
    <cellStyle name="Comma 12 2 2 2 3 3 2" xfId="12402" xr:uid="{00000000-0005-0000-0000-000013310000}"/>
    <cellStyle name="Comma 12 2 2 2 3 3 2 2" xfId="12403" xr:uid="{00000000-0005-0000-0000-000014310000}"/>
    <cellStyle name="Comma 12 2 2 2 3 3 3" xfId="12404" xr:uid="{00000000-0005-0000-0000-000015310000}"/>
    <cellStyle name="Comma 12 2 2 2 3 4" xfId="12405" xr:uid="{00000000-0005-0000-0000-000016310000}"/>
    <cellStyle name="Comma 12 2 2 2 3 4 2" xfId="12406" xr:uid="{00000000-0005-0000-0000-000017310000}"/>
    <cellStyle name="Comma 12 2 2 2 3 5" xfId="12407" xr:uid="{00000000-0005-0000-0000-000018310000}"/>
    <cellStyle name="Comma 12 2 2 2 4" xfId="12408" xr:uid="{00000000-0005-0000-0000-000019310000}"/>
    <cellStyle name="Comma 12 2 2 2 4 2" xfId="12409" xr:uid="{00000000-0005-0000-0000-00001A310000}"/>
    <cellStyle name="Comma 12 2 2 2 4 2 2" xfId="12410" xr:uid="{00000000-0005-0000-0000-00001B310000}"/>
    <cellStyle name="Comma 12 2 2 2 4 2 2 2" xfId="12411" xr:uid="{00000000-0005-0000-0000-00001C310000}"/>
    <cellStyle name="Comma 12 2 2 2 4 2 3" xfId="12412" xr:uid="{00000000-0005-0000-0000-00001D310000}"/>
    <cellStyle name="Comma 12 2 2 2 4 3" xfId="12413" xr:uid="{00000000-0005-0000-0000-00001E310000}"/>
    <cellStyle name="Comma 12 2 2 2 4 3 2" xfId="12414" xr:uid="{00000000-0005-0000-0000-00001F310000}"/>
    <cellStyle name="Comma 12 2 2 2 4 4" xfId="12415" xr:uid="{00000000-0005-0000-0000-000020310000}"/>
    <cellStyle name="Comma 12 2 2 2 5" xfId="12416" xr:uid="{00000000-0005-0000-0000-000021310000}"/>
    <cellStyle name="Comma 12 2 2 2 5 2" xfId="12417" xr:uid="{00000000-0005-0000-0000-000022310000}"/>
    <cellStyle name="Comma 12 2 2 2 5 2 2" xfId="12418" xr:uid="{00000000-0005-0000-0000-000023310000}"/>
    <cellStyle name="Comma 12 2 2 2 5 3" xfId="12419" xr:uid="{00000000-0005-0000-0000-000024310000}"/>
    <cellStyle name="Comma 12 2 2 2 6" xfId="12420" xr:uid="{00000000-0005-0000-0000-000025310000}"/>
    <cellStyle name="Comma 12 2 2 2 6 2" xfId="12421" xr:uid="{00000000-0005-0000-0000-000026310000}"/>
    <cellStyle name="Comma 12 2 2 2 7" xfId="12422" xr:uid="{00000000-0005-0000-0000-000027310000}"/>
    <cellStyle name="Comma 12 2 2 3" xfId="12423" xr:uid="{00000000-0005-0000-0000-000028310000}"/>
    <cellStyle name="Comma 12 2 2 3 2" xfId="12424" xr:uid="{00000000-0005-0000-0000-000029310000}"/>
    <cellStyle name="Comma 12 2 2 3 2 2" xfId="12425" xr:uid="{00000000-0005-0000-0000-00002A310000}"/>
    <cellStyle name="Comma 12 2 2 3 2 2 2" xfId="12426" xr:uid="{00000000-0005-0000-0000-00002B310000}"/>
    <cellStyle name="Comma 12 2 2 3 2 2 2 2" xfId="12427" xr:uid="{00000000-0005-0000-0000-00002C310000}"/>
    <cellStyle name="Comma 12 2 2 3 2 2 3" xfId="12428" xr:uid="{00000000-0005-0000-0000-00002D310000}"/>
    <cellStyle name="Comma 12 2 2 3 2 3" xfId="12429" xr:uid="{00000000-0005-0000-0000-00002E310000}"/>
    <cellStyle name="Comma 12 2 2 3 2 3 2" xfId="12430" xr:uid="{00000000-0005-0000-0000-00002F310000}"/>
    <cellStyle name="Comma 12 2 2 3 2 4" xfId="12431" xr:uid="{00000000-0005-0000-0000-000030310000}"/>
    <cellStyle name="Comma 12 2 2 3 3" xfId="12432" xr:uid="{00000000-0005-0000-0000-000031310000}"/>
    <cellStyle name="Comma 12 2 2 3 3 2" xfId="12433" xr:uid="{00000000-0005-0000-0000-000032310000}"/>
    <cellStyle name="Comma 12 2 2 3 3 2 2" xfId="12434" xr:uid="{00000000-0005-0000-0000-000033310000}"/>
    <cellStyle name="Comma 12 2 2 3 3 3" xfId="12435" xr:uid="{00000000-0005-0000-0000-000034310000}"/>
    <cellStyle name="Comma 12 2 2 3 4" xfId="12436" xr:uid="{00000000-0005-0000-0000-000035310000}"/>
    <cellStyle name="Comma 12 2 2 3 4 2" xfId="12437" xr:uid="{00000000-0005-0000-0000-000036310000}"/>
    <cellStyle name="Comma 12 2 2 3 5" xfId="12438" xr:uid="{00000000-0005-0000-0000-000037310000}"/>
    <cellStyle name="Comma 12 2 2 4" xfId="12439" xr:uid="{00000000-0005-0000-0000-000038310000}"/>
    <cellStyle name="Comma 12 2 2 4 2" xfId="12440" xr:uid="{00000000-0005-0000-0000-000039310000}"/>
    <cellStyle name="Comma 12 2 2 4 2 2" xfId="12441" xr:uid="{00000000-0005-0000-0000-00003A310000}"/>
    <cellStyle name="Comma 12 2 2 4 2 2 2" xfId="12442" xr:uid="{00000000-0005-0000-0000-00003B310000}"/>
    <cellStyle name="Comma 12 2 2 4 2 2 2 2" xfId="12443" xr:uid="{00000000-0005-0000-0000-00003C310000}"/>
    <cellStyle name="Comma 12 2 2 4 2 2 3" xfId="12444" xr:uid="{00000000-0005-0000-0000-00003D310000}"/>
    <cellStyle name="Comma 12 2 2 4 2 3" xfId="12445" xr:uid="{00000000-0005-0000-0000-00003E310000}"/>
    <cellStyle name="Comma 12 2 2 4 2 3 2" xfId="12446" xr:uid="{00000000-0005-0000-0000-00003F310000}"/>
    <cellStyle name="Comma 12 2 2 4 2 4" xfId="12447" xr:uid="{00000000-0005-0000-0000-000040310000}"/>
    <cellStyle name="Comma 12 2 2 4 3" xfId="12448" xr:uid="{00000000-0005-0000-0000-000041310000}"/>
    <cellStyle name="Comma 12 2 2 4 3 2" xfId="12449" xr:uid="{00000000-0005-0000-0000-000042310000}"/>
    <cellStyle name="Comma 12 2 2 4 3 2 2" xfId="12450" xr:uid="{00000000-0005-0000-0000-000043310000}"/>
    <cellStyle name="Comma 12 2 2 4 3 3" xfId="12451" xr:uid="{00000000-0005-0000-0000-000044310000}"/>
    <cellStyle name="Comma 12 2 2 4 4" xfId="12452" xr:uid="{00000000-0005-0000-0000-000045310000}"/>
    <cellStyle name="Comma 12 2 2 4 4 2" xfId="12453" xr:uid="{00000000-0005-0000-0000-000046310000}"/>
    <cellStyle name="Comma 12 2 2 4 5" xfId="12454" xr:uid="{00000000-0005-0000-0000-000047310000}"/>
    <cellStyle name="Comma 12 2 2 5" xfId="12455" xr:uid="{00000000-0005-0000-0000-000048310000}"/>
    <cellStyle name="Comma 12 2 2 5 2" xfId="12456" xr:uid="{00000000-0005-0000-0000-000049310000}"/>
    <cellStyle name="Comma 12 2 2 5 2 2" xfId="12457" xr:uid="{00000000-0005-0000-0000-00004A310000}"/>
    <cellStyle name="Comma 12 2 2 5 2 2 2" xfId="12458" xr:uid="{00000000-0005-0000-0000-00004B310000}"/>
    <cellStyle name="Comma 12 2 2 5 2 3" xfId="12459" xr:uid="{00000000-0005-0000-0000-00004C310000}"/>
    <cellStyle name="Comma 12 2 2 5 3" xfId="12460" xr:uid="{00000000-0005-0000-0000-00004D310000}"/>
    <cellStyle name="Comma 12 2 2 5 3 2" xfId="12461" xr:uid="{00000000-0005-0000-0000-00004E310000}"/>
    <cellStyle name="Comma 12 2 2 5 4" xfId="12462" xr:uid="{00000000-0005-0000-0000-00004F310000}"/>
    <cellStyle name="Comma 12 2 2 6" xfId="12463" xr:uid="{00000000-0005-0000-0000-000050310000}"/>
    <cellStyle name="Comma 12 2 2 6 2" xfId="12464" xr:uid="{00000000-0005-0000-0000-000051310000}"/>
    <cellStyle name="Comma 12 2 2 6 2 2" xfId="12465" xr:uid="{00000000-0005-0000-0000-000052310000}"/>
    <cellStyle name="Comma 12 2 2 6 3" xfId="12466" xr:uid="{00000000-0005-0000-0000-000053310000}"/>
    <cellStyle name="Comma 12 2 2 7" xfId="12467" xr:uid="{00000000-0005-0000-0000-000054310000}"/>
    <cellStyle name="Comma 12 2 2 7 2" xfId="12468" xr:uid="{00000000-0005-0000-0000-000055310000}"/>
    <cellStyle name="Comma 12 2 2 8" xfId="12469" xr:uid="{00000000-0005-0000-0000-000056310000}"/>
    <cellStyle name="Comma 12 2 3" xfId="12470" xr:uid="{00000000-0005-0000-0000-000057310000}"/>
    <cellStyle name="Comma 12 2 3 2" xfId="12471" xr:uid="{00000000-0005-0000-0000-000058310000}"/>
    <cellStyle name="Comma 12 2 3 2 2" xfId="12472" xr:uid="{00000000-0005-0000-0000-000059310000}"/>
    <cellStyle name="Comma 12 2 3 2 2 2" xfId="12473" xr:uid="{00000000-0005-0000-0000-00005A310000}"/>
    <cellStyle name="Comma 12 2 3 2 2 2 2" xfId="12474" xr:uid="{00000000-0005-0000-0000-00005B310000}"/>
    <cellStyle name="Comma 12 2 3 2 2 2 2 2" xfId="12475" xr:uid="{00000000-0005-0000-0000-00005C310000}"/>
    <cellStyle name="Comma 12 2 3 2 2 2 3" xfId="12476" xr:uid="{00000000-0005-0000-0000-00005D310000}"/>
    <cellStyle name="Comma 12 2 3 2 2 3" xfId="12477" xr:uid="{00000000-0005-0000-0000-00005E310000}"/>
    <cellStyle name="Comma 12 2 3 2 2 3 2" xfId="12478" xr:uid="{00000000-0005-0000-0000-00005F310000}"/>
    <cellStyle name="Comma 12 2 3 2 2 4" xfId="12479" xr:uid="{00000000-0005-0000-0000-000060310000}"/>
    <cellStyle name="Comma 12 2 3 2 3" xfId="12480" xr:uid="{00000000-0005-0000-0000-000061310000}"/>
    <cellStyle name="Comma 12 2 3 2 3 2" xfId="12481" xr:uid="{00000000-0005-0000-0000-000062310000}"/>
    <cellStyle name="Comma 12 2 3 2 3 2 2" xfId="12482" xr:uid="{00000000-0005-0000-0000-000063310000}"/>
    <cellStyle name="Comma 12 2 3 2 3 3" xfId="12483" xr:uid="{00000000-0005-0000-0000-000064310000}"/>
    <cellStyle name="Comma 12 2 3 2 4" xfId="12484" xr:uid="{00000000-0005-0000-0000-000065310000}"/>
    <cellStyle name="Comma 12 2 3 2 4 2" xfId="12485" xr:uid="{00000000-0005-0000-0000-000066310000}"/>
    <cellStyle name="Comma 12 2 3 2 5" xfId="12486" xr:uid="{00000000-0005-0000-0000-000067310000}"/>
    <cellStyle name="Comma 12 2 3 3" xfId="12487" xr:uid="{00000000-0005-0000-0000-000068310000}"/>
    <cellStyle name="Comma 12 2 3 3 2" xfId="12488" xr:uid="{00000000-0005-0000-0000-000069310000}"/>
    <cellStyle name="Comma 12 2 3 3 2 2" xfId="12489" xr:uid="{00000000-0005-0000-0000-00006A310000}"/>
    <cellStyle name="Comma 12 2 3 3 2 2 2" xfId="12490" xr:uid="{00000000-0005-0000-0000-00006B310000}"/>
    <cellStyle name="Comma 12 2 3 3 2 2 2 2" xfId="12491" xr:uid="{00000000-0005-0000-0000-00006C310000}"/>
    <cellStyle name="Comma 12 2 3 3 2 2 3" xfId="12492" xr:uid="{00000000-0005-0000-0000-00006D310000}"/>
    <cellStyle name="Comma 12 2 3 3 2 3" xfId="12493" xr:uid="{00000000-0005-0000-0000-00006E310000}"/>
    <cellStyle name="Comma 12 2 3 3 2 3 2" xfId="12494" xr:uid="{00000000-0005-0000-0000-00006F310000}"/>
    <cellStyle name="Comma 12 2 3 3 2 4" xfId="12495" xr:uid="{00000000-0005-0000-0000-000070310000}"/>
    <cellStyle name="Comma 12 2 3 3 3" xfId="12496" xr:uid="{00000000-0005-0000-0000-000071310000}"/>
    <cellStyle name="Comma 12 2 3 3 3 2" xfId="12497" xr:uid="{00000000-0005-0000-0000-000072310000}"/>
    <cellStyle name="Comma 12 2 3 3 3 2 2" xfId="12498" xr:uid="{00000000-0005-0000-0000-000073310000}"/>
    <cellStyle name="Comma 12 2 3 3 3 3" xfId="12499" xr:uid="{00000000-0005-0000-0000-000074310000}"/>
    <cellStyle name="Comma 12 2 3 3 4" xfId="12500" xr:uid="{00000000-0005-0000-0000-000075310000}"/>
    <cellStyle name="Comma 12 2 3 3 4 2" xfId="12501" xr:uid="{00000000-0005-0000-0000-000076310000}"/>
    <cellStyle name="Comma 12 2 3 3 5" xfId="12502" xr:uid="{00000000-0005-0000-0000-000077310000}"/>
    <cellStyle name="Comma 12 2 3 4" xfId="12503" xr:uid="{00000000-0005-0000-0000-000078310000}"/>
    <cellStyle name="Comma 12 2 3 4 2" xfId="12504" xr:uid="{00000000-0005-0000-0000-000079310000}"/>
    <cellStyle name="Comma 12 2 3 4 2 2" xfId="12505" xr:uid="{00000000-0005-0000-0000-00007A310000}"/>
    <cellStyle name="Comma 12 2 3 4 2 2 2" xfId="12506" xr:uid="{00000000-0005-0000-0000-00007B310000}"/>
    <cellStyle name="Comma 12 2 3 4 2 3" xfId="12507" xr:uid="{00000000-0005-0000-0000-00007C310000}"/>
    <cellStyle name="Comma 12 2 3 4 3" xfId="12508" xr:uid="{00000000-0005-0000-0000-00007D310000}"/>
    <cellStyle name="Comma 12 2 3 4 3 2" xfId="12509" xr:uid="{00000000-0005-0000-0000-00007E310000}"/>
    <cellStyle name="Comma 12 2 3 4 4" xfId="12510" xr:uid="{00000000-0005-0000-0000-00007F310000}"/>
    <cellStyle name="Comma 12 2 3 5" xfId="12511" xr:uid="{00000000-0005-0000-0000-000080310000}"/>
    <cellStyle name="Comma 12 2 3 5 2" xfId="12512" xr:uid="{00000000-0005-0000-0000-000081310000}"/>
    <cellStyle name="Comma 12 2 3 5 2 2" xfId="12513" xr:uid="{00000000-0005-0000-0000-000082310000}"/>
    <cellStyle name="Comma 12 2 3 5 3" xfId="12514" xr:uid="{00000000-0005-0000-0000-000083310000}"/>
    <cellStyle name="Comma 12 2 3 6" xfId="12515" xr:uid="{00000000-0005-0000-0000-000084310000}"/>
    <cellStyle name="Comma 12 2 3 6 2" xfId="12516" xr:uid="{00000000-0005-0000-0000-000085310000}"/>
    <cellStyle name="Comma 12 2 3 7" xfId="12517" xr:uid="{00000000-0005-0000-0000-000086310000}"/>
    <cellStyle name="Comma 12 2 4" xfId="12518" xr:uid="{00000000-0005-0000-0000-000087310000}"/>
    <cellStyle name="Comma 12 2 4 2" xfId="12519" xr:uid="{00000000-0005-0000-0000-000088310000}"/>
    <cellStyle name="Comma 12 2 4 2 2" xfId="12520" xr:uid="{00000000-0005-0000-0000-000089310000}"/>
    <cellStyle name="Comma 12 2 4 2 2 2" xfId="12521" xr:uid="{00000000-0005-0000-0000-00008A310000}"/>
    <cellStyle name="Comma 12 2 4 2 2 2 2" xfId="12522" xr:uid="{00000000-0005-0000-0000-00008B310000}"/>
    <cellStyle name="Comma 12 2 4 2 2 3" xfId="12523" xr:uid="{00000000-0005-0000-0000-00008C310000}"/>
    <cellStyle name="Comma 12 2 4 2 3" xfId="12524" xr:uid="{00000000-0005-0000-0000-00008D310000}"/>
    <cellStyle name="Comma 12 2 4 2 3 2" xfId="12525" xr:uid="{00000000-0005-0000-0000-00008E310000}"/>
    <cellStyle name="Comma 12 2 4 2 4" xfId="12526" xr:uid="{00000000-0005-0000-0000-00008F310000}"/>
    <cellStyle name="Comma 12 2 4 3" xfId="12527" xr:uid="{00000000-0005-0000-0000-000090310000}"/>
    <cellStyle name="Comma 12 2 4 3 2" xfId="12528" xr:uid="{00000000-0005-0000-0000-000091310000}"/>
    <cellStyle name="Comma 12 2 4 3 2 2" xfId="12529" xr:uid="{00000000-0005-0000-0000-000092310000}"/>
    <cellStyle name="Comma 12 2 4 3 3" xfId="12530" xr:uid="{00000000-0005-0000-0000-000093310000}"/>
    <cellStyle name="Comma 12 2 4 4" xfId="12531" xr:uid="{00000000-0005-0000-0000-000094310000}"/>
    <cellStyle name="Comma 12 2 4 4 2" xfId="12532" xr:uid="{00000000-0005-0000-0000-000095310000}"/>
    <cellStyle name="Comma 12 2 4 5" xfId="12533" xr:uid="{00000000-0005-0000-0000-000096310000}"/>
    <cellStyle name="Comma 12 2 5" xfId="12534" xr:uid="{00000000-0005-0000-0000-000097310000}"/>
    <cellStyle name="Comma 12 2 5 2" xfId="12535" xr:uid="{00000000-0005-0000-0000-000098310000}"/>
    <cellStyle name="Comma 12 2 5 2 2" xfId="12536" xr:uid="{00000000-0005-0000-0000-000099310000}"/>
    <cellStyle name="Comma 12 2 5 2 2 2" xfId="12537" xr:uid="{00000000-0005-0000-0000-00009A310000}"/>
    <cellStyle name="Comma 12 2 5 2 2 2 2" xfId="12538" xr:uid="{00000000-0005-0000-0000-00009B310000}"/>
    <cellStyle name="Comma 12 2 5 2 2 3" xfId="12539" xr:uid="{00000000-0005-0000-0000-00009C310000}"/>
    <cellStyle name="Comma 12 2 5 2 3" xfId="12540" xr:uid="{00000000-0005-0000-0000-00009D310000}"/>
    <cellStyle name="Comma 12 2 5 2 3 2" xfId="12541" xr:uid="{00000000-0005-0000-0000-00009E310000}"/>
    <cellStyle name="Comma 12 2 5 2 4" xfId="12542" xr:uid="{00000000-0005-0000-0000-00009F310000}"/>
    <cellStyle name="Comma 12 2 5 3" xfId="12543" xr:uid="{00000000-0005-0000-0000-0000A0310000}"/>
    <cellStyle name="Comma 12 2 5 3 2" xfId="12544" xr:uid="{00000000-0005-0000-0000-0000A1310000}"/>
    <cellStyle name="Comma 12 2 5 3 2 2" xfId="12545" xr:uid="{00000000-0005-0000-0000-0000A2310000}"/>
    <cellStyle name="Comma 12 2 5 3 3" xfId="12546" xr:uid="{00000000-0005-0000-0000-0000A3310000}"/>
    <cellStyle name="Comma 12 2 5 4" xfId="12547" xr:uid="{00000000-0005-0000-0000-0000A4310000}"/>
    <cellStyle name="Comma 12 2 5 4 2" xfId="12548" xr:uid="{00000000-0005-0000-0000-0000A5310000}"/>
    <cellStyle name="Comma 12 2 5 5" xfId="12549" xr:uid="{00000000-0005-0000-0000-0000A6310000}"/>
    <cellStyle name="Comma 12 2 6" xfId="12550" xr:uid="{00000000-0005-0000-0000-0000A7310000}"/>
    <cellStyle name="Comma 12 2 6 2" xfId="12551" xr:uid="{00000000-0005-0000-0000-0000A8310000}"/>
    <cellStyle name="Comma 12 2 6 2 2" xfId="12552" xr:uid="{00000000-0005-0000-0000-0000A9310000}"/>
    <cellStyle name="Comma 12 2 6 2 2 2" xfId="12553" xr:uid="{00000000-0005-0000-0000-0000AA310000}"/>
    <cellStyle name="Comma 12 2 6 2 3" xfId="12554" xr:uid="{00000000-0005-0000-0000-0000AB310000}"/>
    <cellStyle name="Comma 12 2 6 3" xfId="12555" xr:uid="{00000000-0005-0000-0000-0000AC310000}"/>
    <cellStyle name="Comma 12 2 6 3 2" xfId="12556" xr:uid="{00000000-0005-0000-0000-0000AD310000}"/>
    <cellStyle name="Comma 12 2 6 4" xfId="12557" xr:uid="{00000000-0005-0000-0000-0000AE310000}"/>
    <cellStyle name="Comma 12 2 7" xfId="12558" xr:uid="{00000000-0005-0000-0000-0000AF310000}"/>
    <cellStyle name="Comma 12 2 7 2" xfId="12559" xr:uid="{00000000-0005-0000-0000-0000B0310000}"/>
    <cellStyle name="Comma 12 2 7 2 2" xfId="12560" xr:uid="{00000000-0005-0000-0000-0000B1310000}"/>
    <cellStyle name="Comma 12 2 7 3" xfId="12561" xr:uid="{00000000-0005-0000-0000-0000B2310000}"/>
    <cellStyle name="Comma 12 2 8" xfId="12562" xr:uid="{00000000-0005-0000-0000-0000B3310000}"/>
    <cellStyle name="Comma 12 2 8 2" xfId="12563" xr:uid="{00000000-0005-0000-0000-0000B4310000}"/>
    <cellStyle name="Comma 12 2 9" xfId="12564" xr:uid="{00000000-0005-0000-0000-0000B5310000}"/>
    <cellStyle name="Comma 12 3" xfId="12565" xr:uid="{00000000-0005-0000-0000-0000B6310000}"/>
    <cellStyle name="Comma 12 3 2" xfId="12566" xr:uid="{00000000-0005-0000-0000-0000B7310000}"/>
    <cellStyle name="Comma 12 3 2 2" xfId="12567" xr:uid="{00000000-0005-0000-0000-0000B8310000}"/>
    <cellStyle name="Comma 12 3 2 2 2" xfId="12568" xr:uid="{00000000-0005-0000-0000-0000B9310000}"/>
    <cellStyle name="Comma 12 3 2 2 2 2" xfId="12569" xr:uid="{00000000-0005-0000-0000-0000BA310000}"/>
    <cellStyle name="Comma 12 3 2 2 2 2 2" xfId="12570" xr:uid="{00000000-0005-0000-0000-0000BB310000}"/>
    <cellStyle name="Comma 12 3 2 2 2 2 2 2" xfId="12571" xr:uid="{00000000-0005-0000-0000-0000BC310000}"/>
    <cellStyle name="Comma 12 3 2 2 2 2 2 2 2" xfId="12572" xr:uid="{00000000-0005-0000-0000-0000BD310000}"/>
    <cellStyle name="Comma 12 3 2 2 2 2 2 3" xfId="12573" xr:uid="{00000000-0005-0000-0000-0000BE310000}"/>
    <cellStyle name="Comma 12 3 2 2 2 2 3" xfId="12574" xr:uid="{00000000-0005-0000-0000-0000BF310000}"/>
    <cellStyle name="Comma 12 3 2 2 2 2 3 2" xfId="12575" xr:uid="{00000000-0005-0000-0000-0000C0310000}"/>
    <cellStyle name="Comma 12 3 2 2 2 2 4" xfId="12576" xr:uid="{00000000-0005-0000-0000-0000C1310000}"/>
    <cellStyle name="Comma 12 3 2 2 2 3" xfId="12577" xr:uid="{00000000-0005-0000-0000-0000C2310000}"/>
    <cellStyle name="Comma 12 3 2 2 2 3 2" xfId="12578" xr:uid="{00000000-0005-0000-0000-0000C3310000}"/>
    <cellStyle name="Comma 12 3 2 2 2 3 2 2" xfId="12579" xr:uid="{00000000-0005-0000-0000-0000C4310000}"/>
    <cellStyle name="Comma 12 3 2 2 2 3 3" xfId="12580" xr:uid="{00000000-0005-0000-0000-0000C5310000}"/>
    <cellStyle name="Comma 12 3 2 2 2 4" xfId="12581" xr:uid="{00000000-0005-0000-0000-0000C6310000}"/>
    <cellStyle name="Comma 12 3 2 2 2 4 2" xfId="12582" xr:uid="{00000000-0005-0000-0000-0000C7310000}"/>
    <cellStyle name="Comma 12 3 2 2 2 5" xfId="12583" xr:uid="{00000000-0005-0000-0000-0000C8310000}"/>
    <cellStyle name="Comma 12 3 2 2 3" xfId="12584" xr:uid="{00000000-0005-0000-0000-0000C9310000}"/>
    <cellStyle name="Comma 12 3 2 2 3 2" xfId="12585" xr:uid="{00000000-0005-0000-0000-0000CA310000}"/>
    <cellStyle name="Comma 12 3 2 2 3 2 2" xfId="12586" xr:uid="{00000000-0005-0000-0000-0000CB310000}"/>
    <cellStyle name="Comma 12 3 2 2 3 2 2 2" xfId="12587" xr:uid="{00000000-0005-0000-0000-0000CC310000}"/>
    <cellStyle name="Comma 12 3 2 2 3 2 2 2 2" xfId="12588" xr:uid="{00000000-0005-0000-0000-0000CD310000}"/>
    <cellStyle name="Comma 12 3 2 2 3 2 2 3" xfId="12589" xr:uid="{00000000-0005-0000-0000-0000CE310000}"/>
    <cellStyle name="Comma 12 3 2 2 3 2 3" xfId="12590" xr:uid="{00000000-0005-0000-0000-0000CF310000}"/>
    <cellStyle name="Comma 12 3 2 2 3 2 3 2" xfId="12591" xr:uid="{00000000-0005-0000-0000-0000D0310000}"/>
    <cellStyle name="Comma 12 3 2 2 3 2 4" xfId="12592" xr:uid="{00000000-0005-0000-0000-0000D1310000}"/>
    <cellStyle name="Comma 12 3 2 2 3 3" xfId="12593" xr:uid="{00000000-0005-0000-0000-0000D2310000}"/>
    <cellStyle name="Comma 12 3 2 2 3 3 2" xfId="12594" xr:uid="{00000000-0005-0000-0000-0000D3310000}"/>
    <cellStyle name="Comma 12 3 2 2 3 3 2 2" xfId="12595" xr:uid="{00000000-0005-0000-0000-0000D4310000}"/>
    <cellStyle name="Comma 12 3 2 2 3 3 3" xfId="12596" xr:uid="{00000000-0005-0000-0000-0000D5310000}"/>
    <cellStyle name="Comma 12 3 2 2 3 4" xfId="12597" xr:uid="{00000000-0005-0000-0000-0000D6310000}"/>
    <cellStyle name="Comma 12 3 2 2 3 4 2" xfId="12598" xr:uid="{00000000-0005-0000-0000-0000D7310000}"/>
    <cellStyle name="Comma 12 3 2 2 3 5" xfId="12599" xr:uid="{00000000-0005-0000-0000-0000D8310000}"/>
    <cellStyle name="Comma 12 3 2 2 4" xfId="12600" xr:uid="{00000000-0005-0000-0000-0000D9310000}"/>
    <cellStyle name="Comma 12 3 2 2 4 2" xfId="12601" xr:uid="{00000000-0005-0000-0000-0000DA310000}"/>
    <cellStyle name="Comma 12 3 2 2 4 2 2" xfId="12602" xr:uid="{00000000-0005-0000-0000-0000DB310000}"/>
    <cellStyle name="Comma 12 3 2 2 4 2 2 2" xfId="12603" xr:uid="{00000000-0005-0000-0000-0000DC310000}"/>
    <cellStyle name="Comma 12 3 2 2 4 2 3" xfId="12604" xr:uid="{00000000-0005-0000-0000-0000DD310000}"/>
    <cellStyle name="Comma 12 3 2 2 4 3" xfId="12605" xr:uid="{00000000-0005-0000-0000-0000DE310000}"/>
    <cellStyle name="Comma 12 3 2 2 4 3 2" xfId="12606" xr:uid="{00000000-0005-0000-0000-0000DF310000}"/>
    <cellStyle name="Comma 12 3 2 2 4 4" xfId="12607" xr:uid="{00000000-0005-0000-0000-0000E0310000}"/>
    <cellStyle name="Comma 12 3 2 2 5" xfId="12608" xr:uid="{00000000-0005-0000-0000-0000E1310000}"/>
    <cellStyle name="Comma 12 3 2 2 5 2" xfId="12609" xr:uid="{00000000-0005-0000-0000-0000E2310000}"/>
    <cellStyle name="Comma 12 3 2 2 5 2 2" xfId="12610" xr:uid="{00000000-0005-0000-0000-0000E3310000}"/>
    <cellStyle name="Comma 12 3 2 2 5 3" xfId="12611" xr:uid="{00000000-0005-0000-0000-0000E4310000}"/>
    <cellStyle name="Comma 12 3 2 2 6" xfId="12612" xr:uid="{00000000-0005-0000-0000-0000E5310000}"/>
    <cellStyle name="Comma 12 3 2 2 6 2" xfId="12613" xr:uid="{00000000-0005-0000-0000-0000E6310000}"/>
    <cellStyle name="Comma 12 3 2 2 7" xfId="12614" xr:uid="{00000000-0005-0000-0000-0000E7310000}"/>
    <cellStyle name="Comma 12 3 2 3" xfId="12615" xr:uid="{00000000-0005-0000-0000-0000E8310000}"/>
    <cellStyle name="Comma 12 3 2 3 2" xfId="12616" xr:uid="{00000000-0005-0000-0000-0000E9310000}"/>
    <cellStyle name="Comma 12 3 2 3 2 2" xfId="12617" xr:uid="{00000000-0005-0000-0000-0000EA310000}"/>
    <cellStyle name="Comma 12 3 2 3 2 2 2" xfId="12618" xr:uid="{00000000-0005-0000-0000-0000EB310000}"/>
    <cellStyle name="Comma 12 3 2 3 2 2 2 2" xfId="12619" xr:uid="{00000000-0005-0000-0000-0000EC310000}"/>
    <cellStyle name="Comma 12 3 2 3 2 2 3" xfId="12620" xr:uid="{00000000-0005-0000-0000-0000ED310000}"/>
    <cellStyle name="Comma 12 3 2 3 2 3" xfId="12621" xr:uid="{00000000-0005-0000-0000-0000EE310000}"/>
    <cellStyle name="Comma 12 3 2 3 2 3 2" xfId="12622" xr:uid="{00000000-0005-0000-0000-0000EF310000}"/>
    <cellStyle name="Comma 12 3 2 3 2 4" xfId="12623" xr:uid="{00000000-0005-0000-0000-0000F0310000}"/>
    <cellStyle name="Comma 12 3 2 3 3" xfId="12624" xr:uid="{00000000-0005-0000-0000-0000F1310000}"/>
    <cellStyle name="Comma 12 3 2 3 3 2" xfId="12625" xr:uid="{00000000-0005-0000-0000-0000F2310000}"/>
    <cellStyle name="Comma 12 3 2 3 3 2 2" xfId="12626" xr:uid="{00000000-0005-0000-0000-0000F3310000}"/>
    <cellStyle name="Comma 12 3 2 3 3 3" xfId="12627" xr:uid="{00000000-0005-0000-0000-0000F4310000}"/>
    <cellStyle name="Comma 12 3 2 3 4" xfId="12628" xr:uid="{00000000-0005-0000-0000-0000F5310000}"/>
    <cellStyle name="Comma 12 3 2 3 4 2" xfId="12629" xr:uid="{00000000-0005-0000-0000-0000F6310000}"/>
    <cellStyle name="Comma 12 3 2 3 5" xfId="12630" xr:uid="{00000000-0005-0000-0000-0000F7310000}"/>
    <cellStyle name="Comma 12 3 2 4" xfId="12631" xr:uid="{00000000-0005-0000-0000-0000F8310000}"/>
    <cellStyle name="Comma 12 3 2 4 2" xfId="12632" xr:uid="{00000000-0005-0000-0000-0000F9310000}"/>
    <cellStyle name="Comma 12 3 2 4 2 2" xfId="12633" xr:uid="{00000000-0005-0000-0000-0000FA310000}"/>
    <cellStyle name="Comma 12 3 2 4 2 2 2" xfId="12634" xr:uid="{00000000-0005-0000-0000-0000FB310000}"/>
    <cellStyle name="Comma 12 3 2 4 2 2 2 2" xfId="12635" xr:uid="{00000000-0005-0000-0000-0000FC310000}"/>
    <cellStyle name="Comma 12 3 2 4 2 2 3" xfId="12636" xr:uid="{00000000-0005-0000-0000-0000FD310000}"/>
    <cellStyle name="Comma 12 3 2 4 2 3" xfId="12637" xr:uid="{00000000-0005-0000-0000-0000FE310000}"/>
    <cellStyle name="Comma 12 3 2 4 2 3 2" xfId="12638" xr:uid="{00000000-0005-0000-0000-0000FF310000}"/>
    <cellStyle name="Comma 12 3 2 4 2 4" xfId="12639" xr:uid="{00000000-0005-0000-0000-000000320000}"/>
    <cellStyle name="Comma 12 3 2 4 3" xfId="12640" xr:uid="{00000000-0005-0000-0000-000001320000}"/>
    <cellStyle name="Comma 12 3 2 4 3 2" xfId="12641" xr:uid="{00000000-0005-0000-0000-000002320000}"/>
    <cellStyle name="Comma 12 3 2 4 3 2 2" xfId="12642" xr:uid="{00000000-0005-0000-0000-000003320000}"/>
    <cellStyle name="Comma 12 3 2 4 3 3" xfId="12643" xr:uid="{00000000-0005-0000-0000-000004320000}"/>
    <cellStyle name="Comma 12 3 2 4 4" xfId="12644" xr:uid="{00000000-0005-0000-0000-000005320000}"/>
    <cellStyle name="Comma 12 3 2 4 4 2" xfId="12645" xr:uid="{00000000-0005-0000-0000-000006320000}"/>
    <cellStyle name="Comma 12 3 2 4 5" xfId="12646" xr:uid="{00000000-0005-0000-0000-000007320000}"/>
    <cellStyle name="Comma 12 3 2 5" xfId="12647" xr:uid="{00000000-0005-0000-0000-000008320000}"/>
    <cellStyle name="Comma 12 3 2 5 2" xfId="12648" xr:uid="{00000000-0005-0000-0000-000009320000}"/>
    <cellStyle name="Comma 12 3 2 5 2 2" xfId="12649" xr:uid="{00000000-0005-0000-0000-00000A320000}"/>
    <cellStyle name="Comma 12 3 2 5 2 2 2" xfId="12650" xr:uid="{00000000-0005-0000-0000-00000B320000}"/>
    <cellStyle name="Comma 12 3 2 5 2 3" xfId="12651" xr:uid="{00000000-0005-0000-0000-00000C320000}"/>
    <cellStyle name="Comma 12 3 2 5 3" xfId="12652" xr:uid="{00000000-0005-0000-0000-00000D320000}"/>
    <cellStyle name="Comma 12 3 2 5 3 2" xfId="12653" xr:uid="{00000000-0005-0000-0000-00000E320000}"/>
    <cellStyle name="Comma 12 3 2 5 4" xfId="12654" xr:uid="{00000000-0005-0000-0000-00000F320000}"/>
    <cellStyle name="Comma 12 3 2 6" xfId="12655" xr:uid="{00000000-0005-0000-0000-000010320000}"/>
    <cellStyle name="Comma 12 3 2 6 2" xfId="12656" xr:uid="{00000000-0005-0000-0000-000011320000}"/>
    <cellStyle name="Comma 12 3 2 6 2 2" xfId="12657" xr:uid="{00000000-0005-0000-0000-000012320000}"/>
    <cellStyle name="Comma 12 3 2 6 3" xfId="12658" xr:uid="{00000000-0005-0000-0000-000013320000}"/>
    <cellStyle name="Comma 12 3 2 7" xfId="12659" xr:uid="{00000000-0005-0000-0000-000014320000}"/>
    <cellStyle name="Comma 12 3 2 7 2" xfId="12660" xr:uid="{00000000-0005-0000-0000-000015320000}"/>
    <cellStyle name="Comma 12 3 2 8" xfId="12661" xr:uid="{00000000-0005-0000-0000-000016320000}"/>
    <cellStyle name="Comma 12 3 3" xfId="12662" xr:uid="{00000000-0005-0000-0000-000017320000}"/>
    <cellStyle name="Comma 12 3 3 2" xfId="12663" xr:uid="{00000000-0005-0000-0000-000018320000}"/>
    <cellStyle name="Comma 12 3 3 2 2" xfId="12664" xr:uid="{00000000-0005-0000-0000-000019320000}"/>
    <cellStyle name="Comma 12 3 3 2 2 2" xfId="12665" xr:uid="{00000000-0005-0000-0000-00001A320000}"/>
    <cellStyle name="Comma 12 3 3 2 2 2 2" xfId="12666" xr:uid="{00000000-0005-0000-0000-00001B320000}"/>
    <cellStyle name="Comma 12 3 3 2 2 2 2 2" xfId="12667" xr:uid="{00000000-0005-0000-0000-00001C320000}"/>
    <cellStyle name="Comma 12 3 3 2 2 2 3" xfId="12668" xr:uid="{00000000-0005-0000-0000-00001D320000}"/>
    <cellStyle name="Comma 12 3 3 2 2 3" xfId="12669" xr:uid="{00000000-0005-0000-0000-00001E320000}"/>
    <cellStyle name="Comma 12 3 3 2 2 3 2" xfId="12670" xr:uid="{00000000-0005-0000-0000-00001F320000}"/>
    <cellStyle name="Comma 12 3 3 2 2 4" xfId="12671" xr:uid="{00000000-0005-0000-0000-000020320000}"/>
    <cellStyle name="Comma 12 3 3 2 3" xfId="12672" xr:uid="{00000000-0005-0000-0000-000021320000}"/>
    <cellStyle name="Comma 12 3 3 2 3 2" xfId="12673" xr:uid="{00000000-0005-0000-0000-000022320000}"/>
    <cellStyle name="Comma 12 3 3 2 3 2 2" xfId="12674" xr:uid="{00000000-0005-0000-0000-000023320000}"/>
    <cellStyle name="Comma 12 3 3 2 3 3" xfId="12675" xr:uid="{00000000-0005-0000-0000-000024320000}"/>
    <cellStyle name="Comma 12 3 3 2 4" xfId="12676" xr:uid="{00000000-0005-0000-0000-000025320000}"/>
    <cellStyle name="Comma 12 3 3 2 4 2" xfId="12677" xr:uid="{00000000-0005-0000-0000-000026320000}"/>
    <cellStyle name="Comma 12 3 3 2 5" xfId="12678" xr:uid="{00000000-0005-0000-0000-000027320000}"/>
    <cellStyle name="Comma 12 3 3 3" xfId="12679" xr:uid="{00000000-0005-0000-0000-000028320000}"/>
    <cellStyle name="Comma 12 3 3 3 2" xfId="12680" xr:uid="{00000000-0005-0000-0000-000029320000}"/>
    <cellStyle name="Comma 12 3 3 3 2 2" xfId="12681" xr:uid="{00000000-0005-0000-0000-00002A320000}"/>
    <cellStyle name="Comma 12 3 3 3 2 2 2" xfId="12682" xr:uid="{00000000-0005-0000-0000-00002B320000}"/>
    <cellStyle name="Comma 12 3 3 3 2 2 2 2" xfId="12683" xr:uid="{00000000-0005-0000-0000-00002C320000}"/>
    <cellStyle name="Comma 12 3 3 3 2 2 3" xfId="12684" xr:uid="{00000000-0005-0000-0000-00002D320000}"/>
    <cellStyle name="Comma 12 3 3 3 2 3" xfId="12685" xr:uid="{00000000-0005-0000-0000-00002E320000}"/>
    <cellStyle name="Comma 12 3 3 3 2 3 2" xfId="12686" xr:uid="{00000000-0005-0000-0000-00002F320000}"/>
    <cellStyle name="Comma 12 3 3 3 2 4" xfId="12687" xr:uid="{00000000-0005-0000-0000-000030320000}"/>
    <cellStyle name="Comma 12 3 3 3 3" xfId="12688" xr:uid="{00000000-0005-0000-0000-000031320000}"/>
    <cellStyle name="Comma 12 3 3 3 3 2" xfId="12689" xr:uid="{00000000-0005-0000-0000-000032320000}"/>
    <cellStyle name="Comma 12 3 3 3 3 2 2" xfId="12690" xr:uid="{00000000-0005-0000-0000-000033320000}"/>
    <cellStyle name="Comma 12 3 3 3 3 3" xfId="12691" xr:uid="{00000000-0005-0000-0000-000034320000}"/>
    <cellStyle name="Comma 12 3 3 3 4" xfId="12692" xr:uid="{00000000-0005-0000-0000-000035320000}"/>
    <cellStyle name="Comma 12 3 3 3 4 2" xfId="12693" xr:uid="{00000000-0005-0000-0000-000036320000}"/>
    <cellStyle name="Comma 12 3 3 3 5" xfId="12694" xr:uid="{00000000-0005-0000-0000-000037320000}"/>
    <cellStyle name="Comma 12 3 3 4" xfId="12695" xr:uid="{00000000-0005-0000-0000-000038320000}"/>
    <cellStyle name="Comma 12 3 3 4 2" xfId="12696" xr:uid="{00000000-0005-0000-0000-000039320000}"/>
    <cellStyle name="Comma 12 3 3 4 2 2" xfId="12697" xr:uid="{00000000-0005-0000-0000-00003A320000}"/>
    <cellStyle name="Comma 12 3 3 4 2 2 2" xfId="12698" xr:uid="{00000000-0005-0000-0000-00003B320000}"/>
    <cellStyle name="Comma 12 3 3 4 2 3" xfId="12699" xr:uid="{00000000-0005-0000-0000-00003C320000}"/>
    <cellStyle name="Comma 12 3 3 4 3" xfId="12700" xr:uid="{00000000-0005-0000-0000-00003D320000}"/>
    <cellStyle name="Comma 12 3 3 4 3 2" xfId="12701" xr:uid="{00000000-0005-0000-0000-00003E320000}"/>
    <cellStyle name="Comma 12 3 3 4 4" xfId="12702" xr:uid="{00000000-0005-0000-0000-00003F320000}"/>
    <cellStyle name="Comma 12 3 3 5" xfId="12703" xr:uid="{00000000-0005-0000-0000-000040320000}"/>
    <cellStyle name="Comma 12 3 3 5 2" xfId="12704" xr:uid="{00000000-0005-0000-0000-000041320000}"/>
    <cellStyle name="Comma 12 3 3 5 2 2" xfId="12705" xr:uid="{00000000-0005-0000-0000-000042320000}"/>
    <cellStyle name="Comma 12 3 3 5 3" xfId="12706" xr:uid="{00000000-0005-0000-0000-000043320000}"/>
    <cellStyle name="Comma 12 3 3 6" xfId="12707" xr:uid="{00000000-0005-0000-0000-000044320000}"/>
    <cellStyle name="Comma 12 3 3 6 2" xfId="12708" xr:uid="{00000000-0005-0000-0000-000045320000}"/>
    <cellStyle name="Comma 12 3 3 7" xfId="12709" xr:uid="{00000000-0005-0000-0000-000046320000}"/>
    <cellStyle name="Comma 12 3 4" xfId="12710" xr:uid="{00000000-0005-0000-0000-000047320000}"/>
    <cellStyle name="Comma 12 3 4 2" xfId="12711" xr:uid="{00000000-0005-0000-0000-000048320000}"/>
    <cellStyle name="Comma 12 3 4 2 2" xfId="12712" xr:uid="{00000000-0005-0000-0000-000049320000}"/>
    <cellStyle name="Comma 12 3 4 2 2 2" xfId="12713" xr:uid="{00000000-0005-0000-0000-00004A320000}"/>
    <cellStyle name="Comma 12 3 4 2 2 2 2" xfId="12714" xr:uid="{00000000-0005-0000-0000-00004B320000}"/>
    <cellStyle name="Comma 12 3 4 2 2 3" xfId="12715" xr:uid="{00000000-0005-0000-0000-00004C320000}"/>
    <cellStyle name="Comma 12 3 4 2 3" xfId="12716" xr:uid="{00000000-0005-0000-0000-00004D320000}"/>
    <cellStyle name="Comma 12 3 4 2 3 2" xfId="12717" xr:uid="{00000000-0005-0000-0000-00004E320000}"/>
    <cellStyle name="Comma 12 3 4 2 4" xfId="12718" xr:uid="{00000000-0005-0000-0000-00004F320000}"/>
    <cellStyle name="Comma 12 3 4 3" xfId="12719" xr:uid="{00000000-0005-0000-0000-000050320000}"/>
    <cellStyle name="Comma 12 3 4 3 2" xfId="12720" xr:uid="{00000000-0005-0000-0000-000051320000}"/>
    <cellStyle name="Comma 12 3 4 3 2 2" xfId="12721" xr:uid="{00000000-0005-0000-0000-000052320000}"/>
    <cellStyle name="Comma 12 3 4 3 3" xfId="12722" xr:uid="{00000000-0005-0000-0000-000053320000}"/>
    <cellStyle name="Comma 12 3 4 4" xfId="12723" xr:uid="{00000000-0005-0000-0000-000054320000}"/>
    <cellStyle name="Comma 12 3 4 4 2" xfId="12724" xr:uid="{00000000-0005-0000-0000-000055320000}"/>
    <cellStyle name="Comma 12 3 4 5" xfId="12725" xr:uid="{00000000-0005-0000-0000-000056320000}"/>
    <cellStyle name="Comma 12 3 5" xfId="12726" xr:uid="{00000000-0005-0000-0000-000057320000}"/>
    <cellStyle name="Comma 12 3 5 2" xfId="12727" xr:uid="{00000000-0005-0000-0000-000058320000}"/>
    <cellStyle name="Comma 12 3 5 2 2" xfId="12728" xr:uid="{00000000-0005-0000-0000-000059320000}"/>
    <cellStyle name="Comma 12 3 5 2 2 2" xfId="12729" xr:uid="{00000000-0005-0000-0000-00005A320000}"/>
    <cellStyle name="Comma 12 3 5 2 2 2 2" xfId="12730" xr:uid="{00000000-0005-0000-0000-00005B320000}"/>
    <cellStyle name="Comma 12 3 5 2 2 3" xfId="12731" xr:uid="{00000000-0005-0000-0000-00005C320000}"/>
    <cellStyle name="Comma 12 3 5 2 3" xfId="12732" xr:uid="{00000000-0005-0000-0000-00005D320000}"/>
    <cellStyle name="Comma 12 3 5 2 3 2" xfId="12733" xr:uid="{00000000-0005-0000-0000-00005E320000}"/>
    <cellStyle name="Comma 12 3 5 2 4" xfId="12734" xr:uid="{00000000-0005-0000-0000-00005F320000}"/>
    <cellStyle name="Comma 12 3 5 3" xfId="12735" xr:uid="{00000000-0005-0000-0000-000060320000}"/>
    <cellStyle name="Comma 12 3 5 3 2" xfId="12736" xr:uid="{00000000-0005-0000-0000-000061320000}"/>
    <cellStyle name="Comma 12 3 5 3 2 2" xfId="12737" xr:uid="{00000000-0005-0000-0000-000062320000}"/>
    <cellStyle name="Comma 12 3 5 3 3" xfId="12738" xr:uid="{00000000-0005-0000-0000-000063320000}"/>
    <cellStyle name="Comma 12 3 5 4" xfId="12739" xr:uid="{00000000-0005-0000-0000-000064320000}"/>
    <cellStyle name="Comma 12 3 5 4 2" xfId="12740" xr:uid="{00000000-0005-0000-0000-000065320000}"/>
    <cellStyle name="Comma 12 3 5 5" xfId="12741" xr:uid="{00000000-0005-0000-0000-000066320000}"/>
    <cellStyle name="Comma 12 3 6" xfId="12742" xr:uid="{00000000-0005-0000-0000-000067320000}"/>
    <cellStyle name="Comma 12 3 6 2" xfId="12743" xr:uid="{00000000-0005-0000-0000-000068320000}"/>
    <cellStyle name="Comma 12 3 6 2 2" xfId="12744" xr:uid="{00000000-0005-0000-0000-000069320000}"/>
    <cellStyle name="Comma 12 3 6 2 2 2" xfId="12745" xr:uid="{00000000-0005-0000-0000-00006A320000}"/>
    <cellStyle name="Comma 12 3 6 2 3" xfId="12746" xr:uid="{00000000-0005-0000-0000-00006B320000}"/>
    <cellStyle name="Comma 12 3 6 3" xfId="12747" xr:uid="{00000000-0005-0000-0000-00006C320000}"/>
    <cellStyle name="Comma 12 3 6 3 2" xfId="12748" xr:uid="{00000000-0005-0000-0000-00006D320000}"/>
    <cellStyle name="Comma 12 3 6 4" xfId="12749" xr:uid="{00000000-0005-0000-0000-00006E320000}"/>
    <cellStyle name="Comma 12 3 7" xfId="12750" xr:uid="{00000000-0005-0000-0000-00006F320000}"/>
    <cellStyle name="Comma 12 3 7 2" xfId="12751" xr:uid="{00000000-0005-0000-0000-000070320000}"/>
    <cellStyle name="Comma 12 3 7 2 2" xfId="12752" xr:uid="{00000000-0005-0000-0000-000071320000}"/>
    <cellStyle name="Comma 12 3 7 3" xfId="12753" xr:uid="{00000000-0005-0000-0000-000072320000}"/>
    <cellStyle name="Comma 12 3 8" xfId="12754" xr:uid="{00000000-0005-0000-0000-000073320000}"/>
    <cellStyle name="Comma 12 3 8 2" xfId="12755" xr:uid="{00000000-0005-0000-0000-000074320000}"/>
    <cellStyle name="Comma 12 3 9" xfId="12756" xr:uid="{00000000-0005-0000-0000-000075320000}"/>
    <cellStyle name="Comma 12 4" xfId="12757" xr:uid="{00000000-0005-0000-0000-000076320000}"/>
    <cellStyle name="Comma 12 4 2" xfId="12758" xr:uid="{00000000-0005-0000-0000-000077320000}"/>
    <cellStyle name="Comma 12 4 2 2" xfId="12759" xr:uid="{00000000-0005-0000-0000-000078320000}"/>
    <cellStyle name="Comma 12 4 2 2 2" xfId="12760" xr:uid="{00000000-0005-0000-0000-000079320000}"/>
    <cellStyle name="Comma 12 4 2 2 2 2" xfId="12761" xr:uid="{00000000-0005-0000-0000-00007A320000}"/>
    <cellStyle name="Comma 12 4 2 2 2 2 2" xfId="12762" xr:uid="{00000000-0005-0000-0000-00007B320000}"/>
    <cellStyle name="Comma 12 4 2 2 2 2 2 2" xfId="12763" xr:uid="{00000000-0005-0000-0000-00007C320000}"/>
    <cellStyle name="Comma 12 4 2 2 2 2 3" xfId="12764" xr:uid="{00000000-0005-0000-0000-00007D320000}"/>
    <cellStyle name="Comma 12 4 2 2 2 3" xfId="12765" xr:uid="{00000000-0005-0000-0000-00007E320000}"/>
    <cellStyle name="Comma 12 4 2 2 2 3 2" xfId="12766" xr:uid="{00000000-0005-0000-0000-00007F320000}"/>
    <cellStyle name="Comma 12 4 2 2 2 4" xfId="12767" xr:uid="{00000000-0005-0000-0000-000080320000}"/>
    <cellStyle name="Comma 12 4 2 2 3" xfId="12768" xr:uid="{00000000-0005-0000-0000-000081320000}"/>
    <cellStyle name="Comma 12 4 2 2 3 2" xfId="12769" xr:uid="{00000000-0005-0000-0000-000082320000}"/>
    <cellStyle name="Comma 12 4 2 2 3 2 2" xfId="12770" xr:uid="{00000000-0005-0000-0000-000083320000}"/>
    <cellStyle name="Comma 12 4 2 2 3 3" xfId="12771" xr:uid="{00000000-0005-0000-0000-000084320000}"/>
    <cellStyle name="Comma 12 4 2 2 4" xfId="12772" xr:uid="{00000000-0005-0000-0000-000085320000}"/>
    <cellStyle name="Comma 12 4 2 2 4 2" xfId="12773" xr:uid="{00000000-0005-0000-0000-000086320000}"/>
    <cellStyle name="Comma 12 4 2 2 5" xfId="12774" xr:uid="{00000000-0005-0000-0000-000087320000}"/>
    <cellStyle name="Comma 12 4 2 3" xfId="12775" xr:uid="{00000000-0005-0000-0000-000088320000}"/>
    <cellStyle name="Comma 12 4 2 3 2" xfId="12776" xr:uid="{00000000-0005-0000-0000-000089320000}"/>
    <cellStyle name="Comma 12 4 2 3 2 2" xfId="12777" xr:uid="{00000000-0005-0000-0000-00008A320000}"/>
    <cellStyle name="Comma 12 4 2 3 2 2 2" xfId="12778" xr:uid="{00000000-0005-0000-0000-00008B320000}"/>
    <cellStyle name="Comma 12 4 2 3 2 2 2 2" xfId="12779" xr:uid="{00000000-0005-0000-0000-00008C320000}"/>
    <cellStyle name="Comma 12 4 2 3 2 2 3" xfId="12780" xr:uid="{00000000-0005-0000-0000-00008D320000}"/>
    <cellStyle name="Comma 12 4 2 3 2 3" xfId="12781" xr:uid="{00000000-0005-0000-0000-00008E320000}"/>
    <cellStyle name="Comma 12 4 2 3 2 3 2" xfId="12782" xr:uid="{00000000-0005-0000-0000-00008F320000}"/>
    <cellStyle name="Comma 12 4 2 3 2 4" xfId="12783" xr:uid="{00000000-0005-0000-0000-000090320000}"/>
    <cellStyle name="Comma 12 4 2 3 3" xfId="12784" xr:uid="{00000000-0005-0000-0000-000091320000}"/>
    <cellStyle name="Comma 12 4 2 3 3 2" xfId="12785" xr:uid="{00000000-0005-0000-0000-000092320000}"/>
    <cellStyle name="Comma 12 4 2 3 3 2 2" xfId="12786" xr:uid="{00000000-0005-0000-0000-000093320000}"/>
    <cellStyle name="Comma 12 4 2 3 3 3" xfId="12787" xr:uid="{00000000-0005-0000-0000-000094320000}"/>
    <cellStyle name="Comma 12 4 2 3 4" xfId="12788" xr:uid="{00000000-0005-0000-0000-000095320000}"/>
    <cellStyle name="Comma 12 4 2 3 4 2" xfId="12789" xr:uid="{00000000-0005-0000-0000-000096320000}"/>
    <cellStyle name="Comma 12 4 2 3 5" xfId="12790" xr:uid="{00000000-0005-0000-0000-000097320000}"/>
    <cellStyle name="Comma 12 4 2 4" xfId="12791" xr:uid="{00000000-0005-0000-0000-000098320000}"/>
    <cellStyle name="Comma 12 4 2 4 2" xfId="12792" xr:uid="{00000000-0005-0000-0000-000099320000}"/>
    <cellStyle name="Comma 12 4 2 4 2 2" xfId="12793" xr:uid="{00000000-0005-0000-0000-00009A320000}"/>
    <cellStyle name="Comma 12 4 2 4 2 2 2" xfId="12794" xr:uid="{00000000-0005-0000-0000-00009B320000}"/>
    <cellStyle name="Comma 12 4 2 4 2 3" xfId="12795" xr:uid="{00000000-0005-0000-0000-00009C320000}"/>
    <cellStyle name="Comma 12 4 2 4 3" xfId="12796" xr:uid="{00000000-0005-0000-0000-00009D320000}"/>
    <cellStyle name="Comma 12 4 2 4 3 2" xfId="12797" xr:uid="{00000000-0005-0000-0000-00009E320000}"/>
    <cellStyle name="Comma 12 4 2 4 4" xfId="12798" xr:uid="{00000000-0005-0000-0000-00009F320000}"/>
    <cellStyle name="Comma 12 4 2 5" xfId="12799" xr:uid="{00000000-0005-0000-0000-0000A0320000}"/>
    <cellStyle name="Comma 12 4 2 5 2" xfId="12800" xr:uid="{00000000-0005-0000-0000-0000A1320000}"/>
    <cellStyle name="Comma 12 4 2 5 2 2" xfId="12801" xr:uid="{00000000-0005-0000-0000-0000A2320000}"/>
    <cellStyle name="Comma 12 4 2 5 3" xfId="12802" xr:uid="{00000000-0005-0000-0000-0000A3320000}"/>
    <cellStyle name="Comma 12 4 2 6" xfId="12803" xr:uid="{00000000-0005-0000-0000-0000A4320000}"/>
    <cellStyle name="Comma 12 4 2 6 2" xfId="12804" xr:uid="{00000000-0005-0000-0000-0000A5320000}"/>
    <cellStyle name="Comma 12 4 2 7" xfId="12805" xr:uid="{00000000-0005-0000-0000-0000A6320000}"/>
    <cellStyle name="Comma 12 4 3" xfId="12806" xr:uid="{00000000-0005-0000-0000-0000A7320000}"/>
    <cellStyle name="Comma 12 4 3 2" xfId="12807" xr:uid="{00000000-0005-0000-0000-0000A8320000}"/>
    <cellStyle name="Comma 12 4 3 2 2" xfId="12808" xr:uid="{00000000-0005-0000-0000-0000A9320000}"/>
    <cellStyle name="Comma 12 4 3 2 2 2" xfId="12809" xr:uid="{00000000-0005-0000-0000-0000AA320000}"/>
    <cellStyle name="Comma 12 4 3 2 2 2 2" xfId="12810" xr:uid="{00000000-0005-0000-0000-0000AB320000}"/>
    <cellStyle name="Comma 12 4 3 2 2 3" xfId="12811" xr:uid="{00000000-0005-0000-0000-0000AC320000}"/>
    <cellStyle name="Comma 12 4 3 2 3" xfId="12812" xr:uid="{00000000-0005-0000-0000-0000AD320000}"/>
    <cellStyle name="Comma 12 4 3 2 3 2" xfId="12813" xr:uid="{00000000-0005-0000-0000-0000AE320000}"/>
    <cellStyle name="Comma 12 4 3 2 4" xfId="12814" xr:uid="{00000000-0005-0000-0000-0000AF320000}"/>
    <cellStyle name="Comma 12 4 3 3" xfId="12815" xr:uid="{00000000-0005-0000-0000-0000B0320000}"/>
    <cellStyle name="Comma 12 4 3 3 2" xfId="12816" xr:uid="{00000000-0005-0000-0000-0000B1320000}"/>
    <cellStyle name="Comma 12 4 3 3 2 2" xfId="12817" xr:uid="{00000000-0005-0000-0000-0000B2320000}"/>
    <cellStyle name="Comma 12 4 3 3 3" xfId="12818" xr:uid="{00000000-0005-0000-0000-0000B3320000}"/>
    <cellStyle name="Comma 12 4 3 4" xfId="12819" xr:uid="{00000000-0005-0000-0000-0000B4320000}"/>
    <cellStyle name="Comma 12 4 3 4 2" xfId="12820" xr:uid="{00000000-0005-0000-0000-0000B5320000}"/>
    <cellStyle name="Comma 12 4 3 5" xfId="12821" xr:uid="{00000000-0005-0000-0000-0000B6320000}"/>
    <cellStyle name="Comma 12 4 4" xfId="12822" xr:uid="{00000000-0005-0000-0000-0000B7320000}"/>
    <cellStyle name="Comma 12 4 4 2" xfId="12823" xr:uid="{00000000-0005-0000-0000-0000B8320000}"/>
    <cellStyle name="Comma 12 4 4 2 2" xfId="12824" xr:uid="{00000000-0005-0000-0000-0000B9320000}"/>
    <cellStyle name="Comma 12 4 4 2 2 2" xfId="12825" xr:uid="{00000000-0005-0000-0000-0000BA320000}"/>
    <cellStyle name="Comma 12 4 4 2 2 2 2" xfId="12826" xr:uid="{00000000-0005-0000-0000-0000BB320000}"/>
    <cellStyle name="Comma 12 4 4 2 2 3" xfId="12827" xr:uid="{00000000-0005-0000-0000-0000BC320000}"/>
    <cellStyle name="Comma 12 4 4 2 3" xfId="12828" xr:uid="{00000000-0005-0000-0000-0000BD320000}"/>
    <cellStyle name="Comma 12 4 4 2 3 2" xfId="12829" xr:uid="{00000000-0005-0000-0000-0000BE320000}"/>
    <cellStyle name="Comma 12 4 4 2 4" xfId="12830" xr:uid="{00000000-0005-0000-0000-0000BF320000}"/>
    <cellStyle name="Comma 12 4 4 3" xfId="12831" xr:uid="{00000000-0005-0000-0000-0000C0320000}"/>
    <cellStyle name="Comma 12 4 4 3 2" xfId="12832" xr:uid="{00000000-0005-0000-0000-0000C1320000}"/>
    <cellStyle name="Comma 12 4 4 3 2 2" xfId="12833" xr:uid="{00000000-0005-0000-0000-0000C2320000}"/>
    <cellStyle name="Comma 12 4 4 3 3" xfId="12834" xr:uid="{00000000-0005-0000-0000-0000C3320000}"/>
    <cellStyle name="Comma 12 4 4 4" xfId="12835" xr:uid="{00000000-0005-0000-0000-0000C4320000}"/>
    <cellStyle name="Comma 12 4 4 4 2" xfId="12836" xr:uid="{00000000-0005-0000-0000-0000C5320000}"/>
    <cellStyle name="Comma 12 4 4 5" xfId="12837" xr:uid="{00000000-0005-0000-0000-0000C6320000}"/>
    <cellStyle name="Comma 12 4 5" xfId="12838" xr:uid="{00000000-0005-0000-0000-0000C7320000}"/>
    <cellStyle name="Comma 12 4 5 2" xfId="12839" xr:uid="{00000000-0005-0000-0000-0000C8320000}"/>
    <cellStyle name="Comma 12 4 5 2 2" xfId="12840" xr:uid="{00000000-0005-0000-0000-0000C9320000}"/>
    <cellStyle name="Comma 12 4 5 2 2 2" xfId="12841" xr:uid="{00000000-0005-0000-0000-0000CA320000}"/>
    <cellStyle name="Comma 12 4 5 2 3" xfId="12842" xr:uid="{00000000-0005-0000-0000-0000CB320000}"/>
    <cellStyle name="Comma 12 4 5 3" xfId="12843" xr:uid="{00000000-0005-0000-0000-0000CC320000}"/>
    <cellStyle name="Comma 12 4 5 3 2" xfId="12844" xr:uid="{00000000-0005-0000-0000-0000CD320000}"/>
    <cellStyle name="Comma 12 4 5 4" xfId="12845" xr:uid="{00000000-0005-0000-0000-0000CE320000}"/>
    <cellStyle name="Comma 12 4 6" xfId="12846" xr:uid="{00000000-0005-0000-0000-0000CF320000}"/>
    <cellStyle name="Comma 12 4 6 2" xfId="12847" xr:uid="{00000000-0005-0000-0000-0000D0320000}"/>
    <cellStyle name="Comma 12 4 6 2 2" xfId="12848" xr:uid="{00000000-0005-0000-0000-0000D1320000}"/>
    <cellStyle name="Comma 12 4 6 3" xfId="12849" xr:uid="{00000000-0005-0000-0000-0000D2320000}"/>
    <cellStyle name="Comma 12 4 7" xfId="12850" xr:uid="{00000000-0005-0000-0000-0000D3320000}"/>
    <cellStyle name="Comma 12 4 7 2" xfId="12851" xr:uid="{00000000-0005-0000-0000-0000D4320000}"/>
    <cellStyle name="Comma 12 4 8" xfId="12852" xr:uid="{00000000-0005-0000-0000-0000D5320000}"/>
    <cellStyle name="Comma 12 5" xfId="12853" xr:uid="{00000000-0005-0000-0000-0000D6320000}"/>
    <cellStyle name="Comma 12 5 2" xfId="12854" xr:uid="{00000000-0005-0000-0000-0000D7320000}"/>
    <cellStyle name="Comma 12 5 2 2" xfId="12855" xr:uid="{00000000-0005-0000-0000-0000D8320000}"/>
    <cellStyle name="Comma 12 5 2 2 2" xfId="12856" xr:uid="{00000000-0005-0000-0000-0000D9320000}"/>
    <cellStyle name="Comma 12 5 2 2 2 2" xfId="12857" xr:uid="{00000000-0005-0000-0000-0000DA320000}"/>
    <cellStyle name="Comma 12 5 2 2 2 2 2" xfId="12858" xr:uid="{00000000-0005-0000-0000-0000DB320000}"/>
    <cellStyle name="Comma 12 5 2 2 2 3" xfId="12859" xr:uid="{00000000-0005-0000-0000-0000DC320000}"/>
    <cellStyle name="Comma 12 5 2 2 3" xfId="12860" xr:uid="{00000000-0005-0000-0000-0000DD320000}"/>
    <cellStyle name="Comma 12 5 2 2 3 2" xfId="12861" xr:uid="{00000000-0005-0000-0000-0000DE320000}"/>
    <cellStyle name="Comma 12 5 2 2 4" xfId="12862" xr:uid="{00000000-0005-0000-0000-0000DF320000}"/>
    <cellStyle name="Comma 12 5 2 3" xfId="12863" xr:uid="{00000000-0005-0000-0000-0000E0320000}"/>
    <cellStyle name="Comma 12 5 2 3 2" xfId="12864" xr:uid="{00000000-0005-0000-0000-0000E1320000}"/>
    <cellStyle name="Comma 12 5 2 3 2 2" xfId="12865" xr:uid="{00000000-0005-0000-0000-0000E2320000}"/>
    <cellStyle name="Comma 12 5 2 3 3" xfId="12866" xr:uid="{00000000-0005-0000-0000-0000E3320000}"/>
    <cellStyle name="Comma 12 5 2 4" xfId="12867" xr:uid="{00000000-0005-0000-0000-0000E4320000}"/>
    <cellStyle name="Comma 12 5 2 4 2" xfId="12868" xr:uid="{00000000-0005-0000-0000-0000E5320000}"/>
    <cellStyle name="Comma 12 5 2 5" xfId="12869" xr:uid="{00000000-0005-0000-0000-0000E6320000}"/>
    <cellStyle name="Comma 12 5 3" xfId="12870" xr:uid="{00000000-0005-0000-0000-0000E7320000}"/>
    <cellStyle name="Comma 12 5 3 2" xfId="12871" xr:uid="{00000000-0005-0000-0000-0000E8320000}"/>
    <cellStyle name="Comma 12 5 3 2 2" xfId="12872" xr:uid="{00000000-0005-0000-0000-0000E9320000}"/>
    <cellStyle name="Comma 12 5 3 2 2 2" xfId="12873" xr:uid="{00000000-0005-0000-0000-0000EA320000}"/>
    <cellStyle name="Comma 12 5 3 2 2 2 2" xfId="12874" xr:uid="{00000000-0005-0000-0000-0000EB320000}"/>
    <cellStyle name="Comma 12 5 3 2 2 3" xfId="12875" xr:uid="{00000000-0005-0000-0000-0000EC320000}"/>
    <cellStyle name="Comma 12 5 3 2 3" xfId="12876" xr:uid="{00000000-0005-0000-0000-0000ED320000}"/>
    <cellStyle name="Comma 12 5 3 2 3 2" xfId="12877" xr:uid="{00000000-0005-0000-0000-0000EE320000}"/>
    <cellStyle name="Comma 12 5 3 2 4" xfId="12878" xr:uid="{00000000-0005-0000-0000-0000EF320000}"/>
    <cellStyle name="Comma 12 5 3 3" xfId="12879" xr:uid="{00000000-0005-0000-0000-0000F0320000}"/>
    <cellStyle name="Comma 12 5 3 3 2" xfId="12880" xr:uid="{00000000-0005-0000-0000-0000F1320000}"/>
    <cellStyle name="Comma 12 5 3 3 2 2" xfId="12881" xr:uid="{00000000-0005-0000-0000-0000F2320000}"/>
    <cellStyle name="Comma 12 5 3 3 3" xfId="12882" xr:uid="{00000000-0005-0000-0000-0000F3320000}"/>
    <cellStyle name="Comma 12 5 3 4" xfId="12883" xr:uid="{00000000-0005-0000-0000-0000F4320000}"/>
    <cellStyle name="Comma 12 5 3 4 2" xfId="12884" xr:uid="{00000000-0005-0000-0000-0000F5320000}"/>
    <cellStyle name="Comma 12 5 3 5" xfId="12885" xr:uid="{00000000-0005-0000-0000-0000F6320000}"/>
    <cellStyle name="Comma 12 5 4" xfId="12886" xr:uid="{00000000-0005-0000-0000-0000F7320000}"/>
    <cellStyle name="Comma 12 5 4 2" xfId="12887" xr:uid="{00000000-0005-0000-0000-0000F8320000}"/>
    <cellStyle name="Comma 12 5 4 2 2" xfId="12888" xr:uid="{00000000-0005-0000-0000-0000F9320000}"/>
    <cellStyle name="Comma 12 5 4 2 2 2" xfId="12889" xr:uid="{00000000-0005-0000-0000-0000FA320000}"/>
    <cellStyle name="Comma 12 5 4 2 3" xfId="12890" xr:uid="{00000000-0005-0000-0000-0000FB320000}"/>
    <cellStyle name="Comma 12 5 4 3" xfId="12891" xr:uid="{00000000-0005-0000-0000-0000FC320000}"/>
    <cellStyle name="Comma 12 5 4 3 2" xfId="12892" xr:uid="{00000000-0005-0000-0000-0000FD320000}"/>
    <cellStyle name="Comma 12 5 4 4" xfId="12893" xr:uid="{00000000-0005-0000-0000-0000FE320000}"/>
    <cellStyle name="Comma 12 5 5" xfId="12894" xr:uid="{00000000-0005-0000-0000-0000FF320000}"/>
    <cellStyle name="Comma 12 5 5 2" xfId="12895" xr:uid="{00000000-0005-0000-0000-000000330000}"/>
    <cellStyle name="Comma 12 5 5 2 2" xfId="12896" xr:uid="{00000000-0005-0000-0000-000001330000}"/>
    <cellStyle name="Comma 12 5 5 3" xfId="12897" xr:uid="{00000000-0005-0000-0000-000002330000}"/>
    <cellStyle name="Comma 12 5 6" xfId="12898" xr:uid="{00000000-0005-0000-0000-000003330000}"/>
    <cellStyle name="Comma 12 5 6 2" xfId="12899" xr:uid="{00000000-0005-0000-0000-000004330000}"/>
    <cellStyle name="Comma 12 5 7" xfId="12900" xr:uid="{00000000-0005-0000-0000-000005330000}"/>
    <cellStyle name="Comma 12 6" xfId="12901" xr:uid="{00000000-0005-0000-0000-000006330000}"/>
    <cellStyle name="Comma 12 6 2" xfId="12902" xr:uid="{00000000-0005-0000-0000-000007330000}"/>
    <cellStyle name="Comma 12 6 2 2" xfId="12903" xr:uid="{00000000-0005-0000-0000-000008330000}"/>
    <cellStyle name="Comma 12 6 2 2 2" xfId="12904" xr:uid="{00000000-0005-0000-0000-000009330000}"/>
    <cellStyle name="Comma 12 6 2 2 2 2" xfId="12905" xr:uid="{00000000-0005-0000-0000-00000A330000}"/>
    <cellStyle name="Comma 12 6 2 2 3" xfId="12906" xr:uid="{00000000-0005-0000-0000-00000B330000}"/>
    <cellStyle name="Comma 12 6 2 3" xfId="12907" xr:uid="{00000000-0005-0000-0000-00000C330000}"/>
    <cellStyle name="Comma 12 6 2 3 2" xfId="12908" xr:uid="{00000000-0005-0000-0000-00000D330000}"/>
    <cellStyle name="Comma 12 6 2 4" xfId="12909" xr:uid="{00000000-0005-0000-0000-00000E330000}"/>
    <cellStyle name="Comma 12 6 3" xfId="12910" xr:uid="{00000000-0005-0000-0000-00000F330000}"/>
    <cellStyle name="Comma 12 6 3 2" xfId="12911" xr:uid="{00000000-0005-0000-0000-000010330000}"/>
    <cellStyle name="Comma 12 6 3 2 2" xfId="12912" xr:uid="{00000000-0005-0000-0000-000011330000}"/>
    <cellStyle name="Comma 12 6 3 3" xfId="12913" xr:uid="{00000000-0005-0000-0000-000012330000}"/>
    <cellStyle name="Comma 12 6 4" xfId="12914" xr:uid="{00000000-0005-0000-0000-000013330000}"/>
    <cellStyle name="Comma 12 6 4 2" xfId="12915" xr:uid="{00000000-0005-0000-0000-000014330000}"/>
    <cellStyle name="Comma 12 6 5" xfId="12916" xr:uid="{00000000-0005-0000-0000-000015330000}"/>
    <cellStyle name="Comma 12 7" xfId="12917" xr:uid="{00000000-0005-0000-0000-000016330000}"/>
    <cellStyle name="Comma 12 7 2" xfId="12918" xr:uid="{00000000-0005-0000-0000-000017330000}"/>
    <cellStyle name="Comma 12 7 2 2" xfId="12919" xr:uid="{00000000-0005-0000-0000-000018330000}"/>
    <cellStyle name="Comma 12 7 2 2 2" xfId="12920" xr:uid="{00000000-0005-0000-0000-000019330000}"/>
    <cellStyle name="Comma 12 7 2 2 2 2" xfId="12921" xr:uid="{00000000-0005-0000-0000-00001A330000}"/>
    <cellStyle name="Comma 12 7 2 2 3" xfId="12922" xr:uid="{00000000-0005-0000-0000-00001B330000}"/>
    <cellStyle name="Comma 12 7 2 3" xfId="12923" xr:uid="{00000000-0005-0000-0000-00001C330000}"/>
    <cellStyle name="Comma 12 7 2 3 2" xfId="12924" xr:uid="{00000000-0005-0000-0000-00001D330000}"/>
    <cellStyle name="Comma 12 7 2 4" xfId="12925" xr:uid="{00000000-0005-0000-0000-00001E330000}"/>
    <cellStyle name="Comma 12 7 3" xfId="12926" xr:uid="{00000000-0005-0000-0000-00001F330000}"/>
    <cellStyle name="Comma 12 7 3 2" xfId="12927" xr:uid="{00000000-0005-0000-0000-000020330000}"/>
    <cellStyle name="Comma 12 7 3 2 2" xfId="12928" xr:uid="{00000000-0005-0000-0000-000021330000}"/>
    <cellStyle name="Comma 12 7 3 3" xfId="12929" xr:uid="{00000000-0005-0000-0000-000022330000}"/>
    <cellStyle name="Comma 12 7 4" xfId="12930" xr:uid="{00000000-0005-0000-0000-000023330000}"/>
    <cellStyle name="Comma 12 7 4 2" xfId="12931" xr:uid="{00000000-0005-0000-0000-000024330000}"/>
    <cellStyle name="Comma 12 7 5" xfId="12932" xr:uid="{00000000-0005-0000-0000-000025330000}"/>
    <cellStyle name="Comma 12 8" xfId="12933" xr:uid="{00000000-0005-0000-0000-000026330000}"/>
    <cellStyle name="Comma 12 8 2" xfId="12934" xr:uid="{00000000-0005-0000-0000-000027330000}"/>
    <cellStyle name="Comma 12 8 2 2" xfId="12935" xr:uid="{00000000-0005-0000-0000-000028330000}"/>
    <cellStyle name="Comma 12 8 2 2 2" xfId="12936" xr:uid="{00000000-0005-0000-0000-000029330000}"/>
    <cellStyle name="Comma 12 8 2 3" xfId="12937" xr:uid="{00000000-0005-0000-0000-00002A330000}"/>
    <cellStyle name="Comma 12 8 3" xfId="12938" xr:uid="{00000000-0005-0000-0000-00002B330000}"/>
    <cellStyle name="Comma 12 8 3 2" xfId="12939" xr:uid="{00000000-0005-0000-0000-00002C330000}"/>
    <cellStyle name="Comma 12 8 4" xfId="12940" xr:uid="{00000000-0005-0000-0000-00002D330000}"/>
    <cellStyle name="Comma 12 9" xfId="12941" xr:uid="{00000000-0005-0000-0000-00002E330000}"/>
    <cellStyle name="Comma 12 9 2" xfId="12942" xr:uid="{00000000-0005-0000-0000-00002F330000}"/>
    <cellStyle name="Comma 12 9 2 2" xfId="12943" xr:uid="{00000000-0005-0000-0000-000030330000}"/>
    <cellStyle name="Comma 12 9 3" xfId="12944" xr:uid="{00000000-0005-0000-0000-000031330000}"/>
    <cellStyle name="Comma 13" xfId="12945" xr:uid="{00000000-0005-0000-0000-000032330000}"/>
    <cellStyle name="Comma 13 2" xfId="12946" xr:uid="{00000000-0005-0000-0000-000033330000}"/>
    <cellStyle name="Comma 13 2 2" xfId="12947" xr:uid="{00000000-0005-0000-0000-000034330000}"/>
    <cellStyle name="Comma 13 3" xfId="12948" xr:uid="{00000000-0005-0000-0000-000035330000}"/>
    <cellStyle name="Comma 13 3 2" xfId="12949" xr:uid="{00000000-0005-0000-0000-000036330000}"/>
    <cellStyle name="Comma 13 4" xfId="12950" xr:uid="{00000000-0005-0000-0000-000037330000}"/>
    <cellStyle name="Comma 14" xfId="12951" xr:uid="{00000000-0005-0000-0000-000038330000}"/>
    <cellStyle name="Comma 14 2" xfId="12952" xr:uid="{00000000-0005-0000-0000-000039330000}"/>
    <cellStyle name="Comma 14 2 2" xfId="12953" xr:uid="{00000000-0005-0000-0000-00003A330000}"/>
    <cellStyle name="Comma 14 3" xfId="12954" xr:uid="{00000000-0005-0000-0000-00003B330000}"/>
    <cellStyle name="Comma 15" xfId="12955" xr:uid="{00000000-0005-0000-0000-00003C330000}"/>
    <cellStyle name="Comma 16" xfId="12956" xr:uid="{00000000-0005-0000-0000-00003D330000}"/>
    <cellStyle name="Comma 17" xfId="12957" xr:uid="{00000000-0005-0000-0000-00003E330000}"/>
    <cellStyle name="Comma 17 2" xfId="12958" xr:uid="{00000000-0005-0000-0000-00003F330000}"/>
    <cellStyle name="Comma 17 3" xfId="12959" xr:uid="{00000000-0005-0000-0000-000040330000}"/>
    <cellStyle name="Comma 18" xfId="12960" xr:uid="{00000000-0005-0000-0000-000041330000}"/>
    <cellStyle name="Comma 19" xfId="12961" xr:uid="{00000000-0005-0000-0000-000042330000}"/>
    <cellStyle name="Comma 2" xfId="5" xr:uid="{00000000-0005-0000-0000-000043330000}"/>
    <cellStyle name="Comma 2 10" xfId="12962" xr:uid="{00000000-0005-0000-0000-000044330000}"/>
    <cellStyle name="Comma 2 10 2" xfId="12963" xr:uid="{00000000-0005-0000-0000-000045330000}"/>
    <cellStyle name="Comma 2 11" xfId="12964" xr:uid="{00000000-0005-0000-0000-000046330000}"/>
    <cellStyle name="Comma 2 12" xfId="12965" xr:uid="{00000000-0005-0000-0000-000047330000}"/>
    <cellStyle name="Comma 2 13" xfId="12966" xr:uid="{00000000-0005-0000-0000-000048330000}"/>
    <cellStyle name="Comma 2 14" xfId="12967" xr:uid="{00000000-0005-0000-0000-000049330000}"/>
    <cellStyle name="Comma 2 15" xfId="12968" xr:uid="{00000000-0005-0000-0000-00004A330000}"/>
    <cellStyle name="Comma 2 16" xfId="12969" xr:uid="{00000000-0005-0000-0000-00004B330000}"/>
    <cellStyle name="Comma 2 2" xfId="15" xr:uid="{00000000-0005-0000-0000-00004C330000}"/>
    <cellStyle name="Comma 2 2 2" xfId="12970" xr:uid="{00000000-0005-0000-0000-00004D330000}"/>
    <cellStyle name="Comma 2 2 2 2" xfId="12971" xr:uid="{00000000-0005-0000-0000-00004E330000}"/>
    <cellStyle name="Comma 2 2 2 2 2" xfId="12972" xr:uid="{00000000-0005-0000-0000-00004F330000}"/>
    <cellStyle name="Comma 2 2 2 2 2 2" xfId="12973" xr:uid="{00000000-0005-0000-0000-000050330000}"/>
    <cellStyle name="Comma 2 2 2 2 2 2 2" xfId="12974" xr:uid="{00000000-0005-0000-0000-000051330000}"/>
    <cellStyle name="Comma 2 2 2 2 2 2 2 2" xfId="12975" xr:uid="{00000000-0005-0000-0000-000052330000}"/>
    <cellStyle name="Comma 2 2 2 2 2 2 3" xfId="12976" xr:uid="{00000000-0005-0000-0000-000053330000}"/>
    <cellStyle name="Comma 2 2 2 2 2 3" xfId="12977" xr:uid="{00000000-0005-0000-0000-000054330000}"/>
    <cellStyle name="Comma 2 2 2 2 2 3 2" xfId="12978" xr:uid="{00000000-0005-0000-0000-000055330000}"/>
    <cellStyle name="Comma 2 2 2 2 3" xfId="12979" xr:uid="{00000000-0005-0000-0000-000056330000}"/>
    <cellStyle name="Comma 2 2 2 2 4" xfId="12980" xr:uid="{00000000-0005-0000-0000-000057330000}"/>
    <cellStyle name="Comma 2 2 2 2 4 2" xfId="12981" xr:uid="{00000000-0005-0000-0000-000058330000}"/>
    <cellStyle name="Comma 2 2 2 3" xfId="12982" xr:uid="{00000000-0005-0000-0000-000059330000}"/>
    <cellStyle name="Comma 2 2 2 3 2" xfId="12983" xr:uid="{00000000-0005-0000-0000-00005A330000}"/>
    <cellStyle name="Comma 2 2 2 4" xfId="12984" xr:uid="{00000000-0005-0000-0000-00005B330000}"/>
    <cellStyle name="Comma 2 2 2 4 2" xfId="12985" xr:uid="{00000000-0005-0000-0000-00005C330000}"/>
    <cellStyle name="Comma 2 2 3" xfId="12986" xr:uid="{00000000-0005-0000-0000-00005D330000}"/>
    <cellStyle name="Comma 2 2 4" xfId="12987" xr:uid="{00000000-0005-0000-0000-00005E330000}"/>
    <cellStyle name="Comma 2 2 5" xfId="12988" xr:uid="{00000000-0005-0000-0000-00005F330000}"/>
    <cellStyle name="Comma 2 2 5 2" xfId="12989" xr:uid="{00000000-0005-0000-0000-000060330000}"/>
    <cellStyle name="Comma 2 2 6" xfId="12990" xr:uid="{00000000-0005-0000-0000-000061330000}"/>
    <cellStyle name="Comma 2 2 6 2" xfId="12991" xr:uid="{00000000-0005-0000-0000-000062330000}"/>
    <cellStyle name="Comma 2 2 7" xfId="12992" xr:uid="{00000000-0005-0000-0000-000063330000}"/>
    <cellStyle name="Comma 2 3" xfId="14" xr:uid="{00000000-0005-0000-0000-000064330000}"/>
    <cellStyle name="Comma 2 4" xfId="12993" xr:uid="{00000000-0005-0000-0000-000065330000}"/>
    <cellStyle name="Comma 2 4 2" xfId="12994" xr:uid="{00000000-0005-0000-0000-000066330000}"/>
    <cellStyle name="Comma 2 4 3" xfId="12995" xr:uid="{00000000-0005-0000-0000-000067330000}"/>
    <cellStyle name="Comma 2 5" xfId="12996" xr:uid="{00000000-0005-0000-0000-000068330000}"/>
    <cellStyle name="Comma 2 5 2" xfId="12997" xr:uid="{00000000-0005-0000-0000-000069330000}"/>
    <cellStyle name="Comma 2 5 3" xfId="12998" xr:uid="{00000000-0005-0000-0000-00006A330000}"/>
    <cellStyle name="Comma 2 6" xfId="12999" xr:uid="{00000000-0005-0000-0000-00006B330000}"/>
    <cellStyle name="Comma 2 7" xfId="11" xr:uid="{00000000-0005-0000-0000-00006C330000}"/>
    <cellStyle name="Comma 2 7 2" xfId="13000" xr:uid="{00000000-0005-0000-0000-00006D330000}"/>
    <cellStyle name="Comma 2 8" xfId="13001" xr:uid="{00000000-0005-0000-0000-00006E330000}"/>
    <cellStyle name="Comma 2 8 2" xfId="13002" xr:uid="{00000000-0005-0000-0000-00006F330000}"/>
    <cellStyle name="Comma 2 8 3" xfId="13003" xr:uid="{00000000-0005-0000-0000-000070330000}"/>
    <cellStyle name="Comma 2 8 3 2" xfId="13004" xr:uid="{00000000-0005-0000-0000-000071330000}"/>
    <cellStyle name="Comma 2 8 3 2 2" xfId="13005" xr:uid="{00000000-0005-0000-0000-000072330000}"/>
    <cellStyle name="Comma 2 8 3 3" xfId="13006" xr:uid="{00000000-0005-0000-0000-000073330000}"/>
    <cellStyle name="Comma 2 8 4" xfId="13007" xr:uid="{00000000-0005-0000-0000-000074330000}"/>
    <cellStyle name="Comma 2 8 4 2" xfId="13008" xr:uid="{00000000-0005-0000-0000-000075330000}"/>
    <cellStyle name="Comma 2 8 5" xfId="13009" xr:uid="{00000000-0005-0000-0000-000076330000}"/>
    <cellStyle name="Comma 2 9" xfId="13010" xr:uid="{00000000-0005-0000-0000-000077330000}"/>
    <cellStyle name="Comma 2_Est Dec 09_final_22.01.10 for sectoral volumes" xfId="13011" xr:uid="{00000000-0005-0000-0000-000078330000}"/>
    <cellStyle name="Comma 20" xfId="13012" xr:uid="{00000000-0005-0000-0000-000079330000}"/>
    <cellStyle name="Comma 204" xfId="15620" xr:uid="{00000000-0005-0000-0000-00007A330000}"/>
    <cellStyle name="Comma 21" xfId="13013" xr:uid="{00000000-0005-0000-0000-00007B330000}"/>
    <cellStyle name="Comma 22" xfId="24" xr:uid="{00000000-0005-0000-0000-00007C330000}"/>
    <cellStyle name="Comma 23" xfId="13014" xr:uid="{00000000-0005-0000-0000-00007D330000}"/>
    <cellStyle name="Comma 24" xfId="13015" xr:uid="{00000000-0005-0000-0000-00007E330000}"/>
    <cellStyle name="Comma 25" xfId="15445" xr:uid="{00000000-0005-0000-0000-00007F330000}"/>
    <cellStyle name="Comma 3" xfId="4" xr:uid="{00000000-0005-0000-0000-000080330000}"/>
    <cellStyle name="Comma 3 2" xfId="13016" xr:uid="{00000000-0005-0000-0000-000081330000}"/>
    <cellStyle name="Comma 3 3" xfId="13017" xr:uid="{00000000-0005-0000-0000-000082330000}"/>
    <cellStyle name="Comma 4" xfId="19" xr:uid="{00000000-0005-0000-0000-000083330000}"/>
    <cellStyle name="Comma 4 2" xfId="13018" xr:uid="{00000000-0005-0000-0000-000084330000}"/>
    <cellStyle name="Comma 4 2 2" xfId="13019" xr:uid="{00000000-0005-0000-0000-000085330000}"/>
    <cellStyle name="Comma 4 2 2 2" xfId="13020" xr:uid="{00000000-0005-0000-0000-000086330000}"/>
    <cellStyle name="Comma 4 2 2 2 2" xfId="13021" xr:uid="{00000000-0005-0000-0000-000087330000}"/>
    <cellStyle name="Comma 4 2 2 3" xfId="13022" xr:uid="{00000000-0005-0000-0000-000088330000}"/>
    <cellStyle name="Comma 4 2 3" xfId="13023" xr:uid="{00000000-0005-0000-0000-000089330000}"/>
    <cellStyle name="Comma 4 2 3 2" xfId="13024" xr:uid="{00000000-0005-0000-0000-00008A330000}"/>
    <cellStyle name="Comma 4 2 4" xfId="13025" xr:uid="{00000000-0005-0000-0000-00008B330000}"/>
    <cellStyle name="Comma 4 2 4 2" xfId="15446" xr:uid="{00000000-0005-0000-0000-00008C330000}"/>
    <cellStyle name="Comma 4 3" xfId="20" xr:uid="{00000000-0005-0000-0000-00008D330000}"/>
    <cellStyle name="Comma 5" xfId="16" xr:uid="{00000000-0005-0000-0000-00008E330000}"/>
    <cellStyle name="Comma 5 2" xfId="13026" xr:uid="{00000000-0005-0000-0000-00008F330000}"/>
    <cellStyle name="Comma 5 3" xfId="13027" xr:uid="{00000000-0005-0000-0000-000090330000}"/>
    <cellStyle name="Comma 5 3 2" xfId="13028" xr:uid="{00000000-0005-0000-0000-000091330000}"/>
    <cellStyle name="Comma 5 3 3" xfId="13029" xr:uid="{00000000-0005-0000-0000-000092330000}"/>
    <cellStyle name="Comma 51" xfId="13030" xr:uid="{00000000-0005-0000-0000-000093330000}"/>
    <cellStyle name="Comma 51 2" xfId="13031" xr:uid="{00000000-0005-0000-0000-000094330000}"/>
    <cellStyle name="Comma 6" xfId="23" xr:uid="{00000000-0005-0000-0000-000095330000}"/>
    <cellStyle name="Comma 6 2" xfId="13032" xr:uid="{00000000-0005-0000-0000-000096330000}"/>
    <cellStyle name="Comma 6 3" xfId="13033" xr:uid="{00000000-0005-0000-0000-000097330000}"/>
    <cellStyle name="Comma 7" xfId="13034" xr:uid="{00000000-0005-0000-0000-000098330000}"/>
    <cellStyle name="Comma 7 2" xfId="13035" xr:uid="{00000000-0005-0000-0000-000099330000}"/>
    <cellStyle name="Comma 7 2 2" xfId="13036" xr:uid="{00000000-0005-0000-0000-00009A330000}"/>
    <cellStyle name="Comma 7 2 2 2" xfId="13037" xr:uid="{00000000-0005-0000-0000-00009B330000}"/>
    <cellStyle name="Comma 7 2 3" xfId="13038" xr:uid="{00000000-0005-0000-0000-00009C330000}"/>
    <cellStyle name="Comma 7 3" xfId="13039" xr:uid="{00000000-0005-0000-0000-00009D330000}"/>
    <cellStyle name="Comma 7 3 2" xfId="13040" xr:uid="{00000000-0005-0000-0000-00009E330000}"/>
    <cellStyle name="Comma 7 4" xfId="13041" xr:uid="{00000000-0005-0000-0000-00009F330000}"/>
    <cellStyle name="Comma 8" xfId="13042" xr:uid="{00000000-0005-0000-0000-0000A0330000}"/>
    <cellStyle name="Comma 9" xfId="13043" xr:uid="{00000000-0005-0000-0000-0000A1330000}"/>
    <cellStyle name="Comma 9 2" xfId="13044" xr:uid="{00000000-0005-0000-0000-0000A2330000}"/>
    <cellStyle name="Comma 9 3" xfId="13045" xr:uid="{00000000-0005-0000-0000-0000A3330000}"/>
    <cellStyle name="Comma 9 3 2" xfId="13046" xr:uid="{00000000-0005-0000-0000-0000A4330000}"/>
    <cellStyle name="Comma 9 3 2 2" xfId="13047" xr:uid="{00000000-0005-0000-0000-0000A5330000}"/>
    <cellStyle name="Comma 9 3 3" xfId="13048" xr:uid="{00000000-0005-0000-0000-0000A6330000}"/>
    <cellStyle name="Comma 9 4" xfId="13049" xr:uid="{00000000-0005-0000-0000-0000A7330000}"/>
    <cellStyle name="Comma 9 4 2" xfId="13050" xr:uid="{00000000-0005-0000-0000-0000A8330000}"/>
    <cellStyle name="Comma 9 5" xfId="13051" xr:uid="{00000000-0005-0000-0000-0000A9330000}"/>
    <cellStyle name="Currency [00]" xfId="15447" xr:uid="{00000000-0005-0000-0000-0000AA330000}"/>
    <cellStyle name="Currency(DM)" xfId="15448" xr:uid="{00000000-0005-0000-0000-0000AB330000}"/>
    <cellStyle name="Currency(UK)" xfId="15449" xr:uid="{00000000-0005-0000-0000-0000AC330000}"/>
    <cellStyle name="Currency(UK) 2" xfId="15622" xr:uid="{F54E2E07-C319-47AB-8FF6-917D956C0E57}"/>
    <cellStyle name="Currency(UK) 2 2" xfId="15667" xr:uid="{3BBCBAFE-2018-43B3-A3D8-7E32BB270CC1}"/>
    <cellStyle name="Currency(UK) 3" xfId="15664" xr:uid="{3F4091B4-017B-4F07-8CF4-0DB838095167}"/>
    <cellStyle name="Custom - Style8" xfId="13" xr:uid="{00000000-0005-0000-0000-0000AD330000}"/>
    <cellStyle name="Dark" xfId="15450" xr:uid="{00000000-0005-0000-0000-0000AE330000}"/>
    <cellStyle name="Dark 2" xfId="15451" xr:uid="{00000000-0005-0000-0000-0000AF330000}"/>
    <cellStyle name="date" xfId="15452" xr:uid="{00000000-0005-0000-0000-0000B0330000}"/>
    <cellStyle name="Date Short" xfId="15453" xr:uid="{00000000-0005-0000-0000-0000B1330000}"/>
    <cellStyle name="Date Short 2" xfId="15454" xr:uid="{00000000-0005-0000-0000-0000B2330000}"/>
    <cellStyle name="Datum" xfId="15455" xr:uid="{00000000-0005-0000-0000-0000B3330000}"/>
    <cellStyle name="Datum(text)" xfId="15456" xr:uid="{00000000-0005-0000-0000-0000B4330000}"/>
    <cellStyle name="DELTA" xfId="15457" xr:uid="{00000000-0005-0000-0000-0000B5330000}"/>
    <cellStyle name="Dezimal (4)" xfId="15458" xr:uid="{00000000-0005-0000-0000-0000B6330000}"/>
    <cellStyle name="Dezimal (6)" xfId="15459" xr:uid="{00000000-0005-0000-0000-0000B7330000}"/>
    <cellStyle name="Dezimal [0]_5.6" xfId="15460" xr:uid="{00000000-0005-0000-0000-0000B8330000}"/>
    <cellStyle name="Dezimal_5.6" xfId="15461" xr:uid="{00000000-0005-0000-0000-0000B9330000}"/>
    <cellStyle name="Dollars" xfId="15462" xr:uid="{00000000-0005-0000-0000-0000BA330000}"/>
    <cellStyle name="Enter Currency (0)" xfId="15463" xr:uid="{00000000-0005-0000-0000-0000BB330000}"/>
    <cellStyle name="Enter Currency (2)" xfId="15464" xr:uid="{00000000-0005-0000-0000-0000BC330000}"/>
    <cellStyle name="Enter Units (0)" xfId="15465" xr:uid="{00000000-0005-0000-0000-0000BD330000}"/>
    <cellStyle name="Enter Units (1)" xfId="15466" xr:uid="{00000000-0005-0000-0000-0000BE330000}"/>
    <cellStyle name="Enter Units (2)" xfId="15467" xr:uid="{00000000-0005-0000-0000-0000BF330000}"/>
    <cellStyle name="Euro" xfId="13052" xr:uid="{00000000-0005-0000-0000-0000C0330000}"/>
    <cellStyle name="Explanatory Text 2" xfId="13053" xr:uid="{00000000-0005-0000-0000-0000C1330000}"/>
    <cellStyle name="Explanatory Text 2 2" xfId="13054" xr:uid="{00000000-0005-0000-0000-0000C2330000}"/>
    <cellStyle name="Explanatory Text 3" xfId="13055" xr:uid="{00000000-0005-0000-0000-0000C3330000}"/>
    <cellStyle name="Explanatory Text 4" xfId="13056" xr:uid="{00000000-0005-0000-0000-0000C4330000}"/>
    <cellStyle name="Explanatory Text 5" xfId="13057" xr:uid="{00000000-0005-0000-0000-0000C5330000}"/>
    <cellStyle name="FDC-Pos" xfId="15468" xr:uid="{00000000-0005-0000-0000-0000C6330000}"/>
    <cellStyle name="Fixed" xfId="15469" xr:uid="{00000000-0005-0000-0000-0000C7330000}"/>
    <cellStyle name="FORM" xfId="15470" xr:uid="{00000000-0005-0000-0000-0000C8330000}"/>
    <cellStyle name="Form-name" xfId="15471" xr:uid="{00000000-0005-0000-0000-0000C9330000}"/>
    <cellStyle name="Form-name 2" xfId="15472" xr:uid="{00000000-0005-0000-0000-0000CA330000}"/>
    <cellStyle name="Form-nr" xfId="15473" xr:uid="{00000000-0005-0000-0000-0000CB330000}"/>
    <cellStyle name="Form-nr 2" xfId="15474" xr:uid="{00000000-0005-0000-0000-0000CC330000}"/>
    <cellStyle name="GL_Check" xfId="13058" xr:uid="{00000000-0005-0000-0000-0000CD330000}"/>
    <cellStyle name="Good 2" xfId="13059" xr:uid="{00000000-0005-0000-0000-0000CE330000}"/>
    <cellStyle name="Good 2 2" xfId="13060" xr:uid="{00000000-0005-0000-0000-0000CF330000}"/>
    <cellStyle name="Good 3" xfId="13061" xr:uid="{00000000-0005-0000-0000-0000D0330000}"/>
    <cellStyle name="Good 4" xfId="13062" xr:uid="{00000000-0005-0000-0000-0000D1330000}"/>
    <cellStyle name="Good 5" xfId="13063" xr:uid="{00000000-0005-0000-0000-0000D2330000}"/>
    <cellStyle name="Grand_Total" xfId="13064" xr:uid="{00000000-0005-0000-0000-0000D3330000}"/>
    <cellStyle name="Grey" xfId="15475" xr:uid="{00000000-0005-0000-0000-0000D4330000}"/>
    <cellStyle name="Grey 2" xfId="15476" xr:uid="{00000000-0005-0000-0000-0000D5330000}"/>
    <cellStyle name="HEADER" xfId="15477" xr:uid="{00000000-0005-0000-0000-0000D6330000}"/>
    <cellStyle name="Header1" xfId="15478" xr:uid="{00000000-0005-0000-0000-0000D7330000}"/>
    <cellStyle name="Header2" xfId="15479" xr:uid="{00000000-0005-0000-0000-0000D8330000}"/>
    <cellStyle name="Header2 2" xfId="15623" xr:uid="{086B809C-5215-4100-AE67-7C7F65788793}"/>
    <cellStyle name="Header2 2 2" xfId="15668" xr:uid="{4B8386E6-902F-49F0-BB6A-686E4BB93B0B}"/>
    <cellStyle name="Heading 1 2" xfId="13065" xr:uid="{00000000-0005-0000-0000-0000D9330000}"/>
    <cellStyle name="Heading 1 2 2" xfId="13066" xr:uid="{00000000-0005-0000-0000-0000DA330000}"/>
    <cellStyle name="Heading 1 3" xfId="13067" xr:uid="{00000000-0005-0000-0000-0000DB330000}"/>
    <cellStyle name="Heading 2 2" xfId="13068" xr:uid="{00000000-0005-0000-0000-0000DC330000}"/>
    <cellStyle name="Heading 2 2 2" xfId="13069" xr:uid="{00000000-0005-0000-0000-0000DD330000}"/>
    <cellStyle name="Heading 2 3" xfId="13070" xr:uid="{00000000-0005-0000-0000-0000DE330000}"/>
    <cellStyle name="Heading 3 2" xfId="13071" xr:uid="{00000000-0005-0000-0000-0000DF330000}"/>
    <cellStyle name="Heading 3 2 2" xfId="13072" xr:uid="{00000000-0005-0000-0000-0000E0330000}"/>
    <cellStyle name="Heading 3 3" xfId="13073" xr:uid="{00000000-0005-0000-0000-0000E1330000}"/>
    <cellStyle name="Heading 4 2" xfId="13074" xr:uid="{00000000-0005-0000-0000-0000E2330000}"/>
    <cellStyle name="Heading 4 2 2" xfId="13075" xr:uid="{00000000-0005-0000-0000-0000E3330000}"/>
    <cellStyle name="Heading 4 3" xfId="13076" xr:uid="{00000000-0005-0000-0000-0000E4330000}"/>
    <cellStyle name="Heading1" xfId="13077" xr:uid="{00000000-0005-0000-0000-0000E5330000}"/>
    <cellStyle name="Heading2" xfId="13078" xr:uid="{00000000-0005-0000-0000-0000E6330000}"/>
    <cellStyle name="Heading2 2" xfId="13079" xr:uid="{00000000-0005-0000-0000-0000E7330000}"/>
    <cellStyle name="Heading2 3" xfId="13080" xr:uid="{00000000-0005-0000-0000-0000E8330000}"/>
    <cellStyle name="Heading3" xfId="13081" xr:uid="{00000000-0005-0000-0000-0000E9330000}"/>
    <cellStyle name="Hyperlink 2" xfId="13082" xr:uid="{00000000-0005-0000-0000-0000EA330000}"/>
    <cellStyle name="Hyperlink 3" xfId="13083" xr:uid="{00000000-0005-0000-0000-0000EB330000}"/>
    <cellStyle name="Hyperlink 4" xfId="15480" xr:uid="{00000000-0005-0000-0000-0000EC330000}"/>
    <cellStyle name="Indian Amount" xfId="15481" xr:uid="{00000000-0005-0000-0000-0000ED330000}"/>
    <cellStyle name="Input [yellow]" xfId="15482" xr:uid="{00000000-0005-0000-0000-0000EE330000}"/>
    <cellStyle name="Input [yellow] 2" xfId="15483" xr:uid="{00000000-0005-0000-0000-0000EF330000}"/>
    <cellStyle name="Input [yellow] 2 2" xfId="15625" xr:uid="{CDBA9F50-93AD-46D6-87A3-6E787D4ED034}"/>
    <cellStyle name="Input [yellow] 2 2 2" xfId="15670" xr:uid="{F78A92F8-E3A2-4419-8598-84EFD75C5218}"/>
    <cellStyle name="Input [yellow] 2 3" xfId="15666" xr:uid="{8C624B07-3DF6-4598-8D54-16A0077C6741}"/>
    <cellStyle name="Input [yellow] 3" xfId="15624" xr:uid="{A6691DEC-3E09-4CA8-B403-D7E296F1465E}"/>
    <cellStyle name="Input [yellow] 3 2" xfId="15669" xr:uid="{83FDF66F-5D38-4BD0-8693-EAFE0BB38B55}"/>
    <cellStyle name="Input [yellow] 4" xfId="15665" xr:uid="{0B63E445-20BA-485E-BB17-767C2F5DC354}"/>
    <cellStyle name="Input 2" xfId="13084" xr:uid="{00000000-0005-0000-0000-0000F0330000}"/>
    <cellStyle name="Input 2 2" xfId="13085" xr:uid="{00000000-0005-0000-0000-0000F1330000}"/>
    <cellStyle name="Input 3" xfId="13086" xr:uid="{00000000-0005-0000-0000-0000F2330000}"/>
    <cellStyle name="Input 4" xfId="13087" xr:uid="{00000000-0005-0000-0000-0000F3330000}"/>
    <cellStyle name="Input 5" xfId="13088" xr:uid="{00000000-0005-0000-0000-0000F4330000}"/>
    <cellStyle name="INR" xfId="15484" xr:uid="{00000000-0005-0000-0000-0000F5330000}"/>
    <cellStyle name="inr.ps" xfId="15485" xr:uid="{00000000-0005-0000-0000-0000F6330000}"/>
    <cellStyle name="INR_Consolidated (Opening)" xfId="15486" xr:uid="{00000000-0005-0000-0000-0000F7330000}"/>
    <cellStyle name="KGName" xfId="15487" xr:uid="{00000000-0005-0000-0000-0000F8330000}"/>
    <cellStyle name="KGName 2" xfId="15488" xr:uid="{00000000-0005-0000-0000-0000F9330000}"/>
    <cellStyle name="KG-Nr" xfId="15489" xr:uid="{00000000-0005-0000-0000-0000FA330000}"/>
    <cellStyle name="KG-Nr 2" xfId="15490" xr:uid="{00000000-0005-0000-0000-0000FB330000}"/>
    <cellStyle name="Kol.-Titel" xfId="15491" xr:uid="{00000000-0005-0000-0000-0000FC330000}"/>
    <cellStyle name="Kol.-Titel 2" xfId="15492" xr:uid="{00000000-0005-0000-0000-0000FD330000}"/>
    <cellStyle name="Linie" xfId="15493" xr:uid="{00000000-0005-0000-0000-0000FE330000}"/>
    <cellStyle name="Linie 2" xfId="15494" xr:uid="{00000000-0005-0000-0000-0000FF330000}"/>
    <cellStyle name="Linie-nr" xfId="15495" xr:uid="{00000000-0005-0000-0000-000000340000}"/>
    <cellStyle name="Link Currency (0)" xfId="15496" xr:uid="{00000000-0005-0000-0000-000001340000}"/>
    <cellStyle name="Link Currency (2)" xfId="15497" xr:uid="{00000000-0005-0000-0000-000002340000}"/>
    <cellStyle name="Link Units (0)" xfId="15498" xr:uid="{00000000-0005-0000-0000-000003340000}"/>
    <cellStyle name="Link Units (1)" xfId="15499" xr:uid="{00000000-0005-0000-0000-000004340000}"/>
    <cellStyle name="Link Units (2)" xfId="15500" xr:uid="{00000000-0005-0000-0000-000005340000}"/>
    <cellStyle name="Linked Cell 2" xfId="13089" xr:uid="{00000000-0005-0000-0000-000006340000}"/>
    <cellStyle name="Linked Cell 2 2" xfId="13090" xr:uid="{00000000-0005-0000-0000-000007340000}"/>
    <cellStyle name="Linked Cell 3" xfId="13091" xr:uid="{00000000-0005-0000-0000-000008340000}"/>
    <cellStyle name="Linked Cell 4" xfId="13092" xr:uid="{00000000-0005-0000-0000-000009340000}"/>
    <cellStyle name="Linked Cell 5" xfId="13093" xr:uid="{00000000-0005-0000-0000-00000A340000}"/>
    <cellStyle name="Milliers [0]_~0396403" xfId="15501" xr:uid="{00000000-0005-0000-0000-00000B340000}"/>
    <cellStyle name="Milliers_~0396403" xfId="15502" xr:uid="{00000000-0005-0000-0000-00000C340000}"/>
    <cellStyle name="Monétaire [0]_~0396403" xfId="15503" xr:uid="{00000000-0005-0000-0000-00000D340000}"/>
    <cellStyle name="Monétaire_~0396403" xfId="15504" xr:uid="{00000000-0005-0000-0000-00000E340000}"/>
    <cellStyle name="Neutral 2" xfId="13094" xr:uid="{00000000-0005-0000-0000-00000F340000}"/>
    <cellStyle name="Neutral 2 2" xfId="13095" xr:uid="{00000000-0005-0000-0000-000010340000}"/>
    <cellStyle name="Neutral 3" xfId="13096" xr:uid="{00000000-0005-0000-0000-000011340000}"/>
    <cellStyle name="Neutral 4" xfId="13097" xr:uid="{00000000-0005-0000-0000-000012340000}"/>
    <cellStyle name="Neutral 5" xfId="13098" xr:uid="{00000000-0005-0000-0000-000013340000}"/>
    <cellStyle name="no dec" xfId="15505" xr:uid="{00000000-0005-0000-0000-000014340000}"/>
    <cellStyle name="Norma,_4441-THANA MAT" xfId="15506" xr:uid="{00000000-0005-0000-0000-000015340000}"/>
    <cellStyle name="Normal" xfId="0" builtinId="0"/>
    <cellStyle name="Normal - Style1" xfId="15266" xr:uid="{00000000-0005-0000-0000-000017340000}"/>
    <cellStyle name="Normal 10" xfId="13099" xr:uid="{00000000-0005-0000-0000-000018340000}"/>
    <cellStyle name="Normal 10 2" xfId="13100" xr:uid="{00000000-0005-0000-0000-000019340000}"/>
    <cellStyle name="Normal 10 2 2" xfId="13101" xr:uid="{00000000-0005-0000-0000-00001A340000}"/>
    <cellStyle name="Normal 10 2 2 2" xfId="13102" xr:uid="{00000000-0005-0000-0000-00001B340000}"/>
    <cellStyle name="Normal 10 2 3" xfId="13103" xr:uid="{00000000-0005-0000-0000-00001C340000}"/>
    <cellStyle name="Normal 10 3" xfId="13104" xr:uid="{00000000-0005-0000-0000-00001D340000}"/>
    <cellStyle name="Normal 10 3 2" xfId="13105" xr:uid="{00000000-0005-0000-0000-00001E340000}"/>
    <cellStyle name="Normal 10 4" xfId="13106" xr:uid="{00000000-0005-0000-0000-00001F340000}"/>
    <cellStyle name="Normal 10 5" xfId="13107" xr:uid="{00000000-0005-0000-0000-000020340000}"/>
    <cellStyle name="Normal 11" xfId="13108" xr:uid="{00000000-0005-0000-0000-000021340000}"/>
    <cellStyle name="Normal 11 2" xfId="13109" xr:uid="{00000000-0005-0000-0000-000022340000}"/>
    <cellStyle name="Normal 11 2 2" xfId="13110" xr:uid="{00000000-0005-0000-0000-000023340000}"/>
    <cellStyle name="Normal 11 2 2 2" xfId="13111" xr:uid="{00000000-0005-0000-0000-000024340000}"/>
    <cellStyle name="Normal 11 2 3" xfId="13112" xr:uid="{00000000-0005-0000-0000-000025340000}"/>
    <cellStyle name="Normal 11 3" xfId="13113" xr:uid="{00000000-0005-0000-0000-000026340000}"/>
    <cellStyle name="Normal 11 3 2" xfId="13114" xr:uid="{00000000-0005-0000-0000-000027340000}"/>
    <cellStyle name="Normal 11 4" xfId="13115" xr:uid="{00000000-0005-0000-0000-000028340000}"/>
    <cellStyle name="Normal 12" xfId="13116" xr:uid="{00000000-0005-0000-0000-000029340000}"/>
    <cellStyle name="Normal 12 2" xfId="13117" xr:uid="{00000000-0005-0000-0000-00002A340000}"/>
    <cellStyle name="Normal 12 2 2" xfId="13118" xr:uid="{00000000-0005-0000-0000-00002B340000}"/>
    <cellStyle name="Normal 12 2 2 2" xfId="13119" xr:uid="{00000000-0005-0000-0000-00002C340000}"/>
    <cellStyle name="Normal 12 2 3" xfId="13120" xr:uid="{00000000-0005-0000-0000-00002D340000}"/>
    <cellStyle name="Normal 12 3" xfId="13121" xr:uid="{00000000-0005-0000-0000-00002E340000}"/>
    <cellStyle name="Normal 12 3 2" xfId="13122" xr:uid="{00000000-0005-0000-0000-00002F340000}"/>
    <cellStyle name="Normal 12 4" xfId="13123" xr:uid="{00000000-0005-0000-0000-000030340000}"/>
    <cellStyle name="Normal 12 5" xfId="13124" xr:uid="{00000000-0005-0000-0000-000031340000}"/>
    <cellStyle name="Normal 12 5 2" xfId="13125" xr:uid="{00000000-0005-0000-0000-000032340000}"/>
    <cellStyle name="Normal 12 5 2 2" xfId="13126" xr:uid="{00000000-0005-0000-0000-000033340000}"/>
    <cellStyle name="Normal 12 5 3" xfId="13127" xr:uid="{00000000-0005-0000-0000-000034340000}"/>
    <cellStyle name="Normal 12 6" xfId="13128" xr:uid="{00000000-0005-0000-0000-000035340000}"/>
    <cellStyle name="Normal 12 6 2" xfId="13129" xr:uid="{00000000-0005-0000-0000-000036340000}"/>
    <cellStyle name="Normal 12 7" xfId="13130" xr:uid="{00000000-0005-0000-0000-000037340000}"/>
    <cellStyle name="Normal 13" xfId="13131" xr:uid="{00000000-0005-0000-0000-000038340000}"/>
    <cellStyle name="Normal 13 2" xfId="13132" xr:uid="{00000000-0005-0000-0000-000039340000}"/>
    <cellStyle name="Normal 13 3" xfId="13133" xr:uid="{00000000-0005-0000-0000-00003A340000}"/>
    <cellStyle name="Normal 13 4" xfId="13134" xr:uid="{00000000-0005-0000-0000-00003B340000}"/>
    <cellStyle name="Normal 13 5" xfId="13135" xr:uid="{00000000-0005-0000-0000-00003C340000}"/>
    <cellStyle name="Normal 13 5 2" xfId="13136" xr:uid="{00000000-0005-0000-0000-00003D340000}"/>
    <cellStyle name="Normal 13 5 2 2" xfId="13137" xr:uid="{00000000-0005-0000-0000-00003E340000}"/>
    <cellStyle name="Normal 13 5 3" xfId="13138" xr:uid="{00000000-0005-0000-0000-00003F340000}"/>
    <cellStyle name="Normal 13 6" xfId="13139" xr:uid="{00000000-0005-0000-0000-000040340000}"/>
    <cellStyle name="Normal 13 6 2" xfId="13140" xr:uid="{00000000-0005-0000-0000-000041340000}"/>
    <cellStyle name="Normal 13 7" xfId="13141" xr:uid="{00000000-0005-0000-0000-000042340000}"/>
    <cellStyle name="Normal 13 8" xfId="15507" xr:uid="{00000000-0005-0000-0000-000043340000}"/>
    <cellStyle name="Normal 14" xfId="13142" xr:uid="{00000000-0005-0000-0000-000044340000}"/>
    <cellStyle name="Normal 14 2" xfId="13143" xr:uid="{00000000-0005-0000-0000-000045340000}"/>
    <cellStyle name="Normal 14 2 2" xfId="13144" xr:uid="{00000000-0005-0000-0000-000046340000}"/>
    <cellStyle name="Normal 14 2 2 2" xfId="13145" xr:uid="{00000000-0005-0000-0000-000047340000}"/>
    <cellStyle name="Normal 14 2 3" xfId="13146" xr:uid="{00000000-0005-0000-0000-000048340000}"/>
    <cellStyle name="Normal 14 3" xfId="13147" xr:uid="{00000000-0005-0000-0000-000049340000}"/>
    <cellStyle name="Normal 14 3 2" xfId="13148" xr:uid="{00000000-0005-0000-0000-00004A340000}"/>
    <cellStyle name="Normal 14 4" xfId="13149" xr:uid="{00000000-0005-0000-0000-00004B340000}"/>
    <cellStyle name="Normal 14 5" xfId="13150" xr:uid="{00000000-0005-0000-0000-00004C340000}"/>
    <cellStyle name="Normal 14 5 2" xfId="13151" xr:uid="{00000000-0005-0000-0000-00004D340000}"/>
    <cellStyle name="Normal 14 5 3" xfId="13152" xr:uid="{00000000-0005-0000-0000-00004E340000}"/>
    <cellStyle name="Normal 14 6" xfId="13153" xr:uid="{00000000-0005-0000-0000-00004F340000}"/>
    <cellStyle name="Normal 15" xfId="13154" xr:uid="{00000000-0005-0000-0000-000050340000}"/>
    <cellStyle name="Normal 15 2" xfId="13155" xr:uid="{00000000-0005-0000-0000-000051340000}"/>
    <cellStyle name="Normal 15 2 2" xfId="13156" xr:uid="{00000000-0005-0000-0000-000052340000}"/>
    <cellStyle name="Normal 15 2 2 2" xfId="13157" xr:uid="{00000000-0005-0000-0000-000053340000}"/>
    <cellStyle name="Normal 15 2 3" xfId="13158" xr:uid="{00000000-0005-0000-0000-000054340000}"/>
    <cellStyle name="Normal 15 2 4" xfId="13159" xr:uid="{00000000-0005-0000-0000-000055340000}"/>
    <cellStyle name="Normal 15 3" xfId="13160" xr:uid="{00000000-0005-0000-0000-000056340000}"/>
    <cellStyle name="Normal 15 3 2" xfId="13161" xr:uid="{00000000-0005-0000-0000-000057340000}"/>
    <cellStyle name="Normal 15 4" xfId="13162" xr:uid="{00000000-0005-0000-0000-000058340000}"/>
    <cellStyle name="Normal 16" xfId="13163" xr:uid="{00000000-0005-0000-0000-000059340000}"/>
    <cellStyle name="Normal 16 2" xfId="13164" xr:uid="{00000000-0005-0000-0000-00005A340000}"/>
    <cellStyle name="Normal 16 2 2" xfId="13165" xr:uid="{00000000-0005-0000-0000-00005B340000}"/>
    <cellStyle name="Normal 16 2 2 2" xfId="13166" xr:uid="{00000000-0005-0000-0000-00005C340000}"/>
    <cellStyle name="Normal 16 2 2 2 2" xfId="13167" xr:uid="{00000000-0005-0000-0000-00005D340000}"/>
    <cellStyle name="Normal 16 2 2 3" xfId="13168" xr:uid="{00000000-0005-0000-0000-00005E340000}"/>
    <cellStyle name="Normal 16 2 3" xfId="13169" xr:uid="{00000000-0005-0000-0000-00005F340000}"/>
    <cellStyle name="Normal 16 2 3 2" xfId="13170" xr:uid="{00000000-0005-0000-0000-000060340000}"/>
    <cellStyle name="Normal 16 2 4" xfId="13171" xr:uid="{00000000-0005-0000-0000-000061340000}"/>
    <cellStyle name="Normal 16 3" xfId="13172" xr:uid="{00000000-0005-0000-0000-000062340000}"/>
    <cellStyle name="Normal 16 3 2" xfId="13173" xr:uid="{00000000-0005-0000-0000-000063340000}"/>
    <cellStyle name="Normal 16 4" xfId="13174" xr:uid="{00000000-0005-0000-0000-000064340000}"/>
    <cellStyle name="Normal 17" xfId="13175" xr:uid="{00000000-0005-0000-0000-000065340000}"/>
    <cellStyle name="Normal 17 10" xfId="13176" xr:uid="{00000000-0005-0000-0000-000066340000}"/>
    <cellStyle name="Normal 17 10 2" xfId="13177" xr:uid="{00000000-0005-0000-0000-000067340000}"/>
    <cellStyle name="Normal 17 11" xfId="13178" xr:uid="{00000000-0005-0000-0000-000068340000}"/>
    <cellStyle name="Normal 17 11 2" xfId="13179" xr:uid="{00000000-0005-0000-0000-000069340000}"/>
    <cellStyle name="Normal 17 12" xfId="13180" xr:uid="{00000000-0005-0000-0000-00006A340000}"/>
    <cellStyle name="Normal 17 13" xfId="13181" xr:uid="{00000000-0005-0000-0000-00006B340000}"/>
    <cellStyle name="Normal 17 2" xfId="13182" xr:uid="{00000000-0005-0000-0000-00006C340000}"/>
    <cellStyle name="Normal 17 2 2" xfId="13183" xr:uid="{00000000-0005-0000-0000-00006D340000}"/>
    <cellStyle name="Normal 17 2 2 2" xfId="13184" xr:uid="{00000000-0005-0000-0000-00006E340000}"/>
    <cellStyle name="Normal 17 2 2 2 2" xfId="13185" xr:uid="{00000000-0005-0000-0000-00006F340000}"/>
    <cellStyle name="Normal 17 2 2 2 2 2" xfId="13186" xr:uid="{00000000-0005-0000-0000-000070340000}"/>
    <cellStyle name="Normal 17 2 2 2 2 2 2" xfId="13187" xr:uid="{00000000-0005-0000-0000-000071340000}"/>
    <cellStyle name="Normal 17 2 2 2 2 2 2 2" xfId="13188" xr:uid="{00000000-0005-0000-0000-000072340000}"/>
    <cellStyle name="Normal 17 2 2 2 2 2 2 2 2" xfId="13189" xr:uid="{00000000-0005-0000-0000-000073340000}"/>
    <cellStyle name="Normal 17 2 2 2 2 2 2 3" xfId="13190" xr:uid="{00000000-0005-0000-0000-000074340000}"/>
    <cellStyle name="Normal 17 2 2 2 2 2 3" xfId="13191" xr:uid="{00000000-0005-0000-0000-000075340000}"/>
    <cellStyle name="Normal 17 2 2 2 2 2 3 2" xfId="13192" xr:uid="{00000000-0005-0000-0000-000076340000}"/>
    <cellStyle name="Normal 17 2 2 2 2 2 4" xfId="13193" xr:uid="{00000000-0005-0000-0000-000077340000}"/>
    <cellStyle name="Normal 17 2 2 2 2 3" xfId="13194" xr:uid="{00000000-0005-0000-0000-000078340000}"/>
    <cellStyle name="Normal 17 2 2 2 2 3 2" xfId="13195" xr:uid="{00000000-0005-0000-0000-000079340000}"/>
    <cellStyle name="Normal 17 2 2 2 2 3 2 2" xfId="13196" xr:uid="{00000000-0005-0000-0000-00007A340000}"/>
    <cellStyle name="Normal 17 2 2 2 2 3 3" xfId="13197" xr:uid="{00000000-0005-0000-0000-00007B340000}"/>
    <cellStyle name="Normal 17 2 2 2 2 4" xfId="13198" xr:uid="{00000000-0005-0000-0000-00007C340000}"/>
    <cellStyle name="Normal 17 2 2 2 2 4 2" xfId="13199" xr:uid="{00000000-0005-0000-0000-00007D340000}"/>
    <cellStyle name="Normal 17 2 2 2 2 5" xfId="13200" xr:uid="{00000000-0005-0000-0000-00007E340000}"/>
    <cellStyle name="Normal 17 2 2 2 3" xfId="13201" xr:uid="{00000000-0005-0000-0000-00007F340000}"/>
    <cellStyle name="Normal 17 2 2 2 3 2" xfId="13202" xr:uid="{00000000-0005-0000-0000-000080340000}"/>
    <cellStyle name="Normal 17 2 2 2 3 2 2" xfId="13203" xr:uid="{00000000-0005-0000-0000-000081340000}"/>
    <cellStyle name="Normal 17 2 2 2 3 2 2 2" xfId="13204" xr:uid="{00000000-0005-0000-0000-000082340000}"/>
    <cellStyle name="Normal 17 2 2 2 3 2 2 2 2" xfId="13205" xr:uid="{00000000-0005-0000-0000-000083340000}"/>
    <cellStyle name="Normal 17 2 2 2 3 2 2 3" xfId="13206" xr:uid="{00000000-0005-0000-0000-000084340000}"/>
    <cellStyle name="Normal 17 2 2 2 3 2 3" xfId="13207" xr:uid="{00000000-0005-0000-0000-000085340000}"/>
    <cellStyle name="Normal 17 2 2 2 3 2 3 2" xfId="13208" xr:uid="{00000000-0005-0000-0000-000086340000}"/>
    <cellStyle name="Normal 17 2 2 2 3 2 4" xfId="13209" xr:uid="{00000000-0005-0000-0000-000087340000}"/>
    <cellStyle name="Normal 17 2 2 2 3 3" xfId="13210" xr:uid="{00000000-0005-0000-0000-000088340000}"/>
    <cellStyle name="Normal 17 2 2 2 3 3 2" xfId="13211" xr:uid="{00000000-0005-0000-0000-000089340000}"/>
    <cellStyle name="Normal 17 2 2 2 3 3 2 2" xfId="13212" xr:uid="{00000000-0005-0000-0000-00008A340000}"/>
    <cellStyle name="Normal 17 2 2 2 3 3 3" xfId="13213" xr:uid="{00000000-0005-0000-0000-00008B340000}"/>
    <cellStyle name="Normal 17 2 2 2 3 4" xfId="13214" xr:uid="{00000000-0005-0000-0000-00008C340000}"/>
    <cellStyle name="Normal 17 2 2 2 3 4 2" xfId="13215" xr:uid="{00000000-0005-0000-0000-00008D340000}"/>
    <cellStyle name="Normal 17 2 2 2 3 5" xfId="13216" xr:uid="{00000000-0005-0000-0000-00008E340000}"/>
    <cellStyle name="Normal 17 2 2 2 4" xfId="13217" xr:uid="{00000000-0005-0000-0000-00008F340000}"/>
    <cellStyle name="Normal 17 2 2 2 4 2" xfId="13218" xr:uid="{00000000-0005-0000-0000-000090340000}"/>
    <cellStyle name="Normal 17 2 2 2 4 2 2" xfId="13219" xr:uid="{00000000-0005-0000-0000-000091340000}"/>
    <cellStyle name="Normal 17 2 2 2 4 2 2 2" xfId="13220" xr:uid="{00000000-0005-0000-0000-000092340000}"/>
    <cellStyle name="Normal 17 2 2 2 4 2 3" xfId="13221" xr:uid="{00000000-0005-0000-0000-000093340000}"/>
    <cellStyle name="Normal 17 2 2 2 4 3" xfId="13222" xr:uid="{00000000-0005-0000-0000-000094340000}"/>
    <cellStyle name="Normal 17 2 2 2 4 3 2" xfId="13223" xr:uid="{00000000-0005-0000-0000-000095340000}"/>
    <cellStyle name="Normal 17 2 2 2 4 4" xfId="13224" xr:uid="{00000000-0005-0000-0000-000096340000}"/>
    <cellStyle name="Normal 17 2 2 2 5" xfId="13225" xr:uid="{00000000-0005-0000-0000-000097340000}"/>
    <cellStyle name="Normal 17 2 2 2 5 2" xfId="13226" xr:uid="{00000000-0005-0000-0000-000098340000}"/>
    <cellStyle name="Normal 17 2 2 2 5 2 2" xfId="13227" xr:uid="{00000000-0005-0000-0000-000099340000}"/>
    <cellStyle name="Normal 17 2 2 2 5 3" xfId="13228" xr:uid="{00000000-0005-0000-0000-00009A340000}"/>
    <cellStyle name="Normal 17 2 2 2 6" xfId="13229" xr:uid="{00000000-0005-0000-0000-00009B340000}"/>
    <cellStyle name="Normal 17 2 2 2 6 2" xfId="13230" xr:uid="{00000000-0005-0000-0000-00009C340000}"/>
    <cellStyle name="Normal 17 2 2 2 7" xfId="13231" xr:uid="{00000000-0005-0000-0000-00009D340000}"/>
    <cellStyle name="Normal 17 2 2 3" xfId="13232" xr:uid="{00000000-0005-0000-0000-00009E340000}"/>
    <cellStyle name="Normal 17 2 2 3 2" xfId="13233" xr:uid="{00000000-0005-0000-0000-00009F340000}"/>
    <cellStyle name="Normal 17 2 2 3 2 2" xfId="13234" xr:uid="{00000000-0005-0000-0000-0000A0340000}"/>
    <cellStyle name="Normal 17 2 2 3 2 2 2" xfId="13235" xr:uid="{00000000-0005-0000-0000-0000A1340000}"/>
    <cellStyle name="Normal 17 2 2 3 2 2 2 2" xfId="13236" xr:uid="{00000000-0005-0000-0000-0000A2340000}"/>
    <cellStyle name="Normal 17 2 2 3 2 2 3" xfId="13237" xr:uid="{00000000-0005-0000-0000-0000A3340000}"/>
    <cellStyle name="Normal 17 2 2 3 2 3" xfId="13238" xr:uid="{00000000-0005-0000-0000-0000A4340000}"/>
    <cellStyle name="Normal 17 2 2 3 2 3 2" xfId="13239" xr:uid="{00000000-0005-0000-0000-0000A5340000}"/>
    <cellStyle name="Normal 17 2 2 3 2 4" xfId="13240" xr:uid="{00000000-0005-0000-0000-0000A6340000}"/>
    <cellStyle name="Normal 17 2 2 3 3" xfId="13241" xr:uid="{00000000-0005-0000-0000-0000A7340000}"/>
    <cellStyle name="Normal 17 2 2 3 3 2" xfId="13242" xr:uid="{00000000-0005-0000-0000-0000A8340000}"/>
    <cellStyle name="Normal 17 2 2 3 3 2 2" xfId="13243" xr:uid="{00000000-0005-0000-0000-0000A9340000}"/>
    <cellStyle name="Normal 17 2 2 3 3 3" xfId="13244" xr:uid="{00000000-0005-0000-0000-0000AA340000}"/>
    <cellStyle name="Normal 17 2 2 3 4" xfId="13245" xr:uid="{00000000-0005-0000-0000-0000AB340000}"/>
    <cellStyle name="Normal 17 2 2 3 4 2" xfId="13246" xr:uid="{00000000-0005-0000-0000-0000AC340000}"/>
    <cellStyle name="Normal 17 2 2 3 5" xfId="13247" xr:uid="{00000000-0005-0000-0000-0000AD340000}"/>
    <cellStyle name="Normal 17 2 2 4" xfId="13248" xr:uid="{00000000-0005-0000-0000-0000AE340000}"/>
    <cellStyle name="Normal 17 2 2 4 2" xfId="13249" xr:uid="{00000000-0005-0000-0000-0000AF340000}"/>
    <cellStyle name="Normal 17 2 2 4 2 2" xfId="13250" xr:uid="{00000000-0005-0000-0000-0000B0340000}"/>
    <cellStyle name="Normal 17 2 2 4 2 2 2" xfId="13251" xr:uid="{00000000-0005-0000-0000-0000B1340000}"/>
    <cellStyle name="Normal 17 2 2 4 2 2 2 2" xfId="13252" xr:uid="{00000000-0005-0000-0000-0000B2340000}"/>
    <cellStyle name="Normal 17 2 2 4 2 2 3" xfId="13253" xr:uid="{00000000-0005-0000-0000-0000B3340000}"/>
    <cellStyle name="Normal 17 2 2 4 2 3" xfId="13254" xr:uid="{00000000-0005-0000-0000-0000B4340000}"/>
    <cellStyle name="Normal 17 2 2 4 2 3 2" xfId="13255" xr:uid="{00000000-0005-0000-0000-0000B5340000}"/>
    <cellStyle name="Normal 17 2 2 4 2 4" xfId="13256" xr:uid="{00000000-0005-0000-0000-0000B6340000}"/>
    <cellStyle name="Normal 17 2 2 4 3" xfId="13257" xr:uid="{00000000-0005-0000-0000-0000B7340000}"/>
    <cellStyle name="Normal 17 2 2 4 3 2" xfId="13258" xr:uid="{00000000-0005-0000-0000-0000B8340000}"/>
    <cellStyle name="Normal 17 2 2 4 3 2 2" xfId="13259" xr:uid="{00000000-0005-0000-0000-0000B9340000}"/>
    <cellStyle name="Normal 17 2 2 4 3 3" xfId="13260" xr:uid="{00000000-0005-0000-0000-0000BA340000}"/>
    <cellStyle name="Normal 17 2 2 4 4" xfId="13261" xr:uid="{00000000-0005-0000-0000-0000BB340000}"/>
    <cellStyle name="Normal 17 2 2 4 4 2" xfId="13262" xr:uid="{00000000-0005-0000-0000-0000BC340000}"/>
    <cellStyle name="Normal 17 2 2 4 5" xfId="13263" xr:uid="{00000000-0005-0000-0000-0000BD340000}"/>
    <cellStyle name="Normal 17 2 2 5" xfId="13264" xr:uid="{00000000-0005-0000-0000-0000BE340000}"/>
    <cellStyle name="Normal 17 2 2 5 2" xfId="13265" xr:uid="{00000000-0005-0000-0000-0000BF340000}"/>
    <cellStyle name="Normal 17 2 2 5 2 2" xfId="13266" xr:uid="{00000000-0005-0000-0000-0000C0340000}"/>
    <cellStyle name="Normal 17 2 2 5 2 2 2" xfId="13267" xr:uid="{00000000-0005-0000-0000-0000C1340000}"/>
    <cellStyle name="Normal 17 2 2 5 2 3" xfId="13268" xr:uid="{00000000-0005-0000-0000-0000C2340000}"/>
    <cellStyle name="Normal 17 2 2 5 3" xfId="13269" xr:uid="{00000000-0005-0000-0000-0000C3340000}"/>
    <cellStyle name="Normal 17 2 2 5 3 2" xfId="13270" xr:uid="{00000000-0005-0000-0000-0000C4340000}"/>
    <cellStyle name="Normal 17 2 2 5 4" xfId="13271" xr:uid="{00000000-0005-0000-0000-0000C5340000}"/>
    <cellStyle name="Normal 17 2 2 6" xfId="13272" xr:uid="{00000000-0005-0000-0000-0000C6340000}"/>
    <cellStyle name="Normal 17 2 2 6 2" xfId="13273" xr:uid="{00000000-0005-0000-0000-0000C7340000}"/>
    <cellStyle name="Normal 17 2 2 6 2 2" xfId="13274" xr:uid="{00000000-0005-0000-0000-0000C8340000}"/>
    <cellStyle name="Normal 17 2 2 6 3" xfId="13275" xr:uid="{00000000-0005-0000-0000-0000C9340000}"/>
    <cellStyle name="Normal 17 2 2 7" xfId="13276" xr:uid="{00000000-0005-0000-0000-0000CA340000}"/>
    <cellStyle name="Normal 17 2 2 7 2" xfId="13277" xr:uid="{00000000-0005-0000-0000-0000CB340000}"/>
    <cellStyle name="Normal 17 2 2 8" xfId="13278" xr:uid="{00000000-0005-0000-0000-0000CC340000}"/>
    <cellStyle name="Normal 17 2 3" xfId="13279" xr:uid="{00000000-0005-0000-0000-0000CD340000}"/>
    <cellStyle name="Normal 17 2 3 2" xfId="13280" xr:uid="{00000000-0005-0000-0000-0000CE340000}"/>
    <cellStyle name="Normal 17 2 3 2 2" xfId="13281" xr:uid="{00000000-0005-0000-0000-0000CF340000}"/>
    <cellStyle name="Normal 17 2 3 2 2 2" xfId="13282" xr:uid="{00000000-0005-0000-0000-0000D0340000}"/>
    <cellStyle name="Normal 17 2 3 2 2 2 2" xfId="13283" xr:uid="{00000000-0005-0000-0000-0000D1340000}"/>
    <cellStyle name="Normal 17 2 3 2 2 2 2 2" xfId="13284" xr:uid="{00000000-0005-0000-0000-0000D2340000}"/>
    <cellStyle name="Normal 17 2 3 2 2 2 3" xfId="13285" xr:uid="{00000000-0005-0000-0000-0000D3340000}"/>
    <cellStyle name="Normal 17 2 3 2 2 3" xfId="13286" xr:uid="{00000000-0005-0000-0000-0000D4340000}"/>
    <cellStyle name="Normal 17 2 3 2 2 3 2" xfId="13287" xr:uid="{00000000-0005-0000-0000-0000D5340000}"/>
    <cellStyle name="Normal 17 2 3 2 2 4" xfId="13288" xr:uid="{00000000-0005-0000-0000-0000D6340000}"/>
    <cellStyle name="Normal 17 2 3 2 3" xfId="13289" xr:uid="{00000000-0005-0000-0000-0000D7340000}"/>
    <cellStyle name="Normal 17 2 3 2 3 2" xfId="13290" xr:uid="{00000000-0005-0000-0000-0000D8340000}"/>
    <cellStyle name="Normal 17 2 3 2 3 2 2" xfId="13291" xr:uid="{00000000-0005-0000-0000-0000D9340000}"/>
    <cellStyle name="Normal 17 2 3 2 3 3" xfId="13292" xr:uid="{00000000-0005-0000-0000-0000DA340000}"/>
    <cellStyle name="Normal 17 2 3 2 4" xfId="13293" xr:uid="{00000000-0005-0000-0000-0000DB340000}"/>
    <cellStyle name="Normal 17 2 3 2 4 2" xfId="13294" xr:uid="{00000000-0005-0000-0000-0000DC340000}"/>
    <cellStyle name="Normal 17 2 3 2 5" xfId="13295" xr:uid="{00000000-0005-0000-0000-0000DD340000}"/>
    <cellStyle name="Normal 17 2 3 3" xfId="13296" xr:uid="{00000000-0005-0000-0000-0000DE340000}"/>
    <cellStyle name="Normal 17 2 3 3 2" xfId="13297" xr:uid="{00000000-0005-0000-0000-0000DF340000}"/>
    <cellStyle name="Normal 17 2 3 3 2 2" xfId="13298" xr:uid="{00000000-0005-0000-0000-0000E0340000}"/>
    <cellStyle name="Normal 17 2 3 3 2 2 2" xfId="13299" xr:uid="{00000000-0005-0000-0000-0000E1340000}"/>
    <cellStyle name="Normal 17 2 3 3 2 2 2 2" xfId="13300" xr:uid="{00000000-0005-0000-0000-0000E2340000}"/>
    <cellStyle name="Normal 17 2 3 3 2 2 3" xfId="13301" xr:uid="{00000000-0005-0000-0000-0000E3340000}"/>
    <cellStyle name="Normal 17 2 3 3 2 3" xfId="13302" xr:uid="{00000000-0005-0000-0000-0000E4340000}"/>
    <cellStyle name="Normal 17 2 3 3 2 3 2" xfId="13303" xr:uid="{00000000-0005-0000-0000-0000E5340000}"/>
    <cellStyle name="Normal 17 2 3 3 2 4" xfId="13304" xr:uid="{00000000-0005-0000-0000-0000E6340000}"/>
    <cellStyle name="Normal 17 2 3 3 3" xfId="13305" xr:uid="{00000000-0005-0000-0000-0000E7340000}"/>
    <cellStyle name="Normal 17 2 3 3 3 2" xfId="13306" xr:uid="{00000000-0005-0000-0000-0000E8340000}"/>
    <cellStyle name="Normal 17 2 3 3 3 2 2" xfId="13307" xr:uid="{00000000-0005-0000-0000-0000E9340000}"/>
    <cellStyle name="Normal 17 2 3 3 3 3" xfId="13308" xr:uid="{00000000-0005-0000-0000-0000EA340000}"/>
    <cellStyle name="Normal 17 2 3 3 4" xfId="13309" xr:uid="{00000000-0005-0000-0000-0000EB340000}"/>
    <cellStyle name="Normal 17 2 3 3 4 2" xfId="13310" xr:uid="{00000000-0005-0000-0000-0000EC340000}"/>
    <cellStyle name="Normal 17 2 3 3 5" xfId="13311" xr:uid="{00000000-0005-0000-0000-0000ED340000}"/>
    <cellStyle name="Normal 17 2 3 4" xfId="13312" xr:uid="{00000000-0005-0000-0000-0000EE340000}"/>
    <cellStyle name="Normal 17 2 3 4 2" xfId="13313" xr:uid="{00000000-0005-0000-0000-0000EF340000}"/>
    <cellStyle name="Normal 17 2 3 4 2 2" xfId="13314" xr:uid="{00000000-0005-0000-0000-0000F0340000}"/>
    <cellStyle name="Normal 17 2 3 4 2 2 2" xfId="13315" xr:uid="{00000000-0005-0000-0000-0000F1340000}"/>
    <cellStyle name="Normal 17 2 3 4 2 3" xfId="13316" xr:uid="{00000000-0005-0000-0000-0000F2340000}"/>
    <cellStyle name="Normal 17 2 3 4 3" xfId="13317" xr:uid="{00000000-0005-0000-0000-0000F3340000}"/>
    <cellStyle name="Normal 17 2 3 4 3 2" xfId="13318" xr:uid="{00000000-0005-0000-0000-0000F4340000}"/>
    <cellStyle name="Normal 17 2 3 4 4" xfId="13319" xr:uid="{00000000-0005-0000-0000-0000F5340000}"/>
    <cellStyle name="Normal 17 2 3 5" xfId="13320" xr:uid="{00000000-0005-0000-0000-0000F6340000}"/>
    <cellStyle name="Normal 17 2 3 5 2" xfId="13321" xr:uid="{00000000-0005-0000-0000-0000F7340000}"/>
    <cellStyle name="Normal 17 2 3 5 2 2" xfId="13322" xr:uid="{00000000-0005-0000-0000-0000F8340000}"/>
    <cellStyle name="Normal 17 2 3 5 3" xfId="13323" xr:uid="{00000000-0005-0000-0000-0000F9340000}"/>
    <cellStyle name="Normal 17 2 3 6" xfId="13324" xr:uid="{00000000-0005-0000-0000-0000FA340000}"/>
    <cellStyle name="Normal 17 2 3 6 2" xfId="13325" xr:uid="{00000000-0005-0000-0000-0000FB340000}"/>
    <cellStyle name="Normal 17 2 3 7" xfId="13326" xr:uid="{00000000-0005-0000-0000-0000FC340000}"/>
    <cellStyle name="Normal 17 2 4" xfId="13327" xr:uid="{00000000-0005-0000-0000-0000FD340000}"/>
    <cellStyle name="Normal 17 2 4 2" xfId="13328" xr:uid="{00000000-0005-0000-0000-0000FE340000}"/>
    <cellStyle name="Normal 17 2 4 2 2" xfId="13329" xr:uid="{00000000-0005-0000-0000-0000FF340000}"/>
    <cellStyle name="Normal 17 2 4 2 2 2" xfId="13330" xr:uid="{00000000-0005-0000-0000-000000350000}"/>
    <cellStyle name="Normal 17 2 4 2 2 2 2" xfId="13331" xr:uid="{00000000-0005-0000-0000-000001350000}"/>
    <cellStyle name="Normal 17 2 4 2 2 3" xfId="13332" xr:uid="{00000000-0005-0000-0000-000002350000}"/>
    <cellStyle name="Normal 17 2 4 2 3" xfId="13333" xr:uid="{00000000-0005-0000-0000-000003350000}"/>
    <cellStyle name="Normal 17 2 4 2 3 2" xfId="13334" xr:uid="{00000000-0005-0000-0000-000004350000}"/>
    <cellStyle name="Normal 17 2 4 2 4" xfId="13335" xr:uid="{00000000-0005-0000-0000-000005350000}"/>
    <cellStyle name="Normal 17 2 4 3" xfId="13336" xr:uid="{00000000-0005-0000-0000-000006350000}"/>
    <cellStyle name="Normal 17 2 4 3 2" xfId="13337" xr:uid="{00000000-0005-0000-0000-000007350000}"/>
    <cellStyle name="Normal 17 2 4 3 2 2" xfId="13338" xr:uid="{00000000-0005-0000-0000-000008350000}"/>
    <cellStyle name="Normal 17 2 4 3 3" xfId="13339" xr:uid="{00000000-0005-0000-0000-000009350000}"/>
    <cellStyle name="Normal 17 2 4 4" xfId="13340" xr:uid="{00000000-0005-0000-0000-00000A350000}"/>
    <cellStyle name="Normal 17 2 4 4 2" xfId="13341" xr:uid="{00000000-0005-0000-0000-00000B350000}"/>
    <cellStyle name="Normal 17 2 4 5" xfId="13342" xr:uid="{00000000-0005-0000-0000-00000C350000}"/>
    <cellStyle name="Normal 17 2 5" xfId="13343" xr:uid="{00000000-0005-0000-0000-00000D350000}"/>
    <cellStyle name="Normal 17 2 5 2" xfId="13344" xr:uid="{00000000-0005-0000-0000-00000E350000}"/>
    <cellStyle name="Normal 17 2 5 2 2" xfId="13345" xr:uid="{00000000-0005-0000-0000-00000F350000}"/>
    <cellStyle name="Normal 17 2 5 2 2 2" xfId="13346" xr:uid="{00000000-0005-0000-0000-000010350000}"/>
    <cellStyle name="Normal 17 2 5 2 2 2 2" xfId="13347" xr:uid="{00000000-0005-0000-0000-000011350000}"/>
    <cellStyle name="Normal 17 2 5 2 2 3" xfId="13348" xr:uid="{00000000-0005-0000-0000-000012350000}"/>
    <cellStyle name="Normal 17 2 5 2 3" xfId="13349" xr:uid="{00000000-0005-0000-0000-000013350000}"/>
    <cellStyle name="Normal 17 2 5 2 3 2" xfId="13350" xr:uid="{00000000-0005-0000-0000-000014350000}"/>
    <cellStyle name="Normal 17 2 5 2 4" xfId="13351" xr:uid="{00000000-0005-0000-0000-000015350000}"/>
    <cellStyle name="Normal 17 2 5 3" xfId="13352" xr:uid="{00000000-0005-0000-0000-000016350000}"/>
    <cellStyle name="Normal 17 2 5 3 2" xfId="13353" xr:uid="{00000000-0005-0000-0000-000017350000}"/>
    <cellStyle name="Normal 17 2 5 3 2 2" xfId="13354" xr:uid="{00000000-0005-0000-0000-000018350000}"/>
    <cellStyle name="Normal 17 2 5 3 3" xfId="13355" xr:uid="{00000000-0005-0000-0000-000019350000}"/>
    <cellStyle name="Normal 17 2 5 4" xfId="13356" xr:uid="{00000000-0005-0000-0000-00001A350000}"/>
    <cellStyle name="Normal 17 2 5 4 2" xfId="13357" xr:uid="{00000000-0005-0000-0000-00001B350000}"/>
    <cellStyle name="Normal 17 2 5 5" xfId="13358" xr:uid="{00000000-0005-0000-0000-00001C350000}"/>
    <cellStyle name="Normal 17 2 6" xfId="13359" xr:uid="{00000000-0005-0000-0000-00001D350000}"/>
    <cellStyle name="Normal 17 2 6 2" xfId="13360" xr:uid="{00000000-0005-0000-0000-00001E350000}"/>
    <cellStyle name="Normal 17 2 6 2 2" xfId="13361" xr:uid="{00000000-0005-0000-0000-00001F350000}"/>
    <cellStyle name="Normal 17 2 6 2 2 2" xfId="13362" xr:uid="{00000000-0005-0000-0000-000020350000}"/>
    <cellStyle name="Normal 17 2 6 2 3" xfId="13363" xr:uid="{00000000-0005-0000-0000-000021350000}"/>
    <cellStyle name="Normal 17 2 6 3" xfId="13364" xr:uid="{00000000-0005-0000-0000-000022350000}"/>
    <cellStyle name="Normal 17 2 6 3 2" xfId="13365" xr:uid="{00000000-0005-0000-0000-000023350000}"/>
    <cellStyle name="Normal 17 2 6 4" xfId="13366" xr:uid="{00000000-0005-0000-0000-000024350000}"/>
    <cellStyle name="Normal 17 2 7" xfId="13367" xr:uid="{00000000-0005-0000-0000-000025350000}"/>
    <cellStyle name="Normal 17 2 7 2" xfId="13368" xr:uid="{00000000-0005-0000-0000-000026350000}"/>
    <cellStyle name="Normal 17 2 7 2 2" xfId="13369" xr:uid="{00000000-0005-0000-0000-000027350000}"/>
    <cellStyle name="Normal 17 2 7 3" xfId="13370" xr:uid="{00000000-0005-0000-0000-000028350000}"/>
    <cellStyle name="Normal 17 2 8" xfId="13371" xr:uid="{00000000-0005-0000-0000-000029350000}"/>
    <cellStyle name="Normal 17 2 8 2" xfId="13372" xr:uid="{00000000-0005-0000-0000-00002A350000}"/>
    <cellStyle name="Normal 17 2 9" xfId="13373" xr:uid="{00000000-0005-0000-0000-00002B350000}"/>
    <cellStyle name="Normal 17 3" xfId="13374" xr:uid="{00000000-0005-0000-0000-00002C350000}"/>
    <cellStyle name="Normal 17 3 2" xfId="13375" xr:uid="{00000000-0005-0000-0000-00002D350000}"/>
    <cellStyle name="Normal 17 3 2 2" xfId="13376" xr:uid="{00000000-0005-0000-0000-00002E350000}"/>
    <cellStyle name="Normal 17 3 2 2 2" xfId="13377" xr:uid="{00000000-0005-0000-0000-00002F350000}"/>
    <cellStyle name="Normal 17 3 2 2 2 2" xfId="13378" xr:uid="{00000000-0005-0000-0000-000030350000}"/>
    <cellStyle name="Normal 17 3 2 2 2 2 2" xfId="13379" xr:uid="{00000000-0005-0000-0000-000031350000}"/>
    <cellStyle name="Normal 17 3 2 2 2 2 2 2" xfId="13380" xr:uid="{00000000-0005-0000-0000-000032350000}"/>
    <cellStyle name="Normal 17 3 2 2 2 2 2 2 2" xfId="13381" xr:uid="{00000000-0005-0000-0000-000033350000}"/>
    <cellStyle name="Normal 17 3 2 2 2 2 2 3" xfId="13382" xr:uid="{00000000-0005-0000-0000-000034350000}"/>
    <cellStyle name="Normal 17 3 2 2 2 2 3" xfId="13383" xr:uid="{00000000-0005-0000-0000-000035350000}"/>
    <cellStyle name="Normal 17 3 2 2 2 2 3 2" xfId="13384" xr:uid="{00000000-0005-0000-0000-000036350000}"/>
    <cellStyle name="Normal 17 3 2 2 2 2 4" xfId="13385" xr:uid="{00000000-0005-0000-0000-000037350000}"/>
    <cellStyle name="Normal 17 3 2 2 2 3" xfId="13386" xr:uid="{00000000-0005-0000-0000-000038350000}"/>
    <cellStyle name="Normal 17 3 2 2 2 3 2" xfId="13387" xr:uid="{00000000-0005-0000-0000-000039350000}"/>
    <cellStyle name="Normal 17 3 2 2 2 3 2 2" xfId="13388" xr:uid="{00000000-0005-0000-0000-00003A350000}"/>
    <cellStyle name="Normal 17 3 2 2 2 3 3" xfId="13389" xr:uid="{00000000-0005-0000-0000-00003B350000}"/>
    <cellStyle name="Normal 17 3 2 2 2 4" xfId="13390" xr:uid="{00000000-0005-0000-0000-00003C350000}"/>
    <cellStyle name="Normal 17 3 2 2 2 4 2" xfId="13391" xr:uid="{00000000-0005-0000-0000-00003D350000}"/>
    <cellStyle name="Normal 17 3 2 2 2 5" xfId="13392" xr:uid="{00000000-0005-0000-0000-00003E350000}"/>
    <cellStyle name="Normal 17 3 2 2 3" xfId="13393" xr:uid="{00000000-0005-0000-0000-00003F350000}"/>
    <cellStyle name="Normal 17 3 2 2 3 2" xfId="13394" xr:uid="{00000000-0005-0000-0000-000040350000}"/>
    <cellStyle name="Normal 17 3 2 2 3 2 2" xfId="13395" xr:uid="{00000000-0005-0000-0000-000041350000}"/>
    <cellStyle name="Normal 17 3 2 2 3 2 2 2" xfId="13396" xr:uid="{00000000-0005-0000-0000-000042350000}"/>
    <cellStyle name="Normal 17 3 2 2 3 2 2 2 2" xfId="13397" xr:uid="{00000000-0005-0000-0000-000043350000}"/>
    <cellStyle name="Normal 17 3 2 2 3 2 2 3" xfId="13398" xr:uid="{00000000-0005-0000-0000-000044350000}"/>
    <cellStyle name="Normal 17 3 2 2 3 2 3" xfId="13399" xr:uid="{00000000-0005-0000-0000-000045350000}"/>
    <cellStyle name="Normal 17 3 2 2 3 2 3 2" xfId="13400" xr:uid="{00000000-0005-0000-0000-000046350000}"/>
    <cellStyle name="Normal 17 3 2 2 3 2 4" xfId="13401" xr:uid="{00000000-0005-0000-0000-000047350000}"/>
    <cellStyle name="Normal 17 3 2 2 3 3" xfId="13402" xr:uid="{00000000-0005-0000-0000-000048350000}"/>
    <cellStyle name="Normal 17 3 2 2 3 3 2" xfId="13403" xr:uid="{00000000-0005-0000-0000-000049350000}"/>
    <cellStyle name="Normal 17 3 2 2 3 3 2 2" xfId="13404" xr:uid="{00000000-0005-0000-0000-00004A350000}"/>
    <cellStyle name="Normal 17 3 2 2 3 3 3" xfId="13405" xr:uid="{00000000-0005-0000-0000-00004B350000}"/>
    <cellStyle name="Normal 17 3 2 2 3 4" xfId="13406" xr:uid="{00000000-0005-0000-0000-00004C350000}"/>
    <cellStyle name="Normal 17 3 2 2 3 4 2" xfId="13407" xr:uid="{00000000-0005-0000-0000-00004D350000}"/>
    <cellStyle name="Normal 17 3 2 2 3 5" xfId="13408" xr:uid="{00000000-0005-0000-0000-00004E350000}"/>
    <cellStyle name="Normal 17 3 2 2 4" xfId="13409" xr:uid="{00000000-0005-0000-0000-00004F350000}"/>
    <cellStyle name="Normal 17 3 2 2 4 2" xfId="13410" xr:uid="{00000000-0005-0000-0000-000050350000}"/>
    <cellStyle name="Normal 17 3 2 2 4 2 2" xfId="13411" xr:uid="{00000000-0005-0000-0000-000051350000}"/>
    <cellStyle name="Normal 17 3 2 2 4 2 2 2" xfId="13412" xr:uid="{00000000-0005-0000-0000-000052350000}"/>
    <cellStyle name="Normal 17 3 2 2 4 2 3" xfId="13413" xr:uid="{00000000-0005-0000-0000-000053350000}"/>
    <cellStyle name="Normal 17 3 2 2 4 3" xfId="13414" xr:uid="{00000000-0005-0000-0000-000054350000}"/>
    <cellStyle name="Normal 17 3 2 2 4 3 2" xfId="13415" xr:uid="{00000000-0005-0000-0000-000055350000}"/>
    <cellStyle name="Normal 17 3 2 2 4 4" xfId="13416" xr:uid="{00000000-0005-0000-0000-000056350000}"/>
    <cellStyle name="Normal 17 3 2 2 5" xfId="13417" xr:uid="{00000000-0005-0000-0000-000057350000}"/>
    <cellStyle name="Normal 17 3 2 2 5 2" xfId="13418" xr:uid="{00000000-0005-0000-0000-000058350000}"/>
    <cellStyle name="Normal 17 3 2 2 5 2 2" xfId="13419" xr:uid="{00000000-0005-0000-0000-000059350000}"/>
    <cellStyle name="Normal 17 3 2 2 5 3" xfId="13420" xr:uid="{00000000-0005-0000-0000-00005A350000}"/>
    <cellStyle name="Normal 17 3 2 2 6" xfId="13421" xr:uid="{00000000-0005-0000-0000-00005B350000}"/>
    <cellStyle name="Normal 17 3 2 2 6 2" xfId="13422" xr:uid="{00000000-0005-0000-0000-00005C350000}"/>
    <cellStyle name="Normal 17 3 2 2 7" xfId="13423" xr:uid="{00000000-0005-0000-0000-00005D350000}"/>
    <cellStyle name="Normal 17 3 2 3" xfId="13424" xr:uid="{00000000-0005-0000-0000-00005E350000}"/>
    <cellStyle name="Normal 17 3 2 3 2" xfId="13425" xr:uid="{00000000-0005-0000-0000-00005F350000}"/>
    <cellStyle name="Normal 17 3 2 3 2 2" xfId="13426" xr:uid="{00000000-0005-0000-0000-000060350000}"/>
    <cellStyle name="Normal 17 3 2 3 2 2 2" xfId="13427" xr:uid="{00000000-0005-0000-0000-000061350000}"/>
    <cellStyle name="Normal 17 3 2 3 2 2 2 2" xfId="13428" xr:uid="{00000000-0005-0000-0000-000062350000}"/>
    <cellStyle name="Normal 17 3 2 3 2 2 3" xfId="13429" xr:uid="{00000000-0005-0000-0000-000063350000}"/>
    <cellStyle name="Normal 17 3 2 3 2 3" xfId="13430" xr:uid="{00000000-0005-0000-0000-000064350000}"/>
    <cellStyle name="Normal 17 3 2 3 2 3 2" xfId="13431" xr:uid="{00000000-0005-0000-0000-000065350000}"/>
    <cellStyle name="Normal 17 3 2 3 2 4" xfId="13432" xr:uid="{00000000-0005-0000-0000-000066350000}"/>
    <cellStyle name="Normal 17 3 2 3 3" xfId="13433" xr:uid="{00000000-0005-0000-0000-000067350000}"/>
    <cellStyle name="Normal 17 3 2 3 3 2" xfId="13434" xr:uid="{00000000-0005-0000-0000-000068350000}"/>
    <cellStyle name="Normal 17 3 2 3 3 2 2" xfId="13435" xr:uid="{00000000-0005-0000-0000-000069350000}"/>
    <cellStyle name="Normal 17 3 2 3 3 3" xfId="13436" xr:uid="{00000000-0005-0000-0000-00006A350000}"/>
    <cellStyle name="Normal 17 3 2 3 4" xfId="13437" xr:uid="{00000000-0005-0000-0000-00006B350000}"/>
    <cellStyle name="Normal 17 3 2 3 4 2" xfId="13438" xr:uid="{00000000-0005-0000-0000-00006C350000}"/>
    <cellStyle name="Normal 17 3 2 3 5" xfId="13439" xr:uid="{00000000-0005-0000-0000-00006D350000}"/>
    <cellStyle name="Normal 17 3 2 4" xfId="13440" xr:uid="{00000000-0005-0000-0000-00006E350000}"/>
    <cellStyle name="Normal 17 3 2 4 2" xfId="13441" xr:uid="{00000000-0005-0000-0000-00006F350000}"/>
    <cellStyle name="Normal 17 3 2 4 2 2" xfId="13442" xr:uid="{00000000-0005-0000-0000-000070350000}"/>
    <cellStyle name="Normal 17 3 2 4 2 2 2" xfId="13443" xr:uid="{00000000-0005-0000-0000-000071350000}"/>
    <cellStyle name="Normal 17 3 2 4 2 2 2 2" xfId="13444" xr:uid="{00000000-0005-0000-0000-000072350000}"/>
    <cellStyle name="Normal 17 3 2 4 2 2 3" xfId="13445" xr:uid="{00000000-0005-0000-0000-000073350000}"/>
    <cellStyle name="Normal 17 3 2 4 2 3" xfId="13446" xr:uid="{00000000-0005-0000-0000-000074350000}"/>
    <cellStyle name="Normal 17 3 2 4 2 3 2" xfId="13447" xr:uid="{00000000-0005-0000-0000-000075350000}"/>
    <cellStyle name="Normal 17 3 2 4 2 4" xfId="13448" xr:uid="{00000000-0005-0000-0000-000076350000}"/>
    <cellStyle name="Normal 17 3 2 4 3" xfId="13449" xr:uid="{00000000-0005-0000-0000-000077350000}"/>
    <cellStyle name="Normal 17 3 2 4 3 2" xfId="13450" xr:uid="{00000000-0005-0000-0000-000078350000}"/>
    <cellStyle name="Normal 17 3 2 4 3 2 2" xfId="13451" xr:uid="{00000000-0005-0000-0000-000079350000}"/>
    <cellStyle name="Normal 17 3 2 4 3 3" xfId="13452" xr:uid="{00000000-0005-0000-0000-00007A350000}"/>
    <cellStyle name="Normal 17 3 2 4 4" xfId="13453" xr:uid="{00000000-0005-0000-0000-00007B350000}"/>
    <cellStyle name="Normal 17 3 2 4 4 2" xfId="13454" xr:uid="{00000000-0005-0000-0000-00007C350000}"/>
    <cellStyle name="Normal 17 3 2 4 5" xfId="13455" xr:uid="{00000000-0005-0000-0000-00007D350000}"/>
    <cellStyle name="Normal 17 3 2 5" xfId="13456" xr:uid="{00000000-0005-0000-0000-00007E350000}"/>
    <cellStyle name="Normal 17 3 2 5 2" xfId="13457" xr:uid="{00000000-0005-0000-0000-00007F350000}"/>
    <cellStyle name="Normal 17 3 2 5 2 2" xfId="13458" xr:uid="{00000000-0005-0000-0000-000080350000}"/>
    <cellStyle name="Normal 17 3 2 5 2 2 2" xfId="13459" xr:uid="{00000000-0005-0000-0000-000081350000}"/>
    <cellStyle name="Normal 17 3 2 5 2 3" xfId="13460" xr:uid="{00000000-0005-0000-0000-000082350000}"/>
    <cellStyle name="Normal 17 3 2 5 3" xfId="13461" xr:uid="{00000000-0005-0000-0000-000083350000}"/>
    <cellStyle name="Normal 17 3 2 5 3 2" xfId="13462" xr:uid="{00000000-0005-0000-0000-000084350000}"/>
    <cellStyle name="Normal 17 3 2 5 4" xfId="13463" xr:uid="{00000000-0005-0000-0000-000085350000}"/>
    <cellStyle name="Normal 17 3 2 6" xfId="13464" xr:uid="{00000000-0005-0000-0000-000086350000}"/>
    <cellStyle name="Normal 17 3 2 6 2" xfId="13465" xr:uid="{00000000-0005-0000-0000-000087350000}"/>
    <cellStyle name="Normal 17 3 2 6 2 2" xfId="13466" xr:uid="{00000000-0005-0000-0000-000088350000}"/>
    <cellStyle name="Normal 17 3 2 6 3" xfId="13467" xr:uid="{00000000-0005-0000-0000-000089350000}"/>
    <cellStyle name="Normal 17 3 2 7" xfId="13468" xr:uid="{00000000-0005-0000-0000-00008A350000}"/>
    <cellStyle name="Normal 17 3 2 7 2" xfId="13469" xr:uid="{00000000-0005-0000-0000-00008B350000}"/>
    <cellStyle name="Normal 17 3 2 8" xfId="13470" xr:uid="{00000000-0005-0000-0000-00008C350000}"/>
    <cellStyle name="Normal 17 3 3" xfId="13471" xr:uid="{00000000-0005-0000-0000-00008D350000}"/>
    <cellStyle name="Normal 17 3 3 2" xfId="13472" xr:uid="{00000000-0005-0000-0000-00008E350000}"/>
    <cellStyle name="Normal 17 3 3 2 2" xfId="13473" xr:uid="{00000000-0005-0000-0000-00008F350000}"/>
    <cellStyle name="Normal 17 3 3 2 2 2" xfId="13474" xr:uid="{00000000-0005-0000-0000-000090350000}"/>
    <cellStyle name="Normal 17 3 3 2 2 2 2" xfId="13475" xr:uid="{00000000-0005-0000-0000-000091350000}"/>
    <cellStyle name="Normal 17 3 3 2 2 2 2 2" xfId="13476" xr:uid="{00000000-0005-0000-0000-000092350000}"/>
    <cellStyle name="Normal 17 3 3 2 2 2 3" xfId="13477" xr:uid="{00000000-0005-0000-0000-000093350000}"/>
    <cellStyle name="Normal 17 3 3 2 2 3" xfId="13478" xr:uid="{00000000-0005-0000-0000-000094350000}"/>
    <cellStyle name="Normal 17 3 3 2 2 3 2" xfId="13479" xr:uid="{00000000-0005-0000-0000-000095350000}"/>
    <cellStyle name="Normal 17 3 3 2 2 4" xfId="13480" xr:uid="{00000000-0005-0000-0000-000096350000}"/>
    <cellStyle name="Normal 17 3 3 2 3" xfId="13481" xr:uid="{00000000-0005-0000-0000-000097350000}"/>
    <cellStyle name="Normal 17 3 3 2 3 2" xfId="13482" xr:uid="{00000000-0005-0000-0000-000098350000}"/>
    <cellStyle name="Normal 17 3 3 2 3 2 2" xfId="13483" xr:uid="{00000000-0005-0000-0000-000099350000}"/>
    <cellStyle name="Normal 17 3 3 2 3 3" xfId="13484" xr:uid="{00000000-0005-0000-0000-00009A350000}"/>
    <cellStyle name="Normal 17 3 3 2 4" xfId="13485" xr:uid="{00000000-0005-0000-0000-00009B350000}"/>
    <cellStyle name="Normal 17 3 3 2 4 2" xfId="13486" xr:uid="{00000000-0005-0000-0000-00009C350000}"/>
    <cellStyle name="Normal 17 3 3 2 5" xfId="13487" xr:uid="{00000000-0005-0000-0000-00009D350000}"/>
    <cellStyle name="Normal 17 3 3 3" xfId="13488" xr:uid="{00000000-0005-0000-0000-00009E350000}"/>
    <cellStyle name="Normal 17 3 3 3 2" xfId="13489" xr:uid="{00000000-0005-0000-0000-00009F350000}"/>
    <cellStyle name="Normal 17 3 3 3 2 2" xfId="13490" xr:uid="{00000000-0005-0000-0000-0000A0350000}"/>
    <cellStyle name="Normal 17 3 3 3 2 2 2" xfId="13491" xr:uid="{00000000-0005-0000-0000-0000A1350000}"/>
    <cellStyle name="Normal 17 3 3 3 2 2 2 2" xfId="13492" xr:uid="{00000000-0005-0000-0000-0000A2350000}"/>
    <cellStyle name="Normal 17 3 3 3 2 2 3" xfId="13493" xr:uid="{00000000-0005-0000-0000-0000A3350000}"/>
    <cellStyle name="Normal 17 3 3 3 2 3" xfId="13494" xr:uid="{00000000-0005-0000-0000-0000A4350000}"/>
    <cellStyle name="Normal 17 3 3 3 2 3 2" xfId="13495" xr:uid="{00000000-0005-0000-0000-0000A5350000}"/>
    <cellStyle name="Normal 17 3 3 3 2 4" xfId="13496" xr:uid="{00000000-0005-0000-0000-0000A6350000}"/>
    <cellStyle name="Normal 17 3 3 3 3" xfId="13497" xr:uid="{00000000-0005-0000-0000-0000A7350000}"/>
    <cellStyle name="Normal 17 3 3 3 3 2" xfId="13498" xr:uid="{00000000-0005-0000-0000-0000A8350000}"/>
    <cellStyle name="Normal 17 3 3 3 3 2 2" xfId="13499" xr:uid="{00000000-0005-0000-0000-0000A9350000}"/>
    <cellStyle name="Normal 17 3 3 3 3 3" xfId="13500" xr:uid="{00000000-0005-0000-0000-0000AA350000}"/>
    <cellStyle name="Normal 17 3 3 3 4" xfId="13501" xr:uid="{00000000-0005-0000-0000-0000AB350000}"/>
    <cellStyle name="Normal 17 3 3 3 4 2" xfId="13502" xr:uid="{00000000-0005-0000-0000-0000AC350000}"/>
    <cellStyle name="Normal 17 3 3 3 5" xfId="13503" xr:uid="{00000000-0005-0000-0000-0000AD350000}"/>
    <cellStyle name="Normal 17 3 3 4" xfId="13504" xr:uid="{00000000-0005-0000-0000-0000AE350000}"/>
    <cellStyle name="Normal 17 3 3 4 2" xfId="13505" xr:uid="{00000000-0005-0000-0000-0000AF350000}"/>
    <cellStyle name="Normal 17 3 3 4 2 2" xfId="13506" xr:uid="{00000000-0005-0000-0000-0000B0350000}"/>
    <cellStyle name="Normal 17 3 3 4 2 2 2" xfId="13507" xr:uid="{00000000-0005-0000-0000-0000B1350000}"/>
    <cellStyle name="Normal 17 3 3 4 2 3" xfId="13508" xr:uid="{00000000-0005-0000-0000-0000B2350000}"/>
    <cellStyle name="Normal 17 3 3 4 3" xfId="13509" xr:uid="{00000000-0005-0000-0000-0000B3350000}"/>
    <cellStyle name="Normal 17 3 3 4 3 2" xfId="13510" xr:uid="{00000000-0005-0000-0000-0000B4350000}"/>
    <cellStyle name="Normal 17 3 3 4 4" xfId="13511" xr:uid="{00000000-0005-0000-0000-0000B5350000}"/>
    <cellStyle name="Normal 17 3 3 5" xfId="13512" xr:uid="{00000000-0005-0000-0000-0000B6350000}"/>
    <cellStyle name="Normal 17 3 3 5 2" xfId="13513" xr:uid="{00000000-0005-0000-0000-0000B7350000}"/>
    <cellStyle name="Normal 17 3 3 5 2 2" xfId="13514" xr:uid="{00000000-0005-0000-0000-0000B8350000}"/>
    <cellStyle name="Normal 17 3 3 5 3" xfId="13515" xr:uid="{00000000-0005-0000-0000-0000B9350000}"/>
    <cellStyle name="Normal 17 3 3 6" xfId="13516" xr:uid="{00000000-0005-0000-0000-0000BA350000}"/>
    <cellStyle name="Normal 17 3 3 6 2" xfId="13517" xr:uid="{00000000-0005-0000-0000-0000BB350000}"/>
    <cellStyle name="Normal 17 3 3 7" xfId="13518" xr:uid="{00000000-0005-0000-0000-0000BC350000}"/>
    <cellStyle name="Normal 17 3 4" xfId="13519" xr:uid="{00000000-0005-0000-0000-0000BD350000}"/>
    <cellStyle name="Normal 17 3 4 2" xfId="13520" xr:uid="{00000000-0005-0000-0000-0000BE350000}"/>
    <cellStyle name="Normal 17 3 4 2 2" xfId="13521" xr:uid="{00000000-0005-0000-0000-0000BF350000}"/>
    <cellStyle name="Normal 17 3 4 2 2 2" xfId="13522" xr:uid="{00000000-0005-0000-0000-0000C0350000}"/>
    <cellStyle name="Normal 17 3 4 2 2 2 2" xfId="13523" xr:uid="{00000000-0005-0000-0000-0000C1350000}"/>
    <cellStyle name="Normal 17 3 4 2 2 3" xfId="13524" xr:uid="{00000000-0005-0000-0000-0000C2350000}"/>
    <cellStyle name="Normal 17 3 4 2 3" xfId="13525" xr:uid="{00000000-0005-0000-0000-0000C3350000}"/>
    <cellStyle name="Normal 17 3 4 2 3 2" xfId="13526" xr:uid="{00000000-0005-0000-0000-0000C4350000}"/>
    <cellStyle name="Normal 17 3 4 2 4" xfId="13527" xr:uid="{00000000-0005-0000-0000-0000C5350000}"/>
    <cellStyle name="Normal 17 3 4 3" xfId="13528" xr:uid="{00000000-0005-0000-0000-0000C6350000}"/>
    <cellStyle name="Normal 17 3 4 3 2" xfId="13529" xr:uid="{00000000-0005-0000-0000-0000C7350000}"/>
    <cellStyle name="Normal 17 3 4 3 2 2" xfId="13530" xr:uid="{00000000-0005-0000-0000-0000C8350000}"/>
    <cellStyle name="Normal 17 3 4 3 3" xfId="13531" xr:uid="{00000000-0005-0000-0000-0000C9350000}"/>
    <cellStyle name="Normal 17 3 4 4" xfId="13532" xr:uid="{00000000-0005-0000-0000-0000CA350000}"/>
    <cellStyle name="Normal 17 3 4 4 2" xfId="13533" xr:uid="{00000000-0005-0000-0000-0000CB350000}"/>
    <cellStyle name="Normal 17 3 4 5" xfId="13534" xr:uid="{00000000-0005-0000-0000-0000CC350000}"/>
    <cellStyle name="Normal 17 3 5" xfId="13535" xr:uid="{00000000-0005-0000-0000-0000CD350000}"/>
    <cellStyle name="Normal 17 3 5 2" xfId="13536" xr:uid="{00000000-0005-0000-0000-0000CE350000}"/>
    <cellStyle name="Normal 17 3 5 2 2" xfId="13537" xr:uid="{00000000-0005-0000-0000-0000CF350000}"/>
    <cellStyle name="Normal 17 3 5 2 2 2" xfId="13538" xr:uid="{00000000-0005-0000-0000-0000D0350000}"/>
    <cellStyle name="Normal 17 3 5 2 2 2 2" xfId="13539" xr:uid="{00000000-0005-0000-0000-0000D1350000}"/>
    <cellStyle name="Normal 17 3 5 2 2 3" xfId="13540" xr:uid="{00000000-0005-0000-0000-0000D2350000}"/>
    <cellStyle name="Normal 17 3 5 2 3" xfId="13541" xr:uid="{00000000-0005-0000-0000-0000D3350000}"/>
    <cellStyle name="Normal 17 3 5 2 3 2" xfId="13542" xr:uid="{00000000-0005-0000-0000-0000D4350000}"/>
    <cellStyle name="Normal 17 3 5 2 4" xfId="13543" xr:uid="{00000000-0005-0000-0000-0000D5350000}"/>
    <cellStyle name="Normal 17 3 5 3" xfId="13544" xr:uid="{00000000-0005-0000-0000-0000D6350000}"/>
    <cellStyle name="Normal 17 3 5 3 2" xfId="13545" xr:uid="{00000000-0005-0000-0000-0000D7350000}"/>
    <cellStyle name="Normal 17 3 5 3 2 2" xfId="13546" xr:uid="{00000000-0005-0000-0000-0000D8350000}"/>
    <cellStyle name="Normal 17 3 5 3 3" xfId="13547" xr:uid="{00000000-0005-0000-0000-0000D9350000}"/>
    <cellStyle name="Normal 17 3 5 4" xfId="13548" xr:uid="{00000000-0005-0000-0000-0000DA350000}"/>
    <cellStyle name="Normal 17 3 5 4 2" xfId="13549" xr:uid="{00000000-0005-0000-0000-0000DB350000}"/>
    <cellStyle name="Normal 17 3 5 5" xfId="13550" xr:uid="{00000000-0005-0000-0000-0000DC350000}"/>
    <cellStyle name="Normal 17 3 6" xfId="13551" xr:uid="{00000000-0005-0000-0000-0000DD350000}"/>
    <cellStyle name="Normal 17 3 6 2" xfId="13552" xr:uid="{00000000-0005-0000-0000-0000DE350000}"/>
    <cellStyle name="Normal 17 3 6 2 2" xfId="13553" xr:uid="{00000000-0005-0000-0000-0000DF350000}"/>
    <cellStyle name="Normal 17 3 6 2 2 2" xfId="13554" xr:uid="{00000000-0005-0000-0000-0000E0350000}"/>
    <cellStyle name="Normal 17 3 6 2 3" xfId="13555" xr:uid="{00000000-0005-0000-0000-0000E1350000}"/>
    <cellStyle name="Normal 17 3 6 3" xfId="13556" xr:uid="{00000000-0005-0000-0000-0000E2350000}"/>
    <cellStyle name="Normal 17 3 6 3 2" xfId="13557" xr:uid="{00000000-0005-0000-0000-0000E3350000}"/>
    <cellStyle name="Normal 17 3 6 4" xfId="13558" xr:uid="{00000000-0005-0000-0000-0000E4350000}"/>
    <cellStyle name="Normal 17 3 7" xfId="13559" xr:uid="{00000000-0005-0000-0000-0000E5350000}"/>
    <cellStyle name="Normal 17 3 7 2" xfId="13560" xr:uid="{00000000-0005-0000-0000-0000E6350000}"/>
    <cellStyle name="Normal 17 3 7 2 2" xfId="13561" xr:uid="{00000000-0005-0000-0000-0000E7350000}"/>
    <cellStyle name="Normal 17 3 7 3" xfId="13562" xr:uid="{00000000-0005-0000-0000-0000E8350000}"/>
    <cellStyle name="Normal 17 3 8" xfId="13563" xr:uid="{00000000-0005-0000-0000-0000E9350000}"/>
    <cellStyle name="Normal 17 3 8 2" xfId="13564" xr:uid="{00000000-0005-0000-0000-0000EA350000}"/>
    <cellStyle name="Normal 17 3 9" xfId="13565" xr:uid="{00000000-0005-0000-0000-0000EB350000}"/>
    <cellStyle name="Normal 17 4" xfId="13566" xr:uid="{00000000-0005-0000-0000-0000EC350000}"/>
    <cellStyle name="Normal 17 4 2" xfId="13567" xr:uid="{00000000-0005-0000-0000-0000ED350000}"/>
    <cellStyle name="Normal 17 4 2 2" xfId="13568" xr:uid="{00000000-0005-0000-0000-0000EE350000}"/>
    <cellStyle name="Normal 17 4 2 2 2" xfId="13569" xr:uid="{00000000-0005-0000-0000-0000EF350000}"/>
    <cellStyle name="Normal 17 4 2 2 2 2" xfId="13570" xr:uid="{00000000-0005-0000-0000-0000F0350000}"/>
    <cellStyle name="Normal 17 4 2 2 2 2 2" xfId="13571" xr:uid="{00000000-0005-0000-0000-0000F1350000}"/>
    <cellStyle name="Normal 17 4 2 2 2 2 2 2" xfId="13572" xr:uid="{00000000-0005-0000-0000-0000F2350000}"/>
    <cellStyle name="Normal 17 4 2 2 2 2 3" xfId="13573" xr:uid="{00000000-0005-0000-0000-0000F3350000}"/>
    <cellStyle name="Normal 17 4 2 2 2 3" xfId="13574" xr:uid="{00000000-0005-0000-0000-0000F4350000}"/>
    <cellStyle name="Normal 17 4 2 2 2 3 2" xfId="13575" xr:uid="{00000000-0005-0000-0000-0000F5350000}"/>
    <cellStyle name="Normal 17 4 2 2 2 4" xfId="13576" xr:uid="{00000000-0005-0000-0000-0000F6350000}"/>
    <cellStyle name="Normal 17 4 2 2 3" xfId="13577" xr:uid="{00000000-0005-0000-0000-0000F7350000}"/>
    <cellStyle name="Normal 17 4 2 2 3 2" xfId="13578" xr:uid="{00000000-0005-0000-0000-0000F8350000}"/>
    <cellStyle name="Normal 17 4 2 2 3 2 2" xfId="13579" xr:uid="{00000000-0005-0000-0000-0000F9350000}"/>
    <cellStyle name="Normal 17 4 2 2 3 3" xfId="13580" xr:uid="{00000000-0005-0000-0000-0000FA350000}"/>
    <cellStyle name="Normal 17 4 2 2 4" xfId="13581" xr:uid="{00000000-0005-0000-0000-0000FB350000}"/>
    <cellStyle name="Normal 17 4 2 2 4 2" xfId="13582" xr:uid="{00000000-0005-0000-0000-0000FC350000}"/>
    <cellStyle name="Normal 17 4 2 2 5" xfId="13583" xr:uid="{00000000-0005-0000-0000-0000FD350000}"/>
    <cellStyle name="Normal 17 4 2 3" xfId="13584" xr:uid="{00000000-0005-0000-0000-0000FE350000}"/>
    <cellStyle name="Normal 17 4 2 3 2" xfId="13585" xr:uid="{00000000-0005-0000-0000-0000FF350000}"/>
    <cellStyle name="Normal 17 4 2 3 2 2" xfId="13586" xr:uid="{00000000-0005-0000-0000-000000360000}"/>
    <cellStyle name="Normal 17 4 2 3 2 2 2" xfId="13587" xr:uid="{00000000-0005-0000-0000-000001360000}"/>
    <cellStyle name="Normal 17 4 2 3 2 2 2 2" xfId="13588" xr:uid="{00000000-0005-0000-0000-000002360000}"/>
    <cellStyle name="Normal 17 4 2 3 2 2 3" xfId="13589" xr:uid="{00000000-0005-0000-0000-000003360000}"/>
    <cellStyle name="Normal 17 4 2 3 2 3" xfId="13590" xr:uid="{00000000-0005-0000-0000-000004360000}"/>
    <cellStyle name="Normal 17 4 2 3 2 3 2" xfId="13591" xr:uid="{00000000-0005-0000-0000-000005360000}"/>
    <cellStyle name="Normal 17 4 2 3 2 4" xfId="13592" xr:uid="{00000000-0005-0000-0000-000006360000}"/>
    <cellStyle name="Normal 17 4 2 3 3" xfId="13593" xr:uid="{00000000-0005-0000-0000-000007360000}"/>
    <cellStyle name="Normal 17 4 2 3 3 2" xfId="13594" xr:uid="{00000000-0005-0000-0000-000008360000}"/>
    <cellStyle name="Normal 17 4 2 3 3 2 2" xfId="13595" xr:uid="{00000000-0005-0000-0000-000009360000}"/>
    <cellStyle name="Normal 17 4 2 3 3 3" xfId="13596" xr:uid="{00000000-0005-0000-0000-00000A360000}"/>
    <cellStyle name="Normal 17 4 2 3 4" xfId="13597" xr:uid="{00000000-0005-0000-0000-00000B360000}"/>
    <cellStyle name="Normal 17 4 2 3 4 2" xfId="13598" xr:uid="{00000000-0005-0000-0000-00000C360000}"/>
    <cellStyle name="Normal 17 4 2 3 5" xfId="13599" xr:uid="{00000000-0005-0000-0000-00000D360000}"/>
    <cellStyle name="Normal 17 4 2 4" xfId="13600" xr:uid="{00000000-0005-0000-0000-00000E360000}"/>
    <cellStyle name="Normal 17 4 2 4 2" xfId="13601" xr:uid="{00000000-0005-0000-0000-00000F360000}"/>
    <cellStyle name="Normal 17 4 2 4 2 2" xfId="13602" xr:uid="{00000000-0005-0000-0000-000010360000}"/>
    <cellStyle name="Normal 17 4 2 4 2 2 2" xfId="13603" xr:uid="{00000000-0005-0000-0000-000011360000}"/>
    <cellStyle name="Normal 17 4 2 4 2 3" xfId="13604" xr:uid="{00000000-0005-0000-0000-000012360000}"/>
    <cellStyle name="Normal 17 4 2 4 3" xfId="13605" xr:uid="{00000000-0005-0000-0000-000013360000}"/>
    <cellStyle name="Normal 17 4 2 4 3 2" xfId="13606" xr:uid="{00000000-0005-0000-0000-000014360000}"/>
    <cellStyle name="Normal 17 4 2 4 4" xfId="13607" xr:uid="{00000000-0005-0000-0000-000015360000}"/>
    <cellStyle name="Normal 17 4 2 5" xfId="13608" xr:uid="{00000000-0005-0000-0000-000016360000}"/>
    <cellStyle name="Normal 17 4 2 5 2" xfId="13609" xr:uid="{00000000-0005-0000-0000-000017360000}"/>
    <cellStyle name="Normal 17 4 2 5 2 2" xfId="13610" xr:uid="{00000000-0005-0000-0000-000018360000}"/>
    <cellStyle name="Normal 17 4 2 5 3" xfId="13611" xr:uid="{00000000-0005-0000-0000-000019360000}"/>
    <cellStyle name="Normal 17 4 2 6" xfId="13612" xr:uid="{00000000-0005-0000-0000-00001A360000}"/>
    <cellStyle name="Normal 17 4 2 6 2" xfId="13613" xr:uid="{00000000-0005-0000-0000-00001B360000}"/>
    <cellStyle name="Normal 17 4 2 7" xfId="13614" xr:uid="{00000000-0005-0000-0000-00001C360000}"/>
    <cellStyle name="Normal 17 4 3" xfId="13615" xr:uid="{00000000-0005-0000-0000-00001D360000}"/>
    <cellStyle name="Normal 17 4 3 2" xfId="13616" xr:uid="{00000000-0005-0000-0000-00001E360000}"/>
    <cellStyle name="Normal 17 4 3 2 2" xfId="13617" xr:uid="{00000000-0005-0000-0000-00001F360000}"/>
    <cellStyle name="Normal 17 4 3 2 2 2" xfId="13618" xr:uid="{00000000-0005-0000-0000-000020360000}"/>
    <cellStyle name="Normal 17 4 3 2 2 2 2" xfId="13619" xr:uid="{00000000-0005-0000-0000-000021360000}"/>
    <cellStyle name="Normal 17 4 3 2 2 3" xfId="13620" xr:uid="{00000000-0005-0000-0000-000022360000}"/>
    <cellStyle name="Normal 17 4 3 2 3" xfId="13621" xr:uid="{00000000-0005-0000-0000-000023360000}"/>
    <cellStyle name="Normal 17 4 3 2 3 2" xfId="13622" xr:uid="{00000000-0005-0000-0000-000024360000}"/>
    <cellStyle name="Normal 17 4 3 2 4" xfId="13623" xr:uid="{00000000-0005-0000-0000-000025360000}"/>
    <cellStyle name="Normal 17 4 3 3" xfId="13624" xr:uid="{00000000-0005-0000-0000-000026360000}"/>
    <cellStyle name="Normal 17 4 3 3 2" xfId="13625" xr:uid="{00000000-0005-0000-0000-000027360000}"/>
    <cellStyle name="Normal 17 4 3 3 2 2" xfId="13626" xr:uid="{00000000-0005-0000-0000-000028360000}"/>
    <cellStyle name="Normal 17 4 3 3 3" xfId="13627" xr:uid="{00000000-0005-0000-0000-000029360000}"/>
    <cellStyle name="Normal 17 4 3 4" xfId="13628" xr:uid="{00000000-0005-0000-0000-00002A360000}"/>
    <cellStyle name="Normal 17 4 3 4 2" xfId="13629" xr:uid="{00000000-0005-0000-0000-00002B360000}"/>
    <cellStyle name="Normal 17 4 3 5" xfId="13630" xr:uid="{00000000-0005-0000-0000-00002C360000}"/>
    <cellStyle name="Normal 17 4 4" xfId="13631" xr:uid="{00000000-0005-0000-0000-00002D360000}"/>
    <cellStyle name="Normal 17 4 4 2" xfId="13632" xr:uid="{00000000-0005-0000-0000-00002E360000}"/>
    <cellStyle name="Normal 17 4 4 2 2" xfId="13633" xr:uid="{00000000-0005-0000-0000-00002F360000}"/>
    <cellStyle name="Normal 17 4 4 2 2 2" xfId="13634" xr:uid="{00000000-0005-0000-0000-000030360000}"/>
    <cellStyle name="Normal 17 4 4 2 2 2 2" xfId="13635" xr:uid="{00000000-0005-0000-0000-000031360000}"/>
    <cellStyle name="Normal 17 4 4 2 2 3" xfId="13636" xr:uid="{00000000-0005-0000-0000-000032360000}"/>
    <cellStyle name="Normal 17 4 4 2 3" xfId="13637" xr:uid="{00000000-0005-0000-0000-000033360000}"/>
    <cellStyle name="Normal 17 4 4 2 3 2" xfId="13638" xr:uid="{00000000-0005-0000-0000-000034360000}"/>
    <cellStyle name="Normal 17 4 4 2 4" xfId="13639" xr:uid="{00000000-0005-0000-0000-000035360000}"/>
    <cellStyle name="Normal 17 4 4 3" xfId="13640" xr:uid="{00000000-0005-0000-0000-000036360000}"/>
    <cellStyle name="Normal 17 4 4 3 2" xfId="13641" xr:uid="{00000000-0005-0000-0000-000037360000}"/>
    <cellStyle name="Normal 17 4 4 3 2 2" xfId="13642" xr:uid="{00000000-0005-0000-0000-000038360000}"/>
    <cellStyle name="Normal 17 4 4 3 3" xfId="13643" xr:uid="{00000000-0005-0000-0000-000039360000}"/>
    <cellStyle name="Normal 17 4 4 4" xfId="13644" xr:uid="{00000000-0005-0000-0000-00003A360000}"/>
    <cellStyle name="Normal 17 4 4 4 2" xfId="13645" xr:uid="{00000000-0005-0000-0000-00003B360000}"/>
    <cellStyle name="Normal 17 4 4 5" xfId="13646" xr:uid="{00000000-0005-0000-0000-00003C360000}"/>
    <cellStyle name="Normal 17 4 5" xfId="13647" xr:uid="{00000000-0005-0000-0000-00003D360000}"/>
    <cellStyle name="Normal 17 4 5 2" xfId="13648" xr:uid="{00000000-0005-0000-0000-00003E360000}"/>
    <cellStyle name="Normal 17 4 5 2 2" xfId="13649" xr:uid="{00000000-0005-0000-0000-00003F360000}"/>
    <cellStyle name="Normal 17 4 5 2 2 2" xfId="13650" xr:uid="{00000000-0005-0000-0000-000040360000}"/>
    <cellStyle name="Normal 17 4 5 2 3" xfId="13651" xr:uid="{00000000-0005-0000-0000-000041360000}"/>
    <cellStyle name="Normal 17 4 5 3" xfId="13652" xr:uid="{00000000-0005-0000-0000-000042360000}"/>
    <cellStyle name="Normal 17 4 5 3 2" xfId="13653" xr:uid="{00000000-0005-0000-0000-000043360000}"/>
    <cellStyle name="Normal 17 4 5 4" xfId="13654" xr:uid="{00000000-0005-0000-0000-000044360000}"/>
    <cellStyle name="Normal 17 4 6" xfId="13655" xr:uid="{00000000-0005-0000-0000-000045360000}"/>
    <cellStyle name="Normal 17 4 6 2" xfId="13656" xr:uid="{00000000-0005-0000-0000-000046360000}"/>
    <cellStyle name="Normal 17 4 6 2 2" xfId="13657" xr:uid="{00000000-0005-0000-0000-000047360000}"/>
    <cellStyle name="Normal 17 4 6 3" xfId="13658" xr:uid="{00000000-0005-0000-0000-000048360000}"/>
    <cellStyle name="Normal 17 4 7" xfId="13659" xr:uid="{00000000-0005-0000-0000-000049360000}"/>
    <cellStyle name="Normal 17 4 7 2" xfId="13660" xr:uid="{00000000-0005-0000-0000-00004A360000}"/>
    <cellStyle name="Normal 17 4 8" xfId="13661" xr:uid="{00000000-0005-0000-0000-00004B360000}"/>
    <cellStyle name="Normal 17 5" xfId="13662" xr:uid="{00000000-0005-0000-0000-00004C360000}"/>
    <cellStyle name="Normal 17 5 2" xfId="13663" xr:uid="{00000000-0005-0000-0000-00004D360000}"/>
    <cellStyle name="Normal 17 5 2 2" xfId="13664" xr:uid="{00000000-0005-0000-0000-00004E360000}"/>
    <cellStyle name="Normal 17 5 2 2 2" xfId="13665" xr:uid="{00000000-0005-0000-0000-00004F360000}"/>
    <cellStyle name="Normal 17 5 2 2 2 2" xfId="13666" xr:uid="{00000000-0005-0000-0000-000050360000}"/>
    <cellStyle name="Normal 17 5 2 2 2 2 2" xfId="13667" xr:uid="{00000000-0005-0000-0000-000051360000}"/>
    <cellStyle name="Normal 17 5 2 2 2 3" xfId="13668" xr:uid="{00000000-0005-0000-0000-000052360000}"/>
    <cellStyle name="Normal 17 5 2 2 3" xfId="13669" xr:uid="{00000000-0005-0000-0000-000053360000}"/>
    <cellStyle name="Normal 17 5 2 2 3 2" xfId="13670" xr:uid="{00000000-0005-0000-0000-000054360000}"/>
    <cellStyle name="Normal 17 5 2 2 4" xfId="13671" xr:uid="{00000000-0005-0000-0000-000055360000}"/>
    <cellStyle name="Normal 17 5 2 3" xfId="13672" xr:uid="{00000000-0005-0000-0000-000056360000}"/>
    <cellStyle name="Normal 17 5 2 3 2" xfId="13673" xr:uid="{00000000-0005-0000-0000-000057360000}"/>
    <cellStyle name="Normal 17 5 2 3 2 2" xfId="13674" xr:uid="{00000000-0005-0000-0000-000058360000}"/>
    <cellStyle name="Normal 17 5 2 3 3" xfId="13675" xr:uid="{00000000-0005-0000-0000-000059360000}"/>
    <cellStyle name="Normal 17 5 2 4" xfId="13676" xr:uid="{00000000-0005-0000-0000-00005A360000}"/>
    <cellStyle name="Normal 17 5 2 4 2" xfId="13677" xr:uid="{00000000-0005-0000-0000-00005B360000}"/>
    <cellStyle name="Normal 17 5 2 5" xfId="13678" xr:uid="{00000000-0005-0000-0000-00005C360000}"/>
    <cellStyle name="Normal 17 5 3" xfId="13679" xr:uid="{00000000-0005-0000-0000-00005D360000}"/>
    <cellStyle name="Normal 17 5 3 2" xfId="13680" xr:uid="{00000000-0005-0000-0000-00005E360000}"/>
    <cellStyle name="Normal 17 5 3 2 2" xfId="13681" xr:uid="{00000000-0005-0000-0000-00005F360000}"/>
    <cellStyle name="Normal 17 5 3 2 2 2" xfId="13682" xr:uid="{00000000-0005-0000-0000-000060360000}"/>
    <cellStyle name="Normal 17 5 3 2 2 2 2" xfId="13683" xr:uid="{00000000-0005-0000-0000-000061360000}"/>
    <cellStyle name="Normal 17 5 3 2 2 3" xfId="13684" xr:uid="{00000000-0005-0000-0000-000062360000}"/>
    <cellStyle name="Normal 17 5 3 2 3" xfId="13685" xr:uid="{00000000-0005-0000-0000-000063360000}"/>
    <cellStyle name="Normal 17 5 3 2 3 2" xfId="13686" xr:uid="{00000000-0005-0000-0000-000064360000}"/>
    <cellStyle name="Normal 17 5 3 2 4" xfId="13687" xr:uid="{00000000-0005-0000-0000-000065360000}"/>
    <cellStyle name="Normal 17 5 3 3" xfId="13688" xr:uid="{00000000-0005-0000-0000-000066360000}"/>
    <cellStyle name="Normal 17 5 3 3 2" xfId="13689" xr:uid="{00000000-0005-0000-0000-000067360000}"/>
    <cellStyle name="Normal 17 5 3 3 2 2" xfId="13690" xr:uid="{00000000-0005-0000-0000-000068360000}"/>
    <cellStyle name="Normal 17 5 3 3 3" xfId="13691" xr:uid="{00000000-0005-0000-0000-000069360000}"/>
    <cellStyle name="Normal 17 5 3 4" xfId="13692" xr:uid="{00000000-0005-0000-0000-00006A360000}"/>
    <cellStyle name="Normal 17 5 3 4 2" xfId="13693" xr:uid="{00000000-0005-0000-0000-00006B360000}"/>
    <cellStyle name="Normal 17 5 3 5" xfId="13694" xr:uid="{00000000-0005-0000-0000-00006C360000}"/>
    <cellStyle name="Normal 17 5 4" xfId="13695" xr:uid="{00000000-0005-0000-0000-00006D360000}"/>
    <cellStyle name="Normal 17 5 4 2" xfId="13696" xr:uid="{00000000-0005-0000-0000-00006E360000}"/>
    <cellStyle name="Normal 17 5 4 2 2" xfId="13697" xr:uid="{00000000-0005-0000-0000-00006F360000}"/>
    <cellStyle name="Normal 17 5 4 2 2 2" xfId="13698" xr:uid="{00000000-0005-0000-0000-000070360000}"/>
    <cellStyle name="Normal 17 5 4 2 3" xfId="13699" xr:uid="{00000000-0005-0000-0000-000071360000}"/>
    <cellStyle name="Normal 17 5 4 3" xfId="13700" xr:uid="{00000000-0005-0000-0000-000072360000}"/>
    <cellStyle name="Normal 17 5 4 3 2" xfId="13701" xr:uid="{00000000-0005-0000-0000-000073360000}"/>
    <cellStyle name="Normal 17 5 4 4" xfId="13702" xr:uid="{00000000-0005-0000-0000-000074360000}"/>
    <cellStyle name="Normal 17 5 5" xfId="13703" xr:uid="{00000000-0005-0000-0000-000075360000}"/>
    <cellStyle name="Normal 17 5 5 2" xfId="13704" xr:uid="{00000000-0005-0000-0000-000076360000}"/>
    <cellStyle name="Normal 17 5 5 2 2" xfId="13705" xr:uid="{00000000-0005-0000-0000-000077360000}"/>
    <cellStyle name="Normal 17 5 5 3" xfId="13706" xr:uid="{00000000-0005-0000-0000-000078360000}"/>
    <cellStyle name="Normal 17 5 6" xfId="13707" xr:uid="{00000000-0005-0000-0000-000079360000}"/>
    <cellStyle name="Normal 17 5 6 2" xfId="13708" xr:uid="{00000000-0005-0000-0000-00007A360000}"/>
    <cellStyle name="Normal 17 5 7" xfId="13709" xr:uid="{00000000-0005-0000-0000-00007B360000}"/>
    <cellStyle name="Normal 17 6" xfId="13710" xr:uid="{00000000-0005-0000-0000-00007C360000}"/>
    <cellStyle name="Normal 17 6 2" xfId="13711" xr:uid="{00000000-0005-0000-0000-00007D360000}"/>
    <cellStyle name="Normal 17 6 2 2" xfId="13712" xr:uid="{00000000-0005-0000-0000-00007E360000}"/>
    <cellStyle name="Normal 17 6 2 2 2" xfId="13713" xr:uid="{00000000-0005-0000-0000-00007F360000}"/>
    <cellStyle name="Normal 17 6 2 2 2 2" xfId="13714" xr:uid="{00000000-0005-0000-0000-000080360000}"/>
    <cellStyle name="Normal 17 6 2 2 3" xfId="13715" xr:uid="{00000000-0005-0000-0000-000081360000}"/>
    <cellStyle name="Normal 17 6 2 3" xfId="13716" xr:uid="{00000000-0005-0000-0000-000082360000}"/>
    <cellStyle name="Normal 17 6 2 3 2" xfId="13717" xr:uid="{00000000-0005-0000-0000-000083360000}"/>
    <cellStyle name="Normal 17 6 2 4" xfId="13718" xr:uid="{00000000-0005-0000-0000-000084360000}"/>
    <cellStyle name="Normal 17 6 3" xfId="13719" xr:uid="{00000000-0005-0000-0000-000085360000}"/>
    <cellStyle name="Normal 17 6 3 2" xfId="13720" xr:uid="{00000000-0005-0000-0000-000086360000}"/>
    <cellStyle name="Normal 17 6 3 2 2" xfId="13721" xr:uid="{00000000-0005-0000-0000-000087360000}"/>
    <cellStyle name="Normal 17 6 3 3" xfId="13722" xr:uid="{00000000-0005-0000-0000-000088360000}"/>
    <cellStyle name="Normal 17 6 4" xfId="13723" xr:uid="{00000000-0005-0000-0000-000089360000}"/>
    <cellStyle name="Normal 17 6 4 2" xfId="13724" xr:uid="{00000000-0005-0000-0000-00008A360000}"/>
    <cellStyle name="Normal 17 6 5" xfId="13725" xr:uid="{00000000-0005-0000-0000-00008B360000}"/>
    <cellStyle name="Normal 17 7" xfId="13726" xr:uid="{00000000-0005-0000-0000-00008C360000}"/>
    <cellStyle name="Normal 17 7 2" xfId="13727" xr:uid="{00000000-0005-0000-0000-00008D360000}"/>
    <cellStyle name="Normal 17 7 2 2" xfId="13728" xr:uid="{00000000-0005-0000-0000-00008E360000}"/>
    <cellStyle name="Normal 17 7 2 2 2" xfId="13729" xr:uid="{00000000-0005-0000-0000-00008F360000}"/>
    <cellStyle name="Normal 17 7 2 2 2 2" xfId="13730" xr:uid="{00000000-0005-0000-0000-000090360000}"/>
    <cellStyle name="Normal 17 7 2 2 3" xfId="13731" xr:uid="{00000000-0005-0000-0000-000091360000}"/>
    <cellStyle name="Normal 17 7 2 3" xfId="13732" xr:uid="{00000000-0005-0000-0000-000092360000}"/>
    <cellStyle name="Normal 17 7 2 3 2" xfId="13733" xr:uid="{00000000-0005-0000-0000-000093360000}"/>
    <cellStyle name="Normal 17 7 2 4" xfId="13734" xr:uid="{00000000-0005-0000-0000-000094360000}"/>
    <cellStyle name="Normal 17 7 3" xfId="13735" xr:uid="{00000000-0005-0000-0000-000095360000}"/>
    <cellStyle name="Normal 17 7 3 2" xfId="13736" xr:uid="{00000000-0005-0000-0000-000096360000}"/>
    <cellStyle name="Normal 17 7 3 2 2" xfId="13737" xr:uid="{00000000-0005-0000-0000-000097360000}"/>
    <cellStyle name="Normal 17 7 3 3" xfId="13738" xr:uid="{00000000-0005-0000-0000-000098360000}"/>
    <cellStyle name="Normal 17 7 4" xfId="13739" xr:uid="{00000000-0005-0000-0000-000099360000}"/>
    <cellStyle name="Normal 17 7 4 2" xfId="13740" xr:uid="{00000000-0005-0000-0000-00009A360000}"/>
    <cellStyle name="Normal 17 7 5" xfId="13741" xr:uid="{00000000-0005-0000-0000-00009B360000}"/>
    <cellStyle name="Normal 17 8" xfId="13742" xr:uid="{00000000-0005-0000-0000-00009C360000}"/>
    <cellStyle name="Normal 17 8 2" xfId="13743" xr:uid="{00000000-0005-0000-0000-00009D360000}"/>
    <cellStyle name="Normal 17 8 2 2" xfId="13744" xr:uid="{00000000-0005-0000-0000-00009E360000}"/>
    <cellStyle name="Normal 17 8 2 2 2" xfId="13745" xr:uid="{00000000-0005-0000-0000-00009F360000}"/>
    <cellStyle name="Normal 17 8 2 3" xfId="13746" xr:uid="{00000000-0005-0000-0000-0000A0360000}"/>
    <cellStyle name="Normal 17 8 3" xfId="13747" xr:uid="{00000000-0005-0000-0000-0000A1360000}"/>
    <cellStyle name="Normal 17 8 3 2" xfId="13748" xr:uid="{00000000-0005-0000-0000-0000A2360000}"/>
    <cellStyle name="Normal 17 8 4" xfId="13749" xr:uid="{00000000-0005-0000-0000-0000A3360000}"/>
    <cellStyle name="Normal 17 9" xfId="13750" xr:uid="{00000000-0005-0000-0000-0000A4360000}"/>
    <cellStyle name="Normal 17 9 2" xfId="13751" xr:uid="{00000000-0005-0000-0000-0000A5360000}"/>
    <cellStyle name="Normal 17 9 2 2" xfId="13752" xr:uid="{00000000-0005-0000-0000-0000A6360000}"/>
    <cellStyle name="Normal 17 9 3" xfId="13753" xr:uid="{00000000-0005-0000-0000-0000A7360000}"/>
    <cellStyle name="Normal 18" xfId="13754" xr:uid="{00000000-0005-0000-0000-0000A8360000}"/>
    <cellStyle name="Normal 18 2" xfId="13755" xr:uid="{00000000-0005-0000-0000-0000A9360000}"/>
    <cellStyle name="Normal 18 2 2" xfId="13756" xr:uid="{00000000-0005-0000-0000-0000AA360000}"/>
    <cellStyle name="Normal 18 2 2 2" xfId="13757" xr:uid="{00000000-0005-0000-0000-0000AB360000}"/>
    <cellStyle name="Normal 18 2 2 2 2" xfId="13758" xr:uid="{00000000-0005-0000-0000-0000AC360000}"/>
    <cellStyle name="Normal 18 2 2 2 2 2" xfId="13759" xr:uid="{00000000-0005-0000-0000-0000AD360000}"/>
    <cellStyle name="Normal 18 2 2 2 2 2 2" xfId="13760" xr:uid="{00000000-0005-0000-0000-0000AE360000}"/>
    <cellStyle name="Normal 18 2 2 2 2 2 2 2" xfId="13761" xr:uid="{00000000-0005-0000-0000-0000AF360000}"/>
    <cellStyle name="Normal 18 2 2 2 2 2 3" xfId="13762" xr:uid="{00000000-0005-0000-0000-0000B0360000}"/>
    <cellStyle name="Normal 18 2 2 2 2 3" xfId="13763" xr:uid="{00000000-0005-0000-0000-0000B1360000}"/>
    <cellStyle name="Normal 18 2 2 2 2 3 2" xfId="13764" xr:uid="{00000000-0005-0000-0000-0000B2360000}"/>
    <cellStyle name="Normal 18 2 2 2 2 4" xfId="13765" xr:uid="{00000000-0005-0000-0000-0000B3360000}"/>
    <cellStyle name="Normal 18 2 2 2 3" xfId="13766" xr:uid="{00000000-0005-0000-0000-0000B4360000}"/>
    <cellStyle name="Normal 18 2 2 2 3 2" xfId="13767" xr:uid="{00000000-0005-0000-0000-0000B5360000}"/>
    <cellStyle name="Normal 18 2 2 2 3 2 2" xfId="13768" xr:uid="{00000000-0005-0000-0000-0000B6360000}"/>
    <cellStyle name="Normal 18 2 2 2 3 3" xfId="13769" xr:uid="{00000000-0005-0000-0000-0000B7360000}"/>
    <cellStyle name="Normal 18 2 2 2 4" xfId="13770" xr:uid="{00000000-0005-0000-0000-0000B8360000}"/>
    <cellStyle name="Normal 18 2 2 2 4 2" xfId="13771" xr:uid="{00000000-0005-0000-0000-0000B9360000}"/>
    <cellStyle name="Normal 18 2 2 2 5" xfId="13772" xr:uid="{00000000-0005-0000-0000-0000BA360000}"/>
    <cellStyle name="Normal 18 2 2 3" xfId="13773" xr:uid="{00000000-0005-0000-0000-0000BB360000}"/>
    <cellStyle name="Normal 18 2 2 3 2" xfId="13774" xr:uid="{00000000-0005-0000-0000-0000BC360000}"/>
    <cellStyle name="Normal 18 2 2 3 2 2" xfId="13775" xr:uid="{00000000-0005-0000-0000-0000BD360000}"/>
    <cellStyle name="Normal 18 2 2 3 2 2 2" xfId="13776" xr:uid="{00000000-0005-0000-0000-0000BE360000}"/>
    <cellStyle name="Normal 18 2 2 3 2 2 2 2" xfId="13777" xr:uid="{00000000-0005-0000-0000-0000BF360000}"/>
    <cellStyle name="Normal 18 2 2 3 2 2 3" xfId="13778" xr:uid="{00000000-0005-0000-0000-0000C0360000}"/>
    <cellStyle name="Normal 18 2 2 3 2 3" xfId="13779" xr:uid="{00000000-0005-0000-0000-0000C1360000}"/>
    <cellStyle name="Normal 18 2 2 3 2 3 2" xfId="13780" xr:uid="{00000000-0005-0000-0000-0000C2360000}"/>
    <cellStyle name="Normal 18 2 2 3 2 4" xfId="13781" xr:uid="{00000000-0005-0000-0000-0000C3360000}"/>
    <cellStyle name="Normal 18 2 2 3 3" xfId="13782" xr:uid="{00000000-0005-0000-0000-0000C4360000}"/>
    <cellStyle name="Normal 18 2 2 3 3 2" xfId="13783" xr:uid="{00000000-0005-0000-0000-0000C5360000}"/>
    <cellStyle name="Normal 18 2 2 3 3 2 2" xfId="13784" xr:uid="{00000000-0005-0000-0000-0000C6360000}"/>
    <cellStyle name="Normal 18 2 2 3 3 3" xfId="13785" xr:uid="{00000000-0005-0000-0000-0000C7360000}"/>
    <cellStyle name="Normal 18 2 2 3 4" xfId="13786" xr:uid="{00000000-0005-0000-0000-0000C8360000}"/>
    <cellStyle name="Normal 18 2 2 3 4 2" xfId="13787" xr:uid="{00000000-0005-0000-0000-0000C9360000}"/>
    <cellStyle name="Normal 18 2 2 3 5" xfId="13788" xr:uid="{00000000-0005-0000-0000-0000CA360000}"/>
    <cellStyle name="Normal 18 2 2 4" xfId="13789" xr:uid="{00000000-0005-0000-0000-0000CB360000}"/>
    <cellStyle name="Normal 18 2 2 4 2" xfId="13790" xr:uid="{00000000-0005-0000-0000-0000CC360000}"/>
    <cellStyle name="Normal 18 2 2 4 2 2" xfId="13791" xr:uid="{00000000-0005-0000-0000-0000CD360000}"/>
    <cellStyle name="Normal 18 2 2 4 2 2 2" xfId="13792" xr:uid="{00000000-0005-0000-0000-0000CE360000}"/>
    <cellStyle name="Normal 18 2 2 4 2 3" xfId="13793" xr:uid="{00000000-0005-0000-0000-0000CF360000}"/>
    <cellStyle name="Normal 18 2 2 4 3" xfId="13794" xr:uid="{00000000-0005-0000-0000-0000D0360000}"/>
    <cellStyle name="Normal 18 2 2 4 3 2" xfId="13795" xr:uid="{00000000-0005-0000-0000-0000D1360000}"/>
    <cellStyle name="Normal 18 2 2 4 4" xfId="13796" xr:uid="{00000000-0005-0000-0000-0000D2360000}"/>
    <cellStyle name="Normal 18 2 2 5" xfId="13797" xr:uid="{00000000-0005-0000-0000-0000D3360000}"/>
    <cellStyle name="Normal 18 2 2 5 2" xfId="13798" xr:uid="{00000000-0005-0000-0000-0000D4360000}"/>
    <cellStyle name="Normal 18 2 2 5 2 2" xfId="13799" xr:uid="{00000000-0005-0000-0000-0000D5360000}"/>
    <cellStyle name="Normal 18 2 2 5 3" xfId="13800" xr:uid="{00000000-0005-0000-0000-0000D6360000}"/>
    <cellStyle name="Normal 18 2 2 6" xfId="13801" xr:uid="{00000000-0005-0000-0000-0000D7360000}"/>
    <cellStyle name="Normal 18 2 2 6 2" xfId="13802" xr:uid="{00000000-0005-0000-0000-0000D8360000}"/>
    <cellStyle name="Normal 18 2 2 7" xfId="13803" xr:uid="{00000000-0005-0000-0000-0000D9360000}"/>
    <cellStyle name="Normal 18 2 3" xfId="13804" xr:uid="{00000000-0005-0000-0000-0000DA360000}"/>
    <cellStyle name="Normal 18 2 3 2" xfId="13805" xr:uid="{00000000-0005-0000-0000-0000DB360000}"/>
    <cellStyle name="Normal 18 2 3 2 2" xfId="13806" xr:uid="{00000000-0005-0000-0000-0000DC360000}"/>
    <cellStyle name="Normal 18 2 3 2 2 2" xfId="13807" xr:uid="{00000000-0005-0000-0000-0000DD360000}"/>
    <cellStyle name="Normal 18 2 3 2 2 2 2" xfId="13808" xr:uid="{00000000-0005-0000-0000-0000DE360000}"/>
    <cellStyle name="Normal 18 2 3 2 2 3" xfId="13809" xr:uid="{00000000-0005-0000-0000-0000DF360000}"/>
    <cellStyle name="Normal 18 2 3 2 3" xfId="13810" xr:uid="{00000000-0005-0000-0000-0000E0360000}"/>
    <cellStyle name="Normal 18 2 3 2 3 2" xfId="13811" xr:uid="{00000000-0005-0000-0000-0000E1360000}"/>
    <cellStyle name="Normal 18 2 3 2 4" xfId="13812" xr:uid="{00000000-0005-0000-0000-0000E2360000}"/>
    <cellStyle name="Normal 18 2 3 3" xfId="13813" xr:uid="{00000000-0005-0000-0000-0000E3360000}"/>
    <cellStyle name="Normal 18 2 3 3 2" xfId="13814" xr:uid="{00000000-0005-0000-0000-0000E4360000}"/>
    <cellStyle name="Normal 18 2 3 3 2 2" xfId="13815" xr:uid="{00000000-0005-0000-0000-0000E5360000}"/>
    <cellStyle name="Normal 18 2 3 3 3" xfId="13816" xr:uid="{00000000-0005-0000-0000-0000E6360000}"/>
    <cellStyle name="Normal 18 2 3 4" xfId="13817" xr:uid="{00000000-0005-0000-0000-0000E7360000}"/>
    <cellStyle name="Normal 18 2 3 4 2" xfId="13818" xr:uid="{00000000-0005-0000-0000-0000E8360000}"/>
    <cellStyle name="Normal 18 2 3 5" xfId="13819" xr:uid="{00000000-0005-0000-0000-0000E9360000}"/>
    <cellStyle name="Normal 18 2 4" xfId="13820" xr:uid="{00000000-0005-0000-0000-0000EA360000}"/>
    <cellStyle name="Normal 18 2 4 2" xfId="13821" xr:uid="{00000000-0005-0000-0000-0000EB360000}"/>
    <cellStyle name="Normal 18 2 4 2 2" xfId="13822" xr:uid="{00000000-0005-0000-0000-0000EC360000}"/>
    <cellStyle name="Normal 18 2 4 2 2 2" xfId="13823" xr:uid="{00000000-0005-0000-0000-0000ED360000}"/>
    <cellStyle name="Normal 18 2 4 2 2 2 2" xfId="13824" xr:uid="{00000000-0005-0000-0000-0000EE360000}"/>
    <cellStyle name="Normal 18 2 4 2 2 3" xfId="13825" xr:uid="{00000000-0005-0000-0000-0000EF360000}"/>
    <cellStyle name="Normal 18 2 4 2 3" xfId="13826" xr:uid="{00000000-0005-0000-0000-0000F0360000}"/>
    <cellStyle name="Normal 18 2 4 2 3 2" xfId="13827" xr:uid="{00000000-0005-0000-0000-0000F1360000}"/>
    <cellStyle name="Normal 18 2 4 2 4" xfId="13828" xr:uid="{00000000-0005-0000-0000-0000F2360000}"/>
    <cellStyle name="Normal 18 2 4 3" xfId="13829" xr:uid="{00000000-0005-0000-0000-0000F3360000}"/>
    <cellStyle name="Normal 18 2 4 3 2" xfId="13830" xr:uid="{00000000-0005-0000-0000-0000F4360000}"/>
    <cellStyle name="Normal 18 2 4 3 2 2" xfId="13831" xr:uid="{00000000-0005-0000-0000-0000F5360000}"/>
    <cellStyle name="Normal 18 2 4 3 3" xfId="13832" xr:uid="{00000000-0005-0000-0000-0000F6360000}"/>
    <cellStyle name="Normal 18 2 4 4" xfId="13833" xr:uid="{00000000-0005-0000-0000-0000F7360000}"/>
    <cellStyle name="Normal 18 2 4 4 2" xfId="13834" xr:uid="{00000000-0005-0000-0000-0000F8360000}"/>
    <cellStyle name="Normal 18 2 4 5" xfId="13835" xr:uid="{00000000-0005-0000-0000-0000F9360000}"/>
    <cellStyle name="Normal 18 2 5" xfId="13836" xr:uid="{00000000-0005-0000-0000-0000FA360000}"/>
    <cellStyle name="Normal 18 2 5 2" xfId="13837" xr:uid="{00000000-0005-0000-0000-0000FB360000}"/>
    <cellStyle name="Normal 18 2 5 2 2" xfId="13838" xr:uid="{00000000-0005-0000-0000-0000FC360000}"/>
    <cellStyle name="Normal 18 2 5 2 2 2" xfId="13839" xr:uid="{00000000-0005-0000-0000-0000FD360000}"/>
    <cellStyle name="Normal 18 2 5 2 3" xfId="13840" xr:uid="{00000000-0005-0000-0000-0000FE360000}"/>
    <cellStyle name="Normal 18 2 5 3" xfId="13841" xr:uid="{00000000-0005-0000-0000-0000FF360000}"/>
    <cellStyle name="Normal 18 2 5 3 2" xfId="13842" xr:uid="{00000000-0005-0000-0000-000000370000}"/>
    <cellStyle name="Normal 18 2 5 4" xfId="13843" xr:uid="{00000000-0005-0000-0000-000001370000}"/>
    <cellStyle name="Normal 18 2 6" xfId="13844" xr:uid="{00000000-0005-0000-0000-000002370000}"/>
    <cellStyle name="Normal 18 2 6 2" xfId="13845" xr:uid="{00000000-0005-0000-0000-000003370000}"/>
    <cellStyle name="Normal 18 2 6 2 2" xfId="13846" xr:uid="{00000000-0005-0000-0000-000004370000}"/>
    <cellStyle name="Normal 18 2 6 3" xfId="13847" xr:uid="{00000000-0005-0000-0000-000005370000}"/>
    <cellStyle name="Normal 18 2 7" xfId="13848" xr:uid="{00000000-0005-0000-0000-000006370000}"/>
    <cellStyle name="Normal 18 2 7 2" xfId="13849" xr:uid="{00000000-0005-0000-0000-000007370000}"/>
    <cellStyle name="Normal 18 2 8" xfId="13850" xr:uid="{00000000-0005-0000-0000-000008370000}"/>
    <cellStyle name="Normal 18 3" xfId="13851" xr:uid="{00000000-0005-0000-0000-000009370000}"/>
    <cellStyle name="Normal 18 3 2" xfId="13852" xr:uid="{00000000-0005-0000-0000-00000A370000}"/>
    <cellStyle name="Normal 18 3 2 2" xfId="13853" xr:uid="{00000000-0005-0000-0000-00000B370000}"/>
    <cellStyle name="Normal 18 3 2 2 2" xfId="13854" xr:uid="{00000000-0005-0000-0000-00000C370000}"/>
    <cellStyle name="Normal 18 3 2 2 2 2" xfId="13855" xr:uid="{00000000-0005-0000-0000-00000D370000}"/>
    <cellStyle name="Normal 18 3 2 2 2 2 2" xfId="13856" xr:uid="{00000000-0005-0000-0000-00000E370000}"/>
    <cellStyle name="Normal 18 3 2 2 2 3" xfId="13857" xr:uid="{00000000-0005-0000-0000-00000F370000}"/>
    <cellStyle name="Normal 18 3 2 2 3" xfId="13858" xr:uid="{00000000-0005-0000-0000-000010370000}"/>
    <cellStyle name="Normal 18 3 2 2 3 2" xfId="13859" xr:uid="{00000000-0005-0000-0000-000011370000}"/>
    <cellStyle name="Normal 18 3 2 2 4" xfId="13860" xr:uid="{00000000-0005-0000-0000-000012370000}"/>
    <cellStyle name="Normal 18 3 2 3" xfId="13861" xr:uid="{00000000-0005-0000-0000-000013370000}"/>
    <cellStyle name="Normal 18 3 2 3 2" xfId="13862" xr:uid="{00000000-0005-0000-0000-000014370000}"/>
    <cellStyle name="Normal 18 3 2 3 2 2" xfId="13863" xr:uid="{00000000-0005-0000-0000-000015370000}"/>
    <cellStyle name="Normal 18 3 2 3 3" xfId="13864" xr:uid="{00000000-0005-0000-0000-000016370000}"/>
    <cellStyle name="Normal 18 3 2 4" xfId="13865" xr:uid="{00000000-0005-0000-0000-000017370000}"/>
    <cellStyle name="Normal 18 3 2 4 2" xfId="13866" xr:uid="{00000000-0005-0000-0000-000018370000}"/>
    <cellStyle name="Normal 18 3 2 5" xfId="13867" xr:uid="{00000000-0005-0000-0000-000019370000}"/>
    <cellStyle name="Normal 18 3 3" xfId="13868" xr:uid="{00000000-0005-0000-0000-00001A370000}"/>
    <cellStyle name="Normal 18 3 3 2" xfId="13869" xr:uid="{00000000-0005-0000-0000-00001B370000}"/>
    <cellStyle name="Normal 18 3 3 2 2" xfId="13870" xr:uid="{00000000-0005-0000-0000-00001C370000}"/>
    <cellStyle name="Normal 18 3 3 2 2 2" xfId="13871" xr:uid="{00000000-0005-0000-0000-00001D370000}"/>
    <cellStyle name="Normal 18 3 3 2 2 2 2" xfId="13872" xr:uid="{00000000-0005-0000-0000-00001E370000}"/>
    <cellStyle name="Normal 18 3 3 2 2 3" xfId="13873" xr:uid="{00000000-0005-0000-0000-00001F370000}"/>
    <cellStyle name="Normal 18 3 3 2 3" xfId="13874" xr:uid="{00000000-0005-0000-0000-000020370000}"/>
    <cellStyle name="Normal 18 3 3 2 3 2" xfId="13875" xr:uid="{00000000-0005-0000-0000-000021370000}"/>
    <cellStyle name="Normal 18 3 3 2 4" xfId="13876" xr:uid="{00000000-0005-0000-0000-000022370000}"/>
    <cellStyle name="Normal 18 3 3 3" xfId="13877" xr:uid="{00000000-0005-0000-0000-000023370000}"/>
    <cellStyle name="Normal 18 3 3 3 2" xfId="13878" xr:uid="{00000000-0005-0000-0000-000024370000}"/>
    <cellStyle name="Normal 18 3 3 3 2 2" xfId="13879" xr:uid="{00000000-0005-0000-0000-000025370000}"/>
    <cellStyle name="Normal 18 3 3 3 3" xfId="13880" xr:uid="{00000000-0005-0000-0000-000026370000}"/>
    <cellStyle name="Normal 18 3 3 4" xfId="13881" xr:uid="{00000000-0005-0000-0000-000027370000}"/>
    <cellStyle name="Normal 18 3 3 4 2" xfId="13882" xr:uid="{00000000-0005-0000-0000-000028370000}"/>
    <cellStyle name="Normal 18 3 3 5" xfId="13883" xr:uid="{00000000-0005-0000-0000-000029370000}"/>
    <cellStyle name="Normal 18 3 4" xfId="13884" xr:uid="{00000000-0005-0000-0000-00002A370000}"/>
    <cellStyle name="Normal 18 3 4 2" xfId="13885" xr:uid="{00000000-0005-0000-0000-00002B370000}"/>
    <cellStyle name="Normal 18 3 4 2 2" xfId="13886" xr:uid="{00000000-0005-0000-0000-00002C370000}"/>
    <cellStyle name="Normal 18 3 4 2 2 2" xfId="13887" xr:uid="{00000000-0005-0000-0000-00002D370000}"/>
    <cellStyle name="Normal 18 3 4 2 3" xfId="13888" xr:uid="{00000000-0005-0000-0000-00002E370000}"/>
    <cellStyle name="Normal 18 3 4 3" xfId="13889" xr:uid="{00000000-0005-0000-0000-00002F370000}"/>
    <cellStyle name="Normal 18 3 4 3 2" xfId="13890" xr:uid="{00000000-0005-0000-0000-000030370000}"/>
    <cellStyle name="Normal 18 3 4 4" xfId="13891" xr:uid="{00000000-0005-0000-0000-000031370000}"/>
    <cellStyle name="Normal 18 3 5" xfId="13892" xr:uid="{00000000-0005-0000-0000-000032370000}"/>
    <cellStyle name="Normal 18 3 5 2" xfId="13893" xr:uid="{00000000-0005-0000-0000-000033370000}"/>
    <cellStyle name="Normal 18 3 5 2 2" xfId="13894" xr:uid="{00000000-0005-0000-0000-000034370000}"/>
    <cellStyle name="Normal 18 3 5 3" xfId="13895" xr:uid="{00000000-0005-0000-0000-000035370000}"/>
    <cellStyle name="Normal 18 3 6" xfId="13896" xr:uid="{00000000-0005-0000-0000-000036370000}"/>
    <cellStyle name="Normal 18 3 6 2" xfId="13897" xr:uid="{00000000-0005-0000-0000-000037370000}"/>
    <cellStyle name="Normal 18 3 7" xfId="13898" xr:uid="{00000000-0005-0000-0000-000038370000}"/>
    <cellStyle name="Normal 18 4" xfId="13899" xr:uid="{00000000-0005-0000-0000-000039370000}"/>
    <cellStyle name="Normal 18 4 2" xfId="13900" xr:uid="{00000000-0005-0000-0000-00003A370000}"/>
    <cellStyle name="Normal 18 4 2 2" xfId="13901" xr:uid="{00000000-0005-0000-0000-00003B370000}"/>
    <cellStyle name="Normal 18 4 2 2 2" xfId="13902" xr:uid="{00000000-0005-0000-0000-00003C370000}"/>
    <cellStyle name="Normal 18 4 2 2 2 2" xfId="13903" xr:uid="{00000000-0005-0000-0000-00003D370000}"/>
    <cellStyle name="Normal 18 4 2 2 3" xfId="13904" xr:uid="{00000000-0005-0000-0000-00003E370000}"/>
    <cellStyle name="Normal 18 4 2 3" xfId="13905" xr:uid="{00000000-0005-0000-0000-00003F370000}"/>
    <cellStyle name="Normal 18 4 2 3 2" xfId="13906" xr:uid="{00000000-0005-0000-0000-000040370000}"/>
    <cellStyle name="Normal 18 4 2 4" xfId="13907" xr:uid="{00000000-0005-0000-0000-000041370000}"/>
    <cellStyle name="Normal 18 4 3" xfId="13908" xr:uid="{00000000-0005-0000-0000-000042370000}"/>
    <cellStyle name="Normal 18 4 3 2" xfId="13909" xr:uid="{00000000-0005-0000-0000-000043370000}"/>
    <cellStyle name="Normal 18 4 3 2 2" xfId="13910" xr:uid="{00000000-0005-0000-0000-000044370000}"/>
    <cellStyle name="Normal 18 4 3 3" xfId="13911" xr:uid="{00000000-0005-0000-0000-000045370000}"/>
    <cellStyle name="Normal 18 4 4" xfId="13912" xr:uid="{00000000-0005-0000-0000-000046370000}"/>
    <cellStyle name="Normal 18 4 4 2" xfId="13913" xr:uid="{00000000-0005-0000-0000-000047370000}"/>
    <cellStyle name="Normal 18 4 5" xfId="13914" xr:uid="{00000000-0005-0000-0000-000048370000}"/>
    <cellStyle name="Normal 18 5" xfId="13915" xr:uid="{00000000-0005-0000-0000-000049370000}"/>
    <cellStyle name="Normal 18 5 2" xfId="13916" xr:uid="{00000000-0005-0000-0000-00004A370000}"/>
    <cellStyle name="Normal 18 5 2 2" xfId="13917" xr:uid="{00000000-0005-0000-0000-00004B370000}"/>
    <cellStyle name="Normal 18 5 2 2 2" xfId="13918" xr:uid="{00000000-0005-0000-0000-00004C370000}"/>
    <cellStyle name="Normal 18 5 2 2 2 2" xfId="13919" xr:uid="{00000000-0005-0000-0000-00004D370000}"/>
    <cellStyle name="Normal 18 5 2 2 3" xfId="13920" xr:uid="{00000000-0005-0000-0000-00004E370000}"/>
    <cellStyle name="Normal 18 5 2 3" xfId="13921" xr:uid="{00000000-0005-0000-0000-00004F370000}"/>
    <cellStyle name="Normal 18 5 2 3 2" xfId="13922" xr:uid="{00000000-0005-0000-0000-000050370000}"/>
    <cellStyle name="Normal 18 5 2 4" xfId="13923" xr:uid="{00000000-0005-0000-0000-000051370000}"/>
    <cellStyle name="Normal 18 5 3" xfId="13924" xr:uid="{00000000-0005-0000-0000-000052370000}"/>
    <cellStyle name="Normal 18 5 3 2" xfId="13925" xr:uid="{00000000-0005-0000-0000-000053370000}"/>
    <cellStyle name="Normal 18 5 3 2 2" xfId="13926" xr:uid="{00000000-0005-0000-0000-000054370000}"/>
    <cellStyle name="Normal 18 5 3 3" xfId="13927" xr:uid="{00000000-0005-0000-0000-000055370000}"/>
    <cellStyle name="Normal 18 5 4" xfId="13928" xr:uid="{00000000-0005-0000-0000-000056370000}"/>
    <cellStyle name="Normal 18 5 4 2" xfId="13929" xr:uid="{00000000-0005-0000-0000-000057370000}"/>
    <cellStyle name="Normal 18 5 5" xfId="13930" xr:uid="{00000000-0005-0000-0000-000058370000}"/>
    <cellStyle name="Normal 18 6" xfId="13931" xr:uid="{00000000-0005-0000-0000-000059370000}"/>
    <cellStyle name="Normal 18 6 2" xfId="13932" xr:uid="{00000000-0005-0000-0000-00005A370000}"/>
    <cellStyle name="Normal 18 6 2 2" xfId="13933" xr:uid="{00000000-0005-0000-0000-00005B370000}"/>
    <cellStyle name="Normal 18 6 2 2 2" xfId="13934" xr:uid="{00000000-0005-0000-0000-00005C370000}"/>
    <cellStyle name="Normal 18 6 2 3" xfId="13935" xr:uid="{00000000-0005-0000-0000-00005D370000}"/>
    <cellStyle name="Normal 18 6 3" xfId="13936" xr:uid="{00000000-0005-0000-0000-00005E370000}"/>
    <cellStyle name="Normal 18 6 3 2" xfId="13937" xr:uid="{00000000-0005-0000-0000-00005F370000}"/>
    <cellStyle name="Normal 18 6 4" xfId="13938" xr:uid="{00000000-0005-0000-0000-000060370000}"/>
    <cellStyle name="Normal 18 7" xfId="13939" xr:uid="{00000000-0005-0000-0000-000061370000}"/>
    <cellStyle name="Normal 18 7 2" xfId="13940" xr:uid="{00000000-0005-0000-0000-000062370000}"/>
    <cellStyle name="Normal 18 7 2 2" xfId="13941" xr:uid="{00000000-0005-0000-0000-000063370000}"/>
    <cellStyle name="Normal 18 7 3" xfId="13942" xr:uid="{00000000-0005-0000-0000-000064370000}"/>
    <cellStyle name="Normal 18 8" xfId="13943" xr:uid="{00000000-0005-0000-0000-000065370000}"/>
    <cellStyle name="Normal 18 8 2" xfId="13944" xr:uid="{00000000-0005-0000-0000-000066370000}"/>
    <cellStyle name="Normal 18 9" xfId="13945" xr:uid="{00000000-0005-0000-0000-000067370000}"/>
    <cellStyle name="Normal 19" xfId="13946" xr:uid="{00000000-0005-0000-0000-000068370000}"/>
    <cellStyle name="Normal 19 2" xfId="13947" xr:uid="{00000000-0005-0000-0000-000069370000}"/>
    <cellStyle name="Normal 19 2 2" xfId="13948" xr:uid="{00000000-0005-0000-0000-00006A370000}"/>
    <cellStyle name="Normal 19 3" xfId="13949" xr:uid="{00000000-0005-0000-0000-00006B370000}"/>
    <cellStyle name="Normal 19 3 2" xfId="13950" xr:uid="{00000000-0005-0000-0000-00006C370000}"/>
    <cellStyle name="Normal 19 4" xfId="13951" xr:uid="{00000000-0005-0000-0000-00006D370000}"/>
    <cellStyle name="Normal 2" xfId="3" xr:uid="{00000000-0005-0000-0000-00006E370000}"/>
    <cellStyle name="Normal 2 10" xfId="13952" xr:uid="{00000000-0005-0000-0000-00006F370000}"/>
    <cellStyle name="Normal 2 10 2" xfId="13953" xr:uid="{00000000-0005-0000-0000-000070370000}"/>
    <cellStyle name="Normal 2 10 3" xfId="13954" xr:uid="{00000000-0005-0000-0000-000071370000}"/>
    <cellStyle name="Normal 2 11" xfId="13955" xr:uid="{00000000-0005-0000-0000-000072370000}"/>
    <cellStyle name="Normal 2 12" xfId="13956" xr:uid="{00000000-0005-0000-0000-000073370000}"/>
    <cellStyle name="Normal 2 13" xfId="13957" xr:uid="{00000000-0005-0000-0000-000074370000}"/>
    <cellStyle name="Normal 2 14" xfId="13958" xr:uid="{00000000-0005-0000-0000-000075370000}"/>
    <cellStyle name="Normal 2 15" xfId="13959" xr:uid="{00000000-0005-0000-0000-000076370000}"/>
    <cellStyle name="Normal 2 2" xfId="17" xr:uid="{00000000-0005-0000-0000-000077370000}"/>
    <cellStyle name="Normal 2 2 2" xfId="13960" xr:uid="{00000000-0005-0000-0000-000078370000}"/>
    <cellStyle name="Normal 2 2 2 2" xfId="13961" xr:uid="{00000000-0005-0000-0000-000079370000}"/>
    <cellStyle name="Normal 2 2 2 2 2" xfId="13962" xr:uid="{00000000-0005-0000-0000-00007A370000}"/>
    <cellStyle name="Normal 2 2 2 2 2 2" xfId="13963" xr:uid="{00000000-0005-0000-0000-00007B370000}"/>
    <cellStyle name="Normal 2 2 2 2 2 2 2" xfId="13964" xr:uid="{00000000-0005-0000-0000-00007C370000}"/>
    <cellStyle name="Normal 2 2 2 2 2 2 2 2" xfId="13965" xr:uid="{00000000-0005-0000-0000-00007D370000}"/>
    <cellStyle name="Normal 2 2 2 2 2 2 3" xfId="13966" xr:uid="{00000000-0005-0000-0000-00007E370000}"/>
    <cellStyle name="Normal 2 2 2 2 2 3" xfId="13967" xr:uid="{00000000-0005-0000-0000-00007F370000}"/>
    <cellStyle name="Normal 2 2 2 2 2 3 2" xfId="13968" xr:uid="{00000000-0005-0000-0000-000080370000}"/>
    <cellStyle name="Normal 2 2 2 2 3" xfId="13969" xr:uid="{00000000-0005-0000-0000-000081370000}"/>
    <cellStyle name="Normal 2 2 2 2 4" xfId="13970" xr:uid="{00000000-0005-0000-0000-000082370000}"/>
    <cellStyle name="Normal 2 2 2 2 4 2" xfId="13971" xr:uid="{00000000-0005-0000-0000-000083370000}"/>
    <cellStyle name="Normal 2 2 2 3" xfId="13972" xr:uid="{00000000-0005-0000-0000-000084370000}"/>
    <cellStyle name="Normal 2 2 2 3 2" xfId="13973" xr:uid="{00000000-0005-0000-0000-000085370000}"/>
    <cellStyle name="Normal 2 2 2 3 2 2" xfId="13974" xr:uid="{00000000-0005-0000-0000-000086370000}"/>
    <cellStyle name="Normal 2 2 2 4" xfId="13975" xr:uid="{00000000-0005-0000-0000-000087370000}"/>
    <cellStyle name="Normal 2 2 2 4 2" xfId="13976" xr:uid="{00000000-0005-0000-0000-000088370000}"/>
    <cellStyle name="Normal 2 2 3" xfId="13977" xr:uid="{00000000-0005-0000-0000-000089370000}"/>
    <cellStyle name="Normal 2 2 3 2" xfId="13978" xr:uid="{00000000-0005-0000-0000-00008A370000}"/>
    <cellStyle name="Normal 2 2 3 2 2" xfId="13979" xr:uid="{00000000-0005-0000-0000-00008B370000}"/>
    <cellStyle name="Normal 2 2 3 2 2 2" xfId="13980" xr:uid="{00000000-0005-0000-0000-00008C370000}"/>
    <cellStyle name="Normal 2 2 3 2 3" xfId="13981" xr:uid="{00000000-0005-0000-0000-00008D370000}"/>
    <cellStyle name="Normal 2 2 3 3" xfId="13982" xr:uid="{00000000-0005-0000-0000-00008E370000}"/>
    <cellStyle name="Normal 2 2 3 4" xfId="13983" xr:uid="{00000000-0005-0000-0000-00008F370000}"/>
    <cellStyle name="Normal 2 2 3 4 2" xfId="13984" xr:uid="{00000000-0005-0000-0000-000090370000}"/>
    <cellStyle name="Normal 2 2 3 5" xfId="13985" xr:uid="{00000000-0005-0000-0000-000091370000}"/>
    <cellStyle name="Normal 2 2 4" xfId="13986" xr:uid="{00000000-0005-0000-0000-000092370000}"/>
    <cellStyle name="Normal 2 2 5" xfId="13987" xr:uid="{00000000-0005-0000-0000-000093370000}"/>
    <cellStyle name="Normal 2 2 5 2" xfId="13988" xr:uid="{00000000-0005-0000-0000-000094370000}"/>
    <cellStyle name="Normal 2 2 5 3" xfId="13989" xr:uid="{00000000-0005-0000-0000-000095370000}"/>
    <cellStyle name="Normal 2 2 6" xfId="13990" xr:uid="{00000000-0005-0000-0000-000096370000}"/>
    <cellStyle name="Normal 2 2 6 2" xfId="13991" xr:uid="{00000000-0005-0000-0000-000097370000}"/>
    <cellStyle name="Normal 2 3" xfId="13992" xr:uid="{00000000-0005-0000-0000-000098370000}"/>
    <cellStyle name="Normal 2 3 2" xfId="13993" xr:uid="{00000000-0005-0000-0000-000099370000}"/>
    <cellStyle name="Normal 2 3 3" xfId="13994" xr:uid="{00000000-0005-0000-0000-00009A370000}"/>
    <cellStyle name="Normal 2 3 3 2" xfId="13995" xr:uid="{00000000-0005-0000-0000-00009B370000}"/>
    <cellStyle name="Normal 2 3 4" xfId="13996" xr:uid="{00000000-0005-0000-0000-00009C370000}"/>
    <cellStyle name="Normal 2 4" xfId="13997" xr:uid="{00000000-0005-0000-0000-00009D370000}"/>
    <cellStyle name="Normal 2 5" xfId="13998" xr:uid="{00000000-0005-0000-0000-00009E370000}"/>
    <cellStyle name="Normal 2 6" xfId="13999" xr:uid="{00000000-0005-0000-0000-00009F370000}"/>
    <cellStyle name="Normal 2 7" xfId="14000" xr:uid="{00000000-0005-0000-0000-0000A0370000}"/>
    <cellStyle name="Normal 2 8" xfId="14001" xr:uid="{00000000-0005-0000-0000-0000A1370000}"/>
    <cellStyle name="Normal 2 8 2" xfId="14002" xr:uid="{00000000-0005-0000-0000-0000A2370000}"/>
    <cellStyle name="Normal 2 8 2 2" xfId="14003" xr:uid="{00000000-0005-0000-0000-0000A3370000}"/>
    <cellStyle name="Normal 2 8 2 2 2" xfId="14004" xr:uid="{00000000-0005-0000-0000-0000A4370000}"/>
    <cellStyle name="Normal 2 8 2 3" xfId="14005" xr:uid="{00000000-0005-0000-0000-0000A5370000}"/>
    <cellStyle name="Normal 2 9" xfId="14006" xr:uid="{00000000-0005-0000-0000-0000A6370000}"/>
    <cellStyle name="Normal 2 9 2" xfId="14007" xr:uid="{00000000-0005-0000-0000-0000A7370000}"/>
    <cellStyle name="Normal 2 9 2 2" xfId="14008" xr:uid="{00000000-0005-0000-0000-0000A8370000}"/>
    <cellStyle name="Normal 2 9 3" xfId="14009" xr:uid="{00000000-0005-0000-0000-0000A9370000}"/>
    <cellStyle name="Normal 20" xfId="14010" xr:uid="{00000000-0005-0000-0000-0000AA370000}"/>
    <cellStyle name="Normal 20 2" xfId="14011" xr:uid="{00000000-0005-0000-0000-0000AB370000}"/>
    <cellStyle name="Normal 20 2 2" xfId="14012" xr:uid="{00000000-0005-0000-0000-0000AC370000}"/>
    <cellStyle name="Normal 20 2 3" xfId="14013" xr:uid="{00000000-0005-0000-0000-0000AD370000}"/>
    <cellStyle name="Normal 20 2 3 2" xfId="14014" xr:uid="{00000000-0005-0000-0000-0000AE370000}"/>
    <cellStyle name="Normal 20 2 3 2 2" xfId="14015" xr:uid="{00000000-0005-0000-0000-0000AF370000}"/>
    <cellStyle name="Normal 20 2 3 3" xfId="14016" xr:uid="{00000000-0005-0000-0000-0000B0370000}"/>
    <cellStyle name="Normal 20 2 4" xfId="14017" xr:uid="{00000000-0005-0000-0000-0000B1370000}"/>
    <cellStyle name="Normal 20 2 4 2" xfId="14018" xr:uid="{00000000-0005-0000-0000-0000B2370000}"/>
    <cellStyle name="Normal 20 2 5" xfId="14019" xr:uid="{00000000-0005-0000-0000-0000B3370000}"/>
    <cellStyle name="Normal 20 3" xfId="14020" xr:uid="{00000000-0005-0000-0000-0000B4370000}"/>
    <cellStyle name="Normal 20 4" xfId="14021" xr:uid="{00000000-0005-0000-0000-0000B5370000}"/>
    <cellStyle name="Normal 20 4 2" xfId="14022" xr:uid="{00000000-0005-0000-0000-0000B6370000}"/>
    <cellStyle name="Normal 20 4 2 2" xfId="14023" xr:uid="{00000000-0005-0000-0000-0000B7370000}"/>
    <cellStyle name="Normal 20 4 3" xfId="14024" xr:uid="{00000000-0005-0000-0000-0000B8370000}"/>
    <cellStyle name="Normal 20 5" xfId="14025" xr:uid="{00000000-0005-0000-0000-0000B9370000}"/>
    <cellStyle name="Normal 20 5 2" xfId="14026" xr:uid="{00000000-0005-0000-0000-0000BA370000}"/>
    <cellStyle name="Normal 20 6" xfId="14027" xr:uid="{00000000-0005-0000-0000-0000BB370000}"/>
    <cellStyle name="Normal 204" xfId="14028" xr:uid="{00000000-0005-0000-0000-0000BC370000}"/>
    <cellStyle name="Normal 204 2" xfId="14029" xr:uid="{00000000-0005-0000-0000-0000BD370000}"/>
    <cellStyle name="Normal 204 2 2" xfId="14030" xr:uid="{00000000-0005-0000-0000-0000BE370000}"/>
    <cellStyle name="Normal 21" xfId="14031" xr:uid="{00000000-0005-0000-0000-0000BF370000}"/>
    <cellStyle name="Normal 21 2" xfId="14032" xr:uid="{00000000-0005-0000-0000-0000C0370000}"/>
    <cellStyle name="Normal 22" xfId="14033" xr:uid="{00000000-0005-0000-0000-0000C1370000}"/>
    <cellStyle name="Normal 22 2" xfId="14034" xr:uid="{00000000-0005-0000-0000-0000C2370000}"/>
    <cellStyle name="Normal 22 2 2" xfId="14035" xr:uid="{00000000-0005-0000-0000-0000C3370000}"/>
    <cellStyle name="Normal 22 3" xfId="14036" xr:uid="{00000000-0005-0000-0000-0000C4370000}"/>
    <cellStyle name="Normal 23" xfId="14037" xr:uid="{00000000-0005-0000-0000-0000C5370000}"/>
    <cellStyle name="Normal 23 2" xfId="14038" xr:uid="{00000000-0005-0000-0000-0000C6370000}"/>
    <cellStyle name="Normal 23 2 2" xfId="14039" xr:uid="{00000000-0005-0000-0000-0000C7370000}"/>
    <cellStyle name="Normal 23 2 2 2" xfId="14040" xr:uid="{00000000-0005-0000-0000-0000C8370000}"/>
    <cellStyle name="Normal 23 2 3" xfId="14041" xr:uid="{00000000-0005-0000-0000-0000C9370000}"/>
    <cellStyle name="Normal 23 3" xfId="14042" xr:uid="{00000000-0005-0000-0000-0000CA370000}"/>
    <cellStyle name="Normal 23 3 2" xfId="14043" xr:uid="{00000000-0005-0000-0000-0000CB370000}"/>
    <cellStyle name="Normal 23 4" xfId="14044" xr:uid="{00000000-0005-0000-0000-0000CC370000}"/>
    <cellStyle name="Normal 24" xfId="14045" xr:uid="{00000000-0005-0000-0000-0000CD370000}"/>
    <cellStyle name="Normal 24 2" xfId="14046" xr:uid="{00000000-0005-0000-0000-0000CE370000}"/>
    <cellStyle name="Normal 24 2 2" xfId="14047" xr:uid="{00000000-0005-0000-0000-0000CF370000}"/>
    <cellStyle name="Normal 24 2 2 2" xfId="14048" xr:uid="{00000000-0005-0000-0000-0000D0370000}"/>
    <cellStyle name="Normal 24 2 3" xfId="14049" xr:uid="{00000000-0005-0000-0000-0000D1370000}"/>
    <cellStyle name="Normal 24 3" xfId="14050" xr:uid="{00000000-0005-0000-0000-0000D2370000}"/>
    <cellStyle name="Normal 24 3 2" xfId="14051" xr:uid="{00000000-0005-0000-0000-0000D3370000}"/>
    <cellStyle name="Normal 24 4" xfId="14052" xr:uid="{00000000-0005-0000-0000-0000D4370000}"/>
    <cellStyle name="Normal 25" xfId="14053" xr:uid="{00000000-0005-0000-0000-0000D5370000}"/>
    <cellStyle name="Normal 25 2" xfId="14054" xr:uid="{00000000-0005-0000-0000-0000D6370000}"/>
    <cellStyle name="Normal 26" xfId="14055" xr:uid="{00000000-0005-0000-0000-0000D7370000}"/>
    <cellStyle name="Normal 27" xfId="14056" xr:uid="{00000000-0005-0000-0000-0000D8370000}"/>
    <cellStyle name="Normal 28" xfId="14057" xr:uid="{00000000-0005-0000-0000-0000D9370000}"/>
    <cellStyle name="Normal 29" xfId="14058" xr:uid="{00000000-0005-0000-0000-0000DA370000}"/>
    <cellStyle name="Normal 3" xfId="22" xr:uid="{00000000-0005-0000-0000-0000DB370000}"/>
    <cellStyle name="Normal 3 2" xfId="7" xr:uid="{00000000-0005-0000-0000-0000DC370000}"/>
    <cellStyle name="Normal 3 2 2" xfId="14059" xr:uid="{00000000-0005-0000-0000-0000DD370000}"/>
    <cellStyle name="Normal 3 2 2 2" xfId="14060" xr:uid="{00000000-0005-0000-0000-0000DE370000}"/>
    <cellStyle name="Normal 3 2 2 2 2" xfId="14061" xr:uid="{00000000-0005-0000-0000-0000DF370000}"/>
    <cellStyle name="Normal 3 2 2 2 2 2" xfId="14062" xr:uid="{00000000-0005-0000-0000-0000E0370000}"/>
    <cellStyle name="Normal 3 2 2 2 3" xfId="14063" xr:uid="{00000000-0005-0000-0000-0000E1370000}"/>
    <cellStyle name="Normal 3 2 2 3" xfId="14064" xr:uid="{00000000-0005-0000-0000-0000E2370000}"/>
    <cellStyle name="Normal 3 2 2 3 2" xfId="14065" xr:uid="{00000000-0005-0000-0000-0000E3370000}"/>
    <cellStyle name="Normal 3 2 2 4" xfId="14066" xr:uid="{00000000-0005-0000-0000-0000E4370000}"/>
    <cellStyle name="Normal 3 2 2 4 2" xfId="14067" xr:uid="{00000000-0005-0000-0000-0000E5370000}"/>
    <cellStyle name="Normal 3 2 2 4 2 2" xfId="14068" xr:uid="{00000000-0005-0000-0000-0000E6370000}"/>
    <cellStyle name="Normal 3 2 2 4 3" xfId="14069" xr:uid="{00000000-0005-0000-0000-0000E7370000}"/>
    <cellStyle name="Normal 3 2 2 5" xfId="14070" xr:uid="{00000000-0005-0000-0000-0000E8370000}"/>
    <cellStyle name="Normal 3 2 2 5 2" xfId="14071" xr:uid="{00000000-0005-0000-0000-0000E9370000}"/>
    <cellStyle name="Normal 3 2 2 6" xfId="14072" xr:uid="{00000000-0005-0000-0000-0000EA370000}"/>
    <cellStyle name="Normal 3 2 3" xfId="14073" xr:uid="{00000000-0005-0000-0000-0000EB370000}"/>
    <cellStyle name="Normal 3 2 4" xfId="14074" xr:uid="{00000000-0005-0000-0000-0000EC370000}"/>
    <cellStyle name="Normal 3 2 5" xfId="14075" xr:uid="{00000000-0005-0000-0000-0000ED370000}"/>
    <cellStyle name="Normal 3 2 5 2" xfId="14076" xr:uid="{00000000-0005-0000-0000-0000EE370000}"/>
    <cellStyle name="Normal 3 2 6" xfId="14077" xr:uid="{00000000-0005-0000-0000-0000EF370000}"/>
    <cellStyle name="Normal 3 3" xfId="10" xr:uid="{00000000-0005-0000-0000-0000F0370000}"/>
    <cellStyle name="Normal 3 4" xfId="14078" xr:uid="{00000000-0005-0000-0000-0000F1370000}"/>
    <cellStyle name="Normal 3 4 2" xfId="14079" xr:uid="{00000000-0005-0000-0000-0000F2370000}"/>
    <cellStyle name="Normal 3 4 3" xfId="14080" xr:uid="{00000000-0005-0000-0000-0000F3370000}"/>
    <cellStyle name="Normal 3 5" xfId="14081" xr:uid="{00000000-0005-0000-0000-0000F4370000}"/>
    <cellStyle name="Normal 3 5 2" xfId="14082" xr:uid="{00000000-0005-0000-0000-0000F5370000}"/>
    <cellStyle name="Normal 3 5 3" xfId="14083" xr:uid="{00000000-0005-0000-0000-0000F6370000}"/>
    <cellStyle name="Normal 3 6" xfId="14084" xr:uid="{00000000-0005-0000-0000-0000F7370000}"/>
    <cellStyle name="Normal 3 6 2" xfId="14085" xr:uid="{00000000-0005-0000-0000-0000F8370000}"/>
    <cellStyle name="Normal 3 6 2 2" xfId="14086" xr:uid="{00000000-0005-0000-0000-0000F9370000}"/>
    <cellStyle name="Normal 3 6 2 2 2" xfId="14087" xr:uid="{00000000-0005-0000-0000-0000FA370000}"/>
    <cellStyle name="Normal 3 6 2 3" xfId="14088" xr:uid="{00000000-0005-0000-0000-0000FB370000}"/>
    <cellStyle name="Normal 3 6 3" xfId="14089" xr:uid="{00000000-0005-0000-0000-0000FC370000}"/>
    <cellStyle name="Normal 3 6 3 2" xfId="14090" xr:uid="{00000000-0005-0000-0000-0000FD370000}"/>
    <cellStyle name="Normal 3 6 4" xfId="14091" xr:uid="{00000000-0005-0000-0000-0000FE370000}"/>
    <cellStyle name="Normal 3 7" xfId="14092" xr:uid="{00000000-0005-0000-0000-0000FF370000}"/>
    <cellStyle name="Normal 30" xfId="14093" xr:uid="{00000000-0005-0000-0000-000000380000}"/>
    <cellStyle name="Normal 31" xfId="21" xr:uid="{00000000-0005-0000-0000-000001380000}"/>
    <cellStyle name="Normal 31 2" xfId="14094" xr:uid="{00000000-0005-0000-0000-000002380000}"/>
    <cellStyle name="Normal 32" xfId="14095" xr:uid="{00000000-0005-0000-0000-000003380000}"/>
    <cellStyle name="Normal 33" xfId="14096" xr:uid="{00000000-0005-0000-0000-000004380000}"/>
    <cellStyle name="Normal 34" xfId="15508" xr:uid="{00000000-0005-0000-0000-000005380000}"/>
    <cellStyle name="Normal 35" xfId="15509" xr:uid="{00000000-0005-0000-0000-000006380000}"/>
    <cellStyle name="Normal 4" xfId="14097" xr:uid="{00000000-0005-0000-0000-000007380000}"/>
    <cellStyle name="Normal 4 2" xfId="12" xr:uid="{00000000-0005-0000-0000-000008380000}"/>
    <cellStyle name="Normal 4 2 2" xfId="14098" xr:uid="{00000000-0005-0000-0000-000009380000}"/>
    <cellStyle name="Normal 4 2 2 2" xfId="14099" xr:uid="{00000000-0005-0000-0000-00000A380000}"/>
    <cellStyle name="Normal 4 2 3" xfId="14100" xr:uid="{00000000-0005-0000-0000-00000B380000}"/>
    <cellStyle name="Normal 4 3" xfId="14101" xr:uid="{00000000-0005-0000-0000-00000C380000}"/>
    <cellStyle name="Normal 4 3 2" xfId="14102" xr:uid="{00000000-0005-0000-0000-00000D380000}"/>
    <cellStyle name="Normal 4 3 3" xfId="14103" xr:uid="{00000000-0005-0000-0000-00000E380000}"/>
    <cellStyle name="Normal 4 3 4" xfId="14104" xr:uid="{00000000-0005-0000-0000-00000F380000}"/>
    <cellStyle name="Normal 4 4" xfId="14105" xr:uid="{00000000-0005-0000-0000-000010380000}"/>
    <cellStyle name="Normal 5" xfId="14106" xr:uid="{00000000-0005-0000-0000-000011380000}"/>
    <cellStyle name="Normal 5 2" xfId="8" xr:uid="{00000000-0005-0000-0000-000012380000}"/>
    <cellStyle name="Normal 5 2 2" xfId="14107" xr:uid="{00000000-0005-0000-0000-000013380000}"/>
    <cellStyle name="Normal 5 2 3" xfId="14108" xr:uid="{00000000-0005-0000-0000-000014380000}"/>
    <cellStyle name="Normal 5 2 3 2" xfId="14109" xr:uid="{00000000-0005-0000-0000-000015380000}"/>
    <cellStyle name="Normal 5 2 3 2 2" xfId="14110" xr:uid="{00000000-0005-0000-0000-000016380000}"/>
    <cellStyle name="Normal 5 2 3 3" xfId="14111" xr:uid="{00000000-0005-0000-0000-000017380000}"/>
    <cellStyle name="Normal 5 2 4" xfId="14112" xr:uid="{00000000-0005-0000-0000-000018380000}"/>
    <cellStyle name="Normal 5 2 4 2" xfId="14113" xr:uid="{00000000-0005-0000-0000-000019380000}"/>
    <cellStyle name="Normal 5 2 5" xfId="14114" xr:uid="{00000000-0005-0000-0000-00001A380000}"/>
    <cellStyle name="Normal 5 2 5 2" xfId="15510" xr:uid="{00000000-0005-0000-0000-00001B380000}"/>
    <cellStyle name="Normal 5 3" xfId="14115" xr:uid="{00000000-0005-0000-0000-00001C380000}"/>
    <cellStyle name="Normal 5 3 5 2" xfId="15511" xr:uid="{00000000-0005-0000-0000-00001D380000}"/>
    <cellStyle name="Normal 5 4" xfId="14116" xr:uid="{00000000-0005-0000-0000-00001E380000}"/>
    <cellStyle name="Normal 5 4 2" xfId="14117" xr:uid="{00000000-0005-0000-0000-00001F380000}"/>
    <cellStyle name="Normal 5 4 2 2" xfId="14118" xr:uid="{00000000-0005-0000-0000-000020380000}"/>
    <cellStyle name="Normal 5 4 3" xfId="14119" xr:uid="{00000000-0005-0000-0000-000021380000}"/>
    <cellStyle name="Normal 5 5" xfId="14120" xr:uid="{00000000-0005-0000-0000-000022380000}"/>
    <cellStyle name="Normal 5 5 2" xfId="14121" xr:uid="{00000000-0005-0000-0000-000023380000}"/>
    <cellStyle name="Normal 5 6" xfId="14122" xr:uid="{00000000-0005-0000-0000-000024380000}"/>
    <cellStyle name="Normal 5 9" xfId="18" xr:uid="{00000000-0005-0000-0000-000025380000}"/>
    <cellStyle name="Normal 6" xfId="14123" xr:uid="{00000000-0005-0000-0000-000026380000}"/>
    <cellStyle name="Normal 6 2" xfId="14124" xr:uid="{00000000-0005-0000-0000-000027380000}"/>
    <cellStyle name="Normal 6 2 2" xfId="14125" xr:uid="{00000000-0005-0000-0000-000028380000}"/>
    <cellStyle name="Normal 6 2 2 2" xfId="14126" xr:uid="{00000000-0005-0000-0000-000029380000}"/>
    <cellStyle name="Normal 6 2 3" xfId="14127" xr:uid="{00000000-0005-0000-0000-00002A380000}"/>
    <cellStyle name="Normal 6 3" xfId="14128" xr:uid="{00000000-0005-0000-0000-00002B380000}"/>
    <cellStyle name="Normal 6 3 2" xfId="14129" xr:uid="{00000000-0005-0000-0000-00002C380000}"/>
    <cellStyle name="Normal 6 4" xfId="14130" xr:uid="{00000000-0005-0000-0000-00002D380000}"/>
    <cellStyle name="Normal 7" xfId="14131" xr:uid="{00000000-0005-0000-0000-00002E380000}"/>
    <cellStyle name="Normal 7 2" xfId="14132" xr:uid="{00000000-0005-0000-0000-00002F380000}"/>
    <cellStyle name="Normal 7 2 2" xfId="14133" xr:uid="{00000000-0005-0000-0000-000030380000}"/>
    <cellStyle name="Normal 7 3" xfId="14134" xr:uid="{00000000-0005-0000-0000-000031380000}"/>
    <cellStyle name="Normal 7 4" xfId="14135" xr:uid="{00000000-0005-0000-0000-000032380000}"/>
    <cellStyle name="Normal 8" xfId="14136" xr:uid="{00000000-0005-0000-0000-000033380000}"/>
    <cellStyle name="Normal 8 2" xfId="15512" xr:uid="{00000000-0005-0000-0000-000034380000}"/>
    <cellStyle name="Normal 83" xfId="14137" xr:uid="{00000000-0005-0000-0000-000035380000}"/>
    <cellStyle name="Normal 84" xfId="14138" xr:uid="{00000000-0005-0000-0000-000036380000}"/>
    <cellStyle name="Normal 9" xfId="14139" xr:uid="{00000000-0005-0000-0000-000037380000}"/>
    <cellStyle name="Normal 9 2" xfId="14140" xr:uid="{00000000-0005-0000-0000-000038380000}"/>
    <cellStyle name="Normal 9 2 2" xfId="14141" xr:uid="{00000000-0005-0000-0000-000039380000}"/>
    <cellStyle name="Normal 9 2 2 2" xfId="14142" xr:uid="{00000000-0005-0000-0000-00003A380000}"/>
    <cellStyle name="Normal 9 2 3" xfId="14143" xr:uid="{00000000-0005-0000-0000-00003B380000}"/>
    <cellStyle name="Normal 9 3" xfId="14144" xr:uid="{00000000-0005-0000-0000-00003C380000}"/>
    <cellStyle name="Normal 9 3 2" xfId="14145" xr:uid="{00000000-0005-0000-0000-00003D380000}"/>
    <cellStyle name="Normal 9 4" xfId="14146" xr:uid="{00000000-0005-0000-0000-00003E380000}"/>
    <cellStyle name="Normal_Consolidated-IGAAP 2002-03-withdividend 2" xfId="15618" xr:uid="{00000000-0005-0000-0000-00003F380000}"/>
    <cellStyle name="Normal_Finanacial Statements - 31.10.04" xfId="15619" xr:uid="{00000000-0005-0000-0000-000040380000}"/>
    <cellStyle name="Normal_Forward Contract Dec 08 Revised" xfId="15621" xr:uid="{00000000-0005-0000-0000-000041380000}"/>
    <cellStyle name="Note 2" xfId="14147" xr:uid="{00000000-0005-0000-0000-000042380000}"/>
    <cellStyle name="Note 2 10" xfId="14148" xr:uid="{00000000-0005-0000-0000-000043380000}"/>
    <cellStyle name="Note 2 10 2" xfId="14149" xr:uid="{00000000-0005-0000-0000-000044380000}"/>
    <cellStyle name="Note 2 10 2 2" xfId="14150" xr:uid="{00000000-0005-0000-0000-000045380000}"/>
    <cellStyle name="Note 2 10 2 2 2" xfId="14151" xr:uid="{00000000-0005-0000-0000-000046380000}"/>
    <cellStyle name="Note 2 10 2 3" xfId="14152" xr:uid="{00000000-0005-0000-0000-000047380000}"/>
    <cellStyle name="Note 2 10 3" xfId="14153" xr:uid="{00000000-0005-0000-0000-000048380000}"/>
    <cellStyle name="Note 2 10 3 2" xfId="14154" xr:uid="{00000000-0005-0000-0000-000049380000}"/>
    <cellStyle name="Note 2 10 4" xfId="14155" xr:uid="{00000000-0005-0000-0000-00004A380000}"/>
    <cellStyle name="Note 2 11" xfId="14156" xr:uid="{00000000-0005-0000-0000-00004B380000}"/>
    <cellStyle name="Note 2 11 2" xfId="14157" xr:uid="{00000000-0005-0000-0000-00004C380000}"/>
    <cellStyle name="Note 2 11 2 2" xfId="14158" xr:uid="{00000000-0005-0000-0000-00004D380000}"/>
    <cellStyle name="Note 2 11 3" xfId="14159" xr:uid="{00000000-0005-0000-0000-00004E380000}"/>
    <cellStyle name="Note 2 12" xfId="14160" xr:uid="{00000000-0005-0000-0000-00004F380000}"/>
    <cellStyle name="Note 2 12 2" xfId="14161" xr:uid="{00000000-0005-0000-0000-000050380000}"/>
    <cellStyle name="Note 2 13" xfId="14162" xr:uid="{00000000-0005-0000-0000-000051380000}"/>
    <cellStyle name="Note 2 2" xfId="14163" xr:uid="{00000000-0005-0000-0000-000052380000}"/>
    <cellStyle name="Note 2 2 2" xfId="14164" xr:uid="{00000000-0005-0000-0000-000053380000}"/>
    <cellStyle name="Note 2 3" xfId="14165" xr:uid="{00000000-0005-0000-0000-000054380000}"/>
    <cellStyle name="Note 2 3 2" xfId="14166" xr:uid="{00000000-0005-0000-0000-000055380000}"/>
    <cellStyle name="Note 2 3 2 2" xfId="14167" xr:uid="{00000000-0005-0000-0000-000056380000}"/>
    <cellStyle name="Note 2 3 2 2 2" xfId="14168" xr:uid="{00000000-0005-0000-0000-000057380000}"/>
    <cellStyle name="Note 2 3 2 2 2 2" xfId="14169" xr:uid="{00000000-0005-0000-0000-000058380000}"/>
    <cellStyle name="Note 2 3 2 2 2 2 2" xfId="14170" xr:uid="{00000000-0005-0000-0000-000059380000}"/>
    <cellStyle name="Note 2 3 2 2 2 2 2 2" xfId="14171" xr:uid="{00000000-0005-0000-0000-00005A380000}"/>
    <cellStyle name="Note 2 3 2 2 2 2 2 2 2" xfId="14172" xr:uid="{00000000-0005-0000-0000-00005B380000}"/>
    <cellStyle name="Note 2 3 2 2 2 2 2 3" xfId="14173" xr:uid="{00000000-0005-0000-0000-00005C380000}"/>
    <cellStyle name="Note 2 3 2 2 2 2 3" xfId="14174" xr:uid="{00000000-0005-0000-0000-00005D380000}"/>
    <cellStyle name="Note 2 3 2 2 2 2 3 2" xfId="14175" xr:uid="{00000000-0005-0000-0000-00005E380000}"/>
    <cellStyle name="Note 2 3 2 2 2 2 4" xfId="14176" xr:uid="{00000000-0005-0000-0000-00005F380000}"/>
    <cellStyle name="Note 2 3 2 2 2 3" xfId="14177" xr:uid="{00000000-0005-0000-0000-000060380000}"/>
    <cellStyle name="Note 2 3 2 2 2 3 2" xfId="14178" xr:uid="{00000000-0005-0000-0000-000061380000}"/>
    <cellStyle name="Note 2 3 2 2 2 3 2 2" xfId="14179" xr:uid="{00000000-0005-0000-0000-000062380000}"/>
    <cellStyle name="Note 2 3 2 2 2 3 3" xfId="14180" xr:uid="{00000000-0005-0000-0000-000063380000}"/>
    <cellStyle name="Note 2 3 2 2 2 4" xfId="14181" xr:uid="{00000000-0005-0000-0000-000064380000}"/>
    <cellStyle name="Note 2 3 2 2 2 4 2" xfId="14182" xr:uid="{00000000-0005-0000-0000-000065380000}"/>
    <cellStyle name="Note 2 3 2 2 2 5" xfId="14183" xr:uid="{00000000-0005-0000-0000-000066380000}"/>
    <cellStyle name="Note 2 3 2 2 3" xfId="14184" xr:uid="{00000000-0005-0000-0000-000067380000}"/>
    <cellStyle name="Note 2 3 2 2 3 2" xfId="14185" xr:uid="{00000000-0005-0000-0000-000068380000}"/>
    <cellStyle name="Note 2 3 2 2 3 2 2" xfId="14186" xr:uid="{00000000-0005-0000-0000-000069380000}"/>
    <cellStyle name="Note 2 3 2 2 3 2 2 2" xfId="14187" xr:uid="{00000000-0005-0000-0000-00006A380000}"/>
    <cellStyle name="Note 2 3 2 2 3 2 2 2 2" xfId="14188" xr:uid="{00000000-0005-0000-0000-00006B380000}"/>
    <cellStyle name="Note 2 3 2 2 3 2 2 3" xfId="14189" xr:uid="{00000000-0005-0000-0000-00006C380000}"/>
    <cellStyle name="Note 2 3 2 2 3 2 3" xfId="14190" xr:uid="{00000000-0005-0000-0000-00006D380000}"/>
    <cellStyle name="Note 2 3 2 2 3 2 3 2" xfId="14191" xr:uid="{00000000-0005-0000-0000-00006E380000}"/>
    <cellStyle name="Note 2 3 2 2 3 2 4" xfId="14192" xr:uid="{00000000-0005-0000-0000-00006F380000}"/>
    <cellStyle name="Note 2 3 2 2 3 3" xfId="14193" xr:uid="{00000000-0005-0000-0000-000070380000}"/>
    <cellStyle name="Note 2 3 2 2 3 3 2" xfId="14194" xr:uid="{00000000-0005-0000-0000-000071380000}"/>
    <cellStyle name="Note 2 3 2 2 3 3 2 2" xfId="14195" xr:uid="{00000000-0005-0000-0000-000072380000}"/>
    <cellStyle name="Note 2 3 2 2 3 3 3" xfId="14196" xr:uid="{00000000-0005-0000-0000-000073380000}"/>
    <cellStyle name="Note 2 3 2 2 3 4" xfId="14197" xr:uid="{00000000-0005-0000-0000-000074380000}"/>
    <cellStyle name="Note 2 3 2 2 3 4 2" xfId="14198" xr:uid="{00000000-0005-0000-0000-000075380000}"/>
    <cellStyle name="Note 2 3 2 2 3 5" xfId="14199" xr:uid="{00000000-0005-0000-0000-000076380000}"/>
    <cellStyle name="Note 2 3 2 2 4" xfId="14200" xr:uid="{00000000-0005-0000-0000-000077380000}"/>
    <cellStyle name="Note 2 3 2 2 4 2" xfId="14201" xr:uid="{00000000-0005-0000-0000-000078380000}"/>
    <cellStyle name="Note 2 3 2 2 4 2 2" xfId="14202" xr:uid="{00000000-0005-0000-0000-000079380000}"/>
    <cellStyle name="Note 2 3 2 2 4 2 2 2" xfId="14203" xr:uid="{00000000-0005-0000-0000-00007A380000}"/>
    <cellStyle name="Note 2 3 2 2 4 2 3" xfId="14204" xr:uid="{00000000-0005-0000-0000-00007B380000}"/>
    <cellStyle name="Note 2 3 2 2 4 3" xfId="14205" xr:uid="{00000000-0005-0000-0000-00007C380000}"/>
    <cellStyle name="Note 2 3 2 2 4 3 2" xfId="14206" xr:uid="{00000000-0005-0000-0000-00007D380000}"/>
    <cellStyle name="Note 2 3 2 2 4 4" xfId="14207" xr:uid="{00000000-0005-0000-0000-00007E380000}"/>
    <cellStyle name="Note 2 3 2 2 5" xfId="14208" xr:uid="{00000000-0005-0000-0000-00007F380000}"/>
    <cellStyle name="Note 2 3 2 2 5 2" xfId="14209" xr:uid="{00000000-0005-0000-0000-000080380000}"/>
    <cellStyle name="Note 2 3 2 2 5 2 2" xfId="14210" xr:uid="{00000000-0005-0000-0000-000081380000}"/>
    <cellStyle name="Note 2 3 2 2 5 3" xfId="14211" xr:uid="{00000000-0005-0000-0000-000082380000}"/>
    <cellStyle name="Note 2 3 2 2 6" xfId="14212" xr:uid="{00000000-0005-0000-0000-000083380000}"/>
    <cellStyle name="Note 2 3 2 2 6 2" xfId="14213" xr:uid="{00000000-0005-0000-0000-000084380000}"/>
    <cellStyle name="Note 2 3 2 2 7" xfId="14214" xr:uid="{00000000-0005-0000-0000-000085380000}"/>
    <cellStyle name="Note 2 3 2 3" xfId="14215" xr:uid="{00000000-0005-0000-0000-000086380000}"/>
    <cellStyle name="Note 2 3 2 3 2" xfId="14216" xr:uid="{00000000-0005-0000-0000-000087380000}"/>
    <cellStyle name="Note 2 3 2 3 2 2" xfId="14217" xr:uid="{00000000-0005-0000-0000-000088380000}"/>
    <cellStyle name="Note 2 3 2 3 2 2 2" xfId="14218" xr:uid="{00000000-0005-0000-0000-000089380000}"/>
    <cellStyle name="Note 2 3 2 3 2 2 2 2" xfId="14219" xr:uid="{00000000-0005-0000-0000-00008A380000}"/>
    <cellStyle name="Note 2 3 2 3 2 2 3" xfId="14220" xr:uid="{00000000-0005-0000-0000-00008B380000}"/>
    <cellStyle name="Note 2 3 2 3 2 3" xfId="14221" xr:uid="{00000000-0005-0000-0000-00008C380000}"/>
    <cellStyle name="Note 2 3 2 3 2 3 2" xfId="14222" xr:uid="{00000000-0005-0000-0000-00008D380000}"/>
    <cellStyle name="Note 2 3 2 3 2 4" xfId="14223" xr:uid="{00000000-0005-0000-0000-00008E380000}"/>
    <cellStyle name="Note 2 3 2 3 3" xfId="14224" xr:uid="{00000000-0005-0000-0000-00008F380000}"/>
    <cellStyle name="Note 2 3 2 3 3 2" xfId="14225" xr:uid="{00000000-0005-0000-0000-000090380000}"/>
    <cellStyle name="Note 2 3 2 3 3 2 2" xfId="14226" xr:uid="{00000000-0005-0000-0000-000091380000}"/>
    <cellStyle name="Note 2 3 2 3 3 3" xfId="14227" xr:uid="{00000000-0005-0000-0000-000092380000}"/>
    <cellStyle name="Note 2 3 2 3 4" xfId="14228" xr:uid="{00000000-0005-0000-0000-000093380000}"/>
    <cellStyle name="Note 2 3 2 3 4 2" xfId="14229" xr:uid="{00000000-0005-0000-0000-000094380000}"/>
    <cellStyle name="Note 2 3 2 3 5" xfId="14230" xr:uid="{00000000-0005-0000-0000-000095380000}"/>
    <cellStyle name="Note 2 3 2 4" xfId="14231" xr:uid="{00000000-0005-0000-0000-000096380000}"/>
    <cellStyle name="Note 2 3 2 4 2" xfId="14232" xr:uid="{00000000-0005-0000-0000-000097380000}"/>
    <cellStyle name="Note 2 3 2 4 2 2" xfId="14233" xr:uid="{00000000-0005-0000-0000-000098380000}"/>
    <cellStyle name="Note 2 3 2 4 2 2 2" xfId="14234" xr:uid="{00000000-0005-0000-0000-000099380000}"/>
    <cellStyle name="Note 2 3 2 4 2 2 2 2" xfId="14235" xr:uid="{00000000-0005-0000-0000-00009A380000}"/>
    <cellStyle name="Note 2 3 2 4 2 2 3" xfId="14236" xr:uid="{00000000-0005-0000-0000-00009B380000}"/>
    <cellStyle name="Note 2 3 2 4 2 3" xfId="14237" xr:uid="{00000000-0005-0000-0000-00009C380000}"/>
    <cellStyle name="Note 2 3 2 4 2 3 2" xfId="14238" xr:uid="{00000000-0005-0000-0000-00009D380000}"/>
    <cellStyle name="Note 2 3 2 4 2 4" xfId="14239" xr:uid="{00000000-0005-0000-0000-00009E380000}"/>
    <cellStyle name="Note 2 3 2 4 3" xfId="14240" xr:uid="{00000000-0005-0000-0000-00009F380000}"/>
    <cellStyle name="Note 2 3 2 4 3 2" xfId="14241" xr:uid="{00000000-0005-0000-0000-0000A0380000}"/>
    <cellStyle name="Note 2 3 2 4 3 2 2" xfId="14242" xr:uid="{00000000-0005-0000-0000-0000A1380000}"/>
    <cellStyle name="Note 2 3 2 4 3 3" xfId="14243" xr:uid="{00000000-0005-0000-0000-0000A2380000}"/>
    <cellStyle name="Note 2 3 2 4 4" xfId="14244" xr:uid="{00000000-0005-0000-0000-0000A3380000}"/>
    <cellStyle name="Note 2 3 2 4 4 2" xfId="14245" xr:uid="{00000000-0005-0000-0000-0000A4380000}"/>
    <cellStyle name="Note 2 3 2 4 5" xfId="14246" xr:uid="{00000000-0005-0000-0000-0000A5380000}"/>
    <cellStyle name="Note 2 3 2 5" xfId="14247" xr:uid="{00000000-0005-0000-0000-0000A6380000}"/>
    <cellStyle name="Note 2 3 2 5 2" xfId="14248" xr:uid="{00000000-0005-0000-0000-0000A7380000}"/>
    <cellStyle name="Note 2 3 2 5 2 2" xfId="14249" xr:uid="{00000000-0005-0000-0000-0000A8380000}"/>
    <cellStyle name="Note 2 3 2 5 2 2 2" xfId="14250" xr:uid="{00000000-0005-0000-0000-0000A9380000}"/>
    <cellStyle name="Note 2 3 2 5 2 3" xfId="14251" xr:uid="{00000000-0005-0000-0000-0000AA380000}"/>
    <cellStyle name="Note 2 3 2 5 3" xfId="14252" xr:uid="{00000000-0005-0000-0000-0000AB380000}"/>
    <cellStyle name="Note 2 3 2 5 3 2" xfId="14253" xr:uid="{00000000-0005-0000-0000-0000AC380000}"/>
    <cellStyle name="Note 2 3 2 5 4" xfId="14254" xr:uid="{00000000-0005-0000-0000-0000AD380000}"/>
    <cellStyle name="Note 2 3 2 6" xfId="14255" xr:uid="{00000000-0005-0000-0000-0000AE380000}"/>
    <cellStyle name="Note 2 3 2 6 2" xfId="14256" xr:uid="{00000000-0005-0000-0000-0000AF380000}"/>
    <cellStyle name="Note 2 3 2 6 2 2" xfId="14257" xr:uid="{00000000-0005-0000-0000-0000B0380000}"/>
    <cellStyle name="Note 2 3 2 6 3" xfId="14258" xr:uid="{00000000-0005-0000-0000-0000B1380000}"/>
    <cellStyle name="Note 2 3 2 7" xfId="14259" xr:uid="{00000000-0005-0000-0000-0000B2380000}"/>
    <cellStyle name="Note 2 3 2 7 2" xfId="14260" xr:uid="{00000000-0005-0000-0000-0000B3380000}"/>
    <cellStyle name="Note 2 3 2 8" xfId="14261" xr:uid="{00000000-0005-0000-0000-0000B4380000}"/>
    <cellStyle name="Note 2 3 3" xfId="14262" xr:uid="{00000000-0005-0000-0000-0000B5380000}"/>
    <cellStyle name="Note 2 3 3 2" xfId="14263" xr:uid="{00000000-0005-0000-0000-0000B6380000}"/>
    <cellStyle name="Note 2 3 3 2 2" xfId="14264" xr:uid="{00000000-0005-0000-0000-0000B7380000}"/>
    <cellStyle name="Note 2 3 3 2 2 2" xfId="14265" xr:uid="{00000000-0005-0000-0000-0000B8380000}"/>
    <cellStyle name="Note 2 3 3 2 2 2 2" xfId="14266" xr:uid="{00000000-0005-0000-0000-0000B9380000}"/>
    <cellStyle name="Note 2 3 3 2 2 2 2 2" xfId="14267" xr:uid="{00000000-0005-0000-0000-0000BA380000}"/>
    <cellStyle name="Note 2 3 3 2 2 2 3" xfId="14268" xr:uid="{00000000-0005-0000-0000-0000BB380000}"/>
    <cellStyle name="Note 2 3 3 2 2 3" xfId="14269" xr:uid="{00000000-0005-0000-0000-0000BC380000}"/>
    <cellStyle name="Note 2 3 3 2 2 3 2" xfId="14270" xr:uid="{00000000-0005-0000-0000-0000BD380000}"/>
    <cellStyle name="Note 2 3 3 2 2 4" xfId="14271" xr:uid="{00000000-0005-0000-0000-0000BE380000}"/>
    <cellStyle name="Note 2 3 3 2 3" xfId="14272" xr:uid="{00000000-0005-0000-0000-0000BF380000}"/>
    <cellStyle name="Note 2 3 3 2 3 2" xfId="14273" xr:uid="{00000000-0005-0000-0000-0000C0380000}"/>
    <cellStyle name="Note 2 3 3 2 3 2 2" xfId="14274" xr:uid="{00000000-0005-0000-0000-0000C1380000}"/>
    <cellStyle name="Note 2 3 3 2 3 3" xfId="14275" xr:uid="{00000000-0005-0000-0000-0000C2380000}"/>
    <cellStyle name="Note 2 3 3 2 4" xfId="14276" xr:uid="{00000000-0005-0000-0000-0000C3380000}"/>
    <cellStyle name="Note 2 3 3 2 4 2" xfId="14277" xr:uid="{00000000-0005-0000-0000-0000C4380000}"/>
    <cellStyle name="Note 2 3 3 2 5" xfId="14278" xr:uid="{00000000-0005-0000-0000-0000C5380000}"/>
    <cellStyle name="Note 2 3 3 3" xfId="14279" xr:uid="{00000000-0005-0000-0000-0000C6380000}"/>
    <cellStyle name="Note 2 3 3 3 2" xfId="14280" xr:uid="{00000000-0005-0000-0000-0000C7380000}"/>
    <cellStyle name="Note 2 3 3 3 2 2" xfId="14281" xr:uid="{00000000-0005-0000-0000-0000C8380000}"/>
    <cellStyle name="Note 2 3 3 3 2 2 2" xfId="14282" xr:uid="{00000000-0005-0000-0000-0000C9380000}"/>
    <cellStyle name="Note 2 3 3 3 2 2 2 2" xfId="14283" xr:uid="{00000000-0005-0000-0000-0000CA380000}"/>
    <cellStyle name="Note 2 3 3 3 2 2 3" xfId="14284" xr:uid="{00000000-0005-0000-0000-0000CB380000}"/>
    <cellStyle name="Note 2 3 3 3 2 3" xfId="14285" xr:uid="{00000000-0005-0000-0000-0000CC380000}"/>
    <cellStyle name="Note 2 3 3 3 2 3 2" xfId="14286" xr:uid="{00000000-0005-0000-0000-0000CD380000}"/>
    <cellStyle name="Note 2 3 3 3 2 4" xfId="14287" xr:uid="{00000000-0005-0000-0000-0000CE380000}"/>
    <cellStyle name="Note 2 3 3 3 3" xfId="14288" xr:uid="{00000000-0005-0000-0000-0000CF380000}"/>
    <cellStyle name="Note 2 3 3 3 3 2" xfId="14289" xr:uid="{00000000-0005-0000-0000-0000D0380000}"/>
    <cellStyle name="Note 2 3 3 3 3 2 2" xfId="14290" xr:uid="{00000000-0005-0000-0000-0000D1380000}"/>
    <cellStyle name="Note 2 3 3 3 3 3" xfId="14291" xr:uid="{00000000-0005-0000-0000-0000D2380000}"/>
    <cellStyle name="Note 2 3 3 3 4" xfId="14292" xr:uid="{00000000-0005-0000-0000-0000D3380000}"/>
    <cellStyle name="Note 2 3 3 3 4 2" xfId="14293" xr:uid="{00000000-0005-0000-0000-0000D4380000}"/>
    <cellStyle name="Note 2 3 3 3 5" xfId="14294" xr:uid="{00000000-0005-0000-0000-0000D5380000}"/>
    <cellStyle name="Note 2 3 3 4" xfId="14295" xr:uid="{00000000-0005-0000-0000-0000D6380000}"/>
    <cellStyle name="Note 2 3 3 4 2" xfId="14296" xr:uid="{00000000-0005-0000-0000-0000D7380000}"/>
    <cellStyle name="Note 2 3 3 4 2 2" xfId="14297" xr:uid="{00000000-0005-0000-0000-0000D8380000}"/>
    <cellStyle name="Note 2 3 3 4 2 2 2" xfId="14298" xr:uid="{00000000-0005-0000-0000-0000D9380000}"/>
    <cellStyle name="Note 2 3 3 4 2 3" xfId="14299" xr:uid="{00000000-0005-0000-0000-0000DA380000}"/>
    <cellStyle name="Note 2 3 3 4 3" xfId="14300" xr:uid="{00000000-0005-0000-0000-0000DB380000}"/>
    <cellStyle name="Note 2 3 3 4 3 2" xfId="14301" xr:uid="{00000000-0005-0000-0000-0000DC380000}"/>
    <cellStyle name="Note 2 3 3 4 4" xfId="14302" xr:uid="{00000000-0005-0000-0000-0000DD380000}"/>
    <cellStyle name="Note 2 3 3 5" xfId="14303" xr:uid="{00000000-0005-0000-0000-0000DE380000}"/>
    <cellStyle name="Note 2 3 3 5 2" xfId="14304" xr:uid="{00000000-0005-0000-0000-0000DF380000}"/>
    <cellStyle name="Note 2 3 3 5 2 2" xfId="14305" xr:uid="{00000000-0005-0000-0000-0000E0380000}"/>
    <cellStyle name="Note 2 3 3 5 3" xfId="14306" xr:uid="{00000000-0005-0000-0000-0000E1380000}"/>
    <cellStyle name="Note 2 3 3 6" xfId="14307" xr:uid="{00000000-0005-0000-0000-0000E2380000}"/>
    <cellStyle name="Note 2 3 3 6 2" xfId="14308" xr:uid="{00000000-0005-0000-0000-0000E3380000}"/>
    <cellStyle name="Note 2 3 3 7" xfId="14309" xr:uid="{00000000-0005-0000-0000-0000E4380000}"/>
    <cellStyle name="Note 2 3 4" xfId="14310" xr:uid="{00000000-0005-0000-0000-0000E5380000}"/>
    <cellStyle name="Note 2 3 4 2" xfId="14311" xr:uid="{00000000-0005-0000-0000-0000E6380000}"/>
    <cellStyle name="Note 2 3 4 2 2" xfId="14312" xr:uid="{00000000-0005-0000-0000-0000E7380000}"/>
    <cellStyle name="Note 2 3 4 2 2 2" xfId="14313" xr:uid="{00000000-0005-0000-0000-0000E8380000}"/>
    <cellStyle name="Note 2 3 4 2 2 2 2" xfId="14314" xr:uid="{00000000-0005-0000-0000-0000E9380000}"/>
    <cellStyle name="Note 2 3 4 2 2 3" xfId="14315" xr:uid="{00000000-0005-0000-0000-0000EA380000}"/>
    <cellStyle name="Note 2 3 4 2 3" xfId="14316" xr:uid="{00000000-0005-0000-0000-0000EB380000}"/>
    <cellStyle name="Note 2 3 4 2 3 2" xfId="14317" xr:uid="{00000000-0005-0000-0000-0000EC380000}"/>
    <cellStyle name="Note 2 3 4 2 4" xfId="14318" xr:uid="{00000000-0005-0000-0000-0000ED380000}"/>
    <cellStyle name="Note 2 3 4 3" xfId="14319" xr:uid="{00000000-0005-0000-0000-0000EE380000}"/>
    <cellStyle name="Note 2 3 4 3 2" xfId="14320" xr:uid="{00000000-0005-0000-0000-0000EF380000}"/>
    <cellStyle name="Note 2 3 4 3 2 2" xfId="14321" xr:uid="{00000000-0005-0000-0000-0000F0380000}"/>
    <cellStyle name="Note 2 3 4 3 3" xfId="14322" xr:uid="{00000000-0005-0000-0000-0000F1380000}"/>
    <cellStyle name="Note 2 3 4 4" xfId="14323" xr:uid="{00000000-0005-0000-0000-0000F2380000}"/>
    <cellStyle name="Note 2 3 4 4 2" xfId="14324" xr:uid="{00000000-0005-0000-0000-0000F3380000}"/>
    <cellStyle name="Note 2 3 4 5" xfId="14325" xr:uid="{00000000-0005-0000-0000-0000F4380000}"/>
    <cellStyle name="Note 2 3 5" xfId="14326" xr:uid="{00000000-0005-0000-0000-0000F5380000}"/>
    <cellStyle name="Note 2 3 5 2" xfId="14327" xr:uid="{00000000-0005-0000-0000-0000F6380000}"/>
    <cellStyle name="Note 2 3 5 2 2" xfId="14328" xr:uid="{00000000-0005-0000-0000-0000F7380000}"/>
    <cellStyle name="Note 2 3 5 2 2 2" xfId="14329" xr:uid="{00000000-0005-0000-0000-0000F8380000}"/>
    <cellStyle name="Note 2 3 5 2 2 2 2" xfId="14330" xr:uid="{00000000-0005-0000-0000-0000F9380000}"/>
    <cellStyle name="Note 2 3 5 2 2 3" xfId="14331" xr:uid="{00000000-0005-0000-0000-0000FA380000}"/>
    <cellStyle name="Note 2 3 5 2 3" xfId="14332" xr:uid="{00000000-0005-0000-0000-0000FB380000}"/>
    <cellStyle name="Note 2 3 5 2 3 2" xfId="14333" xr:uid="{00000000-0005-0000-0000-0000FC380000}"/>
    <cellStyle name="Note 2 3 5 2 4" xfId="14334" xr:uid="{00000000-0005-0000-0000-0000FD380000}"/>
    <cellStyle name="Note 2 3 5 3" xfId="14335" xr:uid="{00000000-0005-0000-0000-0000FE380000}"/>
    <cellStyle name="Note 2 3 5 3 2" xfId="14336" xr:uid="{00000000-0005-0000-0000-0000FF380000}"/>
    <cellStyle name="Note 2 3 5 3 2 2" xfId="14337" xr:uid="{00000000-0005-0000-0000-000000390000}"/>
    <cellStyle name="Note 2 3 5 3 3" xfId="14338" xr:uid="{00000000-0005-0000-0000-000001390000}"/>
    <cellStyle name="Note 2 3 5 4" xfId="14339" xr:uid="{00000000-0005-0000-0000-000002390000}"/>
    <cellStyle name="Note 2 3 5 4 2" xfId="14340" xr:uid="{00000000-0005-0000-0000-000003390000}"/>
    <cellStyle name="Note 2 3 5 5" xfId="14341" xr:uid="{00000000-0005-0000-0000-000004390000}"/>
    <cellStyle name="Note 2 3 6" xfId="14342" xr:uid="{00000000-0005-0000-0000-000005390000}"/>
    <cellStyle name="Note 2 3 6 2" xfId="14343" xr:uid="{00000000-0005-0000-0000-000006390000}"/>
    <cellStyle name="Note 2 3 6 2 2" xfId="14344" xr:uid="{00000000-0005-0000-0000-000007390000}"/>
    <cellStyle name="Note 2 3 6 2 2 2" xfId="14345" xr:uid="{00000000-0005-0000-0000-000008390000}"/>
    <cellStyle name="Note 2 3 6 2 3" xfId="14346" xr:uid="{00000000-0005-0000-0000-000009390000}"/>
    <cellStyle name="Note 2 3 6 3" xfId="14347" xr:uid="{00000000-0005-0000-0000-00000A390000}"/>
    <cellStyle name="Note 2 3 6 3 2" xfId="14348" xr:uid="{00000000-0005-0000-0000-00000B390000}"/>
    <cellStyle name="Note 2 3 6 4" xfId="14349" xr:uid="{00000000-0005-0000-0000-00000C390000}"/>
    <cellStyle name="Note 2 3 7" xfId="14350" xr:uid="{00000000-0005-0000-0000-00000D390000}"/>
    <cellStyle name="Note 2 3 7 2" xfId="14351" xr:uid="{00000000-0005-0000-0000-00000E390000}"/>
    <cellStyle name="Note 2 3 7 2 2" xfId="14352" xr:uid="{00000000-0005-0000-0000-00000F390000}"/>
    <cellStyle name="Note 2 3 7 3" xfId="14353" xr:uid="{00000000-0005-0000-0000-000010390000}"/>
    <cellStyle name="Note 2 3 8" xfId="14354" xr:uid="{00000000-0005-0000-0000-000011390000}"/>
    <cellStyle name="Note 2 3 8 2" xfId="14355" xr:uid="{00000000-0005-0000-0000-000012390000}"/>
    <cellStyle name="Note 2 3 9" xfId="14356" xr:uid="{00000000-0005-0000-0000-000013390000}"/>
    <cellStyle name="Note 2 4" xfId="14357" xr:uid="{00000000-0005-0000-0000-000014390000}"/>
    <cellStyle name="Note 2 4 2" xfId="14358" xr:uid="{00000000-0005-0000-0000-000015390000}"/>
    <cellStyle name="Note 2 4 2 2" xfId="14359" xr:uid="{00000000-0005-0000-0000-000016390000}"/>
    <cellStyle name="Note 2 4 2 2 2" xfId="14360" xr:uid="{00000000-0005-0000-0000-000017390000}"/>
    <cellStyle name="Note 2 4 2 2 2 2" xfId="14361" xr:uid="{00000000-0005-0000-0000-000018390000}"/>
    <cellStyle name="Note 2 4 2 2 2 2 2" xfId="14362" xr:uid="{00000000-0005-0000-0000-000019390000}"/>
    <cellStyle name="Note 2 4 2 2 2 2 2 2" xfId="14363" xr:uid="{00000000-0005-0000-0000-00001A390000}"/>
    <cellStyle name="Note 2 4 2 2 2 2 2 2 2" xfId="14364" xr:uid="{00000000-0005-0000-0000-00001B390000}"/>
    <cellStyle name="Note 2 4 2 2 2 2 2 3" xfId="14365" xr:uid="{00000000-0005-0000-0000-00001C390000}"/>
    <cellStyle name="Note 2 4 2 2 2 2 3" xfId="14366" xr:uid="{00000000-0005-0000-0000-00001D390000}"/>
    <cellStyle name="Note 2 4 2 2 2 2 3 2" xfId="14367" xr:uid="{00000000-0005-0000-0000-00001E390000}"/>
    <cellStyle name="Note 2 4 2 2 2 2 4" xfId="14368" xr:uid="{00000000-0005-0000-0000-00001F390000}"/>
    <cellStyle name="Note 2 4 2 2 2 3" xfId="14369" xr:uid="{00000000-0005-0000-0000-000020390000}"/>
    <cellStyle name="Note 2 4 2 2 2 3 2" xfId="14370" xr:uid="{00000000-0005-0000-0000-000021390000}"/>
    <cellStyle name="Note 2 4 2 2 2 3 2 2" xfId="14371" xr:uid="{00000000-0005-0000-0000-000022390000}"/>
    <cellStyle name="Note 2 4 2 2 2 3 3" xfId="14372" xr:uid="{00000000-0005-0000-0000-000023390000}"/>
    <cellStyle name="Note 2 4 2 2 2 4" xfId="14373" xr:uid="{00000000-0005-0000-0000-000024390000}"/>
    <cellStyle name="Note 2 4 2 2 2 4 2" xfId="14374" xr:uid="{00000000-0005-0000-0000-000025390000}"/>
    <cellStyle name="Note 2 4 2 2 2 5" xfId="14375" xr:uid="{00000000-0005-0000-0000-000026390000}"/>
    <cellStyle name="Note 2 4 2 2 3" xfId="14376" xr:uid="{00000000-0005-0000-0000-000027390000}"/>
    <cellStyle name="Note 2 4 2 2 3 2" xfId="14377" xr:uid="{00000000-0005-0000-0000-000028390000}"/>
    <cellStyle name="Note 2 4 2 2 3 2 2" xfId="14378" xr:uid="{00000000-0005-0000-0000-000029390000}"/>
    <cellStyle name="Note 2 4 2 2 3 2 2 2" xfId="14379" xr:uid="{00000000-0005-0000-0000-00002A390000}"/>
    <cellStyle name="Note 2 4 2 2 3 2 2 2 2" xfId="14380" xr:uid="{00000000-0005-0000-0000-00002B390000}"/>
    <cellStyle name="Note 2 4 2 2 3 2 2 3" xfId="14381" xr:uid="{00000000-0005-0000-0000-00002C390000}"/>
    <cellStyle name="Note 2 4 2 2 3 2 3" xfId="14382" xr:uid="{00000000-0005-0000-0000-00002D390000}"/>
    <cellStyle name="Note 2 4 2 2 3 2 3 2" xfId="14383" xr:uid="{00000000-0005-0000-0000-00002E390000}"/>
    <cellStyle name="Note 2 4 2 2 3 2 4" xfId="14384" xr:uid="{00000000-0005-0000-0000-00002F390000}"/>
    <cellStyle name="Note 2 4 2 2 3 3" xfId="14385" xr:uid="{00000000-0005-0000-0000-000030390000}"/>
    <cellStyle name="Note 2 4 2 2 3 3 2" xfId="14386" xr:uid="{00000000-0005-0000-0000-000031390000}"/>
    <cellStyle name="Note 2 4 2 2 3 3 2 2" xfId="14387" xr:uid="{00000000-0005-0000-0000-000032390000}"/>
    <cellStyle name="Note 2 4 2 2 3 3 3" xfId="14388" xr:uid="{00000000-0005-0000-0000-000033390000}"/>
    <cellStyle name="Note 2 4 2 2 3 4" xfId="14389" xr:uid="{00000000-0005-0000-0000-000034390000}"/>
    <cellStyle name="Note 2 4 2 2 3 4 2" xfId="14390" xr:uid="{00000000-0005-0000-0000-000035390000}"/>
    <cellStyle name="Note 2 4 2 2 3 5" xfId="14391" xr:uid="{00000000-0005-0000-0000-000036390000}"/>
    <cellStyle name="Note 2 4 2 2 4" xfId="14392" xr:uid="{00000000-0005-0000-0000-000037390000}"/>
    <cellStyle name="Note 2 4 2 2 4 2" xfId="14393" xr:uid="{00000000-0005-0000-0000-000038390000}"/>
    <cellStyle name="Note 2 4 2 2 4 2 2" xfId="14394" xr:uid="{00000000-0005-0000-0000-000039390000}"/>
    <cellStyle name="Note 2 4 2 2 4 2 2 2" xfId="14395" xr:uid="{00000000-0005-0000-0000-00003A390000}"/>
    <cellStyle name="Note 2 4 2 2 4 2 3" xfId="14396" xr:uid="{00000000-0005-0000-0000-00003B390000}"/>
    <cellStyle name="Note 2 4 2 2 4 3" xfId="14397" xr:uid="{00000000-0005-0000-0000-00003C390000}"/>
    <cellStyle name="Note 2 4 2 2 4 3 2" xfId="14398" xr:uid="{00000000-0005-0000-0000-00003D390000}"/>
    <cellStyle name="Note 2 4 2 2 4 4" xfId="14399" xr:uid="{00000000-0005-0000-0000-00003E390000}"/>
    <cellStyle name="Note 2 4 2 2 5" xfId="14400" xr:uid="{00000000-0005-0000-0000-00003F390000}"/>
    <cellStyle name="Note 2 4 2 2 5 2" xfId="14401" xr:uid="{00000000-0005-0000-0000-000040390000}"/>
    <cellStyle name="Note 2 4 2 2 5 2 2" xfId="14402" xr:uid="{00000000-0005-0000-0000-000041390000}"/>
    <cellStyle name="Note 2 4 2 2 5 3" xfId="14403" xr:uid="{00000000-0005-0000-0000-000042390000}"/>
    <cellStyle name="Note 2 4 2 2 6" xfId="14404" xr:uid="{00000000-0005-0000-0000-000043390000}"/>
    <cellStyle name="Note 2 4 2 2 6 2" xfId="14405" xr:uid="{00000000-0005-0000-0000-000044390000}"/>
    <cellStyle name="Note 2 4 2 2 7" xfId="14406" xr:uid="{00000000-0005-0000-0000-000045390000}"/>
    <cellStyle name="Note 2 4 2 3" xfId="14407" xr:uid="{00000000-0005-0000-0000-000046390000}"/>
    <cellStyle name="Note 2 4 2 3 2" xfId="14408" xr:uid="{00000000-0005-0000-0000-000047390000}"/>
    <cellStyle name="Note 2 4 2 3 2 2" xfId="14409" xr:uid="{00000000-0005-0000-0000-000048390000}"/>
    <cellStyle name="Note 2 4 2 3 2 2 2" xfId="14410" xr:uid="{00000000-0005-0000-0000-000049390000}"/>
    <cellStyle name="Note 2 4 2 3 2 2 2 2" xfId="14411" xr:uid="{00000000-0005-0000-0000-00004A390000}"/>
    <cellStyle name="Note 2 4 2 3 2 2 3" xfId="14412" xr:uid="{00000000-0005-0000-0000-00004B390000}"/>
    <cellStyle name="Note 2 4 2 3 2 3" xfId="14413" xr:uid="{00000000-0005-0000-0000-00004C390000}"/>
    <cellStyle name="Note 2 4 2 3 2 3 2" xfId="14414" xr:uid="{00000000-0005-0000-0000-00004D390000}"/>
    <cellStyle name="Note 2 4 2 3 2 4" xfId="14415" xr:uid="{00000000-0005-0000-0000-00004E390000}"/>
    <cellStyle name="Note 2 4 2 3 3" xfId="14416" xr:uid="{00000000-0005-0000-0000-00004F390000}"/>
    <cellStyle name="Note 2 4 2 3 3 2" xfId="14417" xr:uid="{00000000-0005-0000-0000-000050390000}"/>
    <cellStyle name="Note 2 4 2 3 3 2 2" xfId="14418" xr:uid="{00000000-0005-0000-0000-000051390000}"/>
    <cellStyle name="Note 2 4 2 3 3 3" xfId="14419" xr:uid="{00000000-0005-0000-0000-000052390000}"/>
    <cellStyle name="Note 2 4 2 3 4" xfId="14420" xr:uid="{00000000-0005-0000-0000-000053390000}"/>
    <cellStyle name="Note 2 4 2 3 4 2" xfId="14421" xr:uid="{00000000-0005-0000-0000-000054390000}"/>
    <cellStyle name="Note 2 4 2 3 5" xfId="14422" xr:uid="{00000000-0005-0000-0000-000055390000}"/>
    <cellStyle name="Note 2 4 2 4" xfId="14423" xr:uid="{00000000-0005-0000-0000-000056390000}"/>
    <cellStyle name="Note 2 4 2 4 2" xfId="14424" xr:uid="{00000000-0005-0000-0000-000057390000}"/>
    <cellStyle name="Note 2 4 2 4 2 2" xfId="14425" xr:uid="{00000000-0005-0000-0000-000058390000}"/>
    <cellStyle name="Note 2 4 2 4 2 2 2" xfId="14426" xr:uid="{00000000-0005-0000-0000-000059390000}"/>
    <cellStyle name="Note 2 4 2 4 2 2 2 2" xfId="14427" xr:uid="{00000000-0005-0000-0000-00005A390000}"/>
    <cellStyle name="Note 2 4 2 4 2 2 3" xfId="14428" xr:uid="{00000000-0005-0000-0000-00005B390000}"/>
    <cellStyle name="Note 2 4 2 4 2 3" xfId="14429" xr:uid="{00000000-0005-0000-0000-00005C390000}"/>
    <cellStyle name="Note 2 4 2 4 2 3 2" xfId="14430" xr:uid="{00000000-0005-0000-0000-00005D390000}"/>
    <cellStyle name="Note 2 4 2 4 2 4" xfId="14431" xr:uid="{00000000-0005-0000-0000-00005E390000}"/>
    <cellStyle name="Note 2 4 2 4 3" xfId="14432" xr:uid="{00000000-0005-0000-0000-00005F390000}"/>
    <cellStyle name="Note 2 4 2 4 3 2" xfId="14433" xr:uid="{00000000-0005-0000-0000-000060390000}"/>
    <cellStyle name="Note 2 4 2 4 3 2 2" xfId="14434" xr:uid="{00000000-0005-0000-0000-000061390000}"/>
    <cellStyle name="Note 2 4 2 4 3 3" xfId="14435" xr:uid="{00000000-0005-0000-0000-000062390000}"/>
    <cellStyle name="Note 2 4 2 4 4" xfId="14436" xr:uid="{00000000-0005-0000-0000-000063390000}"/>
    <cellStyle name="Note 2 4 2 4 4 2" xfId="14437" xr:uid="{00000000-0005-0000-0000-000064390000}"/>
    <cellStyle name="Note 2 4 2 4 5" xfId="14438" xr:uid="{00000000-0005-0000-0000-000065390000}"/>
    <cellStyle name="Note 2 4 2 5" xfId="14439" xr:uid="{00000000-0005-0000-0000-000066390000}"/>
    <cellStyle name="Note 2 4 2 5 2" xfId="14440" xr:uid="{00000000-0005-0000-0000-000067390000}"/>
    <cellStyle name="Note 2 4 2 5 2 2" xfId="14441" xr:uid="{00000000-0005-0000-0000-000068390000}"/>
    <cellStyle name="Note 2 4 2 5 2 2 2" xfId="14442" xr:uid="{00000000-0005-0000-0000-000069390000}"/>
    <cellStyle name="Note 2 4 2 5 2 3" xfId="14443" xr:uid="{00000000-0005-0000-0000-00006A390000}"/>
    <cellStyle name="Note 2 4 2 5 3" xfId="14444" xr:uid="{00000000-0005-0000-0000-00006B390000}"/>
    <cellStyle name="Note 2 4 2 5 3 2" xfId="14445" xr:uid="{00000000-0005-0000-0000-00006C390000}"/>
    <cellStyle name="Note 2 4 2 5 4" xfId="14446" xr:uid="{00000000-0005-0000-0000-00006D390000}"/>
    <cellStyle name="Note 2 4 2 6" xfId="14447" xr:uid="{00000000-0005-0000-0000-00006E390000}"/>
    <cellStyle name="Note 2 4 2 6 2" xfId="14448" xr:uid="{00000000-0005-0000-0000-00006F390000}"/>
    <cellStyle name="Note 2 4 2 6 2 2" xfId="14449" xr:uid="{00000000-0005-0000-0000-000070390000}"/>
    <cellStyle name="Note 2 4 2 6 3" xfId="14450" xr:uid="{00000000-0005-0000-0000-000071390000}"/>
    <cellStyle name="Note 2 4 2 7" xfId="14451" xr:uid="{00000000-0005-0000-0000-000072390000}"/>
    <cellStyle name="Note 2 4 2 7 2" xfId="14452" xr:uid="{00000000-0005-0000-0000-000073390000}"/>
    <cellStyle name="Note 2 4 2 8" xfId="14453" xr:uid="{00000000-0005-0000-0000-000074390000}"/>
    <cellStyle name="Note 2 4 3" xfId="14454" xr:uid="{00000000-0005-0000-0000-000075390000}"/>
    <cellStyle name="Note 2 4 3 2" xfId="14455" xr:uid="{00000000-0005-0000-0000-000076390000}"/>
    <cellStyle name="Note 2 4 3 2 2" xfId="14456" xr:uid="{00000000-0005-0000-0000-000077390000}"/>
    <cellStyle name="Note 2 4 3 2 2 2" xfId="14457" xr:uid="{00000000-0005-0000-0000-000078390000}"/>
    <cellStyle name="Note 2 4 3 2 2 2 2" xfId="14458" xr:uid="{00000000-0005-0000-0000-000079390000}"/>
    <cellStyle name="Note 2 4 3 2 2 2 2 2" xfId="14459" xr:uid="{00000000-0005-0000-0000-00007A390000}"/>
    <cellStyle name="Note 2 4 3 2 2 2 3" xfId="14460" xr:uid="{00000000-0005-0000-0000-00007B390000}"/>
    <cellStyle name="Note 2 4 3 2 2 3" xfId="14461" xr:uid="{00000000-0005-0000-0000-00007C390000}"/>
    <cellStyle name="Note 2 4 3 2 2 3 2" xfId="14462" xr:uid="{00000000-0005-0000-0000-00007D390000}"/>
    <cellStyle name="Note 2 4 3 2 2 4" xfId="14463" xr:uid="{00000000-0005-0000-0000-00007E390000}"/>
    <cellStyle name="Note 2 4 3 2 3" xfId="14464" xr:uid="{00000000-0005-0000-0000-00007F390000}"/>
    <cellStyle name="Note 2 4 3 2 3 2" xfId="14465" xr:uid="{00000000-0005-0000-0000-000080390000}"/>
    <cellStyle name="Note 2 4 3 2 3 2 2" xfId="14466" xr:uid="{00000000-0005-0000-0000-000081390000}"/>
    <cellStyle name="Note 2 4 3 2 3 3" xfId="14467" xr:uid="{00000000-0005-0000-0000-000082390000}"/>
    <cellStyle name="Note 2 4 3 2 4" xfId="14468" xr:uid="{00000000-0005-0000-0000-000083390000}"/>
    <cellStyle name="Note 2 4 3 2 4 2" xfId="14469" xr:uid="{00000000-0005-0000-0000-000084390000}"/>
    <cellStyle name="Note 2 4 3 2 5" xfId="14470" xr:uid="{00000000-0005-0000-0000-000085390000}"/>
    <cellStyle name="Note 2 4 3 3" xfId="14471" xr:uid="{00000000-0005-0000-0000-000086390000}"/>
    <cellStyle name="Note 2 4 3 3 2" xfId="14472" xr:uid="{00000000-0005-0000-0000-000087390000}"/>
    <cellStyle name="Note 2 4 3 3 2 2" xfId="14473" xr:uid="{00000000-0005-0000-0000-000088390000}"/>
    <cellStyle name="Note 2 4 3 3 2 2 2" xfId="14474" xr:uid="{00000000-0005-0000-0000-000089390000}"/>
    <cellStyle name="Note 2 4 3 3 2 2 2 2" xfId="14475" xr:uid="{00000000-0005-0000-0000-00008A390000}"/>
    <cellStyle name="Note 2 4 3 3 2 2 3" xfId="14476" xr:uid="{00000000-0005-0000-0000-00008B390000}"/>
    <cellStyle name="Note 2 4 3 3 2 3" xfId="14477" xr:uid="{00000000-0005-0000-0000-00008C390000}"/>
    <cellStyle name="Note 2 4 3 3 2 3 2" xfId="14478" xr:uid="{00000000-0005-0000-0000-00008D390000}"/>
    <cellStyle name="Note 2 4 3 3 2 4" xfId="14479" xr:uid="{00000000-0005-0000-0000-00008E390000}"/>
    <cellStyle name="Note 2 4 3 3 3" xfId="14480" xr:uid="{00000000-0005-0000-0000-00008F390000}"/>
    <cellStyle name="Note 2 4 3 3 3 2" xfId="14481" xr:uid="{00000000-0005-0000-0000-000090390000}"/>
    <cellStyle name="Note 2 4 3 3 3 2 2" xfId="14482" xr:uid="{00000000-0005-0000-0000-000091390000}"/>
    <cellStyle name="Note 2 4 3 3 3 3" xfId="14483" xr:uid="{00000000-0005-0000-0000-000092390000}"/>
    <cellStyle name="Note 2 4 3 3 4" xfId="14484" xr:uid="{00000000-0005-0000-0000-000093390000}"/>
    <cellStyle name="Note 2 4 3 3 4 2" xfId="14485" xr:uid="{00000000-0005-0000-0000-000094390000}"/>
    <cellStyle name="Note 2 4 3 3 5" xfId="14486" xr:uid="{00000000-0005-0000-0000-000095390000}"/>
    <cellStyle name="Note 2 4 3 4" xfId="14487" xr:uid="{00000000-0005-0000-0000-000096390000}"/>
    <cellStyle name="Note 2 4 3 4 2" xfId="14488" xr:uid="{00000000-0005-0000-0000-000097390000}"/>
    <cellStyle name="Note 2 4 3 4 2 2" xfId="14489" xr:uid="{00000000-0005-0000-0000-000098390000}"/>
    <cellStyle name="Note 2 4 3 4 2 2 2" xfId="14490" xr:uid="{00000000-0005-0000-0000-000099390000}"/>
    <cellStyle name="Note 2 4 3 4 2 3" xfId="14491" xr:uid="{00000000-0005-0000-0000-00009A390000}"/>
    <cellStyle name="Note 2 4 3 4 3" xfId="14492" xr:uid="{00000000-0005-0000-0000-00009B390000}"/>
    <cellStyle name="Note 2 4 3 4 3 2" xfId="14493" xr:uid="{00000000-0005-0000-0000-00009C390000}"/>
    <cellStyle name="Note 2 4 3 4 4" xfId="14494" xr:uid="{00000000-0005-0000-0000-00009D390000}"/>
    <cellStyle name="Note 2 4 3 5" xfId="14495" xr:uid="{00000000-0005-0000-0000-00009E390000}"/>
    <cellStyle name="Note 2 4 3 5 2" xfId="14496" xr:uid="{00000000-0005-0000-0000-00009F390000}"/>
    <cellStyle name="Note 2 4 3 5 2 2" xfId="14497" xr:uid="{00000000-0005-0000-0000-0000A0390000}"/>
    <cellStyle name="Note 2 4 3 5 3" xfId="14498" xr:uid="{00000000-0005-0000-0000-0000A1390000}"/>
    <cellStyle name="Note 2 4 3 6" xfId="14499" xr:uid="{00000000-0005-0000-0000-0000A2390000}"/>
    <cellStyle name="Note 2 4 3 6 2" xfId="14500" xr:uid="{00000000-0005-0000-0000-0000A3390000}"/>
    <cellStyle name="Note 2 4 3 7" xfId="14501" xr:uid="{00000000-0005-0000-0000-0000A4390000}"/>
    <cellStyle name="Note 2 4 4" xfId="14502" xr:uid="{00000000-0005-0000-0000-0000A5390000}"/>
    <cellStyle name="Note 2 4 4 2" xfId="14503" xr:uid="{00000000-0005-0000-0000-0000A6390000}"/>
    <cellStyle name="Note 2 4 4 2 2" xfId="14504" xr:uid="{00000000-0005-0000-0000-0000A7390000}"/>
    <cellStyle name="Note 2 4 4 2 2 2" xfId="14505" xr:uid="{00000000-0005-0000-0000-0000A8390000}"/>
    <cellStyle name="Note 2 4 4 2 2 2 2" xfId="14506" xr:uid="{00000000-0005-0000-0000-0000A9390000}"/>
    <cellStyle name="Note 2 4 4 2 2 3" xfId="14507" xr:uid="{00000000-0005-0000-0000-0000AA390000}"/>
    <cellStyle name="Note 2 4 4 2 3" xfId="14508" xr:uid="{00000000-0005-0000-0000-0000AB390000}"/>
    <cellStyle name="Note 2 4 4 2 3 2" xfId="14509" xr:uid="{00000000-0005-0000-0000-0000AC390000}"/>
    <cellStyle name="Note 2 4 4 2 4" xfId="14510" xr:uid="{00000000-0005-0000-0000-0000AD390000}"/>
    <cellStyle name="Note 2 4 4 3" xfId="14511" xr:uid="{00000000-0005-0000-0000-0000AE390000}"/>
    <cellStyle name="Note 2 4 4 3 2" xfId="14512" xr:uid="{00000000-0005-0000-0000-0000AF390000}"/>
    <cellStyle name="Note 2 4 4 3 2 2" xfId="14513" xr:uid="{00000000-0005-0000-0000-0000B0390000}"/>
    <cellStyle name="Note 2 4 4 3 3" xfId="14514" xr:uid="{00000000-0005-0000-0000-0000B1390000}"/>
    <cellStyle name="Note 2 4 4 4" xfId="14515" xr:uid="{00000000-0005-0000-0000-0000B2390000}"/>
    <cellStyle name="Note 2 4 4 4 2" xfId="14516" xr:uid="{00000000-0005-0000-0000-0000B3390000}"/>
    <cellStyle name="Note 2 4 4 5" xfId="14517" xr:uid="{00000000-0005-0000-0000-0000B4390000}"/>
    <cellStyle name="Note 2 4 5" xfId="14518" xr:uid="{00000000-0005-0000-0000-0000B5390000}"/>
    <cellStyle name="Note 2 4 5 2" xfId="14519" xr:uid="{00000000-0005-0000-0000-0000B6390000}"/>
    <cellStyle name="Note 2 4 5 2 2" xfId="14520" xr:uid="{00000000-0005-0000-0000-0000B7390000}"/>
    <cellStyle name="Note 2 4 5 2 2 2" xfId="14521" xr:uid="{00000000-0005-0000-0000-0000B8390000}"/>
    <cellStyle name="Note 2 4 5 2 2 2 2" xfId="14522" xr:uid="{00000000-0005-0000-0000-0000B9390000}"/>
    <cellStyle name="Note 2 4 5 2 2 3" xfId="14523" xr:uid="{00000000-0005-0000-0000-0000BA390000}"/>
    <cellStyle name="Note 2 4 5 2 3" xfId="14524" xr:uid="{00000000-0005-0000-0000-0000BB390000}"/>
    <cellStyle name="Note 2 4 5 2 3 2" xfId="14525" xr:uid="{00000000-0005-0000-0000-0000BC390000}"/>
    <cellStyle name="Note 2 4 5 2 4" xfId="14526" xr:uid="{00000000-0005-0000-0000-0000BD390000}"/>
    <cellStyle name="Note 2 4 5 3" xfId="14527" xr:uid="{00000000-0005-0000-0000-0000BE390000}"/>
    <cellStyle name="Note 2 4 5 3 2" xfId="14528" xr:uid="{00000000-0005-0000-0000-0000BF390000}"/>
    <cellStyle name="Note 2 4 5 3 2 2" xfId="14529" xr:uid="{00000000-0005-0000-0000-0000C0390000}"/>
    <cellStyle name="Note 2 4 5 3 3" xfId="14530" xr:uid="{00000000-0005-0000-0000-0000C1390000}"/>
    <cellStyle name="Note 2 4 5 4" xfId="14531" xr:uid="{00000000-0005-0000-0000-0000C2390000}"/>
    <cellStyle name="Note 2 4 5 4 2" xfId="14532" xr:uid="{00000000-0005-0000-0000-0000C3390000}"/>
    <cellStyle name="Note 2 4 5 5" xfId="14533" xr:uid="{00000000-0005-0000-0000-0000C4390000}"/>
    <cellStyle name="Note 2 4 6" xfId="14534" xr:uid="{00000000-0005-0000-0000-0000C5390000}"/>
    <cellStyle name="Note 2 4 6 2" xfId="14535" xr:uid="{00000000-0005-0000-0000-0000C6390000}"/>
    <cellStyle name="Note 2 4 6 2 2" xfId="14536" xr:uid="{00000000-0005-0000-0000-0000C7390000}"/>
    <cellStyle name="Note 2 4 6 2 2 2" xfId="14537" xr:uid="{00000000-0005-0000-0000-0000C8390000}"/>
    <cellStyle name="Note 2 4 6 2 3" xfId="14538" xr:uid="{00000000-0005-0000-0000-0000C9390000}"/>
    <cellStyle name="Note 2 4 6 3" xfId="14539" xr:uid="{00000000-0005-0000-0000-0000CA390000}"/>
    <cellStyle name="Note 2 4 6 3 2" xfId="14540" xr:uid="{00000000-0005-0000-0000-0000CB390000}"/>
    <cellStyle name="Note 2 4 6 4" xfId="14541" xr:uid="{00000000-0005-0000-0000-0000CC390000}"/>
    <cellStyle name="Note 2 4 7" xfId="14542" xr:uid="{00000000-0005-0000-0000-0000CD390000}"/>
    <cellStyle name="Note 2 4 7 2" xfId="14543" xr:uid="{00000000-0005-0000-0000-0000CE390000}"/>
    <cellStyle name="Note 2 4 7 2 2" xfId="14544" xr:uid="{00000000-0005-0000-0000-0000CF390000}"/>
    <cellStyle name="Note 2 4 7 3" xfId="14545" xr:uid="{00000000-0005-0000-0000-0000D0390000}"/>
    <cellStyle name="Note 2 4 8" xfId="14546" xr:uid="{00000000-0005-0000-0000-0000D1390000}"/>
    <cellStyle name="Note 2 4 8 2" xfId="14547" xr:uid="{00000000-0005-0000-0000-0000D2390000}"/>
    <cellStyle name="Note 2 4 9" xfId="14548" xr:uid="{00000000-0005-0000-0000-0000D3390000}"/>
    <cellStyle name="Note 2 5" xfId="14549" xr:uid="{00000000-0005-0000-0000-0000D4390000}"/>
    <cellStyle name="Note 2 5 2" xfId="14550" xr:uid="{00000000-0005-0000-0000-0000D5390000}"/>
    <cellStyle name="Note 2 5 2 2" xfId="14551" xr:uid="{00000000-0005-0000-0000-0000D6390000}"/>
    <cellStyle name="Note 2 5 2 2 2" xfId="14552" xr:uid="{00000000-0005-0000-0000-0000D7390000}"/>
    <cellStyle name="Note 2 5 2 2 2 2" xfId="14553" xr:uid="{00000000-0005-0000-0000-0000D8390000}"/>
    <cellStyle name="Note 2 5 2 2 2 2 2" xfId="14554" xr:uid="{00000000-0005-0000-0000-0000D9390000}"/>
    <cellStyle name="Note 2 5 2 2 2 2 2 2" xfId="14555" xr:uid="{00000000-0005-0000-0000-0000DA390000}"/>
    <cellStyle name="Note 2 5 2 2 2 2 2 2 2" xfId="14556" xr:uid="{00000000-0005-0000-0000-0000DB390000}"/>
    <cellStyle name="Note 2 5 2 2 2 2 2 3" xfId="14557" xr:uid="{00000000-0005-0000-0000-0000DC390000}"/>
    <cellStyle name="Note 2 5 2 2 2 2 3" xfId="14558" xr:uid="{00000000-0005-0000-0000-0000DD390000}"/>
    <cellStyle name="Note 2 5 2 2 2 2 3 2" xfId="14559" xr:uid="{00000000-0005-0000-0000-0000DE390000}"/>
    <cellStyle name="Note 2 5 2 2 2 2 4" xfId="14560" xr:uid="{00000000-0005-0000-0000-0000DF390000}"/>
    <cellStyle name="Note 2 5 2 2 2 3" xfId="14561" xr:uid="{00000000-0005-0000-0000-0000E0390000}"/>
    <cellStyle name="Note 2 5 2 2 2 3 2" xfId="14562" xr:uid="{00000000-0005-0000-0000-0000E1390000}"/>
    <cellStyle name="Note 2 5 2 2 2 3 2 2" xfId="14563" xr:uid="{00000000-0005-0000-0000-0000E2390000}"/>
    <cellStyle name="Note 2 5 2 2 2 3 3" xfId="14564" xr:uid="{00000000-0005-0000-0000-0000E3390000}"/>
    <cellStyle name="Note 2 5 2 2 2 4" xfId="14565" xr:uid="{00000000-0005-0000-0000-0000E4390000}"/>
    <cellStyle name="Note 2 5 2 2 2 4 2" xfId="14566" xr:uid="{00000000-0005-0000-0000-0000E5390000}"/>
    <cellStyle name="Note 2 5 2 2 2 5" xfId="14567" xr:uid="{00000000-0005-0000-0000-0000E6390000}"/>
    <cellStyle name="Note 2 5 2 2 3" xfId="14568" xr:uid="{00000000-0005-0000-0000-0000E7390000}"/>
    <cellStyle name="Note 2 5 2 2 3 2" xfId="14569" xr:uid="{00000000-0005-0000-0000-0000E8390000}"/>
    <cellStyle name="Note 2 5 2 2 3 2 2" xfId="14570" xr:uid="{00000000-0005-0000-0000-0000E9390000}"/>
    <cellStyle name="Note 2 5 2 2 3 2 2 2" xfId="14571" xr:uid="{00000000-0005-0000-0000-0000EA390000}"/>
    <cellStyle name="Note 2 5 2 2 3 2 2 2 2" xfId="14572" xr:uid="{00000000-0005-0000-0000-0000EB390000}"/>
    <cellStyle name="Note 2 5 2 2 3 2 2 3" xfId="14573" xr:uid="{00000000-0005-0000-0000-0000EC390000}"/>
    <cellStyle name="Note 2 5 2 2 3 2 3" xfId="14574" xr:uid="{00000000-0005-0000-0000-0000ED390000}"/>
    <cellStyle name="Note 2 5 2 2 3 2 3 2" xfId="14575" xr:uid="{00000000-0005-0000-0000-0000EE390000}"/>
    <cellStyle name="Note 2 5 2 2 3 2 4" xfId="14576" xr:uid="{00000000-0005-0000-0000-0000EF390000}"/>
    <cellStyle name="Note 2 5 2 2 3 3" xfId="14577" xr:uid="{00000000-0005-0000-0000-0000F0390000}"/>
    <cellStyle name="Note 2 5 2 2 3 3 2" xfId="14578" xr:uid="{00000000-0005-0000-0000-0000F1390000}"/>
    <cellStyle name="Note 2 5 2 2 3 3 2 2" xfId="14579" xr:uid="{00000000-0005-0000-0000-0000F2390000}"/>
    <cellStyle name="Note 2 5 2 2 3 3 3" xfId="14580" xr:uid="{00000000-0005-0000-0000-0000F3390000}"/>
    <cellStyle name="Note 2 5 2 2 3 4" xfId="14581" xr:uid="{00000000-0005-0000-0000-0000F4390000}"/>
    <cellStyle name="Note 2 5 2 2 3 4 2" xfId="14582" xr:uid="{00000000-0005-0000-0000-0000F5390000}"/>
    <cellStyle name="Note 2 5 2 2 3 5" xfId="14583" xr:uid="{00000000-0005-0000-0000-0000F6390000}"/>
    <cellStyle name="Note 2 5 2 2 4" xfId="14584" xr:uid="{00000000-0005-0000-0000-0000F7390000}"/>
    <cellStyle name="Note 2 5 2 2 4 2" xfId="14585" xr:uid="{00000000-0005-0000-0000-0000F8390000}"/>
    <cellStyle name="Note 2 5 2 2 4 2 2" xfId="14586" xr:uid="{00000000-0005-0000-0000-0000F9390000}"/>
    <cellStyle name="Note 2 5 2 2 4 2 2 2" xfId="14587" xr:uid="{00000000-0005-0000-0000-0000FA390000}"/>
    <cellStyle name="Note 2 5 2 2 4 2 3" xfId="14588" xr:uid="{00000000-0005-0000-0000-0000FB390000}"/>
    <cellStyle name="Note 2 5 2 2 4 3" xfId="14589" xr:uid="{00000000-0005-0000-0000-0000FC390000}"/>
    <cellStyle name="Note 2 5 2 2 4 3 2" xfId="14590" xr:uid="{00000000-0005-0000-0000-0000FD390000}"/>
    <cellStyle name="Note 2 5 2 2 4 4" xfId="14591" xr:uid="{00000000-0005-0000-0000-0000FE390000}"/>
    <cellStyle name="Note 2 5 2 2 5" xfId="14592" xr:uid="{00000000-0005-0000-0000-0000FF390000}"/>
    <cellStyle name="Note 2 5 2 2 5 2" xfId="14593" xr:uid="{00000000-0005-0000-0000-0000003A0000}"/>
    <cellStyle name="Note 2 5 2 2 5 2 2" xfId="14594" xr:uid="{00000000-0005-0000-0000-0000013A0000}"/>
    <cellStyle name="Note 2 5 2 2 5 3" xfId="14595" xr:uid="{00000000-0005-0000-0000-0000023A0000}"/>
    <cellStyle name="Note 2 5 2 2 6" xfId="14596" xr:uid="{00000000-0005-0000-0000-0000033A0000}"/>
    <cellStyle name="Note 2 5 2 2 6 2" xfId="14597" xr:uid="{00000000-0005-0000-0000-0000043A0000}"/>
    <cellStyle name="Note 2 5 2 2 7" xfId="14598" xr:uid="{00000000-0005-0000-0000-0000053A0000}"/>
    <cellStyle name="Note 2 5 2 3" xfId="14599" xr:uid="{00000000-0005-0000-0000-0000063A0000}"/>
    <cellStyle name="Note 2 5 2 3 2" xfId="14600" xr:uid="{00000000-0005-0000-0000-0000073A0000}"/>
    <cellStyle name="Note 2 5 2 3 2 2" xfId="14601" xr:uid="{00000000-0005-0000-0000-0000083A0000}"/>
    <cellStyle name="Note 2 5 2 3 2 2 2" xfId="14602" xr:uid="{00000000-0005-0000-0000-0000093A0000}"/>
    <cellStyle name="Note 2 5 2 3 2 2 2 2" xfId="14603" xr:uid="{00000000-0005-0000-0000-00000A3A0000}"/>
    <cellStyle name="Note 2 5 2 3 2 2 3" xfId="14604" xr:uid="{00000000-0005-0000-0000-00000B3A0000}"/>
    <cellStyle name="Note 2 5 2 3 2 3" xfId="14605" xr:uid="{00000000-0005-0000-0000-00000C3A0000}"/>
    <cellStyle name="Note 2 5 2 3 2 3 2" xfId="14606" xr:uid="{00000000-0005-0000-0000-00000D3A0000}"/>
    <cellStyle name="Note 2 5 2 3 2 4" xfId="14607" xr:uid="{00000000-0005-0000-0000-00000E3A0000}"/>
    <cellStyle name="Note 2 5 2 3 3" xfId="14608" xr:uid="{00000000-0005-0000-0000-00000F3A0000}"/>
    <cellStyle name="Note 2 5 2 3 3 2" xfId="14609" xr:uid="{00000000-0005-0000-0000-0000103A0000}"/>
    <cellStyle name="Note 2 5 2 3 3 2 2" xfId="14610" xr:uid="{00000000-0005-0000-0000-0000113A0000}"/>
    <cellStyle name="Note 2 5 2 3 3 3" xfId="14611" xr:uid="{00000000-0005-0000-0000-0000123A0000}"/>
    <cellStyle name="Note 2 5 2 3 4" xfId="14612" xr:uid="{00000000-0005-0000-0000-0000133A0000}"/>
    <cellStyle name="Note 2 5 2 3 4 2" xfId="14613" xr:uid="{00000000-0005-0000-0000-0000143A0000}"/>
    <cellStyle name="Note 2 5 2 3 5" xfId="14614" xr:uid="{00000000-0005-0000-0000-0000153A0000}"/>
    <cellStyle name="Note 2 5 2 4" xfId="14615" xr:uid="{00000000-0005-0000-0000-0000163A0000}"/>
    <cellStyle name="Note 2 5 2 4 2" xfId="14616" xr:uid="{00000000-0005-0000-0000-0000173A0000}"/>
    <cellStyle name="Note 2 5 2 4 2 2" xfId="14617" xr:uid="{00000000-0005-0000-0000-0000183A0000}"/>
    <cellStyle name="Note 2 5 2 4 2 2 2" xfId="14618" xr:uid="{00000000-0005-0000-0000-0000193A0000}"/>
    <cellStyle name="Note 2 5 2 4 2 2 2 2" xfId="14619" xr:uid="{00000000-0005-0000-0000-00001A3A0000}"/>
    <cellStyle name="Note 2 5 2 4 2 2 3" xfId="14620" xr:uid="{00000000-0005-0000-0000-00001B3A0000}"/>
    <cellStyle name="Note 2 5 2 4 2 3" xfId="14621" xr:uid="{00000000-0005-0000-0000-00001C3A0000}"/>
    <cellStyle name="Note 2 5 2 4 2 3 2" xfId="14622" xr:uid="{00000000-0005-0000-0000-00001D3A0000}"/>
    <cellStyle name="Note 2 5 2 4 2 4" xfId="14623" xr:uid="{00000000-0005-0000-0000-00001E3A0000}"/>
    <cellStyle name="Note 2 5 2 4 3" xfId="14624" xr:uid="{00000000-0005-0000-0000-00001F3A0000}"/>
    <cellStyle name="Note 2 5 2 4 3 2" xfId="14625" xr:uid="{00000000-0005-0000-0000-0000203A0000}"/>
    <cellStyle name="Note 2 5 2 4 3 2 2" xfId="14626" xr:uid="{00000000-0005-0000-0000-0000213A0000}"/>
    <cellStyle name="Note 2 5 2 4 3 3" xfId="14627" xr:uid="{00000000-0005-0000-0000-0000223A0000}"/>
    <cellStyle name="Note 2 5 2 4 4" xfId="14628" xr:uid="{00000000-0005-0000-0000-0000233A0000}"/>
    <cellStyle name="Note 2 5 2 4 4 2" xfId="14629" xr:uid="{00000000-0005-0000-0000-0000243A0000}"/>
    <cellStyle name="Note 2 5 2 4 5" xfId="14630" xr:uid="{00000000-0005-0000-0000-0000253A0000}"/>
    <cellStyle name="Note 2 5 2 5" xfId="14631" xr:uid="{00000000-0005-0000-0000-0000263A0000}"/>
    <cellStyle name="Note 2 5 2 5 2" xfId="14632" xr:uid="{00000000-0005-0000-0000-0000273A0000}"/>
    <cellStyle name="Note 2 5 2 5 2 2" xfId="14633" xr:uid="{00000000-0005-0000-0000-0000283A0000}"/>
    <cellStyle name="Note 2 5 2 5 2 2 2" xfId="14634" xr:uid="{00000000-0005-0000-0000-0000293A0000}"/>
    <cellStyle name="Note 2 5 2 5 2 3" xfId="14635" xr:uid="{00000000-0005-0000-0000-00002A3A0000}"/>
    <cellStyle name="Note 2 5 2 5 3" xfId="14636" xr:uid="{00000000-0005-0000-0000-00002B3A0000}"/>
    <cellStyle name="Note 2 5 2 5 3 2" xfId="14637" xr:uid="{00000000-0005-0000-0000-00002C3A0000}"/>
    <cellStyle name="Note 2 5 2 5 4" xfId="14638" xr:uid="{00000000-0005-0000-0000-00002D3A0000}"/>
    <cellStyle name="Note 2 5 2 6" xfId="14639" xr:uid="{00000000-0005-0000-0000-00002E3A0000}"/>
    <cellStyle name="Note 2 5 2 6 2" xfId="14640" xr:uid="{00000000-0005-0000-0000-00002F3A0000}"/>
    <cellStyle name="Note 2 5 2 6 2 2" xfId="14641" xr:uid="{00000000-0005-0000-0000-0000303A0000}"/>
    <cellStyle name="Note 2 5 2 6 3" xfId="14642" xr:uid="{00000000-0005-0000-0000-0000313A0000}"/>
    <cellStyle name="Note 2 5 2 7" xfId="14643" xr:uid="{00000000-0005-0000-0000-0000323A0000}"/>
    <cellStyle name="Note 2 5 2 7 2" xfId="14644" xr:uid="{00000000-0005-0000-0000-0000333A0000}"/>
    <cellStyle name="Note 2 5 2 8" xfId="14645" xr:uid="{00000000-0005-0000-0000-0000343A0000}"/>
    <cellStyle name="Note 2 5 3" xfId="14646" xr:uid="{00000000-0005-0000-0000-0000353A0000}"/>
    <cellStyle name="Note 2 5 3 2" xfId="14647" xr:uid="{00000000-0005-0000-0000-0000363A0000}"/>
    <cellStyle name="Note 2 5 3 2 2" xfId="14648" xr:uid="{00000000-0005-0000-0000-0000373A0000}"/>
    <cellStyle name="Note 2 5 3 2 2 2" xfId="14649" xr:uid="{00000000-0005-0000-0000-0000383A0000}"/>
    <cellStyle name="Note 2 5 3 2 2 2 2" xfId="14650" xr:uid="{00000000-0005-0000-0000-0000393A0000}"/>
    <cellStyle name="Note 2 5 3 2 2 2 2 2" xfId="14651" xr:uid="{00000000-0005-0000-0000-00003A3A0000}"/>
    <cellStyle name="Note 2 5 3 2 2 2 3" xfId="14652" xr:uid="{00000000-0005-0000-0000-00003B3A0000}"/>
    <cellStyle name="Note 2 5 3 2 2 3" xfId="14653" xr:uid="{00000000-0005-0000-0000-00003C3A0000}"/>
    <cellStyle name="Note 2 5 3 2 2 3 2" xfId="14654" xr:uid="{00000000-0005-0000-0000-00003D3A0000}"/>
    <cellStyle name="Note 2 5 3 2 2 4" xfId="14655" xr:uid="{00000000-0005-0000-0000-00003E3A0000}"/>
    <cellStyle name="Note 2 5 3 2 3" xfId="14656" xr:uid="{00000000-0005-0000-0000-00003F3A0000}"/>
    <cellStyle name="Note 2 5 3 2 3 2" xfId="14657" xr:uid="{00000000-0005-0000-0000-0000403A0000}"/>
    <cellStyle name="Note 2 5 3 2 3 2 2" xfId="14658" xr:uid="{00000000-0005-0000-0000-0000413A0000}"/>
    <cellStyle name="Note 2 5 3 2 3 3" xfId="14659" xr:uid="{00000000-0005-0000-0000-0000423A0000}"/>
    <cellStyle name="Note 2 5 3 2 4" xfId="14660" xr:uid="{00000000-0005-0000-0000-0000433A0000}"/>
    <cellStyle name="Note 2 5 3 2 4 2" xfId="14661" xr:uid="{00000000-0005-0000-0000-0000443A0000}"/>
    <cellStyle name="Note 2 5 3 2 5" xfId="14662" xr:uid="{00000000-0005-0000-0000-0000453A0000}"/>
    <cellStyle name="Note 2 5 3 3" xfId="14663" xr:uid="{00000000-0005-0000-0000-0000463A0000}"/>
    <cellStyle name="Note 2 5 3 3 2" xfId="14664" xr:uid="{00000000-0005-0000-0000-0000473A0000}"/>
    <cellStyle name="Note 2 5 3 3 2 2" xfId="14665" xr:uid="{00000000-0005-0000-0000-0000483A0000}"/>
    <cellStyle name="Note 2 5 3 3 2 2 2" xfId="14666" xr:uid="{00000000-0005-0000-0000-0000493A0000}"/>
    <cellStyle name="Note 2 5 3 3 2 2 2 2" xfId="14667" xr:uid="{00000000-0005-0000-0000-00004A3A0000}"/>
    <cellStyle name="Note 2 5 3 3 2 2 3" xfId="14668" xr:uid="{00000000-0005-0000-0000-00004B3A0000}"/>
    <cellStyle name="Note 2 5 3 3 2 3" xfId="14669" xr:uid="{00000000-0005-0000-0000-00004C3A0000}"/>
    <cellStyle name="Note 2 5 3 3 2 3 2" xfId="14670" xr:uid="{00000000-0005-0000-0000-00004D3A0000}"/>
    <cellStyle name="Note 2 5 3 3 2 4" xfId="14671" xr:uid="{00000000-0005-0000-0000-00004E3A0000}"/>
    <cellStyle name="Note 2 5 3 3 3" xfId="14672" xr:uid="{00000000-0005-0000-0000-00004F3A0000}"/>
    <cellStyle name="Note 2 5 3 3 3 2" xfId="14673" xr:uid="{00000000-0005-0000-0000-0000503A0000}"/>
    <cellStyle name="Note 2 5 3 3 3 2 2" xfId="14674" xr:uid="{00000000-0005-0000-0000-0000513A0000}"/>
    <cellStyle name="Note 2 5 3 3 3 3" xfId="14675" xr:uid="{00000000-0005-0000-0000-0000523A0000}"/>
    <cellStyle name="Note 2 5 3 3 4" xfId="14676" xr:uid="{00000000-0005-0000-0000-0000533A0000}"/>
    <cellStyle name="Note 2 5 3 3 4 2" xfId="14677" xr:uid="{00000000-0005-0000-0000-0000543A0000}"/>
    <cellStyle name="Note 2 5 3 3 5" xfId="14678" xr:uid="{00000000-0005-0000-0000-0000553A0000}"/>
    <cellStyle name="Note 2 5 3 4" xfId="14679" xr:uid="{00000000-0005-0000-0000-0000563A0000}"/>
    <cellStyle name="Note 2 5 3 4 2" xfId="14680" xr:uid="{00000000-0005-0000-0000-0000573A0000}"/>
    <cellStyle name="Note 2 5 3 4 2 2" xfId="14681" xr:uid="{00000000-0005-0000-0000-0000583A0000}"/>
    <cellStyle name="Note 2 5 3 4 2 2 2" xfId="14682" xr:uid="{00000000-0005-0000-0000-0000593A0000}"/>
    <cellStyle name="Note 2 5 3 4 2 3" xfId="14683" xr:uid="{00000000-0005-0000-0000-00005A3A0000}"/>
    <cellStyle name="Note 2 5 3 4 3" xfId="14684" xr:uid="{00000000-0005-0000-0000-00005B3A0000}"/>
    <cellStyle name="Note 2 5 3 4 3 2" xfId="14685" xr:uid="{00000000-0005-0000-0000-00005C3A0000}"/>
    <cellStyle name="Note 2 5 3 4 4" xfId="14686" xr:uid="{00000000-0005-0000-0000-00005D3A0000}"/>
    <cellStyle name="Note 2 5 3 5" xfId="14687" xr:uid="{00000000-0005-0000-0000-00005E3A0000}"/>
    <cellStyle name="Note 2 5 3 5 2" xfId="14688" xr:uid="{00000000-0005-0000-0000-00005F3A0000}"/>
    <cellStyle name="Note 2 5 3 5 2 2" xfId="14689" xr:uid="{00000000-0005-0000-0000-0000603A0000}"/>
    <cellStyle name="Note 2 5 3 5 3" xfId="14690" xr:uid="{00000000-0005-0000-0000-0000613A0000}"/>
    <cellStyle name="Note 2 5 3 6" xfId="14691" xr:uid="{00000000-0005-0000-0000-0000623A0000}"/>
    <cellStyle name="Note 2 5 3 6 2" xfId="14692" xr:uid="{00000000-0005-0000-0000-0000633A0000}"/>
    <cellStyle name="Note 2 5 3 7" xfId="14693" xr:uid="{00000000-0005-0000-0000-0000643A0000}"/>
    <cellStyle name="Note 2 5 4" xfId="14694" xr:uid="{00000000-0005-0000-0000-0000653A0000}"/>
    <cellStyle name="Note 2 5 4 2" xfId="14695" xr:uid="{00000000-0005-0000-0000-0000663A0000}"/>
    <cellStyle name="Note 2 5 4 2 2" xfId="14696" xr:uid="{00000000-0005-0000-0000-0000673A0000}"/>
    <cellStyle name="Note 2 5 4 2 2 2" xfId="14697" xr:uid="{00000000-0005-0000-0000-0000683A0000}"/>
    <cellStyle name="Note 2 5 4 2 2 2 2" xfId="14698" xr:uid="{00000000-0005-0000-0000-0000693A0000}"/>
    <cellStyle name="Note 2 5 4 2 2 3" xfId="14699" xr:uid="{00000000-0005-0000-0000-00006A3A0000}"/>
    <cellStyle name="Note 2 5 4 2 3" xfId="14700" xr:uid="{00000000-0005-0000-0000-00006B3A0000}"/>
    <cellStyle name="Note 2 5 4 2 3 2" xfId="14701" xr:uid="{00000000-0005-0000-0000-00006C3A0000}"/>
    <cellStyle name="Note 2 5 4 2 4" xfId="14702" xr:uid="{00000000-0005-0000-0000-00006D3A0000}"/>
    <cellStyle name="Note 2 5 4 3" xfId="14703" xr:uid="{00000000-0005-0000-0000-00006E3A0000}"/>
    <cellStyle name="Note 2 5 4 3 2" xfId="14704" xr:uid="{00000000-0005-0000-0000-00006F3A0000}"/>
    <cellStyle name="Note 2 5 4 3 2 2" xfId="14705" xr:uid="{00000000-0005-0000-0000-0000703A0000}"/>
    <cellStyle name="Note 2 5 4 3 3" xfId="14706" xr:uid="{00000000-0005-0000-0000-0000713A0000}"/>
    <cellStyle name="Note 2 5 4 4" xfId="14707" xr:uid="{00000000-0005-0000-0000-0000723A0000}"/>
    <cellStyle name="Note 2 5 4 4 2" xfId="14708" xr:uid="{00000000-0005-0000-0000-0000733A0000}"/>
    <cellStyle name="Note 2 5 4 5" xfId="14709" xr:uid="{00000000-0005-0000-0000-0000743A0000}"/>
    <cellStyle name="Note 2 5 5" xfId="14710" xr:uid="{00000000-0005-0000-0000-0000753A0000}"/>
    <cellStyle name="Note 2 5 5 2" xfId="14711" xr:uid="{00000000-0005-0000-0000-0000763A0000}"/>
    <cellStyle name="Note 2 5 5 2 2" xfId="14712" xr:uid="{00000000-0005-0000-0000-0000773A0000}"/>
    <cellStyle name="Note 2 5 5 2 2 2" xfId="14713" xr:uid="{00000000-0005-0000-0000-0000783A0000}"/>
    <cellStyle name="Note 2 5 5 2 2 2 2" xfId="14714" xr:uid="{00000000-0005-0000-0000-0000793A0000}"/>
    <cellStyle name="Note 2 5 5 2 2 3" xfId="14715" xr:uid="{00000000-0005-0000-0000-00007A3A0000}"/>
    <cellStyle name="Note 2 5 5 2 3" xfId="14716" xr:uid="{00000000-0005-0000-0000-00007B3A0000}"/>
    <cellStyle name="Note 2 5 5 2 3 2" xfId="14717" xr:uid="{00000000-0005-0000-0000-00007C3A0000}"/>
    <cellStyle name="Note 2 5 5 2 4" xfId="14718" xr:uid="{00000000-0005-0000-0000-00007D3A0000}"/>
    <cellStyle name="Note 2 5 5 3" xfId="14719" xr:uid="{00000000-0005-0000-0000-00007E3A0000}"/>
    <cellStyle name="Note 2 5 5 3 2" xfId="14720" xr:uid="{00000000-0005-0000-0000-00007F3A0000}"/>
    <cellStyle name="Note 2 5 5 3 2 2" xfId="14721" xr:uid="{00000000-0005-0000-0000-0000803A0000}"/>
    <cellStyle name="Note 2 5 5 3 3" xfId="14722" xr:uid="{00000000-0005-0000-0000-0000813A0000}"/>
    <cellStyle name="Note 2 5 5 4" xfId="14723" xr:uid="{00000000-0005-0000-0000-0000823A0000}"/>
    <cellStyle name="Note 2 5 5 4 2" xfId="14724" xr:uid="{00000000-0005-0000-0000-0000833A0000}"/>
    <cellStyle name="Note 2 5 5 5" xfId="14725" xr:uid="{00000000-0005-0000-0000-0000843A0000}"/>
    <cellStyle name="Note 2 5 6" xfId="14726" xr:uid="{00000000-0005-0000-0000-0000853A0000}"/>
    <cellStyle name="Note 2 5 6 2" xfId="14727" xr:uid="{00000000-0005-0000-0000-0000863A0000}"/>
    <cellStyle name="Note 2 5 6 2 2" xfId="14728" xr:uid="{00000000-0005-0000-0000-0000873A0000}"/>
    <cellStyle name="Note 2 5 6 2 2 2" xfId="14729" xr:uid="{00000000-0005-0000-0000-0000883A0000}"/>
    <cellStyle name="Note 2 5 6 2 3" xfId="14730" xr:uid="{00000000-0005-0000-0000-0000893A0000}"/>
    <cellStyle name="Note 2 5 6 3" xfId="14731" xr:uid="{00000000-0005-0000-0000-00008A3A0000}"/>
    <cellStyle name="Note 2 5 6 3 2" xfId="14732" xr:uid="{00000000-0005-0000-0000-00008B3A0000}"/>
    <cellStyle name="Note 2 5 6 4" xfId="14733" xr:uid="{00000000-0005-0000-0000-00008C3A0000}"/>
    <cellStyle name="Note 2 5 7" xfId="14734" xr:uid="{00000000-0005-0000-0000-00008D3A0000}"/>
    <cellStyle name="Note 2 5 7 2" xfId="14735" xr:uid="{00000000-0005-0000-0000-00008E3A0000}"/>
    <cellStyle name="Note 2 5 7 2 2" xfId="14736" xr:uid="{00000000-0005-0000-0000-00008F3A0000}"/>
    <cellStyle name="Note 2 5 7 3" xfId="14737" xr:uid="{00000000-0005-0000-0000-0000903A0000}"/>
    <cellStyle name="Note 2 5 8" xfId="14738" xr:uid="{00000000-0005-0000-0000-0000913A0000}"/>
    <cellStyle name="Note 2 5 8 2" xfId="14739" xr:uid="{00000000-0005-0000-0000-0000923A0000}"/>
    <cellStyle name="Note 2 5 9" xfId="14740" xr:uid="{00000000-0005-0000-0000-0000933A0000}"/>
    <cellStyle name="Note 2 6" xfId="14741" xr:uid="{00000000-0005-0000-0000-0000943A0000}"/>
    <cellStyle name="Note 2 6 2" xfId="14742" xr:uid="{00000000-0005-0000-0000-0000953A0000}"/>
    <cellStyle name="Note 2 6 2 2" xfId="14743" xr:uid="{00000000-0005-0000-0000-0000963A0000}"/>
    <cellStyle name="Note 2 6 2 2 2" xfId="14744" xr:uid="{00000000-0005-0000-0000-0000973A0000}"/>
    <cellStyle name="Note 2 6 2 2 2 2" xfId="14745" xr:uid="{00000000-0005-0000-0000-0000983A0000}"/>
    <cellStyle name="Note 2 6 2 2 2 2 2" xfId="14746" xr:uid="{00000000-0005-0000-0000-0000993A0000}"/>
    <cellStyle name="Note 2 6 2 2 2 2 2 2" xfId="14747" xr:uid="{00000000-0005-0000-0000-00009A3A0000}"/>
    <cellStyle name="Note 2 6 2 2 2 2 3" xfId="14748" xr:uid="{00000000-0005-0000-0000-00009B3A0000}"/>
    <cellStyle name="Note 2 6 2 2 2 3" xfId="14749" xr:uid="{00000000-0005-0000-0000-00009C3A0000}"/>
    <cellStyle name="Note 2 6 2 2 2 3 2" xfId="14750" xr:uid="{00000000-0005-0000-0000-00009D3A0000}"/>
    <cellStyle name="Note 2 6 2 2 2 4" xfId="14751" xr:uid="{00000000-0005-0000-0000-00009E3A0000}"/>
    <cellStyle name="Note 2 6 2 2 3" xfId="14752" xr:uid="{00000000-0005-0000-0000-00009F3A0000}"/>
    <cellStyle name="Note 2 6 2 2 3 2" xfId="14753" xr:uid="{00000000-0005-0000-0000-0000A03A0000}"/>
    <cellStyle name="Note 2 6 2 2 3 2 2" xfId="14754" xr:uid="{00000000-0005-0000-0000-0000A13A0000}"/>
    <cellStyle name="Note 2 6 2 2 3 3" xfId="14755" xr:uid="{00000000-0005-0000-0000-0000A23A0000}"/>
    <cellStyle name="Note 2 6 2 2 4" xfId="14756" xr:uid="{00000000-0005-0000-0000-0000A33A0000}"/>
    <cellStyle name="Note 2 6 2 2 4 2" xfId="14757" xr:uid="{00000000-0005-0000-0000-0000A43A0000}"/>
    <cellStyle name="Note 2 6 2 2 5" xfId="14758" xr:uid="{00000000-0005-0000-0000-0000A53A0000}"/>
    <cellStyle name="Note 2 6 2 3" xfId="14759" xr:uid="{00000000-0005-0000-0000-0000A63A0000}"/>
    <cellStyle name="Note 2 6 2 3 2" xfId="14760" xr:uid="{00000000-0005-0000-0000-0000A73A0000}"/>
    <cellStyle name="Note 2 6 2 3 2 2" xfId="14761" xr:uid="{00000000-0005-0000-0000-0000A83A0000}"/>
    <cellStyle name="Note 2 6 2 3 2 2 2" xfId="14762" xr:uid="{00000000-0005-0000-0000-0000A93A0000}"/>
    <cellStyle name="Note 2 6 2 3 2 2 2 2" xfId="14763" xr:uid="{00000000-0005-0000-0000-0000AA3A0000}"/>
    <cellStyle name="Note 2 6 2 3 2 2 3" xfId="14764" xr:uid="{00000000-0005-0000-0000-0000AB3A0000}"/>
    <cellStyle name="Note 2 6 2 3 2 3" xfId="14765" xr:uid="{00000000-0005-0000-0000-0000AC3A0000}"/>
    <cellStyle name="Note 2 6 2 3 2 3 2" xfId="14766" xr:uid="{00000000-0005-0000-0000-0000AD3A0000}"/>
    <cellStyle name="Note 2 6 2 3 2 4" xfId="14767" xr:uid="{00000000-0005-0000-0000-0000AE3A0000}"/>
    <cellStyle name="Note 2 6 2 3 3" xfId="14768" xr:uid="{00000000-0005-0000-0000-0000AF3A0000}"/>
    <cellStyle name="Note 2 6 2 3 3 2" xfId="14769" xr:uid="{00000000-0005-0000-0000-0000B03A0000}"/>
    <cellStyle name="Note 2 6 2 3 3 2 2" xfId="14770" xr:uid="{00000000-0005-0000-0000-0000B13A0000}"/>
    <cellStyle name="Note 2 6 2 3 3 3" xfId="14771" xr:uid="{00000000-0005-0000-0000-0000B23A0000}"/>
    <cellStyle name="Note 2 6 2 3 4" xfId="14772" xr:uid="{00000000-0005-0000-0000-0000B33A0000}"/>
    <cellStyle name="Note 2 6 2 3 4 2" xfId="14773" xr:uid="{00000000-0005-0000-0000-0000B43A0000}"/>
    <cellStyle name="Note 2 6 2 3 5" xfId="14774" xr:uid="{00000000-0005-0000-0000-0000B53A0000}"/>
    <cellStyle name="Note 2 6 2 4" xfId="14775" xr:uid="{00000000-0005-0000-0000-0000B63A0000}"/>
    <cellStyle name="Note 2 6 2 4 2" xfId="14776" xr:uid="{00000000-0005-0000-0000-0000B73A0000}"/>
    <cellStyle name="Note 2 6 2 4 2 2" xfId="14777" xr:uid="{00000000-0005-0000-0000-0000B83A0000}"/>
    <cellStyle name="Note 2 6 2 4 2 2 2" xfId="14778" xr:uid="{00000000-0005-0000-0000-0000B93A0000}"/>
    <cellStyle name="Note 2 6 2 4 2 3" xfId="14779" xr:uid="{00000000-0005-0000-0000-0000BA3A0000}"/>
    <cellStyle name="Note 2 6 2 4 3" xfId="14780" xr:uid="{00000000-0005-0000-0000-0000BB3A0000}"/>
    <cellStyle name="Note 2 6 2 4 3 2" xfId="14781" xr:uid="{00000000-0005-0000-0000-0000BC3A0000}"/>
    <cellStyle name="Note 2 6 2 4 4" xfId="14782" xr:uid="{00000000-0005-0000-0000-0000BD3A0000}"/>
    <cellStyle name="Note 2 6 2 5" xfId="14783" xr:uid="{00000000-0005-0000-0000-0000BE3A0000}"/>
    <cellStyle name="Note 2 6 2 5 2" xfId="14784" xr:uid="{00000000-0005-0000-0000-0000BF3A0000}"/>
    <cellStyle name="Note 2 6 2 5 2 2" xfId="14785" xr:uid="{00000000-0005-0000-0000-0000C03A0000}"/>
    <cellStyle name="Note 2 6 2 5 3" xfId="14786" xr:uid="{00000000-0005-0000-0000-0000C13A0000}"/>
    <cellStyle name="Note 2 6 2 6" xfId="14787" xr:uid="{00000000-0005-0000-0000-0000C23A0000}"/>
    <cellStyle name="Note 2 6 2 6 2" xfId="14788" xr:uid="{00000000-0005-0000-0000-0000C33A0000}"/>
    <cellStyle name="Note 2 6 2 7" xfId="14789" xr:uid="{00000000-0005-0000-0000-0000C43A0000}"/>
    <cellStyle name="Note 2 6 3" xfId="14790" xr:uid="{00000000-0005-0000-0000-0000C53A0000}"/>
    <cellStyle name="Note 2 6 3 2" xfId="14791" xr:uid="{00000000-0005-0000-0000-0000C63A0000}"/>
    <cellStyle name="Note 2 6 3 2 2" xfId="14792" xr:uid="{00000000-0005-0000-0000-0000C73A0000}"/>
    <cellStyle name="Note 2 6 3 2 2 2" xfId="14793" xr:uid="{00000000-0005-0000-0000-0000C83A0000}"/>
    <cellStyle name="Note 2 6 3 2 2 2 2" xfId="14794" xr:uid="{00000000-0005-0000-0000-0000C93A0000}"/>
    <cellStyle name="Note 2 6 3 2 2 3" xfId="14795" xr:uid="{00000000-0005-0000-0000-0000CA3A0000}"/>
    <cellStyle name="Note 2 6 3 2 3" xfId="14796" xr:uid="{00000000-0005-0000-0000-0000CB3A0000}"/>
    <cellStyle name="Note 2 6 3 2 3 2" xfId="14797" xr:uid="{00000000-0005-0000-0000-0000CC3A0000}"/>
    <cellStyle name="Note 2 6 3 2 4" xfId="14798" xr:uid="{00000000-0005-0000-0000-0000CD3A0000}"/>
    <cellStyle name="Note 2 6 3 3" xfId="14799" xr:uid="{00000000-0005-0000-0000-0000CE3A0000}"/>
    <cellStyle name="Note 2 6 3 3 2" xfId="14800" xr:uid="{00000000-0005-0000-0000-0000CF3A0000}"/>
    <cellStyle name="Note 2 6 3 3 2 2" xfId="14801" xr:uid="{00000000-0005-0000-0000-0000D03A0000}"/>
    <cellStyle name="Note 2 6 3 3 3" xfId="14802" xr:uid="{00000000-0005-0000-0000-0000D13A0000}"/>
    <cellStyle name="Note 2 6 3 4" xfId="14803" xr:uid="{00000000-0005-0000-0000-0000D23A0000}"/>
    <cellStyle name="Note 2 6 3 4 2" xfId="14804" xr:uid="{00000000-0005-0000-0000-0000D33A0000}"/>
    <cellStyle name="Note 2 6 3 5" xfId="14805" xr:uid="{00000000-0005-0000-0000-0000D43A0000}"/>
    <cellStyle name="Note 2 6 4" xfId="14806" xr:uid="{00000000-0005-0000-0000-0000D53A0000}"/>
    <cellStyle name="Note 2 6 4 2" xfId="14807" xr:uid="{00000000-0005-0000-0000-0000D63A0000}"/>
    <cellStyle name="Note 2 6 4 2 2" xfId="14808" xr:uid="{00000000-0005-0000-0000-0000D73A0000}"/>
    <cellStyle name="Note 2 6 4 2 2 2" xfId="14809" xr:uid="{00000000-0005-0000-0000-0000D83A0000}"/>
    <cellStyle name="Note 2 6 4 2 2 2 2" xfId="14810" xr:uid="{00000000-0005-0000-0000-0000D93A0000}"/>
    <cellStyle name="Note 2 6 4 2 2 3" xfId="14811" xr:uid="{00000000-0005-0000-0000-0000DA3A0000}"/>
    <cellStyle name="Note 2 6 4 2 3" xfId="14812" xr:uid="{00000000-0005-0000-0000-0000DB3A0000}"/>
    <cellStyle name="Note 2 6 4 2 3 2" xfId="14813" xr:uid="{00000000-0005-0000-0000-0000DC3A0000}"/>
    <cellStyle name="Note 2 6 4 2 4" xfId="14814" xr:uid="{00000000-0005-0000-0000-0000DD3A0000}"/>
    <cellStyle name="Note 2 6 4 3" xfId="14815" xr:uid="{00000000-0005-0000-0000-0000DE3A0000}"/>
    <cellStyle name="Note 2 6 4 3 2" xfId="14816" xr:uid="{00000000-0005-0000-0000-0000DF3A0000}"/>
    <cellStyle name="Note 2 6 4 3 2 2" xfId="14817" xr:uid="{00000000-0005-0000-0000-0000E03A0000}"/>
    <cellStyle name="Note 2 6 4 3 3" xfId="14818" xr:uid="{00000000-0005-0000-0000-0000E13A0000}"/>
    <cellStyle name="Note 2 6 4 4" xfId="14819" xr:uid="{00000000-0005-0000-0000-0000E23A0000}"/>
    <cellStyle name="Note 2 6 4 4 2" xfId="14820" xr:uid="{00000000-0005-0000-0000-0000E33A0000}"/>
    <cellStyle name="Note 2 6 4 5" xfId="14821" xr:uid="{00000000-0005-0000-0000-0000E43A0000}"/>
    <cellStyle name="Note 2 6 5" xfId="14822" xr:uid="{00000000-0005-0000-0000-0000E53A0000}"/>
    <cellStyle name="Note 2 6 5 2" xfId="14823" xr:uid="{00000000-0005-0000-0000-0000E63A0000}"/>
    <cellStyle name="Note 2 6 5 2 2" xfId="14824" xr:uid="{00000000-0005-0000-0000-0000E73A0000}"/>
    <cellStyle name="Note 2 6 5 2 2 2" xfId="14825" xr:uid="{00000000-0005-0000-0000-0000E83A0000}"/>
    <cellStyle name="Note 2 6 5 2 3" xfId="14826" xr:uid="{00000000-0005-0000-0000-0000E93A0000}"/>
    <cellStyle name="Note 2 6 5 3" xfId="14827" xr:uid="{00000000-0005-0000-0000-0000EA3A0000}"/>
    <cellStyle name="Note 2 6 5 3 2" xfId="14828" xr:uid="{00000000-0005-0000-0000-0000EB3A0000}"/>
    <cellStyle name="Note 2 6 5 4" xfId="14829" xr:uid="{00000000-0005-0000-0000-0000EC3A0000}"/>
    <cellStyle name="Note 2 6 6" xfId="14830" xr:uid="{00000000-0005-0000-0000-0000ED3A0000}"/>
    <cellStyle name="Note 2 6 6 2" xfId="14831" xr:uid="{00000000-0005-0000-0000-0000EE3A0000}"/>
    <cellStyle name="Note 2 6 6 2 2" xfId="14832" xr:uid="{00000000-0005-0000-0000-0000EF3A0000}"/>
    <cellStyle name="Note 2 6 6 3" xfId="14833" xr:uid="{00000000-0005-0000-0000-0000F03A0000}"/>
    <cellStyle name="Note 2 6 7" xfId="14834" xr:uid="{00000000-0005-0000-0000-0000F13A0000}"/>
    <cellStyle name="Note 2 6 7 2" xfId="14835" xr:uid="{00000000-0005-0000-0000-0000F23A0000}"/>
    <cellStyle name="Note 2 6 8" xfId="14836" xr:uid="{00000000-0005-0000-0000-0000F33A0000}"/>
    <cellStyle name="Note 2 7" xfId="14837" xr:uid="{00000000-0005-0000-0000-0000F43A0000}"/>
    <cellStyle name="Note 2 7 2" xfId="14838" xr:uid="{00000000-0005-0000-0000-0000F53A0000}"/>
    <cellStyle name="Note 2 7 2 2" xfId="14839" xr:uid="{00000000-0005-0000-0000-0000F63A0000}"/>
    <cellStyle name="Note 2 7 2 2 2" xfId="14840" xr:uid="{00000000-0005-0000-0000-0000F73A0000}"/>
    <cellStyle name="Note 2 7 2 2 2 2" xfId="14841" xr:uid="{00000000-0005-0000-0000-0000F83A0000}"/>
    <cellStyle name="Note 2 7 2 2 2 2 2" xfId="14842" xr:uid="{00000000-0005-0000-0000-0000F93A0000}"/>
    <cellStyle name="Note 2 7 2 2 2 3" xfId="14843" xr:uid="{00000000-0005-0000-0000-0000FA3A0000}"/>
    <cellStyle name="Note 2 7 2 2 3" xfId="14844" xr:uid="{00000000-0005-0000-0000-0000FB3A0000}"/>
    <cellStyle name="Note 2 7 2 2 3 2" xfId="14845" xr:uid="{00000000-0005-0000-0000-0000FC3A0000}"/>
    <cellStyle name="Note 2 7 2 2 4" xfId="14846" xr:uid="{00000000-0005-0000-0000-0000FD3A0000}"/>
    <cellStyle name="Note 2 7 2 3" xfId="14847" xr:uid="{00000000-0005-0000-0000-0000FE3A0000}"/>
    <cellStyle name="Note 2 7 2 3 2" xfId="14848" xr:uid="{00000000-0005-0000-0000-0000FF3A0000}"/>
    <cellStyle name="Note 2 7 2 3 2 2" xfId="14849" xr:uid="{00000000-0005-0000-0000-0000003B0000}"/>
    <cellStyle name="Note 2 7 2 3 3" xfId="14850" xr:uid="{00000000-0005-0000-0000-0000013B0000}"/>
    <cellStyle name="Note 2 7 2 4" xfId="14851" xr:uid="{00000000-0005-0000-0000-0000023B0000}"/>
    <cellStyle name="Note 2 7 2 4 2" xfId="14852" xr:uid="{00000000-0005-0000-0000-0000033B0000}"/>
    <cellStyle name="Note 2 7 2 5" xfId="14853" xr:uid="{00000000-0005-0000-0000-0000043B0000}"/>
    <cellStyle name="Note 2 7 3" xfId="14854" xr:uid="{00000000-0005-0000-0000-0000053B0000}"/>
    <cellStyle name="Note 2 7 3 2" xfId="14855" xr:uid="{00000000-0005-0000-0000-0000063B0000}"/>
    <cellStyle name="Note 2 7 3 2 2" xfId="14856" xr:uid="{00000000-0005-0000-0000-0000073B0000}"/>
    <cellStyle name="Note 2 7 3 2 2 2" xfId="14857" xr:uid="{00000000-0005-0000-0000-0000083B0000}"/>
    <cellStyle name="Note 2 7 3 2 2 2 2" xfId="14858" xr:uid="{00000000-0005-0000-0000-0000093B0000}"/>
    <cellStyle name="Note 2 7 3 2 2 3" xfId="14859" xr:uid="{00000000-0005-0000-0000-00000A3B0000}"/>
    <cellStyle name="Note 2 7 3 2 3" xfId="14860" xr:uid="{00000000-0005-0000-0000-00000B3B0000}"/>
    <cellStyle name="Note 2 7 3 2 3 2" xfId="14861" xr:uid="{00000000-0005-0000-0000-00000C3B0000}"/>
    <cellStyle name="Note 2 7 3 2 4" xfId="14862" xr:uid="{00000000-0005-0000-0000-00000D3B0000}"/>
    <cellStyle name="Note 2 7 3 3" xfId="14863" xr:uid="{00000000-0005-0000-0000-00000E3B0000}"/>
    <cellStyle name="Note 2 7 3 3 2" xfId="14864" xr:uid="{00000000-0005-0000-0000-00000F3B0000}"/>
    <cellStyle name="Note 2 7 3 3 2 2" xfId="14865" xr:uid="{00000000-0005-0000-0000-0000103B0000}"/>
    <cellStyle name="Note 2 7 3 3 3" xfId="14866" xr:uid="{00000000-0005-0000-0000-0000113B0000}"/>
    <cellStyle name="Note 2 7 3 4" xfId="14867" xr:uid="{00000000-0005-0000-0000-0000123B0000}"/>
    <cellStyle name="Note 2 7 3 4 2" xfId="14868" xr:uid="{00000000-0005-0000-0000-0000133B0000}"/>
    <cellStyle name="Note 2 7 3 5" xfId="14869" xr:uid="{00000000-0005-0000-0000-0000143B0000}"/>
    <cellStyle name="Note 2 7 4" xfId="14870" xr:uid="{00000000-0005-0000-0000-0000153B0000}"/>
    <cellStyle name="Note 2 7 4 2" xfId="14871" xr:uid="{00000000-0005-0000-0000-0000163B0000}"/>
    <cellStyle name="Note 2 7 4 2 2" xfId="14872" xr:uid="{00000000-0005-0000-0000-0000173B0000}"/>
    <cellStyle name="Note 2 7 4 2 2 2" xfId="14873" xr:uid="{00000000-0005-0000-0000-0000183B0000}"/>
    <cellStyle name="Note 2 7 4 2 3" xfId="14874" xr:uid="{00000000-0005-0000-0000-0000193B0000}"/>
    <cellStyle name="Note 2 7 4 3" xfId="14875" xr:uid="{00000000-0005-0000-0000-00001A3B0000}"/>
    <cellStyle name="Note 2 7 4 3 2" xfId="14876" xr:uid="{00000000-0005-0000-0000-00001B3B0000}"/>
    <cellStyle name="Note 2 7 4 4" xfId="14877" xr:uid="{00000000-0005-0000-0000-00001C3B0000}"/>
    <cellStyle name="Note 2 7 5" xfId="14878" xr:uid="{00000000-0005-0000-0000-00001D3B0000}"/>
    <cellStyle name="Note 2 7 5 2" xfId="14879" xr:uid="{00000000-0005-0000-0000-00001E3B0000}"/>
    <cellStyle name="Note 2 7 5 2 2" xfId="14880" xr:uid="{00000000-0005-0000-0000-00001F3B0000}"/>
    <cellStyle name="Note 2 7 5 3" xfId="14881" xr:uid="{00000000-0005-0000-0000-0000203B0000}"/>
    <cellStyle name="Note 2 7 6" xfId="14882" xr:uid="{00000000-0005-0000-0000-0000213B0000}"/>
    <cellStyle name="Note 2 7 6 2" xfId="14883" xr:uid="{00000000-0005-0000-0000-0000223B0000}"/>
    <cellStyle name="Note 2 7 7" xfId="14884" xr:uid="{00000000-0005-0000-0000-0000233B0000}"/>
    <cellStyle name="Note 2 8" xfId="14885" xr:uid="{00000000-0005-0000-0000-0000243B0000}"/>
    <cellStyle name="Note 2 8 2" xfId="14886" xr:uid="{00000000-0005-0000-0000-0000253B0000}"/>
    <cellStyle name="Note 2 8 2 2" xfId="14887" xr:uid="{00000000-0005-0000-0000-0000263B0000}"/>
    <cellStyle name="Note 2 8 2 2 2" xfId="14888" xr:uid="{00000000-0005-0000-0000-0000273B0000}"/>
    <cellStyle name="Note 2 8 2 2 2 2" xfId="14889" xr:uid="{00000000-0005-0000-0000-0000283B0000}"/>
    <cellStyle name="Note 2 8 2 2 3" xfId="14890" xr:uid="{00000000-0005-0000-0000-0000293B0000}"/>
    <cellStyle name="Note 2 8 2 3" xfId="14891" xr:uid="{00000000-0005-0000-0000-00002A3B0000}"/>
    <cellStyle name="Note 2 8 2 3 2" xfId="14892" xr:uid="{00000000-0005-0000-0000-00002B3B0000}"/>
    <cellStyle name="Note 2 8 2 4" xfId="14893" xr:uid="{00000000-0005-0000-0000-00002C3B0000}"/>
    <cellStyle name="Note 2 8 3" xfId="14894" xr:uid="{00000000-0005-0000-0000-00002D3B0000}"/>
    <cellStyle name="Note 2 8 3 2" xfId="14895" xr:uid="{00000000-0005-0000-0000-00002E3B0000}"/>
    <cellStyle name="Note 2 8 3 2 2" xfId="14896" xr:uid="{00000000-0005-0000-0000-00002F3B0000}"/>
    <cellStyle name="Note 2 8 3 3" xfId="14897" xr:uid="{00000000-0005-0000-0000-0000303B0000}"/>
    <cellStyle name="Note 2 8 4" xfId="14898" xr:uid="{00000000-0005-0000-0000-0000313B0000}"/>
    <cellStyle name="Note 2 8 4 2" xfId="14899" xr:uid="{00000000-0005-0000-0000-0000323B0000}"/>
    <cellStyle name="Note 2 8 5" xfId="14900" xr:uid="{00000000-0005-0000-0000-0000333B0000}"/>
    <cellStyle name="Note 2 9" xfId="14901" xr:uid="{00000000-0005-0000-0000-0000343B0000}"/>
    <cellStyle name="Note 2 9 2" xfId="14902" xr:uid="{00000000-0005-0000-0000-0000353B0000}"/>
    <cellStyle name="Note 2 9 2 2" xfId="14903" xr:uid="{00000000-0005-0000-0000-0000363B0000}"/>
    <cellStyle name="Note 2 9 2 2 2" xfId="14904" xr:uid="{00000000-0005-0000-0000-0000373B0000}"/>
    <cellStyle name="Note 2 9 2 2 2 2" xfId="14905" xr:uid="{00000000-0005-0000-0000-0000383B0000}"/>
    <cellStyle name="Note 2 9 2 2 3" xfId="14906" xr:uid="{00000000-0005-0000-0000-0000393B0000}"/>
    <cellStyle name="Note 2 9 2 3" xfId="14907" xr:uid="{00000000-0005-0000-0000-00003A3B0000}"/>
    <cellStyle name="Note 2 9 2 3 2" xfId="14908" xr:uid="{00000000-0005-0000-0000-00003B3B0000}"/>
    <cellStyle name="Note 2 9 2 4" xfId="14909" xr:uid="{00000000-0005-0000-0000-00003C3B0000}"/>
    <cellStyle name="Note 2 9 3" xfId="14910" xr:uid="{00000000-0005-0000-0000-00003D3B0000}"/>
    <cellStyle name="Note 2 9 3 2" xfId="14911" xr:uid="{00000000-0005-0000-0000-00003E3B0000}"/>
    <cellStyle name="Note 2 9 3 2 2" xfId="14912" xr:uid="{00000000-0005-0000-0000-00003F3B0000}"/>
    <cellStyle name="Note 2 9 3 3" xfId="14913" xr:uid="{00000000-0005-0000-0000-0000403B0000}"/>
    <cellStyle name="Note 2 9 4" xfId="14914" xr:uid="{00000000-0005-0000-0000-0000413B0000}"/>
    <cellStyle name="Note 2 9 4 2" xfId="14915" xr:uid="{00000000-0005-0000-0000-0000423B0000}"/>
    <cellStyle name="Note 2 9 5" xfId="14916" xr:uid="{00000000-0005-0000-0000-0000433B0000}"/>
    <cellStyle name="Note 3" xfId="14917" xr:uid="{00000000-0005-0000-0000-0000443B0000}"/>
    <cellStyle name="Note 3 2" xfId="14918" xr:uid="{00000000-0005-0000-0000-0000453B0000}"/>
    <cellStyle name="Note 3 2 2" xfId="14919" xr:uid="{00000000-0005-0000-0000-0000463B0000}"/>
    <cellStyle name="Note 3 2 2 2" xfId="14920" xr:uid="{00000000-0005-0000-0000-0000473B0000}"/>
    <cellStyle name="Note 3 2 2 2 2" xfId="14921" xr:uid="{00000000-0005-0000-0000-0000483B0000}"/>
    <cellStyle name="Note 3 2 2 2 2 2" xfId="14922" xr:uid="{00000000-0005-0000-0000-0000493B0000}"/>
    <cellStyle name="Note 3 2 2 2 2 2 2" xfId="14923" xr:uid="{00000000-0005-0000-0000-00004A3B0000}"/>
    <cellStyle name="Note 3 2 2 2 2 2 2 2" xfId="14924" xr:uid="{00000000-0005-0000-0000-00004B3B0000}"/>
    <cellStyle name="Note 3 2 2 2 2 2 2 2 2" xfId="14925" xr:uid="{00000000-0005-0000-0000-00004C3B0000}"/>
    <cellStyle name="Note 3 2 2 2 2 2 2 3" xfId="14926" xr:uid="{00000000-0005-0000-0000-00004D3B0000}"/>
    <cellStyle name="Note 3 2 2 2 2 2 3" xfId="14927" xr:uid="{00000000-0005-0000-0000-00004E3B0000}"/>
    <cellStyle name="Note 3 2 2 2 2 2 3 2" xfId="14928" xr:uid="{00000000-0005-0000-0000-00004F3B0000}"/>
    <cellStyle name="Note 3 2 2 2 2 2 4" xfId="14929" xr:uid="{00000000-0005-0000-0000-0000503B0000}"/>
    <cellStyle name="Note 3 2 2 2 2 3" xfId="14930" xr:uid="{00000000-0005-0000-0000-0000513B0000}"/>
    <cellStyle name="Note 3 2 2 2 2 3 2" xfId="14931" xr:uid="{00000000-0005-0000-0000-0000523B0000}"/>
    <cellStyle name="Note 3 2 2 2 2 3 2 2" xfId="14932" xr:uid="{00000000-0005-0000-0000-0000533B0000}"/>
    <cellStyle name="Note 3 2 2 2 2 3 3" xfId="14933" xr:uid="{00000000-0005-0000-0000-0000543B0000}"/>
    <cellStyle name="Note 3 2 2 2 2 4" xfId="14934" xr:uid="{00000000-0005-0000-0000-0000553B0000}"/>
    <cellStyle name="Note 3 2 2 2 2 4 2" xfId="14935" xr:uid="{00000000-0005-0000-0000-0000563B0000}"/>
    <cellStyle name="Note 3 2 2 2 2 5" xfId="14936" xr:uid="{00000000-0005-0000-0000-0000573B0000}"/>
    <cellStyle name="Note 3 2 2 2 3" xfId="14937" xr:uid="{00000000-0005-0000-0000-0000583B0000}"/>
    <cellStyle name="Note 3 2 2 2 3 2" xfId="14938" xr:uid="{00000000-0005-0000-0000-0000593B0000}"/>
    <cellStyle name="Note 3 2 2 2 3 2 2" xfId="14939" xr:uid="{00000000-0005-0000-0000-00005A3B0000}"/>
    <cellStyle name="Note 3 2 2 2 3 2 2 2" xfId="14940" xr:uid="{00000000-0005-0000-0000-00005B3B0000}"/>
    <cellStyle name="Note 3 2 2 2 3 2 2 2 2" xfId="14941" xr:uid="{00000000-0005-0000-0000-00005C3B0000}"/>
    <cellStyle name="Note 3 2 2 2 3 2 2 3" xfId="14942" xr:uid="{00000000-0005-0000-0000-00005D3B0000}"/>
    <cellStyle name="Note 3 2 2 2 3 2 3" xfId="14943" xr:uid="{00000000-0005-0000-0000-00005E3B0000}"/>
    <cellStyle name="Note 3 2 2 2 3 2 3 2" xfId="14944" xr:uid="{00000000-0005-0000-0000-00005F3B0000}"/>
    <cellStyle name="Note 3 2 2 2 3 2 4" xfId="14945" xr:uid="{00000000-0005-0000-0000-0000603B0000}"/>
    <cellStyle name="Note 3 2 2 2 3 3" xfId="14946" xr:uid="{00000000-0005-0000-0000-0000613B0000}"/>
    <cellStyle name="Note 3 2 2 2 3 3 2" xfId="14947" xr:uid="{00000000-0005-0000-0000-0000623B0000}"/>
    <cellStyle name="Note 3 2 2 2 3 3 2 2" xfId="14948" xr:uid="{00000000-0005-0000-0000-0000633B0000}"/>
    <cellStyle name="Note 3 2 2 2 3 3 3" xfId="14949" xr:uid="{00000000-0005-0000-0000-0000643B0000}"/>
    <cellStyle name="Note 3 2 2 2 3 4" xfId="14950" xr:uid="{00000000-0005-0000-0000-0000653B0000}"/>
    <cellStyle name="Note 3 2 2 2 3 4 2" xfId="14951" xr:uid="{00000000-0005-0000-0000-0000663B0000}"/>
    <cellStyle name="Note 3 2 2 2 3 5" xfId="14952" xr:uid="{00000000-0005-0000-0000-0000673B0000}"/>
    <cellStyle name="Note 3 2 2 2 4" xfId="14953" xr:uid="{00000000-0005-0000-0000-0000683B0000}"/>
    <cellStyle name="Note 3 2 2 2 4 2" xfId="14954" xr:uid="{00000000-0005-0000-0000-0000693B0000}"/>
    <cellStyle name="Note 3 2 2 2 4 2 2" xfId="14955" xr:uid="{00000000-0005-0000-0000-00006A3B0000}"/>
    <cellStyle name="Note 3 2 2 2 4 2 2 2" xfId="14956" xr:uid="{00000000-0005-0000-0000-00006B3B0000}"/>
    <cellStyle name="Note 3 2 2 2 4 2 3" xfId="14957" xr:uid="{00000000-0005-0000-0000-00006C3B0000}"/>
    <cellStyle name="Note 3 2 2 2 4 3" xfId="14958" xr:uid="{00000000-0005-0000-0000-00006D3B0000}"/>
    <cellStyle name="Note 3 2 2 2 4 3 2" xfId="14959" xr:uid="{00000000-0005-0000-0000-00006E3B0000}"/>
    <cellStyle name="Note 3 2 2 2 4 4" xfId="14960" xr:uid="{00000000-0005-0000-0000-00006F3B0000}"/>
    <cellStyle name="Note 3 2 2 2 5" xfId="14961" xr:uid="{00000000-0005-0000-0000-0000703B0000}"/>
    <cellStyle name="Note 3 2 2 2 5 2" xfId="14962" xr:uid="{00000000-0005-0000-0000-0000713B0000}"/>
    <cellStyle name="Note 3 2 2 2 5 2 2" xfId="14963" xr:uid="{00000000-0005-0000-0000-0000723B0000}"/>
    <cellStyle name="Note 3 2 2 2 5 3" xfId="14964" xr:uid="{00000000-0005-0000-0000-0000733B0000}"/>
    <cellStyle name="Note 3 2 2 2 6" xfId="14965" xr:uid="{00000000-0005-0000-0000-0000743B0000}"/>
    <cellStyle name="Note 3 2 2 2 6 2" xfId="14966" xr:uid="{00000000-0005-0000-0000-0000753B0000}"/>
    <cellStyle name="Note 3 2 2 2 7" xfId="14967" xr:uid="{00000000-0005-0000-0000-0000763B0000}"/>
    <cellStyle name="Note 3 2 2 3" xfId="14968" xr:uid="{00000000-0005-0000-0000-0000773B0000}"/>
    <cellStyle name="Note 3 2 2 3 2" xfId="14969" xr:uid="{00000000-0005-0000-0000-0000783B0000}"/>
    <cellStyle name="Note 3 2 2 3 2 2" xfId="14970" xr:uid="{00000000-0005-0000-0000-0000793B0000}"/>
    <cellStyle name="Note 3 2 2 3 2 2 2" xfId="14971" xr:uid="{00000000-0005-0000-0000-00007A3B0000}"/>
    <cellStyle name="Note 3 2 2 3 2 2 2 2" xfId="14972" xr:uid="{00000000-0005-0000-0000-00007B3B0000}"/>
    <cellStyle name="Note 3 2 2 3 2 2 3" xfId="14973" xr:uid="{00000000-0005-0000-0000-00007C3B0000}"/>
    <cellStyle name="Note 3 2 2 3 2 3" xfId="14974" xr:uid="{00000000-0005-0000-0000-00007D3B0000}"/>
    <cellStyle name="Note 3 2 2 3 2 3 2" xfId="14975" xr:uid="{00000000-0005-0000-0000-00007E3B0000}"/>
    <cellStyle name="Note 3 2 2 3 2 4" xfId="14976" xr:uid="{00000000-0005-0000-0000-00007F3B0000}"/>
    <cellStyle name="Note 3 2 2 3 3" xfId="14977" xr:uid="{00000000-0005-0000-0000-0000803B0000}"/>
    <cellStyle name="Note 3 2 2 3 3 2" xfId="14978" xr:uid="{00000000-0005-0000-0000-0000813B0000}"/>
    <cellStyle name="Note 3 2 2 3 3 2 2" xfId="14979" xr:uid="{00000000-0005-0000-0000-0000823B0000}"/>
    <cellStyle name="Note 3 2 2 3 3 3" xfId="14980" xr:uid="{00000000-0005-0000-0000-0000833B0000}"/>
    <cellStyle name="Note 3 2 2 3 4" xfId="14981" xr:uid="{00000000-0005-0000-0000-0000843B0000}"/>
    <cellStyle name="Note 3 2 2 3 4 2" xfId="14982" xr:uid="{00000000-0005-0000-0000-0000853B0000}"/>
    <cellStyle name="Note 3 2 2 3 5" xfId="14983" xr:uid="{00000000-0005-0000-0000-0000863B0000}"/>
    <cellStyle name="Note 3 2 2 4" xfId="14984" xr:uid="{00000000-0005-0000-0000-0000873B0000}"/>
    <cellStyle name="Note 3 2 2 4 2" xfId="14985" xr:uid="{00000000-0005-0000-0000-0000883B0000}"/>
    <cellStyle name="Note 3 2 2 4 2 2" xfId="14986" xr:uid="{00000000-0005-0000-0000-0000893B0000}"/>
    <cellStyle name="Note 3 2 2 4 2 2 2" xfId="14987" xr:uid="{00000000-0005-0000-0000-00008A3B0000}"/>
    <cellStyle name="Note 3 2 2 4 2 2 2 2" xfId="14988" xr:uid="{00000000-0005-0000-0000-00008B3B0000}"/>
    <cellStyle name="Note 3 2 2 4 2 2 3" xfId="14989" xr:uid="{00000000-0005-0000-0000-00008C3B0000}"/>
    <cellStyle name="Note 3 2 2 4 2 3" xfId="14990" xr:uid="{00000000-0005-0000-0000-00008D3B0000}"/>
    <cellStyle name="Note 3 2 2 4 2 3 2" xfId="14991" xr:uid="{00000000-0005-0000-0000-00008E3B0000}"/>
    <cellStyle name="Note 3 2 2 4 2 4" xfId="14992" xr:uid="{00000000-0005-0000-0000-00008F3B0000}"/>
    <cellStyle name="Note 3 2 2 4 3" xfId="14993" xr:uid="{00000000-0005-0000-0000-0000903B0000}"/>
    <cellStyle name="Note 3 2 2 4 3 2" xfId="14994" xr:uid="{00000000-0005-0000-0000-0000913B0000}"/>
    <cellStyle name="Note 3 2 2 4 3 2 2" xfId="14995" xr:uid="{00000000-0005-0000-0000-0000923B0000}"/>
    <cellStyle name="Note 3 2 2 4 3 3" xfId="14996" xr:uid="{00000000-0005-0000-0000-0000933B0000}"/>
    <cellStyle name="Note 3 2 2 4 4" xfId="14997" xr:uid="{00000000-0005-0000-0000-0000943B0000}"/>
    <cellStyle name="Note 3 2 2 4 4 2" xfId="14998" xr:uid="{00000000-0005-0000-0000-0000953B0000}"/>
    <cellStyle name="Note 3 2 2 4 5" xfId="14999" xr:uid="{00000000-0005-0000-0000-0000963B0000}"/>
    <cellStyle name="Note 3 2 2 5" xfId="15000" xr:uid="{00000000-0005-0000-0000-0000973B0000}"/>
    <cellStyle name="Note 3 2 2 5 2" xfId="15001" xr:uid="{00000000-0005-0000-0000-0000983B0000}"/>
    <cellStyle name="Note 3 2 2 5 2 2" xfId="15002" xr:uid="{00000000-0005-0000-0000-0000993B0000}"/>
    <cellStyle name="Note 3 2 2 5 2 2 2" xfId="15003" xr:uid="{00000000-0005-0000-0000-00009A3B0000}"/>
    <cellStyle name="Note 3 2 2 5 2 3" xfId="15004" xr:uid="{00000000-0005-0000-0000-00009B3B0000}"/>
    <cellStyle name="Note 3 2 2 5 3" xfId="15005" xr:uid="{00000000-0005-0000-0000-00009C3B0000}"/>
    <cellStyle name="Note 3 2 2 5 3 2" xfId="15006" xr:uid="{00000000-0005-0000-0000-00009D3B0000}"/>
    <cellStyle name="Note 3 2 2 5 4" xfId="15007" xr:uid="{00000000-0005-0000-0000-00009E3B0000}"/>
    <cellStyle name="Note 3 2 2 6" xfId="15008" xr:uid="{00000000-0005-0000-0000-00009F3B0000}"/>
    <cellStyle name="Note 3 2 2 6 2" xfId="15009" xr:uid="{00000000-0005-0000-0000-0000A03B0000}"/>
    <cellStyle name="Note 3 2 2 6 2 2" xfId="15010" xr:uid="{00000000-0005-0000-0000-0000A13B0000}"/>
    <cellStyle name="Note 3 2 2 6 3" xfId="15011" xr:uid="{00000000-0005-0000-0000-0000A23B0000}"/>
    <cellStyle name="Note 3 2 2 7" xfId="15012" xr:uid="{00000000-0005-0000-0000-0000A33B0000}"/>
    <cellStyle name="Note 3 2 2 7 2" xfId="15013" xr:uid="{00000000-0005-0000-0000-0000A43B0000}"/>
    <cellStyle name="Note 3 2 2 8" xfId="15014" xr:uid="{00000000-0005-0000-0000-0000A53B0000}"/>
    <cellStyle name="Note 3 2 3" xfId="15015" xr:uid="{00000000-0005-0000-0000-0000A63B0000}"/>
    <cellStyle name="Note 3 2 3 2" xfId="15016" xr:uid="{00000000-0005-0000-0000-0000A73B0000}"/>
    <cellStyle name="Note 3 2 3 2 2" xfId="15017" xr:uid="{00000000-0005-0000-0000-0000A83B0000}"/>
    <cellStyle name="Note 3 2 3 2 2 2" xfId="15018" xr:uid="{00000000-0005-0000-0000-0000A93B0000}"/>
    <cellStyle name="Note 3 2 3 2 2 2 2" xfId="15019" xr:uid="{00000000-0005-0000-0000-0000AA3B0000}"/>
    <cellStyle name="Note 3 2 3 2 2 2 2 2" xfId="15020" xr:uid="{00000000-0005-0000-0000-0000AB3B0000}"/>
    <cellStyle name="Note 3 2 3 2 2 2 3" xfId="15021" xr:uid="{00000000-0005-0000-0000-0000AC3B0000}"/>
    <cellStyle name="Note 3 2 3 2 2 3" xfId="15022" xr:uid="{00000000-0005-0000-0000-0000AD3B0000}"/>
    <cellStyle name="Note 3 2 3 2 2 3 2" xfId="15023" xr:uid="{00000000-0005-0000-0000-0000AE3B0000}"/>
    <cellStyle name="Note 3 2 3 2 2 4" xfId="15024" xr:uid="{00000000-0005-0000-0000-0000AF3B0000}"/>
    <cellStyle name="Note 3 2 3 2 3" xfId="15025" xr:uid="{00000000-0005-0000-0000-0000B03B0000}"/>
    <cellStyle name="Note 3 2 3 2 3 2" xfId="15026" xr:uid="{00000000-0005-0000-0000-0000B13B0000}"/>
    <cellStyle name="Note 3 2 3 2 3 2 2" xfId="15027" xr:uid="{00000000-0005-0000-0000-0000B23B0000}"/>
    <cellStyle name="Note 3 2 3 2 3 3" xfId="15028" xr:uid="{00000000-0005-0000-0000-0000B33B0000}"/>
    <cellStyle name="Note 3 2 3 2 4" xfId="15029" xr:uid="{00000000-0005-0000-0000-0000B43B0000}"/>
    <cellStyle name="Note 3 2 3 2 4 2" xfId="15030" xr:uid="{00000000-0005-0000-0000-0000B53B0000}"/>
    <cellStyle name="Note 3 2 3 2 5" xfId="15031" xr:uid="{00000000-0005-0000-0000-0000B63B0000}"/>
    <cellStyle name="Note 3 2 3 3" xfId="15032" xr:uid="{00000000-0005-0000-0000-0000B73B0000}"/>
    <cellStyle name="Note 3 2 3 3 2" xfId="15033" xr:uid="{00000000-0005-0000-0000-0000B83B0000}"/>
    <cellStyle name="Note 3 2 3 3 2 2" xfId="15034" xr:uid="{00000000-0005-0000-0000-0000B93B0000}"/>
    <cellStyle name="Note 3 2 3 3 2 2 2" xfId="15035" xr:uid="{00000000-0005-0000-0000-0000BA3B0000}"/>
    <cellStyle name="Note 3 2 3 3 2 2 2 2" xfId="15036" xr:uid="{00000000-0005-0000-0000-0000BB3B0000}"/>
    <cellStyle name="Note 3 2 3 3 2 2 3" xfId="15037" xr:uid="{00000000-0005-0000-0000-0000BC3B0000}"/>
    <cellStyle name="Note 3 2 3 3 2 3" xfId="15038" xr:uid="{00000000-0005-0000-0000-0000BD3B0000}"/>
    <cellStyle name="Note 3 2 3 3 2 3 2" xfId="15039" xr:uid="{00000000-0005-0000-0000-0000BE3B0000}"/>
    <cellStyle name="Note 3 2 3 3 2 4" xfId="15040" xr:uid="{00000000-0005-0000-0000-0000BF3B0000}"/>
    <cellStyle name="Note 3 2 3 3 3" xfId="15041" xr:uid="{00000000-0005-0000-0000-0000C03B0000}"/>
    <cellStyle name="Note 3 2 3 3 3 2" xfId="15042" xr:uid="{00000000-0005-0000-0000-0000C13B0000}"/>
    <cellStyle name="Note 3 2 3 3 3 2 2" xfId="15043" xr:uid="{00000000-0005-0000-0000-0000C23B0000}"/>
    <cellStyle name="Note 3 2 3 3 3 3" xfId="15044" xr:uid="{00000000-0005-0000-0000-0000C33B0000}"/>
    <cellStyle name="Note 3 2 3 3 4" xfId="15045" xr:uid="{00000000-0005-0000-0000-0000C43B0000}"/>
    <cellStyle name="Note 3 2 3 3 4 2" xfId="15046" xr:uid="{00000000-0005-0000-0000-0000C53B0000}"/>
    <cellStyle name="Note 3 2 3 3 5" xfId="15047" xr:uid="{00000000-0005-0000-0000-0000C63B0000}"/>
    <cellStyle name="Note 3 2 3 4" xfId="15048" xr:uid="{00000000-0005-0000-0000-0000C73B0000}"/>
    <cellStyle name="Note 3 2 3 4 2" xfId="15049" xr:uid="{00000000-0005-0000-0000-0000C83B0000}"/>
    <cellStyle name="Note 3 2 3 4 2 2" xfId="15050" xr:uid="{00000000-0005-0000-0000-0000C93B0000}"/>
    <cellStyle name="Note 3 2 3 4 2 2 2" xfId="15051" xr:uid="{00000000-0005-0000-0000-0000CA3B0000}"/>
    <cellStyle name="Note 3 2 3 4 2 3" xfId="15052" xr:uid="{00000000-0005-0000-0000-0000CB3B0000}"/>
    <cellStyle name="Note 3 2 3 4 3" xfId="15053" xr:uid="{00000000-0005-0000-0000-0000CC3B0000}"/>
    <cellStyle name="Note 3 2 3 4 3 2" xfId="15054" xr:uid="{00000000-0005-0000-0000-0000CD3B0000}"/>
    <cellStyle name="Note 3 2 3 4 4" xfId="15055" xr:uid="{00000000-0005-0000-0000-0000CE3B0000}"/>
    <cellStyle name="Note 3 2 3 5" xfId="15056" xr:uid="{00000000-0005-0000-0000-0000CF3B0000}"/>
    <cellStyle name="Note 3 2 3 5 2" xfId="15057" xr:uid="{00000000-0005-0000-0000-0000D03B0000}"/>
    <cellStyle name="Note 3 2 3 5 2 2" xfId="15058" xr:uid="{00000000-0005-0000-0000-0000D13B0000}"/>
    <cellStyle name="Note 3 2 3 5 3" xfId="15059" xr:uid="{00000000-0005-0000-0000-0000D23B0000}"/>
    <cellStyle name="Note 3 2 3 6" xfId="15060" xr:uid="{00000000-0005-0000-0000-0000D33B0000}"/>
    <cellStyle name="Note 3 2 3 6 2" xfId="15061" xr:uid="{00000000-0005-0000-0000-0000D43B0000}"/>
    <cellStyle name="Note 3 2 3 7" xfId="15062" xr:uid="{00000000-0005-0000-0000-0000D53B0000}"/>
    <cellStyle name="Note 3 2 4" xfId="15063" xr:uid="{00000000-0005-0000-0000-0000D63B0000}"/>
    <cellStyle name="Note 3 2 4 2" xfId="15064" xr:uid="{00000000-0005-0000-0000-0000D73B0000}"/>
    <cellStyle name="Note 3 2 4 2 2" xfId="15065" xr:uid="{00000000-0005-0000-0000-0000D83B0000}"/>
    <cellStyle name="Note 3 2 4 2 2 2" xfId="15066" xr:uid="{00000000-0005-0000-0000-0000D93B0000}"/>
    <cellStyle name="Note 3 2 4 2 2 2 2" xfId="15067" xr:uid="{00000000-0005-0000-0000-0000DA3B0000}"/>
    <cellStyle name="Note 3 2 4 2 2 3" xfId="15068" xr:uid="{00000000-0005-0000-0000-0000DB3B0000}"/>
    <cellStyle name="Note 3 2 4 2 3" xfId="15069" xr:uid="{00000000-0005-0000-0000-0000DC3B0000}"/>
    <cellStyle name="Note 3 2 4 2 3 2" xfId="15070" xr:uid="{00000000-0005-0000-0000-0000DD3B0000}"/>
    <cellStyle name="Note 3 2 4 2 4" xfId="15071" xr:uid="{00000000-0005-0000-0000-0000DE3B0000}"/>
    <cellStyle name="Note 3 2 4 3" xfId="15072" xr:uid="{00000000-0005-0000-0000-0000DF3B0000}"/>
    <cellStyle name="Note 3 2 4 3 2" xfId="15073" xr:uid="{00000000-0005-0000-0000-0000E03B0000}"/>
    <cellStyle name="Note 3 2 4 3 2 2" xfId="15074" xr:uid="{00000000-0005-0000-0000-0000E13B0000}"/>
    <cellStyle name="Note 3 2 4 3 3" xfId="15075" xr:uid="{00000000-0005-0000-0000-0000E23B0000}"/>
    <cellStyle name="Note 3 2 4 4" xfId="15076" xr:uid="{00000000-0005-0000-0000-0000E33B0000}"/>
    <cellStyle name="Note 3 2 4 4 2" xfId="15077" xr:uid="{00000000-0005-0000-0000-0000E43B0000}"/>
    <cellStyle name="Note 3 2 4 5" xfId="15078" xr:uid="{00000000-0005-0000-0000-0000E53B0000}"/>
    <cellStyle name="Note 3 2 5" xfId="15079" xr:uid="{00000000-0005-0000-0000-0000E63B0000}"/>
    <cellStyle name="Note 3 2 5 2" xfId="15080" xr:uid="{00000000-0005-0000-0000-0000E73B0000}"/>
    <cellStyle name="Note 3 2 5 2 2" xfId="15081" xr:uid="{00000000-0005-0000-0000-0000E83B0000}"/>
    <cellStyle name="Note 3 2 5 2 2 2" xfId="15082" xr:uid="{00000000-0005-0000-0000-0000E93B0000}"/>
    <cellStyle name="Note 3 2 5 2 2 2 2" xfId="15083" xr:uid="{00000000-0005-0000-0000-0000EA3B0000}"/>
    <cellStyle name="Note 3 2 5 2 2 3" xfId="15084" xr:uid="{00000000-0005-0000-0000-0000EB3B0000}"/>
    <cellStyle name="Note 3 2 5 2 3" xfId="15085" xr:uid="{00000000-0005-0000-0000-0000EC3B0000}"/>
    <cellStyle name="Note 3 2 5 2 3 2" xfId="15086" xr:uid="{00000000-0005-0000-0000-0000ED3B0000}"/>
    <cellStyle name="Note 3 2 5 2 4" xfId="15087" xr:uid="{00000000-0005-0000-0000-0000EE3B0000}"/>
    <cellStyle name="Note 3 2 5 3" xfId="15088" xr:uid="{00000000-0005-0000-0000-0000EF3B0000}"/>
    <cellStyle name="Note 3 2 5 3 2" xfId="15089" xr:uid="{00000000-0005-0000-0000-0000F03B0000}"/>
    <cellStyle name="Note 3 2 5 3 2 2" xfId="15090" xr:uid="{00000000-0005-0000-0000-0000F13B0000}"/>
    <cellStyle name="Note 3 2 5 3 3" xfId="15091" xr:uid="{00000000-0005-0000-0000-0000F23B0000}"/>
    <cellStyle name="Note 3 2 5 4" xfId="15092" xr:uid="{00000000-0005-0000-0000-0000F33B0000}"/>
    <cellStyle name="Note 3 2 5 4 2" xfId="15093" xr:uid="{00000000-0005-0000-0000-0000F43B0000}"/>
    <cellStyle name="Note 3 2 5 5" xfId="15094" xr:uid="{00000000-0005-0000-0000-0000F53B0000}"/>
    <cellStyle name="Note 3 2 6" xfId="15095" xr:uid="{00000000-0005-0000-0000-0000F63B0000}"/>
    <cellStyle name="Note 3 2 6 2" xfId="15096" xr:uid="{00000000-0005-0000-0000-0000F73B0000}"/>
    <cellStyle name="Note 3 2 6 2 2" xfId="15097" xr:uid="{00000000-0005-0000-0000-0000F83B0000}"/>
    <cellStyle name="Note 3 2 6 2 2 2" xfId="15098" xr:uid="{00000000-0005-0000-0000-0000F93B0000}"/>
    <cellStyle name="Note 3 2 6 2 3" xfId="15099" xr:uid="{00000000-0005-0000-0000-0000FA3B0000}"/>
    <cellStyle name="Note 3 2 6 3" xfId="15100" xr:uid="{00000000-0005-0000-0000-0000FB3B0000}"/>
    <cellStyle name="Note 3 2 6 3 2" xfId="15101" xr:uid="{00000000-0005-0000-0000-0000FC3B0000}"/>
    <cellStyle name="Note 3 2 6 4" xfId="15102" xr:uid="{00000000-0005-0000-0000-0000FD3B0000}"/>
    <cellStyle name="Note 3 2 7" xfId="15103" xr:uid="{00000000-0005-0000-0000-0000FE3B0000}"/>
    <cellStyle name="Note 3 2 7 2" xfId="15104" xr:uid="{00000000-0005-0000-0000-0000FF3B0000}"/>
    <cellStyle name="Note 3 2 7 2 2" xfId="15105" xr:uid="{00000000-0005-0000-0000-0000003C0000}"/>
    <cellStyle name="Note 3 2 7 3" xfId="15106" xr:uid="{00000000-0005-0000-0000-0000013C0000}"/>
    <cellStyle name="Note 3 2 8" xfId="15107" xr:uid="{00000000-0005-0000-0000-0000023C0000}"/>
    <cellStyle name="Note 3 2 8 2" xfId="15108" xr:uid="{00000000-0005-0000-0000-0000033C0000}"/>
    <cellStyle name="Note 3 2 9" xfId="15109" xr:uid="{00000000-0005-0000-0000-0000043C0000}"/>
    <cellStyle name="Note 3 3" xfId="15110" xr:uid="{00000000-0005-0000-0000-0000053C0000}"/>
    <cellStyle name="Note 3 3 2" xfId="15111" xr:uid="{00000000-0005-0000-0000-0000063C0000}"/>
    <cellStyle name="Note 3 3 2 2" xfId="15112" xr:uid="{00000000-0005-0000-0000-0000073C0000}"/>
    <cellStyle name="Note 3 3 2 2 2" xfId="15113" xr:uid="{00000000-0005-0000-0000-0000083C0000}"/>
    <cellStyle name="Note 3 3 2 2 2 2" xfId="15114" xr:uid="{00000000-0005-0000-0000-0000093C0000}"/>
    <cellStyle name="Note 3 3 2 2 3" xfId="15115" xr:uid="{00000000-0005-0000-0000-00000A3C0000}"/>
    <cellStyle name="Note 3 3 2 3" xfId="15116" xr:uid="{00000000-0005-0000-0000-00000B3C0000}"/>
    <cellStyle name="Note 3 3 2 3 2" xfId="15117" xr:uid="{00000000-0005-0000-0000-00000C3C0000}"/>
    <cellStyle name="Note 3 3 2 4" xfId="15118" xr:uid="{00000000-0005-0000-0000-00000D3C0000}"/>
    <cellStyle name="Note 3 3 3" xfId="15119" xr:uid="{00000000-0005-0000-0000-00000E3C0000}"/>
    <cellStyle name="Note 3 3 3 2" xfId="15120" xr:uid="{00000000-0005-0000-0000-00000F3C0000}"/>
    <cellStyle name="Note 3 3 3 2 2" xfId="15121" xr:uid="{00000000-0005-0000-0000-0000103C0000}"/>
    <cellStyle name="Note 3 3 3 3" xfId="15122" xr:uid="{00000000-0005-0000-0000-0000113C0000}"/>
    <cellStyle name="Note 3 3 4" xfId="15123" xr:uid="{00000000-0005-0000-0000-0000123C0000}"/>
    <cellStyle name="Note 3 3 4 2" xfId="15124" xr:uid="{00000000-0005-0000-0000-0000133C0000}"/>
    <cellStyle name="Note 3 3 5" xfId="15125" xr:uid="{00000000-0005-0000-0000-0000143C0000}"/>
    <cellStyle name="Note 3 4" xfId="15126" xr:uid="{00000000-0005-0000-0000-0000153C0000}"/>
    <cellStyle name="Note 3 4 2" xfId="15127" xr:uid="{00000000-0005-0000-0000-0000163C0000}"/>
    <cellStyle name="Note 3 4 2 2" xfId="15128" xr:uid="{00000000-0005-0000-0000-0000173C0000}"/>
    <cellStyle name="Note 3 4 2 2 2" xfId="15129" xr:uid="{00000000-0005-0000-0000-0000183C0000}"/>
    <cellStyle name="Note 3 4 2 3" xfId="15130" xr:uid="{00000000-0005-0000-0000-0000193C0000}"/>
    <cellStyle name="Note 3 4 3" xfId="15131" xr:uid="{00000000-0005-0000-0000-00001A3C0000}"/>
    <cellStyle name="Note 3 4 3 2" xfId="15132" xr:uid="{00000000-0005-0000-0000-00001B3C0000}"/>
    <cellStyle name="Note 3 4 4" xfId="15133" xr:uid="{00000000-0005-0000-0000-00001C3C0000}"/>
    <cellStyle name="Note 4" xfId="15134" xr:uid="{00000000-0005-0000-0000-00001D3C0000}"/>
    <cellStyle name="Note 4 2" xfId="15135" xr:uid="{00000000-0005-0000-0000-00001E3C0000}"/>
    <cellStyle name="Note 4 2 2" xfId="15136" xr:uid="{00000000-0005-0000-0000-00001F3C0000}"/>
    <cellStyle name="Note 4 2 2 2" xfId="15137" xr:uid="{00000000-0005-0000-0000-0000203C0000}"/>
    <cellStyle name="Note 4 2 2 2 2" xfId="15138" xr:uid="{00000000-0005-0000-0000-0000213C0000}"/>
    <cellStyle name="Note 4 2 2 3" xfId="15139" xr:uid="{00000000-0005-0000-0000-0000223C0000}"/>
    <cellStyle name="Note 4 2 3" xfId="15140" xr:uid="{00000000-0005-0000-0000-0000233C0000}"/>
    <cellStyle name="Note 4 2 3 2" xfId="15141" xr:uid="{00000000-0005-0000-0000-0000243C0000}"/>
    <cellStyle name="Note 4 2 4" xfId="15142" xr:uid="{00000000-0005-0000-0000-0000253C0000}"/>
    <cellStyle name="Note 4 3" xfId="15143" xr:uid="{00000000-0005-0000-0000-0000263C0000}"/>
    <cellStyle name="Note 4 3 2" xfId="15144" xr:uid="{00000000-0005-0000-0000-0000273C0000}"/>
    <cellStyle name="Note 4 3 2 2" xfId="15145" xr:uid="{00000000-0005-0000-0000-0000283C0000}"/>
    <cellStyle name="Note 4 3 3" xfId="15146" xr:uid="{00000000-0005-0000-0000-0000293C0000}"/>
    <cellStyle name="Note 4 4" xfId="15147" xr:uid="{00000000-0005-0000-0000-00002A3C0000}"/>
    <cellStyle name="Note 4 4 2" xfId="15148" xr:uid="{00000000-0005-0000-0000-00002B3C0000}"/>
    <cellStyle name="Note 4 5" xfId="15149" xr:uid="{00000000-0005-0000-0000-00002C3C0000}"/>
    <cellStyle name="Note 5" xfId="15150" xr:uid="{00000000-0005-0000-0000-00002D3C0000}"/>
    <cellStyle name="Note 5 2" xfId="15151" xr:uid="{00000000-0005-0000-0000-00002E3C0000}"/>
    <cellStyle name="Note 5 2 2" xfId="15152" xr:uid="{00000000-0005-0000-0000-00002F3C0000}"/>
    <cellStyle name="Note 5 2 2 2" xfId="15153" xr:uid="{00000000-0005-0000-0000-0000303C0000}"/>
    <cellStyle name="Note 5 2 3" xfId="15154" xr:uid="{00000000-0005-0000-0000-0000313C0000}"/>
    <cellStyle name="Note 5 3" xfId="15155" xr:uid="{00000000-0005-0000-0000-0000323C0000}"/>
    <cellStyle name="Note 5 3 2" xfId="15156" xr:uid="{00000000-0005-0000-0000-0000333C0000}"/>
    <cellStyle name="Note 5 4" xfId="15157" xr:uid="{00000000-0005-0000-0000-0000343C0000}"/>
    <cellStyle name="Note 6" xfId="15158" xr:uid="{00000000-0005-0000-0000-0000353C0000}"/>
    <cellStyle name="Note 6 2" xfId="15159" xr:uid="{00000000-0005-0000-0000-0000363C0000}"/>
    <cellStyle name="Note 6 2 2" xfId="15160" xr:uid="{00000000-0005-0000-0000-0000373C0000}"/>
    <cellStyle name="Note 6 2 2 2" xfId="15161" xr:uid="{00000000-0005-0000-0000-0000383C0000}"/>
    <cellStyle name="Note 6 2 3" xfId="15162" xr:uid="{00000000-0005-0000-0000-0000393C0000}"/>
    <cellStyle name="Note 6 3" xfId="15163" xr:uid="{00000000-0005-0000-0000-00003A3C0000}"/>
    <cellStyle name="Note 6 3 2" xfId="15164" xr:uid="{00000000-0005-0000-0000-00003B3C0000}"/>
    <cellStyle name="Note 6 4" xfId="15165" xr:uid="{00000000-0005-0000-0000-00003C3C0000}"/>
    <cellStyle name="Note 7" xfId="15166" xr:uid="{00000000-0005-0000-0000-00003D3C0000}"/>
    <cellStyle name="Note 7 2" xfId="15167" xr:uid="{00000000-0005-0000-0000-00003E3C0000}"/>
    <cellStyle name="Note 8" xfId="15168" xr:uid="{00000000-0005-0000-0000-00003F3C0000}"/>
    <cellStyle name="number" xfId="15513" xr:uid="{00000000-0005-0000-0000-0000403C0000}"/>
    <cellStyle name="Output 2" xfId="15169" xr:uid="{00000000-0005-0000-0000-0000413C0000}"/>
    <cellStyle name="Output 2 2" xfId="15170" xr:uid="{00000000-0005-0000-0000-0000423C0000}"/>
    <cellStyle name="Output 3" xfId="15171" xr:uid="{00000000-0005-0000-0000-0000433C0000}"/>
    <cellStyle name="Output 4" xfId="15172" xr:uid="{00000000-0005-0000-0000-0000443C0000}"/>
    <cellStyle name="Output 5" xfId="15173" xr:uid="{00000000-0005-0000-0000-0000453C0000}"/>
    <cellStyle name="Per cent" xfId="2" builtinId="5"/>
    <cellStyle name="Percent [0]" xfId="15514" xr:uid="{00000000-0005-0000-0000-0000473C0000}"/>
    <cellStyle name="Percent [00]" xfId="15515" xr:uid="{00000000-0005-0000-0000-0000483C0000}"/>
    <cellStyle name="Percent [2]" xfId="15516" xr:uid="{00000000-0005-0000-0000-0000493C0000}"/>
    <cellStyle name="Percent 10" xfId="15174" xr:uid="{00000000-0005-0000-0000-00004A3C0000}"/>
    <cellStyle name="Percent 11" xfId="15517" xr:uid="{00000000-0005-0000-0000-00004B3C0000}"/>
    <cellStyle name="Percent 180" xfId="15518" xr:uid="{00000000-0005-0000-0000-00004C3C0000}"/>
    <cellStyle name="Percent 2" xfId="6" xr:uid="{00000000-0005-0000-0000-00004D3C0000}"/>
    <cellStyle name="Percent 2 2" xfId="15175" xr:uid="{00000000-0005-0000-0000-00004E3C0000}"/>
    <cellStyle name="Percent 2 2 2" xfId="15176" xr:uid="{00000000-0005-0000-0000-00004F3C0000}"/>
    <cellStyle name="Percent 2 2 2 2" xfId="15177" xr:uid="{00000000-0005-0000-0000-0000503C0000}"/>
    <cellStyle name="Percent 2 2 2 2 2" xfId="15178" xr:uid="{00000000-0005-0000-0000-0000513C0000}"/>
    <cellStyle name="Percent 2 2 2 2 2 2" xfId="15179" xr:uid="{00000000-0005-0000-0000-0000523C0000}"/>
    <cellStyle name="Percent 2 2 2 2 2 2 2" xfId="15180" xr:uid="{00000000-0005-0000-0000-0000533C0000}"/>
    <cellStyle name="Percent 2 2 2 2 2 2 2 2" xfId="15181" xr:uid="{00000000-0005-0000-0000-0000543C0000}"/>
    <cellStyle name="Percent 2 2 2 2 2 2 3" xfId="15182" xr:uid="{00000000-0005-0000-0000-0000553C0000}"/>
    <cellStyle name="Percent 2 2 2 2 2 3" xfId="15183" xr:uid="{00000000-0005-0000-0000-0000563C0000}"/>
    <cellStyle name="Percent 2 2 2 2 2 3 2" xfId="15184" xr:uid="{00000000-0005-0000-0000-0000573C0000}"/>
    <cellStyle name="Percent 2 2 2 2 3" xfId="15185" xr:uid="{00000000-0005-0000-0000-0000583C0000}"/>
    <cellStyle name="Percent 2 2 2 2 4" xfId="15186" xr:uid="{00000000-0005-0000-0000-0000593C0000}"/>
    <cellStyle name="Percent 2 2 2 2 4 2" xfId="15187" xr:uid="{00000000-0005-0000-0000-00005A3C0000}"/>
    <cellStyle name="Percent 2 2 2 3" xfId="15188" xr:uid="{00000000-0005-0000-0000-00005B3C0000}"/>
    <cellStyle name="Percent 2 2 2 3 2" xfId="15189" xr:uid="{00000000-0005-0000-0000-00005C3C0000}"/>
    <cellStyle name="Percent 2 2 2 4" xfId="15190" xr:uid="{00000000-0005-0000-0000-00005D3C0000}"/>
    <cellStyle name="Percent 2 2 2 4 2" xfId="15191" xr:uid="{00000000-0005-0000-0000-00005E3C0000}"/>
    <cellStyle name="Percent 2 2 3" xfId="15192" xr:uid="{00000000-0005-0000-0000-00005F3C0000}"/>
    <cellStyle name="Percent 2 2 4" xfId="15193" xr:uid="{00000000-0005-0000-0000-0000603C0000}"/>
    <cellStyle name="Percent 2 2 5" xfId="15194" xr:uid="{00000000-0005-0000-0000-0000613C0000}"/>
    <cellStyle name="Percent 2 2 5 2" xfId="15195" xr:uid="{00000000-0005-0000-0000-0000623C0000}"/>
    <cellStyle name="Percent 2 2 6" xfId="15196" xr:uid="{00000000-0005-0000-0000-0000633C0000}"/>
    <cellStyle name="Percent 2 2 6 2" xfId="15197" xr:uid="{00000000-0005-0000-0000-0000643C0000}"/>
    <cellStyle name="Percent 2 3" xfId="15198" xr:uid="{00000000-0005-0000-0000-0000653C0000}"/>
    <cellStyle name="Percent 2 4" xfId="15199" xr:uid="{00000000-0005-0000-0000-0000663C0000}"/>
    <cellStyle name="Percent 2 5" xfId="15200" xr:uid="{00000000-0005-0000-0000-0000673C0000}"/>
    <cellStyle name="Percent 2 6" xfId="15201" xr:uid="{00000000-0005-0000-0000-0000683C0000}"/>
    <cellStyle name="Percent 2 7" xfId="15202" xr:uid="{00000000-0005-0000-0000-0000693C0000}"/>
    <cellStyle name="Percent 2 7 2" xfId="15203" xr:uid="{00000000-0005-0000-0000-00006A3C0000}"/>
    <cellStyle name="Percent 2 7 2 2" xfId="15204" xr:uid="{00000000-0005-0000-0000-00006B3C0000}"/>
    <cellStyle name="Percent 2 7 2 2 2" xfId="15205" xr:uid="{00000000-0005-0000-0000-00006C3C0000}"/>
    <cellStyle name="Percent 2 7 2 3" xfId="15206" xr:uid="{00000000-0005-0000-0000-00006D3C0000}"/>
    <cellStyle name="Percent 2 7 3" xfId="15207" xr:uid="{00000000-0005-0000-0000-00006E3C0000}"/>
    <cellStyle name="Percent 2 7 3 2" xfId="15208" xr:uid="{00000000-0005-0000-0000-00006F3C0000}"/>
    <cellStyle name="Percent 2 7 4" xfId="15209" xr:uid="{00000000-0005-0000-0000-0000703C0000}"/>
    <cellStyle name="Percent 3" xfId="15210" xr:uid="{00000000-0005-0000-0000-0000713C0000}"/>
    <cellStyle name="Percent 3 2" xfId="15211" xr:uid="{00000000-0005-0000-0000-0000723C0000}"/>
    <cellStyle name="Percent 3 3" xfId="15212" xr:uid="{00000000-0005-0000-0000-0000733C0000}"/>
    <cellStyle name="Percent 3 3 2" xfId="15213" xr:uid="{00000000-0005-0000-0000-0000743C0000}"/>
    <cellStyle name="Percent 3 3 2 2" xfId="15214" xr:uid="{00000000-0005-0000-0000-0000753C0000}"/>
    <cellStyle name="Percent 3 3 3" xfId="15215" xr:uid="{00000000-0005-0000-0000-0000763C0000}"/>
    <cellStyle name="Percent 3 4" xfId="15216" xr:uid="{00000000-0005-0000-0000-0000773C0000}"/>
    <cellStyle name="Percent 3 4 2" xfId="15217" xr:uid="{00000000-0005-0000-0000-0000783C0000}"/>
    <cellStyle name="Percent 3 5" xfId="15218" xr:uid="{00000000-0005-0000-0000-0000793C0000}"/>
    <cellStyle name="Percent 3 6" xfId="15219" xr:uid="{00000000-0005-0000-0000-00007A3C0000}"/>
    <cellStyle name="Percent 4" xfId="15220" xr:uid="{00000000-0005-0000-0000-00007B3C0000}"/>
    <cellStyle name="Percent 4 2" xfId="15221" xr:uid="{00000000-0005-0000-0000-00007C3C0000}"/>
    <cellStyle name="Percent 4 2 2" xfId="15222" xr:uid="{00000000-0005-0000-0000-00007D3C0000}"/>
    <cellStyle name="Percent 4 2 2 2" xfId="15223" xr:uid="{00000000-0005-0000-0000-00007E3C0000}"/>
    <cellStyle name="Percent 4 2 2 3" xfId="15519" xr:uid="{00000000-0005-0000-0000-00007F3C0000}"/>
    <cellStyle name="Percent 4 2 3" xfId="15224" xr:uid="{00000000-0005-0000-0000-0000803C0000}"/>
    <cellStyle name="Percent 4 3" xfId="15225" xr:uid="{00000000-0005-0000-0000-0000813C0000}"/>
    <cellStyle name="Percent 4 3 2" xfId="15226" xr:uid="{00000000-0005-0000-0000-0000823C0000}"/>
    <cellStyle name="Percent 4 3 3" xfId="15520" xr:uid="{00000000-0005-0000-0000-0000833C0000}"/>
    <cellStyle name="Percent 4 4" xfId="15227" xr:uid="{00000000-0005-0000-0000-0000843C0000}"/>
    <cellStyle name="Percent 5" xfId="15228" xr:uid="{00000000-0005-0000-0000-0000853C0000}"/>
    <cellStyle name="Percent 5 2" xfId="15229" xr:uid="{00000000-0005-0000-0000-0000863C0000}"/>
    <cellStyle name="Percent 5 2 2" xfId="15230" xr:uid="{00000000-0005-0000-0000-0000873C0000}"/>
    <cellStyle name="Percent 5 2 2 2" xfId="15231" xr:uid="{00000000-0005-0000-0000-0000883C0000}"/>
    <cellStyle name="Percent 5 2 3" xfId="15232" xr:uid="{00000000-0005-0000-0000-0000893C0000}"/>
    <cellStyle name="Percent 5 3" xfId="15233" xr:uid="{00000000-0005-0000-0000-00008A3C0000}"/>
    <cellStyle name="Percent 5 3 2" xfId="15234" xr:uid="{00000000-0005-0000-0000-00008B3C0000}"/>
    <cellStyle name="Percent 5 4" xfId="15235" xr:uid="{00000000-0005-0000-0000-00008C3C0000}"/>
    <cellStyle name="Percent 6" xfId="15236" xr:uid="{00000000-0005-0000-0000-00008D3C0000}"/>
    <cellStyle name="Percent 6 2" xfId="15237" xr:uid="{00000000-0005-0000-0000-00008E3C0000}"/>
    <cellStyle name="Percent 6 3" xfId="15238" xr:uid="{00000000-0005-0000-0000-00008F3C0000}"/>
    <cellStyle name="Percent 6 3 2" xfId="15239" xr:uid="{00000000-0005-0000-0000-0000903C0000}"/>
    <cellStyle name="Percent 6 4" xfId="15240" xr:uid="{00000000-0005-0000-0000-0000913C0000}"/>
    <cellStyle name="Percent 7" xfId="15241" xr:uid="{00000000-0005-0000-0000-0000923C0000}"/>
    <cellStyle name="Percent 7 2" xfId="15242" xr:uid="{00000000-0005-0000-0000-0000933C0000}"/>
    <cellStyle name="Percent 8" xfId="15243" xr:uid="{00000000-0005-0000-0000-0000943C0000}"/>
    <cellStyle name="Percent 9" xfId="15244" xr:uid="{00000000-0005-0000-0000-0000953C0000}"/>
    <cellStyle name="Percent 9 2" xfId="15245" xr:uid="{00000000-0005-0000-0000-0000963C0000}"/>
    <cellStyle name="Periode" xfId="15521" xr:uid="{00000000-0005-0000-0000-0000973C0000}"/>
    <cellStyle name="PrePop Currency (0)" xfId="15522" xr:uid="{00000000-0005-0000-0000-0000983C0000}"/>
    <cellStyle name="PrePop Currency (2)" xfId="15523" xr:uid="{00000000-0005-0000-0000-0000993C0000}"/>
    <cellStyle name="PrePop Units (0)" xfId="15524" xr:uid="{00000000-0005-0000-0000-00009A3C0000}"/>
    <cellStyle name="PrePop Units (1)" xfId="15525" xr:uid="{00000000-0005-0000-0000-00009B3C0000}"/>
    <cellStyle name="PrePop Units (2)" xfId="15526" xr:uid="{00000000-0005-0000-0000-00009C3C0000}"/>
    <cellStyle name="PSChar" xfId="15527" xr:uid="{00000000-0005-0000-0000-00009D3C0000}"/>
    <cellStyle name="PSDate" xfId="15528" xr:uid="{00000000-0005-0000-0000-00009E3C0000}"/>
    <cellStyle name="PSDec" xfId="15529" xr:uid="{00000000-0005-0000-0000-00009F3C0000}"/>
    <cellStyle name="PSHeading" xfId="15530" xr:uid="{00000000-0005-0000-0000-0000A03C0000}"/>
    <cellStyle name="PSInt" xfId="15531" xr:uid="{00000000-0005-0000-0000-0000A13C0000}"/>
    <cellStyle name="PSSpacer" xfId="15532" xr:uid="{00000000-0005-0000-0000-0000A23C0000}"/>
    <cellStyle name="PwC" xfId="15533" xr:uid="{00000000-0005-0000-0000-0000A33C0000}"/>
    <cellStyle name="Region" xfId="15534" xr:uid="{00000000-0005-0000-0000-0000A43C0000}"/>
    <cellStyle name="Region 2" xfId="15535" xr:uid="{00000000-0005-0000-0000-0000A53C0000}"/>
    <cellStyle name="Rs" xfId="15536" xr:uid="{00000000-0005-0000-0000-0000A63C0000}"/>
    <cellStyle name="SAPBEXaggData" xfId="15537" xr:uid="{00000000-0005-0000-0000-0000A73C0000}"/>
    <cellStyle name="SAPBEXaggData 2" xfId="15626" xr:uid="{2F0E0B42-C7FF-496E-BFB9-ED91CB859AB8}"/>
    <cellStyle name="SAPBEXaggData 2 2" xfId="15671" xr:uid="{103CD773-486F-4175-ABCB-3463CCAA2F1A}"/>
    <cellStyle name="SAPBEXaggDataEmph" xfId="15538" xr:uid="{00000000-0005-0000-0000-0000A83C0000}"/>
    <cellStyle name="SAPBEXaggDataEmph 2" xfId="15627" xr:uid="{69397380-AE69-48D4-8758-CC7D02D1C4B3}"/>
    <cellStyle name="SAPBEXaggDataEmph 2 2" xfId="15672" xr:uid="{D3416AD7-FD01-44AC-AA69-A9422A847D58}"/>
    <cellStyle name="SAPBEXaggItem" xfId="15539" xr:uid="{00000000-0005-0000-0000-0000A93C0000}"/>
    <cellStyle name="SAPBEXaggItem 2" xfId="15628" xr:uid="{CA6E8622-2314-4F65-B165-757E797CE0B6}"/>
    <cellStyle name="SAPBEXaggItem 2 2" xfId="15673" xr:uid="{8493513E-120E-4028-8FB5-5D54867463E6}"/>
    <cellStyle name="SAPBEXaggItemX" xfId="15540" xr:uid="{00000000-0005-0000-0000-0000AA3C0000}"/>
    <cellStyle name="SAPBEXaggItemX 2" xfId="15629" xr:uid="{EC31128E-D955-4DD5-897D-DCABF7FAE591}"/>
    <cellStyle name="SAPBEXaggItemX 2 2" xfId="15674" xr:uid="{2D2BEA12-F6B0-4B24-A286-21885F8BD56B}"/>
    <cellStyle name="SAPBEXchaText" xfId="15541" xr:uid="{00000000-0005-0000-0000-0000AB3C0000}"/>
    <cellStyle name="SAPBEXexcBad10" xfId="15542" xr:uid="{00000000-0005-0000-0000-0000AC3C0000}"/>
    <cellStyle name="SAPBEXexcBad10 2" xfId="15630" xr:uid="{638461A9-354D-450D-A652-576CC3D7F61C}"/>
    <cellStyle name="SAPBEXexcBad10 2 2" xfId="15675" xr:uid="{F591C5CC-1A2A-417E-8FB6-937336364435}"/>
    <cellStyle name="SAPBEXexcBad11" xfId="15543" xr:uid="{00000000-0005-0000-0000-0000AD3C0000}"/>
    <cellStyle name="SAPBEXexcBad11 2" xfId="15544" xr:uid="{00000000-0005-0000-0000-0000AE3C0000}"/>
    <cellStyle name="SAPBEXexcBad11 2 2" xfId="15632" xr:uid="{52AD8E09-19F2-47A5-8862-87996F589E15}"/>
    <cellStyle name="SAPBEXexcBad11 2 2 2" xfId="15677" xr:uid="{A85C398F-855B-477E-85CE-E0E8D98B9991}"/>
    <cellStyle name="SAPBEXexcBad11 3" xfId="15631" xr:uid="{2D77ED42-AA93-44D1-B125-D4DAF89CD881}"/>
    <cellStyle name="SAPBEXexcBad11 3 2" xfId="15676" xr:uid="{9605AC86-9EA6-4844-B4E3-6A3B7B4204DD}"/>
    <cellStyle name="SAPBEXexcBad7" xfId="15545" xr:uid="{00000000-0005-0000-0000-0000AF3C0000}"/>
    <cellStyle name="SAPBEXexcBad7 2" xfId="15633" xr:uid="{2DA5A601-0BC2-4E4D-B214-1C378984AA86}"/>
    <cellStyle name="SAPBEXexcBad7 2 2" xfId="15678" xr:uid="{ED82F476-D2DF-4B23-BD3F-646371C6CB34}"/>
    <cellStyle name="SAPBEXexcBad8" xfId="15546" xr:uid="{00000000-0005-0000-0000-0000B03C0000}"/>
    <cellStyle name="SAPBEXexcBad8 2" xfId="15634" xr:uid="{B514C16B-EC69-4A3D-B400-6B0805C56736}"/>
    <cellStyle name="SAPBEXexcBad8 2 2" xfId="15679" xr:uid="{A11C6006-4ECF-47A2-9D2C-D2DF6F179172}"/>
    <cellStyle name="SAPBEXexcBad9" xfId="15547" xr:uid="{00000000-0005-0000-0000-0000B13C0000}"/>
    <cellStyle name="SAPBEXexcBad9 2" xfId="15635" xr:uid="{E7E611A3-9DCD-4CBD-B45A-5467DA93209E}"/>
    <cellStyle name="SAPBEXexcBad9 2 2" xfId="15680" xr:uid="{61EAA1E0-392D-4683-A131-8F671ADB545E}"/>
    <cellStyle name="SAPBEXexcCritical4" xfId="15548" xr:uid="{00000000-0005-0000-0000-0000B23C0000}"/>
    <cellStyle name="SAPBEXexcCritical4 2" xfId="15636" xr:uid="{85006983-282E-46FB-9042-E400393CFAF3}"/>
    <cellStyle name="SAPBEXexcCritical4 2 2" xfId="15681" xr:uid="{A6C8875B-1151-47FC-B62B-8A32E3794A33}"/>
    <cellStyle name="SAPBEXexcCritical5" xfId="15549" xr:uid="{00000000-0005-0000-0000-0000B33C0000}"/>
    <cellStyle name="SAPBEXexcCritical5 2" xfId="15637" xr:uid="{BA4291D1-F04A-426B-AED3-BA291FBFEB36}"/>
    <cellStyle name="SAPBEXexcCritical5 2 2" xfId="15682" xr:uid="{53CF41C5-83A3-4A14-AE3D-91DE3DC8D2ED}"/>
    <cellStyle name="SAPBEXexcCritical6" xfId="15550" xr:uid="{00000000-0005-0000-0000-0000B43C0000}"/>
    <cellStyle name="SAPBEXexcCritical6 2" xfId="15638" xr:uid="{4C5A3DD0-ABB3-43DB-966E-6077C3435783}"/>
    <cellStyle name="SAPBEXexcCritical6 2 2" xfId="15683" xr:uid="{5CEACF93-6EF9-4F85-A2C2-03CF912BF544}"/>
    <cellStyle name="SAPBEXexcGood1" xfId="15551" xr:uid="{00000000-0005-0000-0000-0000B53C0000}"/>
    <cellStyle name="SAPBEXexcGood1 2" xfId="15639" xr:uid="{7721787D-0C13-43E5-8780-AFC827E1D607}"/>
    <cellStyle name="SAPBEXexcGood1 2 2" xfId="15684" xr:uid="{61CC5C0A-1BDD-4838-A264-9CA339605ACD}"/>
    <cellStyle name="SAPBEXexcGood2" xfId="15552" xr:uid="{00000000-0005-0000-0000-0000B63C0000}"/>
    <cellStyle name="SAPBEXexcGood2 2" xfId="15640" xr:uid="{C806F250-D5F7-46DF-92C3-5643D5F2CB83}"/>
    <cellStyle name="SAPBEXexcGood2 2 2" xfId="15685" xr:uid="{DF66B5E0-828C-4DFC-B0B1-A0C5B5062546}"/>
    <cellStyle name="SAPBEXexcGood3" xfId="15553" xr:uid="{00000000-0005-0000-0000-0000B73C0000}"/>
    <cellStyle name="SAPBEXexcGood3 2" xfId="15641" xr:uid="{CEE1710A-808F-4BAB-A45D-F1C83E24D0A0}"/>
    <cellStyle name="SAPBEXexcGood3 2 2" xfId="15686" xr:uid="{213FF433-735C-4037-BEE7-7804EE963A52}"/>
    <cellStyle name="SAPBEXfilterDrill" xfId="15554" xr:uid="{00000000-0005-0000-0000-0000B83C0000}"/>
    <cellStyle name="SAPBEXfilterItem" xfId="15555" xr:uid="{00000000-0005-0000-0000-0000B93C0000}"/>
    <cellStyle name="SAPBEXfilterText" xfId="15556" xr:uid="{00000000-0005-0000-0000-0000BA3C0000}"/>
    <cellStyle name="SAPBEXformats" xfId="15557" xr:uid="{00000000-0005-0000-0000-0000BB3C0000}"/>
    <cellStyle name="SAPBEXformats 2" xfId="15642" xr:uid="{DCDA450F-CAB8-48A0-899D-C765D6EB38D3}"/>
    <cellStyle name="SAPBEXformats 2 2" xfId="15687" xr:uid="{EDDF363C-9531-429D-832C-EF2762ADEAE9}"/>
    <cellStyle name="SAPBEXheaderItem" xfId="15558" xr:uid="{00000000-0005-0000-0000-0000BC3C0000}"/>
    <cellStyle name="SAPBEXheaderText" xfId="15559" xr:uid="{00000000-0005-0000-0000-0000BD3C0000}"/>
    <cellStyle name="SAPBEXHLevel0" xfId="15560" xr:uid="{00000000-0005-0000-0000-0000BE3C0000}"/>
    <cellStyle name="SAPBEXHLevel0 2" xfId="15643" xr:uid="{472581C8-2646-4E4F-9C1A-F33C8C23DE4F}"/>
    <cellStyle name="SAPBEXHLevel0 2 2" xfId="15688" xr:uid="{12C3F956-F364-4BCB-9EEA-6A3BADC91A28}"/>
    <cellStyle name="SAPBEXHLevel0X" xfId="15561" xr:uid="{00000000-0005-0000-0000-0000BF3C0000}"/>
    <cellStyle name="SAPBEXHLevel0X 2" xfId="15644" xr:uid="{60FB647E-4EA1-441B-AC93-DB697FA26907}"/>
    <cellStyle name="SAPBEXHLevel0X 2 2" xfId="15689" xr:uid="{3A8D3F4C-04B9-4823-AE1E-4706990C1122}"/>
    <cellStyle name="SAPBEXHLevel1" xfId="15562" xr:uid="{00000000-0005-0000-0000-0000C03C0000}"/>
    <cellStyle name="SAPBEXHLevel1 2" xfId="15645" xr:uid="{E77D2145-4A3C-41C0-950B-0B341C1C53BE}"/>
    <cellStyle name="SAPBEXHLevel1 2 2" xfId="15690" xr:uid="{A626E34A-28C2-4C3C-89F8-07678F231550}"/>
    <cellStyle name="SAPBEXHLevel1X" xfId="15563" xr:uid="{00000000-0005-0000-0000-0000C13C0000}"/>
    <cellStyle name="SAPBEXHLevel1X 2" xfId="15646" xr:uid="{98AB97E1-C564-45A9-AB1B-48CABF0F526D}"/>
    <cellStyle name="SAPBEXHLevel1X 2 2" xfId="15691" xr:uid="{BA3286A1-B51D-4BE9-B2E0-587AD307CDDE}"/>
    <cellStyle name="SAPBEXHLevel2" xfId="15564" xr:uid="{00000000-0005-0000-0000-0000C23C0000}"/>
    <cellStyle name="SAPBEXHLevel2 2" xfId="15647" xr:uid="{07DDECA7-D7A8-41D6-BC44-6E56B074D1DA}"/>
    <cellStyle name="SAPBEXHLevel2 2 2" xfId="15692" xr:uid="{77958209-4D0E-4F6C-8F8B-82B1653D6772}"/>
    <cellStyle name="SAPBEXHLevel2X" xfId="15565" xr:uid="{00000000-0005-0000-0000-0000C33C0000}"/>
    <cellStyle name="SAPBEXHLevel2X 2" xfId="15648" xr:uid="{0B5E0C04-09A9-4ECC-A638-0D2805E21884}"/>
    <cellStyle name="SAPBEXHLevel2X 2 2" xfId="15693" xr:uid="{82FB9D3D-BE81-449E-B9A2-5349D1BFC41D}"/>
    <cellStyle name="SAPBEXHLevel3" xfId="15566" xr:uid="{00000000-0005-0000-0000-0000C43C0000}"/>
    <cellStyle name="SAPBEXHLevel3 2" xfId="15649" xr:uid="{B4BF58BA-2BBD-4AC5-B286-01509A1FA99C}"/>
    <cellStyle name="SAPBEXHLevel3 2 2" xfId="15694" xr:uid="{A8B9EBCA-F869-4444-AFB6-C1CAD5E0F2F8}"/>
    <cellStyle name="SAPBEXHLevel3X" xfId="15567" xr:uid="{00000000-0005-0000-0000-0000C53C0000}"/>
    <cellStyle name="SAPBEXHLevel3X 2" xfId="15650" xr:uid="{C79E66FB-8B77-4931-8016-B91CB13CAE16}"/>
    <cellStyle name="SAPBEXHLevel3X 2 2" xfId="15695" xr:uid="{CEBE974B-2E2F-4303-A914-10F24777EB21}"/>
    <cellStyle name="SAPBEXresData" xfId="15568" xr:uid="{00000000-0005-0000-0000-0000C63C0000}"/>
    <cellStyle name="SAPBEXresData 2" xfId="15651" xr:uid="{66F28E6F-E6FC-4603-B57A-685BA9123F3E}"/>
    <cellStyle name="SAPBEXresData 2 2" xfId="15696" xr:uid="{582365C6-2FCD-4CD8-8F69-0DB2D4AC3B6D}"/>
    <cellStyle name="SAPBEXresDataEmph" xfId="15569" xr:uid="{00000000-0005-0000-0000-0000C73C0000}"/>
    <cellStyle name="SAPBEXresDataEmph 2" xfId="15652" xr:uid="{840CEA43-9A15-4712-A8CA-5C6B01243737}"/>
    <cellStyle name="SAPBEXresDataEmph 2 2" xfId="15697" xr:uid="{72AD7CC0-49B5-412E-B062-EEF4BBC2B0FF}"/>
    <cellStyle name="SAPBEXresItem" xfId="15570" xr:uid="{00000000-0005-0000-0000-0000C83C0000}"/>
    <cellStyle name="SAPBEXresItem 2" xfId="15653" xr:uid="{E2BE0D66-0D77-48F0-A6B4-234B6951E776}"/>
    <cellStyle name="SAPBEXresItem 2 2" xfId="15698" xr:uid="{15E15669-486C-4484-BD72-3C4A840AC510}"/>
    <cellStyle name="SAPBEXresItemX" xfId="15571" xr:uid="{00000000-0005-0000-0000-0000C93C0000}"/>
    <cellStyle name="SAPBEXresItemX 2" xfId="15572" xr:uid="{00000000-0005-0000-0000-0000CA3C0000}"/>
    <cellStyle name="SAPBEXresItemX 2 2" xfId="15655" xr:uid="{9C6FE127-0AA8-466A-80AC-BB53F2970BC8}"/>
    <cellStyle name="SAPBEXresItemX 2 2 2" xfId="15700" xr:uid="{53E8DB9B-E674-4153-B9F7-2D9EFA5F39AC}"/>
    <cellStyle name="SAPBEXresItemX 3" xfId="15654" xr:uid="{2CD5E308-BBA0-4598-98C2-2B10DAF2DBD2}"/>
    <cellStyle name="SAPBEXresItemX 3 2" xfId="15699" xr:uid="{7A5A2F79-8F1E-44AF-BB6E-CB5CDF029285}"/>
    <cellStyle name="SAPBEXstdData" xfId="15573" xr:uid="{00000000-0005-0000-0000-0000CB3C0000}"/>
    <cellStyle name="SAPBEXstdData 2" xfId="15656" xr:uid="{A5D43E06-D671-4DD4-8ABB-17AB3469CEAB}"/>
    <cellStyle name="SAPBEXstdData 2 2" xfId="15701" xr:uid="{88EFDB43-7487-4DF1-9969-32FE31F4C88F}"/>
    <cellStyle name="SAPBEXstdDataEmph" xfId="15574" xr:uid="{00000000-0005-0000-0000-0000CC3C0000}"/>
    <cellStyle name="SAPBEXstdDataEmph 2" xfId="15657" xr:uid="{5311911F-1ACC-4FEF-A3A0-81F5A9A8147A}"/>
    <cellStyle name="SAPBEXstdDataEmph 2 2" xfId="15702" xr:uid="{A89A85E6-F46D-44BC-8DB8-B5287A2865FE}"/>
    <cellStyle name="SAPBEXstdDataEmph1" xfId="15575" xr:uid="{00000000-0005-0000-0000-0000CD3C0000}"/>
    <cellStyle name="SAPBEXstdDataEmph1 2" xfId="15658" xr:uid="{5F7CD173-7DA3-41F3-AD75-9558D7B5CEB7}"/>
    <cellStyle name="SAPBEXstdDataEmph1 2 2" xfId="15703" xr:uid="{6E84015B-4DF6-462F-9D1E-06C13CE79AAA}"/>
    <cellStyle name="SAPBEXstdItem" xfId="15576" xr:uid="{00000000-0005-0000-0000-0000CE3C0000}"/>
    <cellStyle name="SAPBEXstdItem 2" xfId="15659" xr:uid="{20EB39F2-926C-406C-AF3F-7CFF862DD942}"/>
    <cellStyle name="SAPBEXstdItem 2 2" xfId="15704" xr:uid="{933258CE-A4EA-4078-8FD2-BDD2086CAB19}"/>
    <cellStyle name="SAPBEXstdItem1" xfId="15577" xr:uid="{00000000-0005-0000-0000-0000CF3C0000}"/>
    <cellStyle name="SAPBEXstdItem1 2" xfId="15660" xr:uid="{1E6937D9-A93D-4FDF-B9EF-D07A6468D592}"/>
    <cellStyle name="SAPBEXstdItem1 2 2" xfId="15705" xr:uid="{4C6B0A1B-534A-4CE0-A108-5EAEECB369A5}"/>
    <cellStyle name="SAPBEXstdItemX" xfId="15578" xr:uid="{00000000-0005-0000-0000-0000D03C0000}"/>
    <cellStyle name="SAPBEXstdItemX 2" xfId="15579" xr:uid="{00000000-0005-0000-0000-0000D13C0000}"/>
    <cellStyle name="SAPBEXstdItemX 2 2" xfId="15662" xr:uid="{70689774-56E1-457E-B8C7-A40590F5F6D4}"/>
    <cellStyle name="SAPBEXstdItemX 2 2 2" xfId="15707" xr:uid="{8606E684-76B8-4969-A47A-4789FE2EC0A0}"/>
    <cellStyle name="SAPBEXstdItemX 3" xfId="15661" xr:uid="{6C5E58C8-1244-423D-9859-DE542F39CDBE}"/>
    <cellStyle name="SAPBEXstdItemX 3 2" xfId="15706" xr:uid="{75EE22FA-9656-4BB9-BE5F-50D5A1307473}"/>
    <cellStyle name="SAPBEXtitle" xfId="15580" xr:uid="{00000000-0005-0000-0000-0000D23C0000}"/>
    <cellStyle name="SAPBEXundefined" xfId="15581" xr:uid="{00000000-0005-0000-0000-0000D33C0000}"/>
    <cellStyle name="SAPOutput" xfId="15582" xr:uid="{00000000-0005-0000-0000-0000D43C0000}"/>
    <cellStyle name="Seite" xfId="15583" xr:uid="{00000000-0005-0000-0000-0000D53C0000}"/>
    <cellStyle name="Standard_01" xfId="15584" xr:uid="{00000000-0005-0000-0000-0000D63C0000}"/>
    <cellStyle name="Sterling" xfId="15585" xr:uid="{00000000-0005-0000-0000-0000D73C0000}"/>
    <cellStyle name="STYL1 - Style1" xfId="15586" xr:uid="{00000000-0005-0000-0000-0000D83C0000}"/>
    <cellStyle name="Style 1" xfId="15246" xr:uid="{00000000-0005-0000-0000-0000D93C0000}"/>
    <cellStyle name="Style 1 2" xfId="15247" xr:uid="{00000000-0005-0000-0000-0000DA3C0000}"/>
    <cellStyle name="Style 1 3" xfId="15248" xr:uid="{00000000-0005-0000-0000-0000DB3C0000}"/>
    <cellStyle name="Sub-total" xfId="15249" xr:uid="{00000000-0005-0000-0000-0000DC3C0000}"/>
    <cellStyle name="Sulzer" xfId="15587" xr:uid="{00000000-0005-0000-0000-0000DD3C0000}"/>
    <cellStyle name="Tabelle Überschrift 10" xfId="15588" xr:uid="{00000000-0005-0000-0000-0000DE3C0000}"/>
    <cellStyle name="Text" xfId="15589" xr:uid="{00000000-0005-0000-0000-0000DF3C0000}"/>
    <cellStyle name="Text Indent A" xfId="15590" xr:uid="{00000000-0005-0000-0000-0000E03C0000}"/>
    <cellStyle name="Text Indent A 2" xfId="15591" xr:uid="{00000000-0005-0000-0000-0000E13C0000}"/>
    <cellStyle name="Text Indent B" xfId="15592" xr:uid="{00000000-0005-0000-0000-0000E23C0000}"/>
    <cellStyle name="Text Indent C" xfId="15593" xr:uid="{00000000-0005-0000-0000-0000E33C0000}"/>
    <cellStyle name="þ_x001d_ð'_x000c_ïþ÷_x000c_âþU_x0001_Ó_x0007_©_x000e__x000f__x0001__x0001_" xfId="15594" xr:uid="{00000000-0005-0000-0000-0000E43C0000}"/>
    <cellStyle name="Times New Roman" xfId="15595" xr:uid="{00000000-0005-0000-0000-0000E53C0000}"/>
    <cellStyle name="Times New Roman 2" xfId="15596" xr:uid="{00000000-0005-0000-0000-0000E63C0000}"/>
    <cellStyle name="Total 2" xfId="15250" xr:uid="{00000000-0005-0000-0000-0000E73C0000}"/>
    <cellStyle name="Total 2 2" xfId="15251" xr:uid="{00000000-0005-0000-0000-0000E83C0000}"/>
    <cellStyle name="Total 3" xfId="15252" xr:uid="{00000000-0005-0000-0000-0000E93C0000}"/>
    <cellStyle name="Total 4" xfId="15253" xr:uid="{00000000-0005-0000-0000-0000EA3C0000}"/>
    <cellStyle name="Total 5" xfId="15254" xr:uid="{00000000-0005-0000-0000-0000EB3C0000}"/>
    <cellStyle name="UB/PB/KG" xfId="15597" xr:uid="{00000000-0005-0000-0000-0000EC3C0000}"/>
    <cellStyle name="Undefiniert" xfId="15598" xr:uid="{00000000-0005-0000-0000-0000ED3C0000}"/>
    <cellStyle name="Values" xfId="15599" xr:uid="{00000000-0005-0000-0000-0000EE3C0000}"/>
    <cellStyle name="ValuesBKE" xfId="15600" xr:uid="{00000000-0005-0000-0000-0000EF3C0000}"/>
    <cellStyle name="ValuesBKE 2" xfId="15663" xr:uid="{45ED5AA1-A13E-4628-B0B0-C8FC3932D237}"/>
    <cellStyle name="ValuesBKE 2 2" xfId="15708" xr:uid="{E2DF4AE5-D28E-4CBC-A853-B6DAC3EF0A3E}"/>
    <cellStyle name="Währung [0]_5.4c" xfId="15601" xr:uid="{00000000-0005-0000-0000-0000F03C0000}"/>
    <cellStyle name="Währung_5.4c" xfId="15602" xr:uid="{00000000-0005-0000-0000-0000F13C0000}"/>
    <cellStyle name="Warning Text 2" xfId="15255" xr:uid="{00000000-0005-0000-0000-0000F23C0000}"/>
    <cellStyle name="Warning Text 2 2" xfId="15256" xr:uid="{00000000-0005-0000-0000-0000F33C0000}"/>
    <cellStyle name="Warning Text 3" xfId="15257" xr:uid="{00000000-0005-0000-0000-0000F43C0000}"/>
    <cellStyle name="Warning Text 4" xfId="15258" xr:uid="{00000000-0005-0000-0000-0000F53C0000}"/>
    <cellStyle name="Warning Text 5" xfId="15259" xr:uid="{00000000-0005-0000-0000-0000F63C0000}"/>
    <cellStyle name="ZSAPBEXsubtitle" xfId="15603" xr:uid="{00000000-0005-0000-0000-0000F73C0000}"/>
    <cellStyle name="ZSAPBEXsubtitle 2" xfId="15604" xr:uid="{00000000-0005-0000-0000-0000F83C0000}"/>
    <cellStyle name="뷭?_BOOKSHIP_ 인원 " xfId="15605" xr:uid="{00000000-0005-0000-0000-0000F93C0000}"/>
    <cellStyle name="쉼표 [0]_Glovis_2010 Opening_Cons Package_v.2" xfId="15606" xr:uid="{00000000-0005-0000-0000-0000FA3C0000}"/>
    <cellStyle name="쉼표_Std.cost Adj." xfId="15607" xr:uid="{00000000-0005-0000-0000-0000FB3C0000}"/>
    <cellStyle name="콤마 [0]_ 비목별 월별기술 " xfId="15608" xr:uid="{00000000-0005-0000-0000-0000FC3C0000}"/>
    <cellStyle name="콤마_ 비목별 월별기술 " xfId="15609" xr:uid="{00000000-0005-0000-0000-0000FD3C0000}"/>
    <cellStyle name="통화 [0]_ 비목별 월별기술 " xfId="15610" xr:uid="{00000000-0005-0000-0000-0000FE3C0000}"/>
    <cellStyle name="통화_ 비목별 월별기술 " xfId="15611" xr:uid="{00000000-0005-0000-0000-0000FF3C0000}"/>
    <cellStyle name="표준_ 1-3 " xfId="15612" xr:uid="{00000000-0005-0000-0000-0000003D0000}"/>
    <cellStyle name="桁区切り [0.00]_laroux" xfId="15613" xr:uid="{00000000-0005-0000-0000-0000013D0000}"/>
    <cellStyle name="桁区切り_laroux" xfId="15614" xr:uid="{00000000-0005-0000-0000-0000023D0000}"/>
    <cellStyle name="標準_94物件" xfId="15615" xr:uid="{00000000-0005-0000-0000-0000033D0000}"/>
    <cellStyle name="通貨 [0.00]_laroux" xfId="15616" xr:uid="{00000000-0005-0000-0000-0000043D0000}"/>
    <cellStyle name="通貨_laroux" xfId="15617" xr:uid="{00000000-0005-0000-0000-0000053D0000}"/>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externalLink" Target="externalLinks/externalLink14.xml"/><Relationship Id="rId50" Type="http://schemas.openxmlformats.org/officeDocument/2006/relationships/externalLink" Target="externalLinks/externalLink17.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externalLink" Target="externalLinks/externalLink12.xml"/><Relationship Id="rId53" Type="http://schemas.openxmlformats.org/officeDocument/2006/relationships/externalLink" Target="externalLinks/externalLink20.xml"/><Relationship Id="rId58"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externalLink" Target="externalLinks/externalLink15.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externalLink" Target="externalLinks/externalLink13.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8.xml"/><Relationship Id="rId54" Type="http://schemas.openxmlformats.org/officeDocument/2006/relationships/externalLink" Target="externalLinks/externalLink21.xml"/><Relationship Id="rId6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49" Type="http://schemas.openxmlformats.org/officeDocument/2006/relationships/externalLink" Target="externalLinks/externalLink16.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1.xml"/><Relationship Id="rId52" Type="http://schemas.openxmlformats.org/officeDocument/2006/relationships/externalLink" Target="externalLinks/externalLink19.xml"/><Relationship Id="rId6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176531</xdr:colOff>
      <xdr:row>101</xdr:row>
      <xdr:rowOff>52917</xdr:rowOff>
    </xdr:from>
    <xdr:to>
      <xdr:col>4</xdr:col>
      <xdr:colOff>518584</xdr:colOff>
      <xdr:row>105</xdr:row>
      <xdr:rowOff>137583</xdr:rowOff>
    </xdr:to>
    <xdr:sp macro="" textlink="">
      <xdr:nvSpPr>
        <xdr:cNvPr id="2" name="Right Brace 1">
          <a:extLst>
            <a:ext uri="{FF2B5EF4-FFF2-40B4-BE49-F238E27FC236}">
              <a16:creationId xmlns:a16="http://schemas.microsoft.com/office/drawing/2014/main" id="{00000000-0008-0000-1100-000002000000}"/>
            </a:ext>
          </a:extLst>
        </xdr:cNvPr>
        <xdr:cNvSpPr/>
      </xdr:nvSpPr>
      <xdr:spPr>
        <a:xfrm>
          <a:off x="6664114" y="15113000"/>
          <a:ext cx="342053" cy="677333"/>
        </a:xfrm>
        <a:prstGeom prst="rightBrace">
          <a:avLst/>
        </a:prstGeom>
      </xdr:spPr>
      <xdr:style>
        <a:lnRef idx="2">
          <a:schemeClr val="dk1"/>
        </a:lnRef>
        <a:fillRef idx="0">
          <a:schemeClr val="dk1"/>
        </a:fillRef>
        <a:effectRef idx="1">
          <a:schemeClr val="dk1"/>
        </a:effectRef>
        <a:fontRef idx="minor">
          <a:schemeClr val="tx1"/>
        </a:fontRef>
      </xdr:style>
      <xdr:txBody>
        <a:bodyPr vertOverflow="clip" rtlCol="0" anchor="ctr"/>
        <a:lstStyle/>
        <a:p>
          <a:pPr algn="ct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gcw\e\MY%20DOCUMENT\Jessa%20Ram%20Khushi%20Ram\JRKR%20%20CMA.%20DATA%2024-11-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HRIL-SER-NAS01\Accounts\B.Sankararaman$\Documents%20and%20Settings\administrator\Local%20Settings\Temporary%20Internet%20Files\Content.IE5\7C88GHDK\march2002-tax%20accoun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nts%20and%20Settings\pradeep.gupta\Local%20Settings\Temporary%20Internet%20Files\OLK3E\Documents%20and%20Settings\N.Srinivasu\Desktop\backup\Flash%202003-04\Balance%20Sheet(Original)\31.12.2002\ConsolSkol31122002-ECBD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cct-co-ksp\macs\1200\srb_b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abmblrnas\Audit%20Files\Rajarshi\STAT%20AUDIT%202004%20-%202005\KPMG-Schedule-CBL-Final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F'06\Feb%2006\Creditors%20Details_Dec.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WINDOWS\TEMP\VSAT98-99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ajesh\d\oldbackup\nilesh\cy0001\misc.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exus-586\cherry_c\kumaran\Monthly%20Review%20RM\Monthly%20Review%20R&amp;M\r&amp;mreview.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TEMP\MIS-Premises%20on%20Lotus%20Note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VSR-ACC\C\kumaran\Monthly%20Review%20RM\Monthly%20Review%20R&amp;M\r&amp;mreview.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6048F62A\ConsolSkol31122002-ECBD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HRIL-SER-NAS01\Accounts\Clients\Arvind%20Clothing%20Limited\March%202002%20Statutory\Final%20Accounts\Final%20Accounts-Arvind%20Clothing%20Limited-Consolidated.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jnjinpumesh1\Plant%20Data%202008\PO%20Tracking\PO%20tracking%20file\IMP%20REPORT\2008\08August2008\Report\more%20than%201lack%20(Aug%20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rver\d\DATA\AUDIT\SERVER\AUDIT%202006-07\Final%20BAlance%20Sheet\Balance%20sheet%202005-0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ifco1\c\TEMP\MIS-Premises%20on%20Lotus%20Note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9BC1F979\ConsolSkol31122002-ECBDL.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Documents%20and%20Settings\Prasanna.kumar\Local%20Settings\Temporary%20Internet%20Files\OLK51\Documents%20and%20Settings\N.Srinivasu\Desktop\backup\Flash%202003-04\Balance%20Sheet(Original)\31.12.2002\ConsolSkol31122002-ECBD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ifco1\c\WINDOWS\TEMP\VSAT98-99final.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Report%2005-06\Hard%20Close%20-%20Jan%2006\Documents%20and%20Settings\N.Srinivasu\Desktop\backup\Flash%202003-04\Balance%20Sheet(Original)\31.12.2002\ConsolSkol31122002-ECBD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Documents%20and%20Settings\ashishv\Desktop\JUne%2005%20Files\Mastek-Accounts_June%202005%20with%20dividen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AYMENT"/>
      <sheetName val="DSCR"/>
      <sheetName val="PROJECT REPORT"/>
      <sheetName val="CMA DATA"/>
    </sheetNames>
    <sheetDataSet>
      <sheetData sheetId="0" refreshError="1"/>
      <sheetData sheetId="1" refreshError="1"/>
      <sheetData sheetId="2" refreshError="1"/>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
      <sheetName val="bs"/>
      <sheetName val="sch 5"/>
      <sheetName val=" BS-sch 1-4"/>
      <sheetName val="BS-sch 6 &amp; 7"/>
      <sheetName val="BS-sch 8 &amp; 9"/>
      <sheetName val="PL-sch 10, 11 &amp; 12"/>
      <sheetName val="PL-sch 13, 14 &amp; 15"/>
      <sheetName val="GP Margin"/>
      <sheetName val="TRIAL BALANCE"/>
      <sheetName val="Clause 12 (b)"/>
      <sheetName val="pl-excl"/>
      <sheetName val="pl-incl"/>
      <sheetName val="downlo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F"/>
      <sheetName val="Overview"/>
      <sheetName val="Lookups"/>
      <sheetName val="gen ledger data"/>
      <sheetName val="Original format"/>
      <sheetName val="Details"/>
      <sheetName val="E755 Annex"/>
      <sheetName val="S.4.3_SAP Dump"/>
      <sheetName val="E1 Invoice"/>
      <sheetName val="Data"/>
      <sheetName val="curlocal"/>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Basic Details"/>
      <sheetName val="BS Groupings"/>
      <sheetName val="PL Groupings"/>
      <sheetName val="Groupings BS"/>
      <sheetName val="DEC PIVOT"/>
      <sheetName val="Op Plan Sales"/>
      <sheetName val="Currency"/>
      <sheetName val="DropDown"/>
      <sheetName val="Non-Statistical Sampling"/>
      <sheetName val="Budd Lanner Split"/>
      <sheetName val="HIGHLIGHTS"/>
      <sheetName val="STOCK VALUEMay03"/>
      <sheetName val="Control"/>
      <sheetName val="405"/>
      <sheetName val="427"/>
      <sheetName val="403"/>
      <sheetName val="trial (2)"/>
      <sheetName val="P&amp;L"/>
      <sheetName val="LINK GAP"/>
      <sheetName val="SCH4"/>
      <sheetName val="References"/>
      <sheetName val="Charts"/>
      <sheetName val="URD-s"/>
      <sheetName val="Holidays"/>
      <sheetName val="Other notes"/>
      <sheetName val="grootboekrek"/>
      <sheetName val="BS-203"/>
      <sheetName val="ConsolSkol31122002-ECBDL"/>
      <sheetName val="Model"/>
      <sheetName val="PL grp"/>
      <sheetName val="kpmg format"/>
      <sheetName val="cash flow"/>
      <sheetName val="#REF"/>
      <sheetName val="Ann -1"/>
      <sheetName val="Co.26 Unfinished P&amp;E"/>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Apr 08 to Mar 09"/>
      <sheetName val="Expense Budget_NOV"/>
      <sheetName val="CSCCincSKR"/>
      <sheetName val="Proforma"/>
      <sheetName val="WGE P&amp;E"/>
      <sheetName val="Accrual Nov'05"/>
      <sheetName val="Income Statement"/>
      <sheetName val="Assum"/>
      <sheetName val="Debt"/>
      <sheetName val="Sum"/>
      <sheetName val="Cover"/>
      <sheetName val="MoCF"/>
      <sheetName val="Query SS 1_805"/>
      <sheetName val="Cochin Invoice File"/>
      <sheetName val="STPI November 08"/>
      <sheetName val="BS - L+OE"/>
      <sheetName val="Annexure 3A"/>
      <sheetName val="CRITERIA1"/>
      <sheetName val="Financials"/>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CWIP"/>
      <sheetName val="Purchase Order"/>
      <sheetName val="Opening"/>
      <sheetName val="DepRate"/>
      <sheetName val="FORM-16"/>
      <sheetName val="Summary"/>
      <sheetName val="TPM"/>
      <sheetName val="Brand &amp; CC list"/>
      <sheetName val="Market list"/>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Analysis"/>
      <sheetName val="Con0304"/>
      <sheetName val="Dep"/>
      <sheetName val="DCF"/>
      <sheetName val="trial_(2)1"/>
      <sheetName val="LINK_GAP1"/>
      <sheetName val="trial_(2)2"/>
      <sheetName val="LINK_GAP2"/>
      <sheetName val="CAUSTIC"/>
      <sheetName val="Page 8 "/>
      <sheetName val="Modality Summary"/>
      <sheetName val="Sheet1 (2)"/>
      <sheetName val="Cochin_Invoice_File"/>
      <sheetName val="STPI_November_08"/>
      <sheetName val="BS_-_L+OE"/>
      <sheetName val="Annexure_3A"/>
      <sheetName val="DCF_Analysis"/>
      <sheetName val="A91_97"/>
      <sheetName val="DB"/>
      <sheetName val="Letter"/>
      <sheetName val="Detailed"/>
      <sheetName val="CashFlow"/>
      <sheetName val="TRIAL BALANCE"/>
      <sheetName val="Power &amp; Fuel (S)"/>
      <sheetName val="BS IAS (eur)"/>
      <sheetName val="Val Com4"/>
      <sheetName val="Val Com7"/>
      <sheetName val="BS"/>
      <sheetName val="YTD"/>
      <sheetName val="TB"/>
      <sheetName val="Input schedule"/>
      <sheetName val="200B"/>
      <sheetName val="DEC07 GL DL"/>
      <sheetName val="Simulator Detail"/>
      <sheetName val="lead schs"/>
      <sheetName val="Movement of Mutual Funds"/>
      <sheetName val="15"/>
      <sheetName val="purchase PBC"/>
      <sheetName val="Prices"/>
      <sheetName val="CP-CT1"/>
      <sheetName val="CP-CT2"/>
      <sheetName val="INV-512"/>
      <sheetName val="Basic Resources"/>
      <sheetName val="Sheet2"/>
      <sheetName val="Annex - 8"/>
      <sheetName val="TaxComputn"/>
      <sheetName val="BBRD"/>
      <sheetName val="BBRS"/>
      <sheetName val="BBSR"/>
      <sheetName val="cashbackup"/>
      <sheetName val="BusinessList"/>
      <sheetName val="BPLA"/>
      <sheetName val="BPSR"/>
      <sheetName val="BKPM1"/>
      <sheetName val="BKPM2"/>
      <sheetName val="BPCA"/>
      <sheetName val="Nandan"/>
      <sheetName val="Revenue"/>
      <sheetName val="UBRD"/>
      <sheetName val="UBRS"/>
      <sheetName val="UPLA"/>
      <sheetName val="KPM DT"/>
      <sheetName val="A-3 MODULE"/>
      <sheetName val="SITE-RAMAGUNDAM"/>
      <sheetName val="MD'S RESI"/>
      <sheetName val="JAPANESE ACCM"/>
      <sheetName val="INDIAN GUEST HOUSE"/>
      <sheetName val="ANPARA-SITE "/>
      <sheetName val="Bal_Gr"/>
      <sheetName val="Page 2"/>
      <sheetName val="Balance Sheet "/>
      <sheetName val="old_serial no."/>
      <sheetName val="tot_ass_9697"/>
      <sheetName val="Input Data"/>
      <sheetName val="Sch"/>
      <sheetName val="PROGRAM REV"/>
      <sheetName val="CRITERIA2"/>
      <sheetName val="PAY_DATES"/>
      <sheetName val="CRITERIA3"/>
      <sheetName val="CRITERIA4"/>
      <sheetName val="CRITERIA5"/>
      <sheetName val="CRITERIA6"/>
      <sheetName val="BASIS"/>
      <sheetName val="J1iex"/>
      <sheetName val="A-General"/>
      <sheetName val="FX Rate - Current Month Rates"/>
      <sheetName val="CAMPWISE COLL"/>
      <sheetName val="SMTHKLNE"/>
      <sheetName val="KLHT"/>
      <sheetName val="A"/>
      <sheetName val="BSPL"/>
      <sheetName val="JAN"/>
      <sheetName val="Rentals Real 1"/>
      <sheetName val="XXL_1ST"/>
      <sheetName val="Service Function"/>
      <sheetName val="YTD Data"/>
      <sheetName val="Anlage 1"/>
      <sheetName val="All Components Report"/>
      <sheetName val="Masters"/>
      <sheetName val="Data Center P&amp;L"/>
      <sheetName val="Development"/>
      <sheetName val="IP Business Manpower"/>
      <sheetName val="Festlegungen"/>
      <sheetName val="ALL DATA"/>
      <sheetName val="DCF_VDF"/>
      <sheetName val="PV of Op Leases_VDF"/>
      <sheetName val="Payroll reconciliation"/>
      <sheetName val="Entities"/>
      <sheetName val="2003"/>
      <sheetName val="BY Client &amp; Region Aug"/>
      <sheetName val="T&amp;L"/>
      <sheetName val="EXPL.AGUA"/>
      <sheetName val="DF"/>
      <sheetName val="FORM B _ Oct 2005"/>
      <sheetName val="Oakwood Exp"/>
      <sheetName val="computation"/>
      <sheetName val="Audit"/>
      <sheetName val="EP"/>
      <sheetName val="RES"/>
      <sheetName val="Comp"/>
      <sheetName val="EAW Final Accounts - 99"/>
      <sheetName val="Sch 13 Notes 13-16"/>
      <sheetName val="SCB - Annexure A"/>
      <sheetName val="Annexure I"/>
      <sheetName val="TYPE"/>
      <sheetName val="CVBUH2MONTHLY"/>
      <sheetName val="TT35"/>
      <sheetName val="Sch 7-13"/>
      <sheetName val="GRN-2010"/>
      <sheetName val="BS, PL, Sch 5 to 9"/>
      <sheetName val="HIST - IS"/>
      <sheetName val="depit"/>
      <sheetName val="Locked cell"/>
      <sheetName val="TB trend"/>
      <sheetName val="16.IC-RP list"/>
      <sheetName val="PL"/>
      <sheetName val="RECEIPT"/>
      <sheetName val="Himachal"/>
      <sheetName val="Sheet"/>
      <sheetName val="Quarterly Scrap"/>
      <sheetName val="Raw Mtls."/>
      <sheetName val="WIP"/>
      <sheetName val="Finished Goods"/>
      <sheetName val="Raw Data"/>
      <sheetName val="sheet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refreshError="1"/>
      <sheetData sheetId="243" refreshError="1"/>
      <sheetData sheetId="244" refreshError="1"/>
      <sheetData sheetId="245"/>
      <sheetData sheetId="246"/>
      <sheetData sheetId="247"/>
      <sheetData sheetId="248"/>
      <sheetData sheetId="249" refreshError="1"/>
      <sheetData sheetId="250" refreshError="1"/>
      <sheetData sheetId="251" refreshError="1"/>
      <sheetData sheetId="252" refreshError="1"/>
      <sheetData sheetId="253"/>
      <sheetData sheetId="254"/>
      <sheetData sheetId="255"/>
      <sheetData sheetId="256"/>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b 9&amp;10"/>
      <sheetName val="vb 9_10"/>
      <sheetName val="#REF"/>
      <sheetName val="wdr bldg"/>
      <sheetName val="NOTES"/>
      <sheetName val="FUNDFLOW"/>
      <sheetName val="data_Page1_1_1"/>
      <sheetName val="Returns"/>
      <sheetName val="2000"/>
      <sheetName val="SCH4"/>
      <sheetName val="EXPENSES"/>
      <sheetName val="FINAL"/>
      <sheetName val="Cntmrs-Recruit"/>
      <sheetName val="tb"/>
      <sheetName val="mp_rev"/>
      <sheetName val="EngHcGraph"/>
      <sheetName val="Headcount"/>
      <sheetName val="JUN 06 PAY REGISTER"/>
      <sheetName val="tngst1"/>
      <sheetName val="Credit Limits"/>
      <sheetName val="vb_9&amp;10"/>
      <sheetName val="vb_9_10"/>
      <sheetName val="wdr_bldg"/>
      <sheetName val="TRIAL BALANCE"/>
      <sheetName val="department"/>
      <sheetName val="B_S"/>
      <sheetName val="outsourcing b-s"/>
      <sheetName val="Sheet1"/>
      <sheetName val="CRITERIA1"/>
      <sheetName val="summary"/>
      <sheetName val="vb_9&amp;101"/>
      <sheetName val="vb_9_101"/>
      <sheetName val="wdr_bldg1"/>
      <sheetName val="TRIAL_BALANCE"/>
      <sheetName val="Credit_Limits"/>
      <sheetName val="vb_9&amp;102"/>
      <sheetName val="vb_9_102"/>
      <sheetName val="wdr_bldg2"/>
      <sheetName val="TRIAL_BALANCE1"/>
      <sheetName val="Credit_Limits1"/>
      <sheetName val="vb_9&amp;103"/>
      <sheetName val="vb_9_103"/>
      <sheetName val="wdr_bldg3"/>
      <sheetName val="TRIAL_BALANCE2"/>
      <sheetName val="Credit_Limits2"/>
      <sheetName val="Metadata"/>
      <sheetName val="PBCLIST"/>
      <sheetName val="ANX"/>
      <sheetName val="vb_9&amp;104"/>
      <sheetName val="vb_9_104"/>
      <sheetName val="wdr_bldg4"/>
      <sheetName val="TRIAL_BALANCE3"/>
      <sheetName val="Credit_Limits3"/>
      <sheetName val="Region Wise Analysis"/>
      <sheetName val="Manual Inputs"/>
      <sheetName val="Fin Tier List"/>
      <sheetName val="Sheet2"/>
      <sheetName val="Lookups"/>
      <sheetName val="Dept x BU"/>
      <sheetName val="Category"/>
      <sheetName val="_REF"/>
      <sheetName val="Qtrly Contribution &amp; FC"/>
      <sheetName val="Input"/>
      <sheetName val="Inc"/>
      <sheetName val="FitOutConfCentre"/>
      <sheetName val="269T(final)"/>
      <sheetName val="Parameters"/>
      <sheetName val="Dropdown list&amp; Cust Mapping"/>
      <sheetName val="Currency Rate (Oracle)"/>
      <sheetName val="2015-16 Floors"/>
      <sheetName val="tester"/>
      <sheetName val="A"/>
      <sheetName val="Manual Input"/>
      <sheetName val="DIVBUD99"/>
      <sheetName val="Accounts"/>
      <sheetName val="gen ledger data"/>
      <sheetName val="1"/>
      <sheetName val="Rate Analysis"/>
      <sheetName val="Collection"/>
      <sheetName val="ReworkLabour"/>
      <sheetName val="Anx-M"/>
      <sheetName val="90-120"/>
      <sheetName val="R1040"/>
      <sheetName val="TOTCO"/>
      <sheetName val="wip FG"/>
      <sheetName val="CF"/>
      <sheetName val="DF"/>
      <sheetName val="fidelity"/>
      <sheetName val="Assmp"/>
      <sheetName val="BS-R"/>
      <sheetName val="Billing"/>
      <sheetName val="MNP"/>
      <sheetName val="ITT-R"/>
      <sheetName val="sheet6"/>
      <sheetName val="jan'04"/>
      <sheetName val="Shivaji"/>
      <sheetName val="SPT vs PHI"/>
      <sheetName val="P&amp;L Summary Page"/>
      <sheetName val="Design"/>
      <sheetName val="URD-s"/>
      <sheetName val="BLK2"/>
      <sheetName val="BLK3"/>
      <sheetName val="E &amp; R"/>
      <sheetName val="radar"/>
      <sheetName val="UG"/>
      <sheetName val="GROUPWAR98"/>
      <sheetName val="vb_9&amp;105"/>
      <sheetName val="vb_9_105"/>
      <sheetName val="wdr_bldg5"/>
      <sheetName val="TRIAL_BALANCE4"/>
      <sheetName val="Credit_Limits4"/>
      <sheetName val="JUN_06_PAY_REGISTER"/>
      <sheetName val="outsourcing_b-s"/>
      <sheetName val="Region_Wise_Analysis"/>
      <sheetName val="Manual_Inputs"/>
      <sheetName val="Fin_Tier_List"/>
      <sheetName val="Dept_x_BU"/>
      <sheetName val="Qtrly_Contribution_&amp;_FC"/>
      <sheetName val="gen_ledger_data"/>
      <sheetName val="Rate_Analysis"/>
      <sheetName val="SPT_vs_PHI"/>
      <sheetName val="Dropdown_list&amp;_Cust_Mapping"/>
      <sheetName val="2015-16_Floors"/>
      <sheetName val="Currency_Rate_(Oracle)"/>
      <sheetName val="P&amp;L_Summary_Page"/>
      <sheetName val="srb_bs"/>
      <sheetName val="CP"/>
      <sheetName val="Sub-Grouping"/>
      <sheetName val="U-4_Investments &amp; FD"/>
      <sheetName val="BS"/>
      <sheetName val="BalSheet"/>
      <sheetName val="RPT 11-VOLUME BY BRANDS"/>
      <sheetName val="Annexure"/>
      <sheetName val="A_4"/>
      <sheetName val="Reg for Existing Assets"/>
      <sheetName val="AOGLLC"/>
      <sheetName val="FS"/>
      <sheetName val="Audit Report"/>
      <sheetName val="PL"/>
      <sheetName val="Note 23"/>
      <sheetName val="Notes 13-17"/>
      <sheetName val="Note 11"/>
      <sheetName val="Notes 7-12"/>
      <sheetName val="Notes 3-6"/>
      <sheetName val=" Notes 1-2"/>
      <sheetName val="LBBH"/>
      <sheetName val="Graded with mapping"/>
      <sheetName val="TB Con"/>
      <sheetName val="IC Entries 18-19"/>
      <sheetName val="505"/>
      <sheetName val="506"/>
      <sheetName val="507"/>
      <sheetName val="508"/>
      <sheetName val="510"/>
      <sheetName val="505 - ENTRIES"/>
      <sheetName val="506 - Entries"/>
      <sheetName val="507 - ENTRIES"/>
      <sheetName val="508 - Entries"/>
      <sheetName val="510-Entries"/>
      <sheetName val="COA"/>
      <sheetName val="Div Qt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refreshError="1"/>
      <sheetData sheetId="24" refreshError="1"/>
      <sheetData sheetId="25" refreshError="1"/>
      <sheetData sheetId="26" refreshError="1"/>
      <sheetData sheetId="27"/>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cBookData"/>
      <sheetName val="pcQueryData"/>
      <sheetName val="_pcSlicerSheet"/>
      <sheetName val="_pcHiddenSheet1"/>
      <sheetName val="kpmg format"/>
      <sheetName val="PL sched"/>
      <sheetName val="bs scd"/>
      <sheetName val="P&amp;L_Grouping"/>
      <sheetName val="BS_Grouping"/>
      <sheetName val="_pcSlicerSheet1"/>
      <sheetName val="_pcHiddenSheet2"/>
      <sheetName val="FASSET"/>
      <sheetName val="TB"/>
      <sheetName val="BS"/>
      <sheetName val="P&amp;L"/>
      <sheetName val="EXPENSES"/>
      <sheetName val="CF"/>
      <sheetName val="P&amp;L Summary Page"/>
      <sheetName val="Mines"/>
      <sheetName val="1) COMMON FACILITIES"/>
      <sheetName val="tngst1"/>
      <sheetName val="BS MAR03"/>
      <sheetName val="Pole Service Cost 349 Clusters"/>
      <sheetName val="HYD Capex Slide -MIS"/>
      <sheetName val="F"/>
      <sheetName val="vb 9&amp;10"/>
      <sheetName val="CASHFLOWS"/>
      <sheetName val="SUMMARY"/>
      <sheetName val="kpmg_format"/>
      <sheetName val="PL_sched"/>
      <sheetName val="bs_scd"/>
      <sheetName val="kpmg_format1"/>
      <sheetName val="PL_sched1"/>
      <sheetName val="bs_scd1"/>
      <sheetName val="kpmg_format2"/>
      <sheetName val="PL_sched2"/>
      <sheetName val="bs_scd2"/>
      <sheetName val="Schedules PL"/>
      <sheetName val="Schedules BS"/>
      <sheetName val="entitlements"/>
      <sheetName val="Assmp"/>
      <sheetName val="BS-R"/>
      <sheetName val="Billing"/>
      <sheetName val="MNP"/>
      <sheetName val="ITT-R"/>
      <sheetName val="B_S"/>
      <sheetName val="Customize Your Purchase Order"/>
      <sheetName val="D.D"/>
      <sheetName val="sheet6"/>
      <sheetName val="6 TRS"/>
      <sheetName val="P&amp;L_Summary_Page"/>
      <sheetName val="1)_COMMON_FACILITIES"/>
      <sheetName val="BS_MAR03"/>
      <sheetName val="Pole_Service_Cost_349_Clusters"/>
      <sheetName val="HYD_Capex_Slide_-MIS"/>
      <sheetName val="vb_9&amp;10"/>
      <sheetName val="Rate Analysis"/>
      <sheetName val="2005 Demand"/>
      <sheetName val="2006 Ex-F"/>
      <sheetName val="2005 P&amp;L"/>
      <sheetName val="Sheet1"/>
      <sheetName val="EAW Final Accounts - 99"/>
      <sheetName val="Location &amp; Dept Master"/>
      <sheetName val="A"/>
      <sheetName val="TargIS"/>
      <sheetName val="TargBSCF"/>
      <sheetName val="ADD092001_Final"/>
      <sheetName val="gen ledger data"/>
      <sheetName val="Combi"/>
      <sheetName val="master"/>
      <sheetName val="2.Fixed Assets Schedule"/>
      <sheetName val="FA Register"/>
      <sheetName val="Annexure"/>
      <sheetName val="Annex - 8"/>
      <sheetName val="kpmg_format3"/>
      <sheetName val="PL_sched3"/>
      <sheetName val="bs_scd3"/>
      <sheetName val="Proforma"/>
      <sheetName val="#REF"/>
      <sheetName val="TYR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refreshError="1"/>
      <sheetData sheetId="78" refreshError="1"/>
      <sheetData sheetId="7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cBookData"/>
      <sheetName val="pcQueryData"/>
      <sheetName val="_pcHiddenSheet1"/>
      <sheetName val="Total"/>
      <sheetName val="SKOL"/>
      <sheetName val="MBL"/>
      <sheetName val="Norht RO"/>
      <sheetName val="RO South"/>
      <sheetName val="RO Central"/>
      <sheetName val="RBL"/>
      <sheetName val="CDBL"/>
      <sheetName val="HBL"/>
      <sheetName val="Malabar"/>
      <sheetName val="NBL"/>
      <sheetName val="Pals"/>
      <sheetName val="mbl unit"/>
      <sheetName val="cbl"/>
      <sheetName val="sica"/>
      <sheetName val="ecb"/>
      <sheetName val="uran"/>
      <sheetName val="Mum Dep"/>
      <sheetName val="Report1"/>
      <sheetName val="_pcSlicerSheet1"/>
      <sheetName val="Customize Your Purchase Order"/>
      <sheetName val="P&amp;L Group format"/>
      <sheetName val="BS Liability Group format"/>
      <sheetName val="BS Asset Group format"/>
      <sheetName val="Quarterly Scrap"/>
      <sheetName val="Raw Mtls."/>
      <sheetName val="WIP"/>
      <sheetName val="Finished Goods"/>
      <sheetName val="Raw Data"/>
      <sheetName val="Drop Down"/>
      <sheetName val="2005 Capital Plan"/>
      <sheetName val="2005 OneTimePLImpact Plan"/>
      <sheetName val="2005 Depreciation Plan"/>
      <sheetName val="2005 Project Summary"/>
      <sheetName val="2005 RecurringPLImpact Plan"/>
      <sheetName val="????(?????)"/>
      <sheetName val="LCGRAPH"/>
      <sheetName val="form26"/>
      <sheetName val="Input"/>
      <sheetName val="Stock"/>
      <sheetName val="AR"/>
      <sheetName val="Exchange"/>
      <sheetName val="Sheet2"/>
      <sheetName val="Output Sheet"/>
      <sheetName val="Rev Fct"/>
      <sheetName val="jan'04"/>
      <sheetName val="Power_Fuel"/>
      <sheetName val="Power&amp;Fuel"/>
      <sheetName val="#REF"/>
      <sheetName val="Customer Wise-31-Jan"/>
      <sheetName val="Base_Dom"/>
      <sheetName val="1"/>
      <sheetName val="BSSchedules"/>
      <sheetName val="Consolidated"/>
      <sheetName val="References"/>
      <sheetName val="BS and P&amp;L"/>
      <sheetName val="130-UNIDADES"/>
      <sheetName val="power &amp; fuel"/>
      <sheetName val="rent agree"/>
      <sheetName val="BS-NCL"/>
      <sheetName val="Annexure"/>
      <sheetName val="Norht_RO"/>
      <sheetName val="RO_South"/>
      <sheetName val="RO_Central"/>
      <sheetName val="mbl_unit"/>
      <sheetName val="Mum_Dep"/>
      <sheetName val="Customize_Your_Purchase_Order"/>
      <sheetName val="P&amp;L_Group_format"/>
      <sheetName val="BS_Liability_Group_format"/>
      <sheetName val="BS_Asset_Group_format"/>
      <sheetName val="Quarterly_Scrap"/>
      <sheetName val="Raw_Mtls_"/>
      <sheetName val="Finished_Goods"/>
      <sheetName val="Raw_Data"/>
      <sheetName val="ANX"/>
      <sheetName val="Directors"/>
      <sheetName val="EXPENSES"/>
      <sheetName val="POL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SATFAR"/>
      <sheetName val="98-99"/>
      <sheetName val="DELETIONS VSAT 97-98"/>
      <sheetName val="CAL OF WDV VSAT PARTS"/>
      <sheetName val="CAL OF WDV VSAT PARTS (2)"/>
      <sheetName val="VSATLOST ENTRY &amp; SUMMARY"/>
      <sheetName val="VSATLOST ENTRY &amp; SUMMARY (2)"/>
      <sheetName val="95-96 DEF&amp; SUMMARY"/>
      <sheetName val="94-95 DEFAULTERS"/>
      <sheetName val="96-97 DEFAULTERS"/>
      <sheetName val=" 97-98 DEFAULTEERS"/>
      <sheetName val="VICTORY FIN"/>
      <sheetName val="Sheet3"/>
      <sheetName val="nri fIN  DEFAULTER"/>
      <sheetName val="lost &amp; replace entr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
      <sheetName val="shreeji"/>
      <sheetName val="ssi"/>
      <sheetName val="ssi (2)"/>
      <sheetName val="loaninsl"/>
      <sheetName val="cform"/>
      <sheetName val="costing"/>
      <sheetName val="ashd"/>
      <sheetName val="chqssi"/>
      <sheetName val="panoli.fax"/>
      <sheetName val="coolvin"/>
      <sheetName val="pendrr"/>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RGIN"/>
      <sheetName val="pending c form"/>
      <sheetName val="drs&amp;inventory"/>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 premises"/>
      <sheetName val="Payments"/>
      <sheetName val="BKC-pmt-summary"/>
      <sheetName val="BKC-Capitalisation"/>
      <sheetName val="BKC-pmt-Projection"/>
      <sheetName val="96-97 DEFAULTER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RGIN"/>
      <sheetName val="pending c form"/>
      <sheetName val="drs&amp;inventory"/>
    </sheetNames>
    <sheetDataSet>
      <sheetData sheetId="0"/>
      <sheetData sheetId="1"/>
      <sheetData sheetId="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ontrol"/>
      <sheetName val="405"/>
      <sheetName val="427"/>
      <sheetName val="403"/>
      <sheetName val="CF"/>
      <sheetName val="trial (2)"/>
      <sheetName val="P&amp;L"/>
      <sheetName val="LINK GAP"/>
      <sheetName val="SCH4"/>
      <sheetName val="References"/>
      <sheetName val="Charts"/>
      <sheetName val="PL Groupings"/>
      <sheetName val="BS Groupings"/>
      <sheetName val="URD-s"/>
      <sheetName val="Holidays"/>
      <sheetName val="Other notes"/>
      <sheetName val="grootboekrek"/>
      <sheetName val="BS-203"/>
      <sheetName val="ConsolSkol31122002-ECBDL"/>
      <sheetName val="Model"/>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Apr 08 to Mar 09"/>
      <sheetName val="Expense Budget_NOV"/>
      <sheetName val="CSCCincSKR"/>
      <sheetName val="Proforma"/>
      <sheetName val="WGE P&amp;E"/>
      <sheetName val="Accrual Nov'05"/>
      <sheetName val="Income Statement"/>
      <sheetName val="Assum"/>
      <sheetName val="Debt"/>
      <sheetName val="Sum"/>
      <sheetName val="Cover"/>
      <sheetName val="MoCF"/>
      <sheetName val="Financials"/>
      <sheetName val="Query SS 1_805"/>
      <sheetName val="Opening"/>
      <sheetName val="DepRate"/>
      <sheetName val="CRITERIA1"/>
      <sheetName val="Summary"/>
      <sheetName val="Cochin Invoice File"/>
      <sheetName val="STPI November 08"/>
      <sheetName val="BS - L+OE"/>
      <sheetName val="Annexure 3A"/>
      <sheetName val="CWIP"/>
      <sheetName val="FORM-16"/>
      <sheetName val="Purchase Order"/>
      <sheetName val="TPM"/>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Nandan"/>
      <sheetName val="Revenue"/>
      <sheetName val="BBRD"/>
      <sheetName val="BBRS"/>
      <sheetName val="BBSR"/>
      <sheetName val="cashbackup"/>
      <sheetName val="BusinessList"/>
      <sheetName val="BPLA"/>
      <sheetName val="BPSR"/>
      <sheetName val="BKPM1"/>
      <sheetName val="BKPM2"/>
      <sheetName val="BPCA"/>
      <sheetName val="UBRD"/>
      <sheetName val="UBRS"/>
      <sheetName val="UPLA"/>
      <sheetName val="KPM DT"/>
      <sheetName val="A-3 MODULE"/>
      <sheetName val="SITE-RAMAGUNDAM"/>
      <sheetName val="MD'S RESI"/>
      <sheetName val="JAPANESE ACCM"/>
      <sheetName val="INDIAN GUEST HOUSE"/>
      <sheetName val="ANPARA-SITE "/>
      <sheetName val="NOVEMBER SWAMY ORG-I"/>
      <sheetName val="E"/>
      <sheetName val="CWIP-detl-AUC"/>
      <sheetName val="NMDC Porf"/>
      <sheetName val="F"/>
      <sheetName val="G"/>
      <sheetName val="DET0900"/>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Analysis"/>
      <sheetName val="Con0304"/>
      <sheetName val="Dep"/>
      <sheetName val="DCF"/>
      <sheetName val="trial_(2)1"/>
      <sheetName val="LINK_GAP1"/>
      <sheetName val="trial_(2)2"/>
      <sheetName val="LINK_GAP2"/>
      <sheetName val="Modality Summary"/>
      <sheetName val="Page 8 "/>
      <sheetName val="Sheet1 (2)"/>
      <sheetName val="Cochin_Invoice_File"/>
      <sheetName val="STPI_November_08"/>
      <sheetName val="BS_-_L+OE"/>
      <sheetName val="Annexure_3A"/>
      <sheetName val="DCF_Analysis"/>
      <sheetName val="A91_97"/>
      <sheetName val="DB"/>
      <sheetName val="Letter"/>
      <sheetName val="Detailed"/>
      <sheetName val="CashFlow"/>
      <sheetName val="TRIAL BALANCE"/>
      <sheetName val="BFNR"/>
      <sheetName val="BIPR"/>
      <sheetName val="INV-512"/>
      <sheetName val="Schedules PL"/>
      <sheetName val="Schedules BS"/>
      <sheetName val="Masters"/>
      <sheetName val="All Components Report"/>
      <sheetName val="Rentals Real 1"/>
      <sheetName val="BS, PL, Sch 5 to 9"/>
      <sheetName val="GRN-2010"/>
      <sheetName val="Quarterly Scrap"/>
      <sheetName val="Raw Mtls."/>
      <sheetName val="WIP"/>
      <sheetName val="Finished Goods"/>
      <sheetName val="Raw Data"/>
      <sheetName val="Input"/>
      <sheetName val="Assumptions"/>
      <sheetName val="Himachal"/>
      <sheetName val="Bal_Gr"/>
      <sheetName val="MSU"/>
      <sheetName val="Cost Sheet "/>
      <sheetName val="profit &amp; loss"/>
      <sheetName val="Sheet"/>
      <sheetName val="Locked cell"/>
      <sheetName val="M.G.P-2010"/>
      <sheetName val="new_main_20K"/>
      <sheetName val="IP Business Manpower"/>
      <sheetName val="CP-CT1"/>
      <sheetName val="CP-CT2"/>
      <sheetName val="Basic Resources"/>
      <sheetName val="Ma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refreshError="1"/>
      <sheetData sheetId="279" refreshError="1"/>
      <sheetData sheetId="280" refreshError="1"/>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S"/>
      <sheetName val="P&amp;L"/>
      <sheetName val="Sch"/>
      <sheetName val="Sch_FA"/>
      <sheetName val="Bal_Gr"/>
      <sheetName val="P&amp;L_Gr"/>
      <sheetName val="CON_TB"/>
      <sheetName val="Mod_RSATB"/>
      <sheetName val="FAC_TB"/>
      <sheetName val="Mod_CorTB"/>
      <sheetName val="Cor_TB"/>
      <sheetName val="RSA_TB"/>
      <sheetName val="MODCSATB"/>
      <sheetName val="CSATB"/>
      <sheetName val="fgval"/>
      <sheetName val="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Nonpo Inventory"/>
      <sheetName val="More Than 1 lacs"/>
      <sheetName val="Batch File"/>
    </sheetNames>
    <sheetDataSet>
      <sheetData sheetId="0" refreshError="1"/>
      <sheetData sheetId="1"/>
      <sheetData sheetId="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B Prod."/>
      <sheetName val="rifa-ip.prodn"/>
      <sheetName val="sales realisation"/>
      <sheetName val="rec"/>
      <sheetName val="Mar-05"/>
      <sheetName val="def tax2005-06"/>
      <sheetName val="cash flow"/>
      <sheetName val="Utilisation of Funds"/>
      <sheetName val="final"/>
      <sheetName val="aud300bs"/>
      <sheetName val="Abstract"/>
      <sheetName val="RMC"/>
      <sheetName val="WIP"/>
      <sheetName val="Monthly.P&amp;L"/>
      <sheetName val="details of exp comp"/>
      <sheetName val="Sch-5"/>
      <sheetName val="Debtors Ageing"/>
      <sheetName val="Dep. as per i.tax"/>
      <sheetName val="deftaxSUMARY"/>
      <sheetName val="comput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 premises"/>
      <sheetName val="Payments"/>
      <sheetName val="BKC-pmt-summary"/>
      <sheetName val="BKC-Capitalisation"/>
      <sheetName val="BKC-pmt-Projection"/>
    </sheetNames>
    <sheetDataSet>
      <sheetData sheetId="0"/>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Lookups"/>
      <sheetName val="gen ledger data"/>
      <sheetName val="S.4.3_SAP Dump"/>
      <sheetName val="Original format"/>
      <sheetName val="Data"/>
      <sheetName val="curlocal"/>
      <sheetName val="E1 Invoice"/>
      <sheetName val="E755 Annex"/>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Currency"/>
      <sheetName val="DropDown"/>
      <sheetName val="Non-Statistical Sampling"/>
      <sheetName val="Groupings BS"/>
      <sheetName val="DEC PIVOT"/>
      <sheetName val="Op Plan Sales"/>
      <sheetName val="Details"/>
      <sheetName val="Basic Details"/>
      <sheetName val="BS Groupings"/>
      <sheetName val="PL Groupings"/>
      <sheetName val="Budd Lanner Split"/>
      <sheetName val="Expense Budget_NOV"/>
      <sheetName val="Control"/>
      <sheetName val="405"/>
      <sheetName val="427"/>
      <sheetName val="403"/>
      <sheetName val="PL grp"/>
      <sheetName val="kpmg format"/>
      <sheetName val="cash flow"/>
      <sheetName val="#REF"/>
      <sheetName val="trial (2)"/>
      <sheetName val="P&amp;L"/>
      <sheetName val="Holidays"/>
      <sheetName val="References"/>
      <sheetName val="URD-s"/>
      <sheetName val="grootboekrek"/>
      <sheetName val="Schedules"/>
      <sheetName val="BS-P&amp;L"/>
      <sheetName val="Cntmrs-Recruit"/>
      <sheetName val="LINK GAP"/>
      <sheetName val="SCH4"/>
      <sheetName val="Charts"/>
      <sheetName val="BS-203"/>
      <sheetName val="Adm97"/>
      <sheetName val="130-UNIDADES"/>
      <sheetName val="HIGHLIGHTS"/>
      <sheetName val="STOCK VALUEMay03"/>
      <sheetName val="DataFF"/>
      <sheetName val="CSCCincSKR"/>
      <sheetName val="Proforma"/>
      <sheetName val="WGE P&amp;E"/>
      <sheetName val="Apr 08 to Mar 09"/>
      <sheetName val="Accrual Nov'05"/>
      <sheetName val="Financials"/>
      <sheetName val="Sheet1"/>
      <sheetName val="Query SS 1_805"/>
      <sheetName val="CRITERIA1"/>
      <sheetName val="Cochin Invoice File"/>
      <sheetName val="STPI November 08"/>
      <sheetName val="BS - L+OE"/>
      <sheetName val="Annexure 3A"/>
      <sheetName val="CWIP"/>
      <sheetName val="FORM-16"/>
      <sheetName val="Purchase Order"/>
      <sheetName val="Opening"/>
      <sheetName val="DepRate"/>
      <sheetName val="Other notes"/>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DCF Analysis"/>
      <sheetName val="Con0304"/>
      <sheetName val="ConsolSkol31122002-ECBDL"/>
      <sheetName val="Model"/>
      <sheetName val="CF"/>
      <sheetName val="Overview"/>
      <sheetName val="Ann -1"/>
      <sheetName val="Co.26 Unfinished P&amp;E"/>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Income Statement"/>
      <sheetName val="Summary"/>
      <sheetName val="De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sheetName val="Cochin_Invoice_File"/>
      <sheetName val="STPI_November_08"/>
      <sheetName val="BS_-_L+OE"/>
      <sheetName val="Annexure_3A"/>
      <sheetName val="DCF_Analysis"/>
      <sheetName val="Assum"/>
      <sheetName val="Debt"/>
      <sheetName val="Sum"/>
      <sheetName val="Cover"/>
      <sheetName val="MoCF"/>
      <sheetName val="TPM"/>
      <sheetName val="Sheet1 (2)"/>
      <sheetName val="Page 8 "/>
      <sheetName val="Modality Summary"/>
      <sheetName val="trial_(2)1"/>
      <sheetName val="LINK_GAP1"/>
      <sheetName val="trial_(2)2"/>
      <sheetName val="LINK_GAP2"/>
      <sheetName val="A91_97"/>
      <sheetName val="DB"/>
      <sheetName val="BS"/>
      <sheetName val="BS IAS (eur)"/>
      <sheetName val="Val Com4"/>
      <sheetName val="Val Com7"/>
      <sheetName val="CRITERIA4"/>
      <sheetName val="Letter"/>
      <sheetName val="INV-512"/>
      <sheetName val="Detailed"/>
      <sheetName val="Sch"/>
      <sheetName val="YTD"/>
      <sheetName val="FX Rate - Current Month Rates"/>
      <sheetName val="CashFlow"/>
      <sheetName val="CP-CT1"/>
      <sheetName val="CP-CT2"/>
      <sheetName val="Basic Resources"/>
      <sheetName val="CAMPWISE COLL"/>
      <sheetName val="ALL DATA"/>
      <sheetName val="Service Function"/>
      <sheetName val="CRITERIA2"/>
      <sheetName val="PAY_DATES"/>
      <sheetName val="Coding"/>
      <sheetName val="Sheet2"/>
      <sheetName val="Pending settlements"/>
      <sheetName val="PROGRAM REV"/>
      <sheetName val="SMTHKLNE"/>
      <sheetName val="A"/>
      <sheetName val="KLHT"/>
      <sheetName val="CRITERIA3"/>
      <sheetName val="CRITERIA5"/>
      <sheetName val="CRITERIA6"/>
      <sheetName val="BASIS"/>
      <sheetName val="J1iex"/>
      <sheetName val="JAN"/>
      <sheetName val="Rentals Real 1"/>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PT Cost Details"/>
      <sheetName val="BS &amp; Sch."/>
      <sheetName val="Anlage 1"/>
      <sheetName val="All Components Report"/>
      <sheetName val="Masters"/>
      <sheetName val="Development"/>
      <sheetName val="IP Business Manpower"/>
      <sheetName val="Festlegungen"/>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YTD Data"/>
      <sheetName val="Master"/>
      <sheetName val="DCF_VDF"/>
      <sheetName val="PV of Op Leases_VDF"/>
      <sheetName val="Input"/>
      <sheetName val="BSPL"/>
      <sheetName val="comp"/>
      <sheetName val="ETC Plant Cost"/>
      <sheetName val="A-General"/>
      <sheetName val="Data Center P&amp;L"/>
      <sheetName val="AR Drop Downs"/>
      <sheetName val="Anx-to-Form3AA"/>
      <sheetName val="ACS(1)"/>
      <sheetName val="FAS-C(4)"/>
      <sheetName val="CCTV(old)"/>
      <sheetName val="Complete CWIP Status"/>
      <sheetName val="Bal.Sht.Sch."/>
      <sheetName val="Setting"/>
      <sheetName val="Inputs"/>
      <sheetName val="Summ"/>
      <sheetName val="computation"/>
      <sheetName val="Audit"/>
      <sheetName val="Balance Sheet "/>
      <sheetName val="15"/>
      <sheetName val="Movement of Mutual Funds"/>
      <sheetName val="purchase PBC"/>
      <sheetName val="Prices"/>
      <sheetName val="Nandan"/>
      <sheetName val="Revenue"/>
      <sheetName val="UBRD"/>
      <sheetName val="UBRS"/>
      <sheetName val="UPLA"/>
      <sheetName val="KPM DT"/>
      <sheetName val="Input schedule"/>
      <sheetName val="200B"/>
      <sheetName val="DEC07 GL DL"/>
      <sheetName val="Simulator Detail"/>
      <sheetName val="lead schs"/>
      <sheetName val="Account balances"/>
      <sheetName val="Struktur"/>
      <sheetName val="Sch 13 Notes 13-16"/>
      <sheetName val="DF"/>
      <sheetName val="Criteria"/>
      <sheetName val="DC Actual"/>
      <sheetName val="DC PLan"/>
      <sheetName val="EAW Final Accounts - 99"/>
      <sheetName val="TYPE"/>
      <sheetName val="CVBUH2MONTHLY"/>
      <sheetName val="TT35"/>
      <sheetName val="Sch 7-13"/>
      <sheetName val="BBRD"/>
      <sheetName val="BBRS"/>
      <sheetName val="BBSR"/>
      <sheetName val="cashbackup"/>
      <sheetName val="BusinessList"/>
      <sheetName val="BPLA"/>
      <sheetName val="BPSR"/>
      <sheetName val="BKPM1"/>
      <sheetName val="BKPM2"/>
      <sheetName val="BPCA"/>
      <sheetName val="Bal_Gr"/>
      <sheetName val="Payroll reconciliation"/>
      <sheetName val="B_S"/>
      <sheetName val="Project Ignite"/>
      <sheetName val="Multiples output"/>
      <sheetName val="Profitability stats"/>
      <sheetName val="Inputs from PSTN Model"/>
      <sheetName val="DCF Senstivities"/>
      <sheetName val="Grey cloth outsource"/>
      <sheetName val="sch 11 thru 15"/>
      <sheetName val="sch 1 thru 6 sans 4"/>
      <sheetName val="Power &amp; Fuel (S)"/>
      <sheetName val="deptcodesdec30"/>
      <sheetName val="R+d"/>
      <sheetName val="Annx 3"/>
      <sheetName val="it-dep"/>
      <sheetName val="Weekend Allow Jan,10"/>
      <sheetName val="TBAL9697 -group wise  sdpl"/>
      <sheetName val="due to from"/>
      <sheetName val="Crédit"/>
      <sheetName val="Vente"/>
      <sheetName val="TAX INCOME"/>
      <sheetName val="14"/>
      <sheetName val="CC &amp; PC"/>
      <sheetName val="3"/>
      <sheetName val="40"/>
      <sheetName val="3901"/>
      <sheetName val="ClientMaster"/>
      <sheetName val="ProjectMaster"/>
      <sheetName val="Add  02-03"/>
      <sheetName val="lov-cspl"/>
      <sheetName val="June 2000"/>
      <sheetName val="7.0 CapEx"/>
      <sheetName val="Rates"/>
      <sheetName val="girder"/>
      <sheetName val="Fill this out first..."/>
      <sheetName val="Investments"/>
      <sheetName val="Assump. "/>
      <sheetName val="IT Dep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refreshError="1"/>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F"/>
      <sheetName val="trial (2)"/>
      <sheetName val="Control"/>
      <sheetName val="405"/>
      <sheetName val="427"/>
      <sheetName val="403"/>
      <sheetName val="P&amp;L"/>
      <sheetName val="LINK GAP"/>
      <sheetName val="SCH4"/>
      <sheetName val="References"/>
      <sheetName val="Charts"/>
      <sheetName val="PL Groupings"/>
      <sheetName val="BS Groupings"/>
      <sheetName val="URD-s"/>
      <sheetName val="Holidays"/>
      <sheetName val="Other notes"/>
      <sheetName val="grootboekrek"/>
      <sheetName val="BS-203"/>
      <sheetName val="ConsolSkol31122002-ECBDL"/>
      <sheetName val="Model"/>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Income Statement"/>
      <sheetName val="Apr 08 to Mar 09"/>
      <sheetName val="Expense Budget_NOV"/>
      <sheetName val="CSCCincSKR"/>
      <sheetName val="Proforma"/>
      <sheetName val="WGE P&amp;E"/>
      <sheetName val="Accrual Nov'05"/>
      <sheetName val="Query SS 1_805"/>
      <sheetName val="Financials"/>
      <sheetName val="Summary"/>
      <sheetName val="Opening"/>
      <sheetName val="DepRate"/>
      <sheetName val="CRITERIA1"/>
      <sheetName val="Assum"/>
      <sheetName val="Debt"/>
      <sheetName val="Sum"/>
      <sheetName val="Cover"/>
      <sheetName val="MoCF"/>
      <sheetName val="Cochin Invoice File"/>
      <sheetName val="STPI November 08"/>
      <sheetName val="BS - L+OE"/>
      <sheetName val="Annexure 3A"/>
      <sheetName val="CWIP"/>
      <sheetName val="FORM-16"/>
      <sheetName val="Purchase Order"/>
      <sheetName val="TPM"/>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DCF Analysis"/>
      <sheetName val="Con0304"/>
      <sheetName val="De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sheetName val="Cochin_Invoice_File"/>
      <sheetName val="STPI_November_08"/>
      <sheetName val="BS_-_L+OE"/>
      <sheetName val="Annexure_3A"/>
      <sheetName val="DCF_Analysis"/>
      <sheetName val="Input schedule"/>
      <sheetName val="200B"/>
      <sheetName val="DEC07 GL DL"/>
      <sheetName val="Simulator Detail"/>
      <sheetName val="lead schs"/>
      <sheetName val="TB"/>
      <sheetName val="1"/>
      <sheetName val="Code"/>
      <sheetName val="Letter"/>
      <sheetName val="Audit"/>
      <sheetName val="Comp"/>
      <sheetName val="Balance Sheet "/>
      <sheetName val="Nandan"/>
      <sheetName val="Revenue"/>
      <sheetName val="Overheads"/>
      <sheetName val="Payroll reconciliation"/>
      <sheetName val="trial_(2)1"/>
      <sheetName val="LINK_GAP1"/>
      <sheetName val="trial_(2)2"/>
      <sheetName val="LINK_GAP2"/>
      <sheetName val="Entities"/>
      <sheetName val="2003"/>
      <sheetName val="BSPL"/>
      <sheetName val="BY Client &amp; Region Aug"/>
      <sheetName val="B"/>
      <sheetName val="dealer list"/>
      <sheetName val="February"/>
      <sheetName val="January"/>
      <sheetName val="March"/>
      <sheetName val="DF"/>
      <sheetName val="DB"/>
      <sheetName val="Sheet1 (2)"/>
      <sheetName val="Page 8 "/>
      <sheetName val="Modality Summary"/>
      <sheetName val="A91_97"/>
      <sheetName val="BS IAS (eur)"/>
      <sheetName val="Val Com4"/>
      <sheetName val="Val Com7"/>
      <sheetName val="BS"/>
      <sheetName val="Sch"/>
      <sheetName val="INV-512"/>
      <sheetName val="Detailed"/>
      <sheetName val="computation"/>
      <sheetName val="CP-CT1"/>
      <sheetName val="CP-CT2"/>
      <sheetName val="Basic Resources"/>
      <sheetName val="15"/>
      <sheetName val="Movement of Mutual Funds"/>
      <sheetName val="purchase PBC"/>
      <sheetName val="Prices"/>
      <sheetName val="YTD"/>
      <sheetName val="FX Rate - Current Month Rates"/>
      <sheetName val="CashFlow"/>
      <sheetName val="CAMPWISE COLL"/>
      <sheetName val="SMTHKLNE"/>
      <sheetName val="KLHT"/>
      <sheetName val="UBRD"/>
      <sheetName val="UBRS"/>
      <sheetName val="UPLA"/>
      <sheetName val="KPM DT"/>
      <sheetName val="Criteria"/>
      <sheetName val="DC Actual"/>
      <sheetName val="DC PLan"/>
      <sheetName val="Input"/>
      <sheetName val="Sch 13 Notes 13-16"/>
      <sheetName val="EAW Final Accounts - 99"/>
      <sheetName val="TYPE"/>
      <sheetName val="CVBUH2MONTHLY"/>
      <sheetName val="TT35"/>
      <sheetName val="Sch 7-13"/>
      <sheetName val="Account balances"/>
      <sheetName val="Struktur"/>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Service Function"/>
      <sheetName val="B_S"/>
      <sheetName val="Project Ignite"/>
      <sheetName val="Multiples output"/>
      <sheetName val="Profitability stats"/>
      <sheetName val="Inputs from PSTN Model"/>
      <sheetName val="DCF Senstivities"/>
      <sheetName val="Sheet2"/>
      <sheetName val="BBRD"/>
      <sheetName val="BBRS"/>
      <sheetName val="BBSR"/>
      <sheetName val="cashbackup"/>
      <sheetName val="BusinessList"/>
      <sheetName val="BPLA"/>
      <sheetName val="BPSR"/>
      <sheetName val="BKPM1"/>
      <sheetName val="BKPM2"/>
      <sheetName val="BPCA"/>
      <sheetName val="Bal_Gr"/>
      <sheetName val="Grey cloth outsource"/>
      <sheetName val="sch 11 thru 15"/>
      <sheetName val="sch 1 thru 6 sans 4"/>
      <sheetName val="gvl"/>
      <sheetName val="CRITERIA2"/>
      <sheetName val="PAY_DATES"/>
      <sheetName val="Setting"/>
      <sheetName val="??????"/>
      <sheetName val="대리점리스트"/>
      <sheetName val="Validation"/>
      <sheetName val="Disp Table"/>
      <sheetName val="Values"/>
      <sheetName val="SLOC Listing"/>
      <sheetName val="T&amp;L"/>
      <sheetName val="off"/>
      <sheetName val="dtxl"/>
      <sheetName val="depit"/>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Summary-PSG"/>
      <sheetName val="DCF_VDF"/>
      <sheetName val="환율"/>
      <sheetName val="PV of Op Leases_VDF"/>
      <sheetName val="IO"/>
      <sheetName val="24100 Accr Liab"/>
      <sheetName val="EXPL.AGUA"/>
      <sheetName val="BS and P&amp;L"/>
      <sheetName val="Directors"/>
      <sheetName val="Parameter"/>
      <sheetName val="Master"/>
      <sheetName val="3BPA00132-5-3 W plan HVPNL"/>
      <sheetName val="A"/>
      <sheetName val="YT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sheetData sheetId="246"/>
      <sheetData sheetId="247"/>
      <sheetData sheetId="248"/>
      <sheetData sheetId="249"/>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SATFAR"/>
      <sheetName val="98-99"/>
      <sheetName val="DELETIONS VSAT 97-98"/>
      <sheetName val="CAL OF WDV VSAT PARTS"/>
      <sheetName val="CAL OF WDV VSAT PARTS (2)"/>
      <sheetName val="VSATLOST ENTRY &amp; SUMMARY"/>
      <sheetName val="VSATLOST ENTRY &amp; SUMMARY (2)"/>
      <sheetName val="95-96 DEF&amp; SUMMARY"/>
      <sheetName val="94-95 DEFAULTERS"/>
      <sheetName val="96-97 DEFAULTERS"/>
      <sheetName val=" 97-98 DEFAULTEERS"/>
      <sheetName val="VICTORY FIN"/>
      <sheetName val="Sheet3"/>
      <sheetName val="nri fIN  DEFAULTER"/>
      <sheetName val="lost &amp; replace entr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trial (2)"/>
      <sheetName val="P&amp;L"/>
      <sheetName val="Holidays"/>
      <sheetName val="References"/>
      <sheetName val="URD-s"/>
      <sheetName val="LINK GAP"/>
      <sheetName val="SCH4"/>
      <sheetName val="Charts"/>
      <sheetName val="grootboekrek"/>
      <sheetName val="PL Groupings"/>
      <sheetName val="BS Groupings"/>
      <sheetName val="Other notes"/>
      <sheetName val="BS-203"/>
      <sheetName val="Sheet1"/>
      <sheetName val="Model"/>
      <sheetName val="ConsolSkol31122002-ECBDL"/>
      <sheetName val="CF"/>
      <sheetName val="Control"/>
      <sheetName val="405"/>
      <sheetName val="427"/>
      <sheetName val="403"/>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Adm97"/>
      <sheetName val="130-UNIDADES"/>
      <sheetName val="Schedules"/>
      <sheetName val="BS-P&amp;L"/>
      <sheetName val="Cntmrs-Recruit"/>
      <sheetName val="Apr 08 to Mar 09"/>
      <sheetName val="pcQueryData"/>
      <sheetName val="Income Statement"/>
      <sheetName val="WGE P&amp;E"/>
      <sheetName val="Expense Budget_NOV"/>
      <sheetName val="CSCCincSKR"/>
      <sheetName val="Proforma"/>
      <sheetName val="Accrual Nov'05"/>
      <sheetName val="Assum"/>
      <sheetName val="Debt"/>
      <sheetName val="Sum"/>
      <sheetName val="Cover"/>
      <sheetName val="MoCF"/>
      <sheetName val="Query SS 1_805"/>
      <sheetName val="Summary"/>
      <sheetName val="TPM"/>
      <sheetName val="Financials"/>
      <sheetName val="Opening"/>
      <sheetName val="DepRate"/>
      <sheetName val="CRITERIA1"/>
      <sheetName val="Brand &amp; CC list"/>
      <sheetName val="Market list"/>
      <sheetName val="Purchase Order"/>
      <sheetName val="FORM-16"/>
      <sheetName val="Cochin Invoice File"/>
      <sheetName val="STPI November 08"/>
      <sheetName val="BS - L+OE"/>
      <sheetName val="CWIP"/>
      <sheetName val="Annexure 3A"/>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Letter"/>
      <sheetName val="Detailed"/>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trial_(2)1"/>
      <sheetName val="LINK_GAP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trial_(2)2"/>
      <sheetName val="LINK_GAP2"/>
      <sheetName val="DCF Analysis"/>
      <sheetName val="Con0304"/>
      <sheetName val="CP-CT1"/>
      <sheetName val="CP-CT2"/>
      <sheetName val="Basic Resources"/>
      <sheetName val="INV-512"/>
      <sheetName val="Prices"/>
      <sheetName val="Modality Summary"/>
      <sheetName val="Dep"/>
      <sheetName val="DCF"/>
      <sheetName val="Page 8 "/>
      <sheetName val="15"/>
      <sheetName val="Movement of Mutual Funds"/>
      <sheetName val="purchase PBC"/>
      <sheetName val="Sch 13 Notes 13-16"/>
      <sheetName val="computation"/>
      <sheetName val="EAW Final Accounts - 99"/>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Cochin_Invoice_File"/>
      <sheetName val="STPI_November_08"/>
      <sheetName val="BS_-_L+OE"/>
      <sheetName val="Annexure_3A"/>
      <sheetName val="DCF_Analysis"/>
      <sheetName val="Input schedule"/>
      <sheetName val="200B"/>
      <sheetName val="DEC07 GL DL"/>
      <sheetName val="Simulator Detail"/>
      <sheetName val="lead schs"/>
      <sheetName val="DB"/>
      <sheetName val="Sheet1 (2)"/>
      <sheetName val="A91_97"/>
      <sheetName val="Audit"/>
      <sheetName val="Comp"/>
      <sheetName val="Balance Sheet "/>
      <sheetName val="TYPE"/>
      <sheetName val="BS, PL, Sch 5 to 9"/>
      <sheetName val="Annexure I"/>
      <sheetName val="CVBUH2MONTHLY"/>
      <sheetName val="RECEIPT"/>
      <sheetName val="CashFlow"/>
      <sheetName val="TT35"/>
      <sheetName val="Sch 7-13"/>
      <sheetName val="depit"/>
      <sheetName val="All Components Report"/>
      <sheetName val="GRN-2010"/>
      <sheetName val="Masters"/>
      <sheetName val="Rentals Real 1"/>
      <sheetName val="Himachal"/>
      <sheetName val="Sheet"/>
      <sheetName val="Quarterly Scrap"/>
      <sheetName val="Raw Mtls."/>
      <sheetName val="WIP"/>
      <sheetName val="Finished Goods"/>
      <sheetName val="Raw Data"/>
      <sheetName val="KEY INPUTS"/>
      <sheetName val="X rate"/>
      <sheetName val="IC-RP list"/>
      <sheetName val="groupcodes"/>
      <sheetName val="Excess Premium Settled"/>
      <sheetName val="HIP Premium Working"/>
      <sheetName val="1"/>
      <sheetName val="Code"/>
      <sheetName val="Nandan"/>
      <sheetName val="Revenue"/>
      <sheetName val="Overheads"/>
      <sheetName val="BS IAS (eur)"/>
      <sheetName val="Val Com4"/>
      <sheetName val="Val Com7"/>
      <sheetName val="BS"/>
      <sheetName val="Sch"/>
      <sheetName val="YTD"/>
      <sheetName val="FX Rate - Current Month Rates"/>
      <sheetName val="CAMPWISE COLL"/>
      <sheetName val="SMTHKLNE"/>
      <sheetName val="KLHT"/>
      <sheetName val="UBRD"/>
      <sheetName val="UBRS"/>
      <sheetName val="UPLA"/>
      <sheetName val="KPM DT"/>
      <sheetName val="Exchange"/>
      <sheetName val="Total revenue"/>
      <sheetName val="Profit and loss"/>
      <sheetName val="Stammdaten"/>
      <sheetName val="MARCH"/>
      <sheetName val="SEP "/>
      <sheetName val="entitlements"/>
      <sheetName val="SCH F"/>
      <sheetName val="OPERATING HEAD"/>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trial_(2)3"/>
      <sheetName val="LINK_GAP3"/>
      <sheetName val="PL_Groupings3"/>
      <sheetName val="BS_Groupings3"/>
      <sheetName val="Other_notes"/>
      <sheetName val="Current_assets3"/>
      <sheetName val="Current_liabilities3"/>
      <sheetName val="Deferred_tax3"/>
      <sheetName val="Employment_of_capital3"/>
      <sheetName val="Long_Term_Borrowings3"/>
      <sheetName val="FA_LB3"/>
      <sheetName val="Working_capital3"/>
      <sheetName val="PL_grp1"/>
      <sheetName val="kpmg_format1"/>
      <sheetName val="cash_flow1"/>
      <sheetName val="gen_ledger_data3"/>
      <sheetName val="Original_format3"/>
      <sheetName val="S_4_3_SAP_Dump3"/>
      <sheetName val="E755_Annex3"/>
      <sheetName val="E1_Invoice3"/>
      <sheetName val="Basic_Details3"/>
      <sheetName val="Non-Statistical_Sampling3"/>
      <sheetName val="Groupings_BS3"/>
      <sheetName val="DEC_PIVOT3"/>
      <sheetName val="Op_Plan_Sales3"/>
      <sheetName val="Apr_08_to_Mar_091"/>
      <sheetName val="Budd_Lanner_Split1"/>
      <sheetName val="Ann_-1"/>
      <sheetName val="Co_26_Unfinished_P&amp;E"/>
      <sheetName val="STOCK_VALUEMay031"/>
      <sheetName val="AP_Example"/>
      <sheetName val="S2_Chart"/>
      <sheetName val="S5_Chart"/>
      <sheetName val="Expense_Budget_NOV1"/>
      <sheetName val="WGE_P&amp;E1"/>
      <sheetName val="Income_Statement"/>
      <sheetName val="Accrual_Nov'051"/>
      <sheetName val="Query_SS_1_8051"/>
      <sheetName val="Brand_&amp;_CC_list"/>
      <sheetName val="Market_list"/>
      <sheetName val="Purchase_Order"/>
      <sheetName val="Cochin_Invoice_File1"/>
      <sheetName val="STPI_November_081"/>
      <sheetName val="BS_-_L+OE1"/>
      <sheetName val="Annexure_3A1"/>
      <sheetName val="Sch_13_Notes_13-16"/>
      <sheetName val="DCF_Analysis1"/>
      <sheetName val="Movement_of_Mutual_Funds"/>
      <sheetName val="purchase_PBC"/>
      <sheetName val="EAW_Final_Accounts_-_99"/>
      <sheetName val="Basic_Resources"/>
      <sheetName val="Balance_Sheet_"/>
      <sheetName val="Modality_Summary"/>
      <sheetName val="Page_8_"/>
      <sheetName val="Input_schedule"/>
      <sheetName val="DEC07_GL_DL"/>
      <sheetName val="Simulator_Detail"/>
      <sheetName val="lead_schs"/>
      <sheetName val="Sheet1_(2)"/>
      <sheetName val="Sch_7-13"/>
      <sheetName val="All_Components_Report"/>
      <sheetName val="BS,_PL,_Sch_5_to_9"/>
      <sheetName val="Rentals_Real_1"/>
      <sheetName val="Quarterly_Scrap"/>
      <sheetName val="Raw_Mtls_"/>
      <sheetName val="Finished_Goods"/>
      <sheetName val="Raw_Data"/>
      <sheetName val="KEY_INPUTS"/>
      <sheetName val="X_rate"/>
      <sheetName val="IC-RP_list"/>
      <sheetName val="Excess_Premium_Settled"/>
      <sheetName val="HIP_Premium_Working"/>
      <sheetName val="BS_IAS_(eur)"/>
      <sheetName val="Val_Com4"/>
      <sheetName val="Val_Com7"/>
      <sheetName val="FX_Rate_-_Current_Month_Rates"/>
      <sheetName val="CAMPWISE_COLL"/>
      <sheetName val="KPM_DT"/>
      <sheetName val="Total_revenue"/>
      <sheetName val="Profit_and_loss"/>
      <sheetName val="Annexure_I"/>
      <sheetName val="HIST - IS"/>
      <sheetName val="Locked cell"/>
      <sheetName val="EP"/>
      <sheetName val="RES"/>
      <sheetName val="CRITERIA2"/>
      <sheetName val="PAY_DATES"/>
      <sheetName val="PL"/>
      <sheetName val="16.IC-RP list"/>
      <sheetName val="UNIT-II"/>
      <sheetName val="PRO AND SALE -APRIL-04-JAN-05"/>
      <sheetName val="Discounted Cash Flow"/>
      <sheetName val="5A ASSETLIST"/>
      <sheetName val="SCB - Annexure A"/>
      <sheetName val="off"/>
      <sheetName val="Grey cloth outsource"/>
      <sheetName val="CM"/>
      <sheetName val="DF"/>
      <sheetName val="grp "/>
      <sheetName val="dtxl"/>
      <sheetName val="DCF Senstivities"/>
      <sheetName val="1072"/>
      <sheetName val="ITEM  STUDY (2)"/>
      <sheetName val="BBRD"/>
      <sheetName val="BBRS"/>
      <sheetName val="BBSR"/>
      <sheetName val="cashbackup"/>
      <sheetName val="BusinessList"/>
      <sheetName val="BPLA"/>
      <sheetName val="BPSR"/>
      <sheetName val="BKPM1"/>
      <sheetName val="BKPM2"/>
      <sheetName val="BPCA"/>
      <sheetName val="TRIAL BALANCE"/>
      <sheetName val="Tickers"/>
      <sheetName val="NXTL"/>
      <sheetName val="Methodology"/>
      <sheetName val="Pro-Forma profile_AVP"/>
      <sheetName val="A"/>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INPUT"/>
      <sheetName val="Setting"/>
      <sheetName val="Debt Calcs."/>
      <sheetName val="Sheet2"/>
      <sheetName val="Stryker DIV "/>
      <sheetName val="LTM"/>
      <sheetName val="DropZone"/>
      <sheetName val="Dev"/>
      <sheetName val="Exchange rates"/>
      <sheetName val="VL,NC,MTC"/>
      <sheetName val="EXPL.AGUA"/>
      <sheetName val="Input Param"/>
      <sheetName val="Page1"/>
      <sheetName val="BS India Schedule"/>
      <sheetName val="BS India"/>
      <sheetName val="RM-Summary"/>
      <sheetName val="Bilanz"/>
      <sheetName val="BS Schedule"/>
      <sheetName val="Bal_Gr"/>
      <sheetName val="Page 2"/>
      <sheetName val="IND9899"/>
      <sheetName val="T&amp;L"/>
      <sheetName val="Assumptions"/>
      <sheetName val="shtLookup"/>
      <sheetName val="Tables"/>
      <sheetName val="F&amp;B"/>
      <sheetName val="Form"/>
      <sheetName val="Challan"/>
      <sheetName val="TB trend"/>
      <sheetName val="MSU"/>
      <sheetName val="Cost Sheet "/>
      <sheetName val="profit &amp; loss"/>
      <sheetName val="M.G.P-2010"/>
      <sheetName val="new_main_20K"/>
      <sheetName val="Main"/>
      <sheetName val="IP Business Manpower"/>
      <sheetName val="Festlegungen"/>
      <sheetName val="Outgoing"/>
      <sheetName val="Incoming"/>
      <sheetName val="CM Calc"/>
      <sheetName val="Orders"/>
      <sheetName val="Sales"/>
      <sheetName val="beam-reinft"/>
      <sheetName val="revenues - geographies"/>
      <sheetName val="Parametre"/>
      <sheetName val="Mumbai Revised"/>
      <sheetName val="Power &amp; Fuel (S)"/>
      <sheetName val="Account balances"/>
      <sheetName val="Struktur"/>
      <sheetName val="Criteria"/>
      <sheetName val="DC Actual"/>
      <sheetName val="DC PLan"/>
      <sheetName val="Service Function"/>
      <sheetName val="B_S"/>
      <sheetName val="Project Ignite"/>
      <sheetName val="Multiples output"/>
      <sheetName val="Profitability stats"/>
      <sheetName val="Inputs from PSTN Model"/>
      <sheetName val="Payroll reconciliation"/>
      <sheetName val="sch 11 thru 15"/>
      <sheetName val="sch 1 thru 6 sans 4"/>
      <sheetName val="??????"/>
      <sheetName val="대리점리스트"/>
      <sheetName val="Validation"/>
      <sheetName val="Disp Table"/>
      <sheetName val="Values"/>
      <sheetName val="SLOC Listing"/>
      <sheetName val="gvl"/>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BS Schedules"/>
      <sheetName val="Cover Page"/>
      <sheetName val="lov-COAct"/>
      <sheetName val="lov-cspl"/>
      <sheetName val="ReworkLabour"/>
      <sheetName val="Citrix"/>
      <sheetName val="ALL DATA"/>
      <sheetName val="CRITERIA4"/>
      <sheetName val="CRITERIA3"/>
      <sheetName val="CRITERIA5"/>
      <sheetName val="CRITERIA6"/>
      <sheetName val="PROGRAM REV"/>
      <sheetName val="ETC Plant Cost"/>
      <sheetName val="JAN"/>
      <sheetName val="Calculation (2)"/>
      <sheetName val="2003"/>
      <sheetName val="dealer list"/>
      <sheetName val="February"/>
      <sheetName val="January"/>
      <sheetName val="TB"/>
      <sheetName val="SCH 10"/>
      <sheetName val="Total DTH Forecast"/>
      <sheetName val="Total Distribution Forecast"/>
      <sheetName val="DSM checkbook"/>
      <sheetName val="dwbulk"/>
      <sheetName val="trail"/>
      <sheetName val="IRR"/>
      <sheetName val="RESULTS"/>
      <sheetName val="4Q R&amp;O-ES"/>
      <sheetName val="LEX AugDR95"/>
      <sheetName val="Index"/>
      <sheetName val="HVAC1"/>
      <sheetName val="A-3 MODULE"/>
      <sheetName val="SITE-RAMAGUNDAM"/>
      <sheetName val="MD'S RESI"/>
      <sheetName val="JAPANESE ACCM"/>
      <sheetName val="INDIAN GUEST HOUSE"/>
      <sheetName val="ANPARA-SITE "/>
      <sheetName val="FF-5"/>
      <sheetName val="MMIP(JU)"/>
      <sheetName val="F-1&amp;F-2"/>
      <sheetName val="Development"/>
      <sheetName val="Bal.Sht.Sch."/>
      <sheetName val="Procedures"/>
      <sheetName val="Pending settlements"/>
      <sheetName val="Data Tables"/>
      <sheetName val="EXCH"/>
      <sheetName val="TB9899"/>
      <sheetName val="EMPMAST"/>
      <sheetName val="43b"/>
      <sheetName val="Export"/>
      <sheetName val="INI"/>
      <sheetName val="Output"/>
      <sheetName val="BL-Bud"/>
      <sheetName val="BS-Bud"/>
      <sheetName val="GW-Bud"/>
      <sheetName val="Head Office-Bud"/>
      <sheetName val="MS-Bud"/>
      <sheetName val="PL-Bud"/>
      <sheetName val="TB-Bud"/>
      <sheetName val="TM-Bud"/>
      <sheetName val="YS-Bud"/>
      <sheetName val="TAX INCOME"/>
      <sheetName val="Summary-PSG"/>
      <sheetName val="DCF_VDF"/>
      <sheetName val="환율"/>
      <sheetName val="PV of Op Leases_VDF"/>
      <sheetName val="24100 Accr Liab"/>
      <sheetName val="BS and P&amp;L"/>
      <sheetName val="Directors"/>
      <sheetName val="Parameter"/>
      <sheetName val="Master"/>
      <sheetName val="3BPA00132-5-3 W plan HVPNL"/>
      <sheetName val="YTD Data"/>
      <sheetName val="BackupWksht2"/>
      <sheetName val="Anlage 1"/>
      <sheetName val="deduction"/>
      <sheetName val="addition"/>
      <sheetName val="sep01"/>
      <sheetName val="BASIS"/>
      <sheetName val="J1iex"/>
      <sheetName val="E"/>
      <sheetName val="CWIP-detl-AUC"/>
      <sheetName val="NMDC Porf"/>
      <sheetName val="F"/>
      <sheetName val="G"/>
      <sheetName val="DET0900"/>
      <sheetName val="BFNR"/>
      <sheetName val="BIPR"/>
      <sheetName val="Co. TB"/>
      <sheetName val="XXL_1ST"/>
      <sheetName val="BSPL"/>
      <sheetName val="Complete CWIP Status"/>
      <sheetName val="deptcodesdec30"/>
      <sheetName val="R+d"/>
      <sheetName val="it-dep"/>
      <sheetName val="girder"/>
      <sheetName val="Fill this out first..."/>
      <sheetName val="Definition"/>
      <sheetName val="Annexure to HDFC"/>
      <sheetName val="Read me"/>
      <sheetName val="Worksheet"/>
      <sheetName val="ecc"/>
      <sheetName val="DATA 91-98"/>
      <sheetName val="Addl.40"/>
      <sheetName val="UK"/>
      <sheetName val="Input Page"/>
      <sheetName val="ICB"/>
      <sheetName val="val"/>
      <sheetName val="co.tax"/>
      <sheetName val="Groups"/>
      <sheetName val="Bsheet"/>
      <sheetName val="inv07_08"/>
      <sheetName val="2136"/>
      <sheetName val="Deposits"/>
      <sheetName val="Oakwood Exp"/>
      <sheetName val="CAUSTIC"/>
      <sheetName val="Branch"/>
      <sheetName val="Instruction Sheet"/>
      <sheetName val="MACH&amp;EQUIP "/>
      <sheetName val="MI"/>
      <sheetName val="Notes to cash flow pt. 1"/>
      <sheetName val="PackInformation"/>
      <sheetName val="SECTOR"/>
      <sheetName val="August"/>
      <sheetName val="July"/>
      <sheetName val="November"/>
      <sheetName val="old_serial no."/>
      <sheetName val="tot_ass_9697"/>
      <sheetName val="Input Data"/>
      <sheetName val="all"/>
      <sheetName val="due to from"/>
      <sheetName val="TBAL9697 -group wise  sdpl"/>
      <sheetName val="Inputs"/>
      <sheetName val="Summ"/>
      <sheetName val="PL_Input_YTD"/>
      <sheetName val="PL_Input_YTD_P"/>
      <sheetName val="BalanceSheet"/>
      <sheetName val="Data Center P&amp;L"/>
      <sheetName val="AR Drop Downs"/>
      <sheetName val="Anx-to-Form3AA"/>
      <sheetName val="ACS(1)"/>
      <sheetName val="FAS-C(4)"/>
      <sheetName val="CCTV(old)"/>
      <sheetName val="A-General"/>
      <sheetName val="Crédit"/>
      <sheetName val="Vente"/>
      <sheetName val="14"/>
      <sheetName val="CC &amp; PC"/>
      <sheetName val="3"/>
      <sheetName val="40"/>
      <sheetName val="3901"/>
      <sheetName val="ClientMaster"/>
      <sheetName val="ProjectMaster"/>
      <sheetName val="Add  02-03"/>
      <sheetName val="Jul-02 tb"/>
      <sheetName val="Annx 3"/>
      <sheetName val="list"/>
      <sheetName val="Sch BS"/>
      <sheetName val="Depn chart"/>
      <sheetName val="Schedules PL"/>
      <sheetName val="Schedules BS"/>
      <sheetName val="FORM B _ Oct 2005"/>
      <sheetName val="BY Client &amp; Region Aug"/>
      <sheetName val="XLR_NoRangeSheet"/>
      <sheetName val="JE10310X"/>
      <sheetName val="BS JUL"/>
      <sheetName val="o_(r)"/>
      <sheetName val="corp_con"/>
      <sheetName val="CY-OS-90-1"/>
      <sheetName val="Power"/>
      <sheetName val="PGGDeal"/>
      <sheetName val="Rate analysis"/>
      <sheetName val="Company"/>
      <sheetName val="drs"/>
      <sheetName val="Coding"/>
      <sheetName val="Weekend Allow Jan,10"/>
      <sheetName val="ALVXXL01"/>
      <sheetName val="KRRPS"/>
      <sheetName val="KRRP"/>
      <sheetName val="KRRPC"/>
      <sheetName val="tngst1"/>
      <sheetName val="Output Sheet"/>
      <sheetName val="SUM-WDV"/>
      <sheetName val="4.L C GENERAL"/>
      <sheetName val="Oliver"/>
      <sheetName val="Pricelist"/>
      <sheetName val="AR"/>
      <sheetName val="ANX"/>
      <sheetName val="2005 Capital Plan"/>
      <sheetName val="2005 OneTimePLImpact Plan"/>
      <sheetName val="2005 Depreciation Plan"/>
      <sheetName val="2005 Project Summary"/>
      <sheetName val="2005 RecurringPLImpact Plan"/>
      <sheetName val="upa"/>
      <sheetName val="Lead Sheet"/>
      <sheetName val="Location &amp; Dept Master"/>
      <sheetName val="Kontensalden"/>
      <sheetName val="GL MASTER"/>
      <sheetName val="Cummulative method"/>
      <sheetName val="Asset &amp; Exp dump"/>
      <sheetName val="VENDOR MASTER"/>
      <sheetName val="NOVEMBER SWAMY ORG-I"/>
      <sheetName val="Monthly Break Up"/>
      <sheetName val="Rev Fct"/>
      <sheetName val="PT Cost Details"/>
      <sheetName val="BS &amp; Sch."/>
      <sheetName val="July 06-Mar 07"/>
      <sheetName val="June 2000"/>
      <sheetName val="7.0 CapEx"/>
      <sheetName val="Rates"/>
      <sheetName val="Investments"/>
      <sheetName val="Mount Fuji"/>
      <sheetName val="Sales Analysis"/>
      <sheetName val="ROYAL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sheetData sheetId="440" refreshError="1"/>
      <sheetData sheetId="441" refreshError="1"/>
      <sheetData sheetId="442" refreshError="1"/>
      <sheetData sheetId="443" refreshError="1"/>
      <sheetData sheetId="444"/>
      <sheetData sheetId="445"/>
      <sheetData sheetId="446" refreshError="1"/>
      <sheetData sheetId="447" refreshError="1"/>
      <sheetData sheetId="448"/>
      <sheetData sheetId="449"/>
      <sheetData sheetId="450"/>
      <sheetData sheetId="451"/>
      <sheetData sheetId="452"/>
      <sheetData sheetId="453"/>
      <sheetData sheetId="454"/>
      <sheetData sheetId="455"/>
      <sheetData sheetId="456"/>
      <sheetData sheetId="457"/>
      <sheetData sheetId="458" refreshError="1"/>
      <sheetData sheetId="459" refreshError="1"/>
      <sheetData sheetId="460" refreshError="1"/>
      <sheetData sheetId="461" refreshError="1"/>
      <sheetData sheetId="462" refreshError="1"/>
      <sheetData sheetId="463"/>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sheetData sheetId="531" refreshError="1"/>
      <sheetData sheetId="532"/>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sheetData sheetId="548" refreshError="1"/>
      <sheetData sheetId="549" refreshError="1"/>
      <sheetData sheetId="550"/>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FINAC01-02"/>
      <sheetName val="Groupings"/>
      <sheetName val="bsschedules"/>
      <sheetName val="SAP TB 8th oct03"/>
      <sheetName val="SAP TB as on 30-06-2005"/>
      <sheetName val="Fixed Assets"/>
      <sheetName val="Sheet2"/>
      <sheetName val="Commission -NED"/>
      <sheetName val="Commission Calc"/>
      <sheetName val="Notes to Accounts"/>
      <sheetName val="dividend"/>
      <sheetName val="Deta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4" Type="http://schemas.openxmlformats.org/officeDocument/2006/relationships/printerSettings" Target="../printerSettings/printerSettings1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4" Type="http://schemas.openxmlformats.org/officeDocument/2006/relationships/printerSettings" Target="../printerSettings/printerSettings1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4"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printerSettings" Target="../printerSettings/printerSettings32.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4" Type="http://schemas.openxmlformats.org/officeDocument/2006/relationships/printerSettings" Target="../printerSettings/printerSettings3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 Id="rId4" Type="http://schemas.openxmlformats.org/officeDocument/2006/relationships/printerSettings" Target="../printerSettings/printerSettings4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4" Type="http://schemas.openxmlformats.org/officeDocument/2006/relationships/printerSettings" Target="../printerSettings/printerSettings46.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3.bin"/><Relationship Id="rId7" Type="http://schemas.openxmlformats.org/officeDocument/2006/relationships/comments" Target="../comments5.xml"/><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vmlDrawing" Target="../drawings/vmlDrawing5.vml"/><Relationship Id="rId5" Type="http://schemas.openxmlformats.org/officeDocument/2006/relationships/drawing" Target="../drawings/drawing1.xml"/><Relationship Id="rId4" Type="http://schemas.openxmlformats.org/officeDocument/2006/relationships/printerSettings" Target="../printerSettings/printerSettings5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 Id="rId4" Type="http://schemas.openxmlformats.org/officeDocument/2006/relationships/printerSettings" Target="../printerSettings/printerSettings5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4" Type="http://schemas.openxmlformats.org/officeDocument/2006/relationships/printerSettings" Target="../printerSettings/printerSettings64.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4" Type="http://schemas.openxmlformats.org/officeDocument/2006/relationships/printerSettings" Target="../printerSettings/printerSettings68.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4" Type="http://schemas.openxmlformats.org/officeDocument/2006/relationships/printerSettings" Target="../printerSettings/printerSettings72.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4" Type="http://schemas.openxmlformats.org/officeDocument/2006/relationships/printerSettings" Target="../printerSettings/printerSettings76.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4" Type="http://schemas.openxmlformats.org/officeDocument/2006/relationships/printerSettings" Target="../printerSettings/printerSettings84.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86.bin"/><Relationship Id="rId1" Type="http://schemas.openxmlformats.org/officeDocument/2006/relationships/printerSettings" Target="../printerSettings/printerSettings8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E8"/>
  <sheetViews>
    <sheetView showGridLines="0" zoomScale="90" zoomScaleNormal="90" workbookViewId="0">
      <selection activeCell="C5" sqref="C5"/>
    </sheetView>
  </sheetViews>
  <sheetFormatPr defaultRowHeight="15"/>
  <cols>
    <col min="1" max="1" width="1.5703125" customWidth="1"/>
    <col min="2" max="2" width="36.42578125" customWidth="1"/>
    <col min="3" max="3" width="37.140625" customWidth="1"/>
    <col min="4" max="4" width="1.5703125" customWidth="1"/>
    <col min="5" max="5" width="31.42578125" style="442" customWidth="1"/>
  </cols>
  <sheetData>
    <row r="2" spans="2:5" s="441" customFormat="1">
      <c r="B2" s="823" t="s">
        <v>0</v>
      </c>
      <c r="C2" s="824" t="s">
        <v>1</v>
      </c>
      <c r="D2" s="1"/>
      <c r="E2" s="443" t="s">
        <v>2</v>
      </c>
    </row>
    <row r="3" spans="2:5">
      <c r="B3" s="700" t="s">
        <v>3</v>
      </c>
      <c r="C3" s="825" t="s">
        <v>4</v>
      </c>
      <c r="E3" s="590" t="s">
        <v>5</v>
      </c>
    </row>
    <row r="4" spans="2:5">
      <c r="B4" s="700" t="s">
        <v>6</v>
      </c>
      <c r="C4" s="822" t="s">
        <v>7</v>
      </c>
      <c r="E4" s="590" t="s">
        <v>8</v>
      </c>
    </row>
    <row r="5" spans="2:5">
      <c r="B5" s="700" t="s">
        <v>9</v>
      </c>
      <c r="C5" s="809" t="s">
        <v>10</v>
      </c>
      <c r="E5" s="590" t="s">
        <v>11</v>
      </c>
    </row>
    <row r="6" spans="2:5" ht="31.5" customHeight="1">
      <c r="B6" s="810" t="s">
        <v>12</v>
      </c>
      <c r="C6" s="810" t="s">
        <v>13</v>
      </c>
      <c r="E6" s="592" t="s">
        <v>14</v>
      </c>
    </row>
    <row r="7" spans="2:5">
      <c r="B7" s="700" t="s">
        <v>15</v>
      </c>
      <c r="C7" s="825" t="s">
        <v>16</v>
      </c>
      <c r="E7" s="590" t="s">
        <v>17</v>
      </c>
    </row>
    <row r="8" spans="2:5">
      <c r="B8" s="700" t="s">
        <v>18</v>
      </c>
      <c r="C8" s="825" t="s">
        <v>19</v>
      </c>
      <c r="E8" s="590"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O113"/>
  <sheetViews>
    <sheetView showGridLines="0" zoomScale="80" zoomScaleNormal="80" workbookViewId="0">
      <selection activeCell="F17" sqref="F17"/>
    </sheetView>
  </sheetViews>
  <sheetFormatPr defaultRowHeight="15"/>
  <cols>
    <col min="1" max="1" width="1.7109375" customWidth="1"/>
    <col min="2" max="2" width="11.42578125" customWidth="1"/>
    <col min="3" max="3" width="41" bestFit="1" customWidth="1"/>
    <col min="4" max="4" width="44.28515625" bestFit="1" customWidth="1"/>
    <col min="5" max="5" width="16.28515625" customWidth="1"/>
    <col min="6" max="6" width="20" bestFit="1" customWidth="1"/>
    <col min="7" max="7" width="20" customWidth="1"/>
    <col min="8" max="8" width="39.5703125" customWidth="1"/>
    <col min="9" max="9" width="20" style="694" customWidth="1"/>
    <col min="10" max="10" width="20" customWidth="1"/>
    <col min="11" max="11" width="20" style="694" customWidth="1"/>
    <col min="12" max="13" width="12.5703125" customWidth="1"/>
    <col min="14" max="14" width="36.7109375" bestFit="1" customWidth="1"/>
    <col min="15" max="15" width="69.140625" bestFit="1" customWidth="1"/>
  </cols>
  <sheetData>
    <row r="2" spans="2:15">
      <c r="B2" s="983" t="s">
        <v>21</v>
      </c>
      <c r="C2" s="983"/>
      <c r="D2" s="983"/>
      <c r="E2" s="983"/>
      <c r="F2" s="983"/>
      <c r="G2" s="983"/>
      <c r="H2" s="983"/>
      <c r="I2" s="983"/>
      <c r="J2" s="983"/>
      <c r="K2" s="983"/>
      <c r="L2" s="983"/>
      <c r="M2" s="637"/>
    </row>
    <row r="4" spans="2:15" s="441" customFormat="1" ht="44.25" customHeight="1">
      <c r="B4" s="826" t="s">
        <v>22</v>
      </c>
      <c r="C4" s="826" t="s">
        <v>23</v>
      </c>
      <c r="D4" s="827" t="s">
        <v>24</v>
      </c>
      <c r="E4" s="827" t="s">
        <v>25</v>
      </c>
      <c r="F4" s="828" t="s">
        <v>26</v>
      </c>
      <c r="G4" s="827" t="s">
        <v>22</v>
      </c>
      <c r="H4" s="827" t="s">
        <v>23</v>
      </c>
      <c r="I4" s="829" t="s">
        <v>27</v>
      </c>
      <c r="J4" s="827" t="s">
        <v>25</v>
      </c>
      <c r="K4" s="830" t="s">
        <v>28</v>
      </c>
      <c r="L4" s="826" t="s">
        <v>29</v>
      </c>
      <c r="M4" s="826" t="s">
        <v>30</v>
      </c>
      <c r="N4" s="826" t="s">
        <v>31</v>
      </c>
      <c r="O4" s="826" t="s">
        <v>32</v>
      </c>
    </row>
    <row r="5" spans="2:15">
      <c r="B5" s="700">
        <v>110201</v>
      </c>
      <c r="C5" s="640" t="s">
        <v>33</v>
      </c>
      <c r="D5" s="700">
        <v>5260</v>
      </c>
      <c r="E5" s="700"/>
      <c r="F5" s="699">
        <v>5260</v>
      </c>
      <c r="G5" s="701">
        <v>110201</v>
      </c>
      <c r="H5" s="699" t="s">
        <v>33</v>
      </c>
      <c r="I5" s="831">
        <v>604</v>
      </c>
      <c r="J5" s="699"/>
      <c r="K5" s="831">
        <f t="shared" ref="K5:K36" si="0">I5+J5</f>
        <v>604</v>
      </c>
      <c r="L5" s="700" t="s">
        <v>34</v>
      </c>
      <c r="M5" s="700" t="s">
        <v>35</v>
      </c>
      <c r="N5" s="700" t="s">
        <v>36</v>
      </c>
      <c r="O5" s="700" t="s">
        <v>37</v>
      </c>
    </row>
    <row r="6" spans="2:15">
      <c r="B6" s="700">
        <v>110202</v>
      </c>
      <c r="C6" s="640" t="s">
        <v>38</v>
      </c>
      <c r="D6" s="700">
        <v>3593.93</v>
      </c>
      <c r="E6" s="700"/>
      <c r="F6" s="699">
        <v>3593.93</v>
      </c>
      <c r="G6" s="701">
        <v>110202</v>
      </c>
      <c r="H6" s="699" t="s">
        <v>38</v>
      </c>
      <c r="I6" s="831">
        <v>8945.57</v>
      </c>
      <c r="J6" s="699"/>
      <c r="K6" s="831">
        <f t="shared" si="0"/>
        <v>8945.57</v>
      </c>
      <c r="L6" s="700" t="s">
        <v>34</v>
      </c>
      <c r="M6" s="700" t="s">
        <v>35</v>
      </c>
      <c r="N6" s="700" t="s">
        <v>36</v>
      </c>
      <c r="O6" s="700" t="s">
        <v>37</v>
      </c>
    </row>
    <row r="7" spans="2:15">
      <c r="B7" s="700">
        <v>110301</v>
      </c>
      <c r="C7" s="640" t="s">
        <v>39</v>
      </c>
      <c r="D7" s="700">
        <v>26041.66</v>
      </c>
      <c r="E7" s="700"/>
      <c r="F7" s="699">
        <v>26041.66</v>
      </c>
      <c r="G7" s="701">
        <v>110301</v>
      </c>
      <c r="H7" s="699" t="s">
        <v>39</v>
      </c>
      <c r="I7" s="831">
        <v>96364.97</v>
      </c>
      <c r="J7" s="699"/>
      <c r="K7" s="831">
        <f t="shared" si="0"/>
        <v>96364.97</v>
      </c>
      <c r="L7" s="700" t="s">
        <v>34</v>
      </c>
      <c r="M7" s="700" t="s">
        <v>35</v>
      </c>
      <c r="N7" s="700" t="s">
        <v>36</v>
      </c>
      <c r="O7" s="700" t="s">
        <v>40</v>
      </c>
    </row>
    <row r="8" spans="2:15">
      <c r="B8" s="700"/>
      <c r="C8" s="640"/>
      <c r="D8" s="700">
        <v>0</v>
      </c>
      <c r="E8" s="700"/>
      <c r="F8" s="699">
        <v>0</v>
      </c>
      <c r="G8" s="701">
        <v>120101</v>
      </c>
      <c r="H8" s="699" t="s">
        <v>41</v>
      </c>
      <c r="I8" s="831">
        <v>0</v>
      </c>
      <c r="J8" s="699"/>
      <c r="K8" s="831">
        <f t="shared" si="0"/>
        <v>0</v>
      </c>
      <c r="L8" s="700" t="s">
        <v>34</v>
      </c>
      <c r="M8" s="700" t="s">
        <v>35</v>
      </c>
      <c r="N8" s="700" t="s">
        <v>36</v>
      </c>
      <c r="O8" s="700" t="s">
        <v>40</v>
      </c>
    </row>
    <row r="9" spans="2:15">
      <c r="B9" s="700">
        <v>180101</v>
      </c>
      <c r="C9" s="640" t="s">
        <v>42</v>
      </c>
      <c r="D9" s="700">
        <v>6000</v>
      </c>
      <c r="E9" s="700"/>
      <c r="F9" s="699">
        <v>6000</v>
      </c>
      <c r="G9" s="701">
        <v>180101</v>
      </c>
      <c r="H9" s="699" t="s">
        <v>42</v>
      </c>
      <c r="I9" s="831">
        <v>6000</v>
      </c>
      <c r="J9" s="699"/>
      <c r="K9" s="831">
        <f t="shared" si="0"/>
        <v>6000</v>
      </c>
      <c r="L9" s="700" t="s">
        <v>34</v>
      </c>
      <c r="M9" s="700" t="s">
        <v>35</v>
      </c>
      <c r="N9" s="700" t="s">
        <v>43</v>
      </c>
      <c r="O9" s="700" t="s">
        <v>44</v>
      </c>
    </row>
    <row r="10" spans="2:15">
      <c r="B10" s="700">
        <v>120102</v>
      </c>
      <c r="C10" s="640" t="s">
        <v>45</v>
      </c>
      <c r="D10" s="700">
        <v>151.72</v>
      </c>
      <c r="E10" s="700"/>
      <c r="F10" s="699">
        <v>151.72</v>
      </c>
      <c r="G10" s="701">
        <v>120102</v>
      </c>
      <c r="H10" s="699" t="s">
        <v>45</v>
      </c>
      <c r="I10" s="831">
        <v>0</v>
      </c>
      <c r="J10" s="699"/>
      <c r="K10" s="831">
        <f t="shared" si="0"/>
        <v>0</v>
      </c>
      <c r="L10" s="700" t="s">
        <v>34</v>
      </c>
      <c r="M10" s="700" t="s">
        <v>35</v>
      </c>
      <c r="N10" s="700" t="s">
        <v>46</v>
      </c>
      <c r="O10" s="700" t="s">
        <v>47</v>
      </c>
    </row>
    <row r="11" spans="2:15">
      <c r="B11" s="700">
        <v>120201</v>
      </c>
      <c r="C11" s="640" t="s">
        <v>48</v>
      </c>
      <c r="D11" s="700">
        <v>84033.549999999988</v>
      </c>
      <c r="E11" s="700">
        <v>20999.7</v>
      </c>
      <c r="F11" s="699">
        <v>105033.24999999999</v>
      </c>
      <c r="G11" s="701">
        <v>120201</v>
      </c>
      <c r="H11" s="699" t="s">
        <v>48</v>
      </c>
      <c r="I11" s="831">
        <v>100134.27</v>
      </c>
      <c r="J11" s="699">
        <v>76695.8</v>
      </c>
      <c r="K11" s="831">
        <f t="shared" si="0"/>
        <v>176830.07</v>
      </c>
      <c r="L11" s="700" t="s">
        <v>34</v>
      </c>
      <c r="M11" s="700" t="s">
        <v>35</v>
      </c>
      <c r="N11" s="700" t="s">
        <v>49</v>
      </c>
      <c r="O11" s="700" t="s">
        <v>49</v>
      </c>
    </row>
    <row r="12" spans="2:15">
      <c r="B12" s="700">
        <v>120203</v>
      </c>
      <c r="C12" t="s">
        <v>50</v>
      </c>
      <c r="D12" s="700">
        <v>0</v>
      </c>
      <c r="E12" s="700">
        <v>0</v>
      </c>
      <c r="F12" s="699">
        <v>0</v>
      </c>
      <c r="G12" s="701">
        <v>120203</v>
      </c>
      <c r="H12" s="699" t="s">
        <v>50</v>
      </c>
      <c r="I12" s="831">
        <v>0</v>
      </c>
      <c r="J12" s="832">
        <v>427</v>
      </c>
      <c r="K12" s="831">
        <f t="shared" si="0"/>
        <v>427</v>
      </c>
      <c r="L12" s="700" t="s">
        <v>34</v>
      </c>
      <c r="M12" s="700" t="s">
        <v>35</v>
      </c>
      <c r="N12" s="700" t="s">
        <v>49</v>
      </c>
      <c r="O12" s="700" t="s">
        <v>49</v>
      </c>
    </row>
    <row r="13" spans="2:15">
      <c r="B13" s="700">
        <v>120202</v>
      </c>
      <c r="C13" s="640" t="s">
        <v>51</v>
      </c>
      <c r="D13" s="700">
        <v>0</v>
      </c>
      <c r="E13" s="700"/>
      <c r="F13" s="699">
        <v>0</v>
      </c>
      <c r="G13" s="701">
        <v>120202</v>
      </c>
      <c r="H13" s="699" t="s">
        <v>51</v>
      </c>
      <c r="I13" s="699">
        <v>0</v>
      </c>
      <c r="J13" s="699"/>
      <c r="K13" s="831">
        <f t="shared" si="0"/>
        <v>0</v>
      </c>
      <c r="L13" s="700" t="s">
        <v>34</v>
      </c>
      <c r="M13" s="700" t="s">
        <v>35</v>
      </c>
      <c r="N13" s="700" t="s">
        <v>49</v>
      </c>
      <c r="O13" s="700" t="s">
        <v>49</v>
      </c>
    </row>
    <row r="14" spans="2:15">
      <c r="B14" s="700">
        <v>120205</v>
      </c>
      <c r="C14" s="640" t="s">
        <v>52</v>
      </c>
      <c r="D14" s="700">
        <v>0</v>
      </c>
      <c r="E14" s="700">
        <v>-19860.7</v>
      </c>
      <c r="F14" s="699">
        <v>-19860.7</v>
      </c>
      <c r="G14" s="701">
        <v>120205</v>
      </c>
      <c r="H14" s="699" t="s">
        <v>52</v>
      </c>
      <c r="I14" s="831">
        <v>0</v>
      </c>
      <c r="J14" s="699">
        <v>-76695.8</v>
      </c>
      <c r="K14" s="831">
        <f t="shared" si="0"/>
        <v>-76695.8</v>
      </c>
      <c r="L14" s="700" t="s">
        <v>34</v>
      </c>
      <c r="M14" s="700" t="s">
        <v>53</v>
      </c>
      <c r="N14" s="700" t="s">
        <v>54</v>
      </c>
      <c r="O14" s="700" t="s">
        <v>55</v>
      </c>
    </row>
    <row r="15" spans="2:15">
      <c r="B15" s="700"/>
      <c r="C15" s="640"/>
      <c r="D15" s="700">
        <v>1771.01</v>
      </c>
      <c r="E15" s="700"/>
      <c r="F15" s="699">
        <v>1771.01</v>
      </c>
      <c r="G15" s="701">
        <v>120207</v>
      </c>
      <c r="H15" s="699" t="s">
        <v>56</v>
      </c>
      <c r="I15" s="831">
        <v>8966.81</v>
      </c>
      <c r="J15" s="699"/>
      <c r="K15" s="831">
        <f t="shared" si="0"/>
        <v>8966.81</v>
      </c>
      <c r="L15" s="700" t="s">
        <v>34</v>
      </c>
      <c r="M15" s="700" t="s">
        <v>53</v>
      </c>
      <c r="N15" s="700" t="s">
        <v>54</v>
      </c>
      <c r="O15" s="700" t="s">
        <v>55</v>
      </c>
    </row>
    <row r="16" spans="2:15">
      <c r="B16" s="700"/>
      <c r="C16" s="640"/>
      <c r="D16" s="700">
        <v>6699.55</v>
      </c>
      <c r="E16" s="700"/>
      <c r="F16" s="699">
        <v>6699.55</v>
      </c>
      <c r="G16" s="701">
        <v>120208</v>
      </c>
      <c r="H16" s="699" t="s">
        <v>57</v>
      </c>
      <c r="I16" s="831">
        <v>10307.84</v>
      </c>
      <c r="J16" s="699"/>
      <c r="K16" s="831">
        <f t="shared" si="0"/>
        <v>10307.84</v>
      </c>
      <c r="L16" s="700" t="s">
        <v>34</v>
      </c>
      <c r="M16" s="700" t="s">
        <v>53</v>
      </c>
      <c r="N16" s="700" t="s">
        <v>54</v>
      </c>
      <c r="O16" s="700" t="s">
        <v>55</v>
      </c>
    </row>
    <row r="17" spans="2:15">
      <c r="B17" s="700">
        <v>120301</v>
      </c>
      <c r="C17" s="640" t="s">
        <v>58</v>
      </c>
      <c r="D17" s="700">
        <v>-5712.83</v>
      </c>
      <c r="E17" s="700"/>
      <c r="F17" s="699">
        <v>-5712.83</v>
      </c>
      <c r="G17" s="701">
        <v>120301</v>
      </c>
      <c r="H17" s="699" t="s">
        <v>58</v>
      </c>
      <c r="I17" s="831">
        <v>-5712.83</v>
      </c>
      <c r="J17" s="699"/>
      <c r="K17" s="831">
        <f t="shared" si="0"/>
        <v>-5712.83</v>
      </c>
      <c r="L17" s="700" t="s">
        <v>34</v>
      </c>
      <c r="M17" s="700" t="s">
        <v>35</v>
      </c>
      <c r="N17" s="700" t="s">
        <v>49</v>
      </c>
      <c r="O17" s="700" t="s">
        <v>49</v>
      </c>
    </row>
    <row r="18" spans="2:15">
      <c r="B18" s="700">
        <v>124000</v>
      </c>
      <c r="C18" s="640" t="s">
        <v>59</v>
      </c>
      <c r="D18" s="700">
        <v>-30.99</v>
      </c>
      <c r="E18" s="700"/>
      <c r="F18" s="699">
        <v>-30.99</v>
      </c>
      <c r="G18" s="701">
        <v>124000</v>
      </c>
      <c r="H18" s="640" t="s">
        <v>59</v>
      </c>
      <c r="I18" s="831">
        <v>30.47</v>
      </c>
      <c r="J18" s="699"/>
      <c r="K18" s="831">
        <f t="shared" si="0"/>
        <v>30.47</v>
      </c>
      <c r="L18" s="700" t="s">
        <v>34</v>
      </c>
      <c r="M18" s="700" t="s">
        <v>35</v>
      </c>
      <c r="N18" s="700" t="s">
        <v>60</v>
      </c>
      <c r="O18" s="700" t="s">
        <v>61</v>
      </c>
    </row>
    <row r="19" spans="2:15">
      <c r="B19" s="700">
        <v>124032</v>
      </c>
      <c r="C19" s="640" t="s">
        <v>62</v>
      </c>
      <c r="D19" s="700">
        <v>0</v>
      </c>
      <c r="E19" s="700"/>
      <c r="F19" s="699">
        <v>0</v>
      </c>
      <c r="G19" s="700">
        <v>124032</v>
      </c>
      <c r="H19" s="640" t="s">
        <v>62</v>
      </c>
      <c r="I19" s="831">
        <v>0</v>
      </c>
      <c r="J19" s="699"/>
      <c r="K19" s="831">
        <f t="shared" si="0"/>
        <v>0</v>
      </c>
      <c r="L19" s="700" t="s">
        <v>34</v>
      </c>
      <c r="M19" s="700" t="s">
        <v>35</v>
      </c>
      <c r="N19" s="700" t="s">
        <v>60</v>
      </c>
      <c r="O19" s="700" t="s">
        <v>61</v>
      </c>
    </row>
    <row r="20" spans="2:15">
      <c r="B20" s="700">
        <v>180102</v>
      </c>
      <c r="C20" s="640" t="s">
        <v>63</v>
      </c>
      <c r="D20" s="700">
        <v>2600</v>
      </c>
      <c r="E20" s="700"/>
      <c r="F20" s="699">
        <v>2600</v>
      </c>
      <c r="G20" s="701">
        <v>180102</v>
      </c>
      <c r="H20" s="699" t="s">
        <v>63</v>
      </c>
      <c r="I20" s="831">
        <v>2600</v>
      </c>
      <c r="J20" s="699"/>
      <c r="K20" s="831">
        <f t="shared" si="0"/>
        <v>2600</v>
      </c>
      <c r="L20" s="700" t="s">
        <v>34</v>
      </c>
      <c r="M20" s="700" t="s">
        <v>35</v>
      </c>
      <c r="N20" s="700" t="s">
        <v>46</v>
      </c>
      <c r="O20" s="700" t="s">
        <v>64</v>
      </c>
    </row>
    <row r="21" spans="2:15">
      <c r="B21" s="700">
        <v>130103</v>
      </c>
      <c r="C21" s="640" t="s">
        <v>65</v>
      </c>
      <c r="D21" s="700">
        <v>0</v>
      </c>
      <c r="E21" s="700">
        <v>2275.0700000000002</v>
      </c>
      <c r="F21" s="699">
        <v>2275.0700000000002</v>
      </c>
      <c r="G21" s="701">
        <v>130103</v>
      </c>
      <c r="H21" s="699" t="s">
        <v>65</v>
      </c>
      <c r="I21" s="831">
        <v>0</v>
      </c>
      <c r="J21" s="699">
        <v>28864.27</v>
      </c>
      <c r="K21" s="831">
        <f t="shared" si="0"/>
        <v>28864.27</v>
      </c>
      <c r="L21" s="700" t="s">
        <v>34</v>
      </c>
      <c r="M21" s="700" t="s">
        <v>35</v>
      </c>
      <c r="N21" s="700" t="s">
        <v>66</v>
      </c>
      <c r="O21" s="700" t="s">
        <v>67</v>
      </c>
    </row>
    <row r="22" spans="2:15">
      <c r="B22" s="701">
        <v>130201</v>
      </c>
      <c r="C22" s="833" t="s">
        <v>68</v>
      </c>
      <c r="D22" s="700">
        <v>2098</v>
      </c>
      <c r="E22" s="700"/>
      <c r="F22" s="699">
        <v>2098</v>
      </c>
      <c r="G22" s="701">
        <v>130201</v>
      </c>
      <c r="H22" s="833" t="s">
        <v>68</v>
      </c>
      <c r="I22" s="831">
        <v>2998</v>
      </c>
      <c r="J22" s="699"/>
      <c r="K22" s="831">
        <f t="shared" si="0"/>
        <v>2998</v>
      </c>
      <c r="L22" s="700" t="s">
        <v>34</v>
      </c>
      <c r="M22" s="700" t="s">
        <v>35</v>
      </c>
      <c r="N22" s="700" t="s">
        <v>66</v>
      </c>
      <c r="O22" s="700" t="s">
        <v>69</v>
      </c>
    </row>
    <row r="23" spans="2:15">
      <c r="B23" s="700">
        <v>130202</v>
      </c>
      <c r="C23" s="640" t="s">
        <v>70</v>
      </c>
      <c r="D23" s="700">
        <v>301.33</v>
      </c>
      <c r="E23" s="700"/>
      <c r="F23" s="699">
        <v>301.33</v>
      </c>
      <c r="G23" s="701">
        <v>130202</v>
      </c>
      <c r="H23" s="699" t="s">
        <v>70</v>
      </c>
      <c r="I23" s="831">
        <v>902.78</v>
      </c>
      <c r="J23" s="699"/>
      <c r="K23" s="831">
        <f t="shared" si="0"/>
        <v>902.78</v>
      </c>
      <c r="L23" s="700" t="s">
        <v>34</v>
      </c>
      <c r="M23" s="700" t="s">
        <v>35</v>
      </c>
      <c r="N23" s="700" t="s">
        <v>66</v>
      </c>
      <c r="O23" s="700" t="s">
        <v>69</v>
      </c>
    </row>
    <row r="24" spans="2:15">
      <c r="B24" s="700">
        <v>130204</v>
      </c>
      <c r="C24" s="640" t="s">
        <v>71</v>
      </c>
      <c r="D24" s="700">
        <v>7650</v>
      </c>
      <c r="E24" s="700"/>
      <c r="F24" s="699">
        <v>7650</v>
      </c>
      <c r="G24" s="701">
        <v>130204</v>
      </c>
      <c r="H24" s="699" t="s">
        <v>71</v>
      </c>
      <c r="I24" s="831">
        <v>8550</v>
      </c>
      <c r="J24" s="699"/>
      <c r="K24" s="831">
        <f t="shared" si="0"/>
        <v>8550</v>
      </c>
      <c r="L24" s="700" t="s">
        <v>34</v>
      </c>
      <c r="M24" s="700" t="s">
        <v>35</v>
      </c>
      <c r="N24" s="700" t="s">
        <v>66</v>
      </c>
      <c r="O24" s="700" t="s">
        <v>69</v>
      </c>
    </row>
    <row r="25" spans="2:15">
      <c r="B25" s="700">
        <v>130205</v>
      </c>
      <c r="C25" s="640" t="s">
        <v>72</v>
      </c>
      <c r="D25" s="700">
        <v>56.86</v>
      </c>
      <c r="E25" s="700"/>
      <c r="F25" s="699">
        <v>56.86</v>
      </c>
      <c r="G25" s="701">
        <v>130205</v>
      </c>
      <c r="H25" s="699" t="s">
        <v>72</v>
      </c>
      <c r="I25" s="831">
        <v>101.49</v>
      </c>
      <c r="J25" s="699"/>
      <c r="K25" s="831">
        <f t="shared" si="0"/>
        <v>101.49</v>
      </c>
      <c r="L25" s="700" t="s">
        <v>34</v>
      </c>
      <c r="M25" s="700" t="s">
        <v>35</v>
      </c>
      <c r="N25" s="700" t="s">
        <v>66</v>
      </c>
      <c r="O25" s="700" t="s">
        <v>69</v>
      </c>
    </row>
    <row r="26" spans="2:15">
      <c r="B26" s="700">
        <v>140101</v>
      </c>
      <c r="C26" s="640" t="s">
        <v>73</v>
      </c>
      <c r="D26" s="700">
        <v>59474.13</v>
      </c>
      <c r="E26" s="700"/>
      <c r="F26" s="700">
        <v>59474.13</v>
      </c>
      <c r="G26" s="701">
        <v>140101</v>
      </c>
      <c r="H26" s="699" t="s">
        <v>73</v>
      </c>
      <c r="I26" s="831">
        <v>59474.13</v>
      </c>
      <c r="J26" s="699"/>
      <c r="K26" s="831">
        <f t="shared" si="0"/>
        <v>59474.13</v>
      </c>
      <c r="L26" s="700" t="s">
        <v>34</v>
      </c>
      <c r="M26" s="700" t="s">
        <v>35</v>
      </c>
      <c r="N26" s="700" t="s">
        <v>74</v>
      </c>
      <c r="O26" s="700" t="s">
        <v>75</v>
      </c>
    </row>
    <row r="27" spans="2:15">
      <c r="B27" s="700">
        <v>140102</v>
      </c>
      <c r="C27" s="640" t="s">
        <v>76</v>
      </c>
      <c r="D27" s="700">
        <v>-59474.13</v>
      </c>
      <c r="E27" s="700"/>
      <c r="F27" s="700">
        <v>-59474.13</v>
      </c>
      <c r="G27" s="701">
        <v>140102</v>
      </c>
      <c r="H27" s="699" t="s">
        <v>76</v>
      </c>
      <c r="I27" s="831">
        <v>-59474.13</v>
      </c>
      <c r="J27" s="699"/>
      <c r="K27" s="831">
        <f t="shared" si="0"/>
        <v>-59474.13</v>
      </c>
      <c r="L27" s="700" t="s">
        <v>34</v>
      </c>
      <c r="M27" s="700" t="s">
        <v>35</v>
      </c>
      <c r="N27" s="700" t="s">
        <v>74</v>
      </c>
      <c r="O27" s="700" t="s">
        <v>75</v>
      </c>
    </row>
    <row r="28" spans="2:15">
      <c r="B28" s="700">
        <v>140103</v>
      </c>
      <c r="C28" s="640" t="s">
        <v>77</v>
      </c>
      <c r="D28" s="700">
        <v>5557.87</v>
      </c>
      <c r="E28" s="700"/>
      <c r="F28" s="699">
        <v>5557.87</v>
      </c>
      <c r="G28" s="701">
        <v>140103</v>
      </c>
      <c r="H28" s="699" t="s">
        <v>77</v>
      </c>
      <c r="I28" s="831">
        <v>6535.85</v>
      </c>
      <c r="J28" s="699"/>
      <c r="K28" s="831">
        <f t="shared" si="0"/>
        <v>6535.85</v>
      </c>
      <c r="L28" s="700" t="s">
        <v>34</v>
      </c>
      <c r="M28" s="700" t="s">
        <v>35</v>
      </c>
      <c r="N28" s="700" t="s">
        <v>74</v>
      </c>
      <c r="O28" s="700" t="s">
        <v>78</v>
      </c>
    </row>
    <row r="29" spans="2:15">
      <c r="B29" s="700">
        <v>140104</v>
      </c>
      <c r="C29" s="640" t="s">
        <v>79</v>
      </c>
      <c r="D29" s="700">
        <v>-5240.26</v>
      </c>
      <c r="E29" s="700"/>
      <c r="F29" s="699">
        <v>-5240.26</v>
      </c>
      <c r="G29" s="701">
        <v>140104</v>
      </c>
      <c r="H29" s="699" t="s">
        <v>79</v>
      </c>
      <c r="I29" s="831">
        <v>-5620.62</v>
      </c>
      <c r="J29" s="699"/>
      <c r="K29" s="831">
        <f t="shared" si="0"/>
        <v>-5620.62</v>
      </c>
      <c r="L29" s="700" t="s">
        <v>34</v>
      </c>
      <c r="M29" s="700" t="s">
        <v>35</v>
      </c>
      <c r="N29" s="700" t="s">
        <v>74</v>
      </c>
      <c r="O29" s="700" t="s">
        <v>78</v>
      </c>
    </row>
    <row r="30" spans="2:15">
      <c r="B30" s="700">
        <v>140107</v>
      </c>
      <c r="C30" s="640" t="s">
        <v>80</v>
      </c>
      <c r="D30" s="700">
        <v>13123</v>
      </c>
      <c r="E30" s="700"/>
      <c r="F30" s="699">
        <v>13123</v>
      </c>
      <c r="G30" s="701">
        <v>140107</v>
      </c>
      <c r="H30" s="699" t="s">
        <v>80</v>
      </c>
      <c r="I30" s="831">
        <v>13123</v>
      </c>
      <c r="J30" s="699"/>
      <c r="K30" s="831">
        <f t="shared" si="0"/>
        <v>13123</v>
      </c>
      <c r="L30" s="700" t="s">
        <v>34</v>
      </c>
      <c r="M30" s="700" t="s">
        <v>35</v>
      </c>
      <c r="N30" s="700" t="s">
        <v>74</v>
      </c>
      <c r="O30" s="700" t="s">
        <v>81</v>
      </c>
    </row>
    <row r="31" spans="2:15">
      <c r="B31" s="700">
        <v>140108</v>
      </c>
      <c r="C31" s="640" t="s">
        <v>82</v>
      </c>
      <c r="D31" s="700">
        <v>-13123</v>
      </c>
      <c r="E31" s="700"/>
      <c r="F31" s="699">
        <v>-13123</v>
      </c>
      <c r="G31" s="701">
        <v>140108</v>
      </c>
      <c r="H31" s="699" t="s">
        <v>82</v>
      </c>
      <c r="I31" s="831">
        <v>-13123</v>
      </c>
      <c r="J31" s="699"/>
      <c r="K31" s="831">
        <f t="shared" si="0"/>
        <v>-13123</v>
      </c>
      <c r="L31" s="700" t="s">
        <v>34</v>
      </c>
      <c r="M31" s="700" t="s">
        <v>35</v>
      </c>
      <c r="N31" s="700" t="s">
        <v>74</v>
      </c>
      <c r="O31" s="700" t="s">
        <v>81</v>
      </c>
    </row>
    <row r="32" spans="2:15">
      <c r="B32" s="700">
        <v>140109</v>
      </c>
      <c r="C32" s="640" t="s">
        <v>83</v>
      </c>
      <c r="D32" s="700">
        <v>3724.93</v>
      </c>
      <c r="E32" s="700"/>
      <c r="F32" s="699">
        <v>3724.93</v>
      </c>
      <c r="G32" s="701">
        <v>140109</v>
      </c>
      <c r="H32" s="699" t="s">
        <v>83</v>
      </c>
      <c r="I32" s="831">
        <v>3724.93</v>
      </c>
      <c r="J32" s="699"/>
      <c r="K32" s="831">
        <f t="shared" si="0"/>
        <v>3724.93</v>
      </c>
      <c r="L32" s="700" t="s">
        <v>34</v>
      </c>
      <c r="M32" s="700" t="s">
        <v>35</v>
      </c>
      <c r="N32" s="700" t="s">
        <v>74</v>
      </c>
      <c r="O32" s="700" t="s">
        <v>84</v>
      </c>
    </row>
    <row r="33" spans="2:15">
      <c r="B33" s="700">
        <v>140110</v>
      </c>
      <c r="C33" s="640" t="s">
        <v>85</v>
      </c>
      <c r="D33" s="700">
        <v>-3345.9</v>
      </c>
      <c r="E33" s="700"/>
      <c r="F33" s="699">
        <v>-3345.9</v>
      </c>
      <c r="G33" s="701">
        <v>140110</v>
      </c>
      <c r="H33" s="699" t="s">
        <v>85</v>
      </c>
      <c r="I33" s="831">
        <v>-3479.7</v>
      </c>
      <c r="J33" s="699"/>
      <c r="K33" s="831">
        <f t="shared" si="0"/>
        <v>-3479.7</v>
      </c>
      <c r="L33" s="700" t="s">
        <v>34</v>
      </c>
      <c r="M33" s="700" t="s">
        <v>35</v>
      </c>
      <c r="N33" s="700" t="s">
        <v>74</v>
      </c>
      <c r="O33" s="700" t="s">
        <v>84</v>
      </c>
    </row>
    <row r="34" spans="2:15">
      <c r="B34" s="700">
        <v>130206</v>
      </c>
      <c r="C34" s="640" t="s">
        <v>86</v>
      </c>
      <c r="D34" s="700">
        <v>-1029.76</v>
      </c>
      <c r="E34" s="700">
        <v>1029.76</v>
      </c>
      <c r="F34" s="699">
        <v>0</v>
      </c>
      <c r="G34" s="701">
        <v>130206</v>
      </c>
      <c r="H34" s="699" t="s">
        <v>86</v>
      </c>
      <c r="I34" s="831">
        <v>-11300.12</v>
      </c>
      <c r="J34" s="699">
        <v>11300.12</v>
      </c>
      <c r="K34" s="831">
        <f t="shared" si="0"/>
        <v>0</v>
      </c>
      <c r="L34" s="700" t="s">
        <v>34</v>
      </c>
      <c r="M34" s="700" t="s">
        <v>35</v>
      </c>
      <c r="N34" s="700" t="s">
        <v>43</v>
      </c>
      <c r="O34" s="700" t="s">
        <v>87</v>
      </c>
    </row>
    <row r="35" spans="2:15">
      <c r="B35" s="700">
        <v>130207</v>
      </c>
      <c r="C35" s="640" t="s">
        <v>88</v>
      </c>
      <c r="D35" s="700">
        <v>-6046.73</v>
      </c>
      <c r="E35" s="700">
        <v>6046.73</v>
      </c>
      <c r="F35" s="699">
        <v>0</v>
      </c>
      <c r="G35" s="701">
        <v>130207</v>
      </c>
      <c r="H35" s="699" t="s">
        <v>88</v>
      </c>
      <c r="I35" s="831">
        <v>48259.81</v>
      </c>
      <c r="J35" s="699"/>
      <c r="K35" s="831">
        <f t="shared" si="0"/>
        <v>48259.81</v>
      </c>
      <c r="L35" s="700" t="s">
        <v>34</v>
      </c>
      <c r="M35" s="700" t="s">
        <v>35</v>
      </c>
      <c r="N35" s="700" t="s">
        <v>43</v>
      </c>
      <c r="O35" s="700" t="s">
        <v>87</v>
      </c>
    </row>
    <row r="36" spans="2:15">
      <c r="B36" s="700">
        <v>130208</v>
      </c>
      <c r="C36" s="640" t="s">
        <v>89</v>
      </c>
      <c r="D36" s="700">
        <v>-3723.92</v>
      </c>
      <c r="E36" s="700">
        <v>3723.92</v>
      </c>
      <c r="F36" s="699">
        <v>0</v>
      </c>
      <c r="G36" s="701">
        <v>130208</v>
      </c>
      <c r="H36" s="699" t="s">
        <v>89</v>
      </c>
      <c r="I36" s="831">
        <v>-4013.19</v>
      </c>
      <c r="J36" s="699">
        <v>4013.19</v>
      </c>
      <c r="K36" s="831">
        <f t="shared" si="0"/>
        <v>0</v>
      </c>
      <c r="L36" s="700" t="s">
        <v>34</v>
      </c>
      <c r="M36" s="700" t="s">
        <v>35</v>
      </c>
      <c r="N36" s="700" t="s">
        <v>43</v>
      </c>
      <c r="O36" s="700" t="s">
        <v>87</v>
      </c>
    </row>
    <row r="37" spans="2:15">
      <c r="B37" s="700">
        <v>180103</v>
      </c>
      <c r="C37" s="640" t="s">
        <v>90</v>
      </c>
      <c r="D37" s="834">
        <v>0</v>
      </c>
      <c r="E37" s="835"/>
      <c r="F37" s="835">
        <v>0</v>
      </c>
      <c r="G37" s="701">
        <v>180103</v>
      </c>
      <c r="H37" s="699" t="s">
        <v>90</v>
      </c>
      <c r="I37" s="831">
        <v>0</v>
      </c>
      <c r="J37" s="699"/>
      <c r="K37" s="831">
        <f t="shared" ref="K37:K59" si="1">I37+J37</f>
        <v>0</v>
      </c>
      <c r="L37" s="700" t="s">
        <v>34</v>
      </c>
      <c r="M37" s="700" t="s">
        <v>35</v>
      </c>
      <c r="N37" s="700" t="s">
        <v>91</v>
      </c>
      <c r="O37" s="700"/>
    </row>
    <row r="38" spans="2:15">
      <c r="B38" s="700">
        <v>230102</v>
      </c>
      <c r="C38" s="640" t="s">
        <v>92</v>
      </c>
      <c r="D38" s="700">
        <v>0</v>
      </c>
      <c r="E38" s="700"/>
      <c r="F38" s="699">
        <v>0</v>
      </c>
      <c r="G38" s="701">
        <v>230102</v>
      </c>
      <c r="H38" s="699" t="s">
        <v>92</v>
      </c>
      <c r="I38" s="831">
        <v>0</v>
      </c>
      <c r="J38" s="699"/>
      <c r="K38" s="831">
        <f t="shared" si="1"/>
        <v>0</v>
      </c>
      <c r="L38" s="700" t="s">
        <v>34</v>
      </c>
      <c r="M38" s="700" t="s">
        <v>53</v>
      </c>
      <c r="N38" s="700" t="s">
        <v>93</v>
      </c>
      <c r="O38" s="700" t="s">
        <v>93</v>
      </c>
    </row>
    <row r="39" spans="2:15">
      <c r="B39" s="700">
        <v>230201</v>
      </c>
      <c r="C39" s="640" t="s">
        <v>94</v>
      </c>
      <c r="D39" s="700">
        <v>-2587.25</v>
      </c>
      <c r="E39" s="700">
        <v>-2275.0700000000002</v>
      </c>
      <c r="F39" s="699">
        <v>-4862.32</v>
      </c>
      <c r="G39" s="701">
        <v>230201</v>
      </c>
      <c r="H39" s="699" t="s">
        <v>94</v>
      </c>
      <c r="I39" s="831">
        <v>-72068.100000000006</v>
      </c>
      <c r="J39" s="699">
        <v>-28864.27</v>
      </c>
      <c r="K39" s="831">
        <f t="shared" si="1"/>
        <v>-100932.37000000001</v>
      </c>
      <c r="L39" s="700" t="s">
        <v>34</v>
      </c>
      <c r="M39" s="700" t="s">
        <v>53</v>
      </c>
      <c r="N39" s="700" t="s">
        <v>93</v>
      </c>
      <c r="O39" s="700" t="s">
        <v>93</v>
      </c>
    </row>
    <row r="40" spans="2:15" s="706" customFormat="1">
      <c r="B40" s="836"/>
      <c r="C40" s="705"/>
      <c r="D40" s="836">
        <v>0</v>
      </c>
      <c r="E40" s="836">
        <v>-10800.4</v>
      </c>
      <c r="F40" s="837">
        <v>-10800.4</v>
      </c>
      <c r="G40" s="838">
        <v>230201</v>
      </c>
      <c r="H40" s="837" t="s">
        <v>95</v>
      </c>
      <c r="I40" s="839"/>
      <c r="J40" s="840">
        <v>-15313.31</v>
      </c>
      <c r="K40" s="831">
        <f t="shared" si="1"/>
        <v>-15313.31</v>
      </c>
      <c r="L40" s="836" t="s">
        <v>34</v>
      </c>
      <c r="M40" s="836" t="s">
        <v>53</v>
      </c>
      <c r="N40" s="836" t="s">
        <v>93</v>
      </c>
      <c r="O40" s="836" t="s">
        <v>96</v>
      </c>
    </row>
    <row r="41" spans="2:15">
      <c r="B41" s="700">
        <v>230302</v>
      </c>
      <c r="C41" s="640" t="s">
        <v>97</v>
      </c>
      <c r="D41" s="700">
        <v>-150646.42000000001</v>
      </c>
      <c r="E41" s="700"/>
      <c r="F41" s="699">
        <v>-150646.42000000001</v>
      </c>
      <c r="G41" s="701">
        <v>230302</v>
      </c>
      <c r="H41" s="699" t="s">
        <v>97</v>
      </c>
      <c r="I41" s="831">
        <v>-198572.73</v>
      </c>
      <c r="J41" s="699"/>
      <c r="K41" s="831">
        <f t="shared" si="1"/>
        <v>-198572.73</v>
      </c>
      <c r="L41" s="700" t="s">
        <v>34</v>
      </c>
      <c r="M41" s="700" t="s">
        <v>53</v>
      </c>
      <c r="N41" s="700" t="s">
        <v>98</v>
      </c>
      <c r="O41" s="700" t="s">
        <v>99</v>
      </c>
    </row>
    <row r="42" spans="2:15">
      <c r="B42" s="700"/>
      <c r="C42" s="640"/>
      <c r="D42" s="700">
        <v>-6699.55</v>
      </c>
      <c r="E42" s="700"/>
      <c r="F42" s="699">
        <v>-6699.55</v>
      </c>
      <c r="G42" s="701">
        <v>230303</v>
      </c>
      <c r="H42" s="699" t="s">
        <v>100</v>
      </c>
      <c r="I42" s="831">
        <v>-10307.84</v>
      </c>
      <c r="J42" s="699"/>
      <c r="K42" s="831">
        <f t="shared" si="1"/>
        <v>-10307.84</v>
      </c>
      <c r="L42" s="700" t="s">
        <v>34</v>
      </c>
      <c r="M42" s="700" t="s">
        <v>53</v>
      </c>
      <c r="N42" s="700" t="s">
        <v>98</v>
      </c>
      <c r="O42" s="700" t="s">
        <v>99</v>
      </c>
    </row>
    <row r="43" spans="2:15">
      <c r="B43" s="700"/>
      <c r="C43" s="640"/>
      <c r="D43" s="700">
        <v>-5014.46</v>
      </c>
      <c r="E43" s="700"/>
      <c r="F43" s="699">
        <v>-5014.46</v>
      </c>
      <c r="G43" s="701">
        <v>230307</v>
      </c>
      <c r="H43" s="699" t="s">
        <v>101</v>
      </c>
      <c r="I43" s="831">
        <v>-18848.12</v>
      </c>
      <c r="J43" s="699"/>
      <c r="K43" s="831">
        <f t="shared" si="1"/>
        <v>-18848.12</v>
      </c>
      <c r="L43" s="700" t="s">
        <v>34</v>
      </c>
      <c r="M43" s="700" t="s">
        <v>53</v>
      </c>
      <c r="N43" s="700" t="s">
        <v>98</v>
      </c>
      <c r="O43" s="700" t="s">
        <v>99</v>
      </c>
    </row>
    <row r="44" spans="2:15">
      <c r="B44" s="700"/>
      <c r="C44" s="640"/>
      <c r="D44" s="700">
        <v>-2317.34</v>
      </c>
      <c r="E44" s="700"/>
      <c r="F44" s="699">
        <v>-2317.34</v>
      </c>
      <c r="G44" s="701">
        <v>230308</v>
      </c>
      <c r="H44" s="699" t="s">
        <v>102</v>
      </c>
      <c r="I44" s="831">
        <v>0</v>
      </c>
      <c r="J44" s="699"/>
      <c r="K44" s="831">
        <f t="shared" si="1"/>
        <v>0</v>
      </c>
      <c r="L44" s="700" t="s">
        <v>34</v>
      </c>
      <c r="M44" s="700" t="s">
        <v>53</v>
      </c>
      <c r="N44" s="700" t="s">
        <v>98</v>
      </c>
      <c r="O44" s="700" t="s">
        <v>99</v>
      </c>
    </row>
    <row r="45" spans="2:15">
      <c r="B45" s="700">
        <v>240102</v>
      </c>
      <c r="C45" s="640" t="s">
        <v>103</v>
      </c>
      <c r="D45" s="700">
        <v>-0.04</v>
      </c>
      <c r="E45" s="700"/>
      <c r="F45" s="699">
        <v>-0.04</v>
      </c>
      <c r="G45" s="701">
        <v>240102</v>
      </c>
      <c r="H45" s="699" t="s">
        <v>103</v>
      </c>
      <c r="I45" s="831">
        <v>0</v>
      </c>
      <c r="J45" s="699"/>
      <c r="K45" s="831">
        <f t="shared" si="1"/>
        <v>0</v>
      </c>
      <c r="L45" s="700" t="s">
        <v>34</v>
      </c>
      <c r="M45" s="700" t="s">
        <v>53</v>
      </c>
      <c r="N45" s="700" t="s">
        <v>104</v>
      </c>
      <c r="O45" s="700" t="s">
        <v>104</v>
      </c>
    </row>
    <row r="46" spans="2:15">
      <c r="B46" s="700">
        <v>240103</v>
      </c>
      <c r="C46" s="640" t="s">
        <v>105</v>
      </c>
      <c r="D46" s="700">
        <v>-850.69</v>
      </c>
      <c r="E46" s="700"/>
      <c r="F46" s="699">
        <v>-850.69</v>
      </c>
      <c r="G46" s="701">
        <v>240103</v>
      </c>
      <c r="H46" s="699" t="s">
        <v>105</v>
      </c>
      <c r="I46" s="831">
        <v>-530.21</v>
      </c>
      <c r="J46" s="699"/>
      <c r="K46" s="831">
        <f t="shared" si="1"/>
        <v>-530.21</v>
      </c>
      <c r="L46" s="700" t="s">
        <v>34</v>
      </c>
      <c r="M46" s="700" t="s">
        <v>53</v>
      </c>
      <c r="N46" s="700" t="s">
        <v>104</v>
      </c>
      <c r="O46" s="700" t="s">
        <v>104</v>
      </c>
    </row>
    <row r="47" spans="2:15">
      <c r="B47" s="700">
        <v>240105</v>
      </c>
      <c r="C47" s="640" t="s">
        <v>106</v>
      </c>
      <c r="D47" s="700">
        <v>-2756.19</v>
      </c>
      <c r="E47" s="700"/>
      <c r="F47" s="699">
        <v>-2756.19</v>
      </c>
      <c r="G47" s="701">
        <v>240105</v>
      </c>
      <c r="H47" s="699" t="s">
        <v>106</v>
      </c>
      <c r="I47" s="831">
        <v>-4000.73</v>
      </c>
      <c r="J47" s="699"/>
      <c r="K47" s="831">
        <f t="shared" si="1"/>
        <v>-4000.73</v>
      </c>
      <c r="L47" s="700" t="s">
        <v>34</v>
      </c>
      <c r="M47" s="700" t="s">
        <v>53</v>
      </c>
      <c r="N47" s="700" t="s">
        <v>107</v>
      </c>
      <c r="O47" s="700" t="s">
        <v>108</v>
      </c>
    </row>
    <row r="48" spans="2:15">
      <c r="B48" s="700">
        <v>240106</v>
      </c>
      <c r="C48" s="640" t="s">
        <v>109</v>
      </c>
      <c r="D48" s="700">
        <v>0</v>
      </c>
      <c r="E48" s="700">
        <v>-1139</v>
      </c>
      <c r="F48" s="699">
        <v>-1139</v>
      </c>
      <c r="G48" s="701">
        <v>240106</v>
      </c>
      <c r="H48" s="699" t="s">
        <v>109</v>
      </c>
      <c r="I48" s="831">
        <v>0</v>
      </c>
      <c r="J48" s="699">
        <v>-427</v>
      </c>
      <c r="K48" s="831">
        <f t="shared" si="1"/>
        <v>-427</v>
      </c>
      <c r="L48" s="700" t="s">
        <v>34</v>
      </c>
      <c r="M48" s="700" t="s">
        <v>53</v>
      </c>
      <c r="N48" s="700" t="s">
        <v>98</v>
      </c>
      <c r="O48" s="700" t="s">
        <v>110</v>
      </c>
    </row>
    <row r="49" spans="2:15">
      <c r="B49" s="700">
        <v>240107</v>
      </c>
      <c r="C49" s="640" t="s">
        <v>111</v>
      </c>
      <c r="D49" s="700">
        <v>-150.05000000000001</v>
      </c>
      <c r="E49" s="700"/>
      <c r="F49" s="699">
        <v>-150.05000000000001</v>
      </c>
      <c r="G49" s="701">
        <v>240107</v>
      </c>
      <c r="H49" s="699" t="s">
        <v>111</v>
      </c>
      <c r="I49" s="831">
        <v>-63.53</v>
      </c>
      <c r="J49" s="699"/>
      <c r="K49" s="831">
        <f t="shared" si="1"/>
        <v>-63.53</v>
      </c>
      <c r="L49" s="700" t="s">
        <v>34</v>
      </c>
      <c r="M49" s="700" t="s">
        <v>53</v>
      </c>
      <c r="N49" s="700" t="s">
        <v>98</v>
      </c>
      <c r="O49" s="700" t="s">
        <v>99</v>
      </c>
    </row>
    <row r="50" spans="2:15">
      <c r="B50" s="700">
        <v>240108</v>
      </c>
      <c r="C50" s="640" t="s">
        <v>112</v>
      </c>
      <c r="D50" s="700">
        <v>-699.77</v>
      </c>
      <c r="E50" s="700"/>
      <c r="F50" s="699">
        <v>-699.77</v>
      </c>
      <c r="G50" s="701">
        <v>240108</v>
      </c>
      <c r="H50" s="699" t="s">
        <v>112</v>
      </c>
      <c r="I50" s="831">
        <v>-641.83000000000004</v>
      </c>
      <c r="J50" s="699"/>
      <c r="K50" s="831">
        <f t="shared" si="1"/>
        <v>-641.83000000000004</v>
      </c>
      <c r="L50" s="700" t="s">
        <v>34</v>
      </c>
      <c r="M50" s="700" t="s">
        <v>53</v>
      </c>
      <c r="N50" s="700" t="s">
        <v>98</v>
      </c>
      <c r="O50" s="700" t="s">
        <v>99</v>
      </c>
    </row>
    <row r="51" spans="2:15">
      <c r="B51" s="700">
        <v>240109</v>
      </c>
      <c r="C51" s="640" t="s">
        <v>113</v>
      </c>
      <c r="D51" s="700">
        <v>-3280.05</v>
      </c>
      <c r="E51" s="700"/>
      <c r="F51" s="699">
        <v>-3280.05</v>
      </c>
      <c r="G51" s="701">
        <v>240109</v>
      </c>
      <c r="H51" s="699" t="s">
        <v>113</v>
      </c>
      <c r="I51" s="831">
        <v>-2909.28</v>
      </c>
      <c r="J51" s="699"/>
      <c r="K51" s="831">
        <f t="shared" si="1"/>
        <v>-2909.28</v>
      </c>
      <c r="L51" s="700" t="s">
        <v>34</v>
      </c>
      <c r="M51" s="700" t="s">
        <v>53</v>
      </c>
      <c r="N51" s="700" t="s">
        <v>98</v>
      </c>
      <c r="O51" s="700" t="s">
        <v>99</v>
      </c>
    </row>
    <row r="52" spans="2:15">
      <c r="B52" s="700">
        <v>240110</v>
      </c>
      <c r="C52" s="640" t="s">
        <v>114</v>
      </c>
      <c r="D52" s="700">
        <v>-1200</v>
      </c>
      <c r="E52" s="700"/>
      <c r="F52" s="699">
        <v>-1200</v>
      </c>
      <c r="G52" s="701">
        <v>240110</v>
      </c>
      <c r="H52" s="699" t="s">
        <v>114</v>
      </c>
      <c r="I52" s="831">
        <v>-1310</v>
      </c>
      <c r="J52" s="699"/>
      <c r="K52" s="831">
        <f t="shared" si="1"/>
        <v>-1310</v>
      </c>
      <c r="L52" s="700" t="s">
        <v>34</v>
      </c>
      <c r="M52" s="700" t="s">
        <v>53</v>
      </c>
      <c r="N52" s="700" t="s">
        <v>98</v>
      </c>
      <c r="O52" s="700" t="s">
        <v>99</v>
      </c>
    </row>
    <row r="53" spans="2:15">
      <c r="B53" s="700">
        <v>240112</v>
      </c>
      <c r="C53" s="640" t="s">
        <v>115</v>
      </c>
      <c r="D53" s="700">
        <v>0</v>
      </c>
      <c r="E53" s="700"/>
      <c r="F53" s="699">
        <v>0</v>
      </c>
      <c r="G53" s="701">
        <v>240112</v>
      </c>
      <c r="H53" s="699" t="s">
        <v>115</v>
      </c>
      <c r="I53" s="831">
        <v>0</v>
      </c>
      <c r="J53" s="699"/>
      <c r="K53" s="831">
        <f t="shared" si="1"/>
        <v>0</v>
      </c>
      <c r="L53" s="700" t="s">
        <v>34</v>
      </c>
      <c r="M53" s="700" t="s">
        <v>53</v>
      </c>
      <c r="N53" s="700" t="s">
        <v>98</v>
      </c>
      <c r="O53" s="700" t="s">
        <v>99</v>
      </c>
    </row>
    <row r="54" spans="2:15">
      <c r="B54" s="700">
        <v>240113</v>
      </c>
      <c r="C54" s="640" t="s">
        <v>116</v>
      </c>
      <c r="D54" s="700">
        <v>-0.27</v>
      </c>
      <c r="E54" s="700"/>
      <c r="F54" s="699">
        <v>-0.27</v>
      </c>
      <c r="G54" s="701">
        <v>240113</v>
      </c>
      <c r="H54" s="699" t="s">
        <v>116</v>
      </c>
      <c r="I54" s="831">
        <v>-0.05</v>
      </c>
      <c r="J54" s="699"/>
      <c r="K54" s="831">
        <f t="shared" si="1"/>
        <v>-0.05</v>
      </c>
      <c r="L54" s="700" t="s">
        <v>34</v>
      </c>
      <c r="M54" s="700" t="s">
        <v>53</v>
      </c>
      <c r="N54" s="700" t="s">
        <v>93</v>
      </c>
      <c r="O54" s="700" t="s">
        <v>93</v>
      </c>
    </row>
    <row r="55" spans="2:15">
      <c r="B55" s="700">
        <v>240114</v>
      </c>
      <c r="C55" s="640" t="s">
        <v>117</v>
      </c>
      <c r="D55" s="700">
        <v>0</v>
      </c>
      <c r="E55" s="700"/>
      <c r="F55" s="699">
        <v>0</v>
      </c>
      <c r="G55" s="701">
        <v>240114</v>
      </c>
      <c r="H55" s="699" t="s">
        <v>117</v>
      </c>
      <c r="I55" s="831">
        <v>0</v>
      </c>
      <c r="J55" s="699"/>
      <c r="K55" s="831">
        <f t="shared" si="1"/>
        <v>0</v>
      </c>
      <c r="L55" s="700" t="s">
        <v>34</v>
      </c>
      <c r="M55" s="700" t="s">
        <v>53</v>
      </c>
      <c r="N55" s="700" t="s">
        <v>98</v>
      </c>
      <c r="O55" s="700" t="s">
        <v>99</v>
      </c>
    </row>
    <row r="56" spans="2:15">
      <c r="B56" s="700">
        <v>240501</v>
      </c>
      <c r="C56" s="640" t="s">
        <v>118</v>
      </c>
      <c r="D56" s="700">
        <v>0</v>
      </c>
      <c r="E56" s="700"/>
      <c r="F56" s="699">
        <v>0</v>
      </c>
      <c r="G56" s="701">
        <v>240501</v>
      </c>
      <c r="H56" s="699" t="s">
        <v>118</v>
      </c>
      <c r="I56" s="831">
        <v>0</v>
      </c>
      <c r="J56" s="699"/>
      <c r="K56" s="831">
        <f t="shared" si="1"/>
        <v>0</v>
      </c>
      <c r="L56" s="700" t="s">
        <v>34</v>
      </c>
      <c r="M56" s="700" t="s">
        <v>53</v>
      </c>
      <c r="N56" s="700" t="s">
        <v>119</v>
      </c>
      <c r="O56" s="700" t="s">
        <v>120</v>
      </c>
    </row>
    <row r="57" spans="2:15">
      <c r="B57" s="700">
        <v>250101</v>
      </c>
      <c r="C57" s="640" t="s">
        <v>121</v>
      </c>
      <c r="D57" s="700">
        <v>-1796.42</v>
      </c>
      <c r="E57" s="700"/>
      <c r="F57" s="699">
        <v>-1796.42</v>
      </c>
      <c r="G57" s="701">
        <v>250101</v>
      </c>
      <c r="H57" s="699" t="s">
        <v>121</v>
      </c>
      <c r="I57" s="831">
        <v>-2909.42</v>
      </c>
      <c r="J57" s="699"/>
      <c r="K57" s="831">
        <f t="shared" si="1"/>
        <v>-2909.42</v>
      </c>
      <c r="L57" s="700" t="s">
        <v>34</v>
      </c>
      <c r="M57" s="700" t="s">
        <v>53</v>
      </c>
      <c r="N57" s="700" t="s">
        <v>104</v>
      </c>
      <c r="O57" s="700" t="s">
        <v>104</v>
      </c>
    </row>
    <row r="58" spans="2:15">
      <c r="B58" s="700">
        <v>260101</v>
      </c>
      <c r="C58" s="640" t="s">
        <v>122</v>
      </c>
      <c r="D58" s="700">
        <v>-150000</v>
      </c>
      <c r="E58" s="700"/>
      <c r="F58" s="699">
        <v>-150000</v>
      </c>
      <c r="G58" s="701">
        <v>260101</v>
      </c>
      <c r="H58" s="699" t="s">
        <v>122</v>
      </c>
      <c r="I58" s="831">
        <v>-150000</v>
      </c>
      <c r="J58" s="699"/>
      <c r="K58" s="831">
        <f t="shared" si="1"/>
        <v>-150000</v>
      </c>
      <c r="L58" s="700" t="s">
        <v>34</v>
      </c>
      <c r="M58" s="700" t="s">
        <v>53</v>
      </c>
      <c r="N58" s="700" t="s">
        <v>123</v>
      </c>
      <c r="O58" s="700" t="s">
        <v>123</v>
      </c>
    </row>
    <row r="59" spans="2:15">
      <c r="B59" s="700">
        <v>260102</v>
      </c>
      <c r="C59" s="640" t="s">
        <v>124</v>
      </c>
      <c r="D59" s="700">
        <v>-50000.2</v>
      </c>
      <c r="E59" s="700"/>
      <c r="F59" s="699">
        <v>-50000.2</v>
      </c>
      <c r="G59" s="701">
        <v>260102</v>
      </c>
      <c r="H59" s="699" t="s">
        <v>124</v>
      </c>
      <c r="I59" s="831">
        <v>-50000.2</v>
      </c>
      <c r="J59" s="699"/>
      <c r="K59" s="831">
        <f t="shared" si="1"/>
        <v>-50000.2</v>
      </c>
      <c r="L59" s="700" t="s">
        <v>34</v>
      </c>
      <c r="M59" s="700" t="s">
        <v>53</v>
      </c>
      <c r="N59" s="700" t="s">
        <v>125</v>
      </c>
      <c r="O59" s="700" t="s">
        <v>126</v>
      </c>
    </row>
    <row r="60" spans="2:15">
      <c r="B60" s="700">
        <v>270001</v>
      </c>
      <c r="C60" s="640" t="s">
        <v>127</v>
      </c>
      <c r="D60" s="700">
        <v>236186.93</v>
      </c>
      <c r="E60" s="700"/>
      <c r="F60" s="699">
        <v>237670.71</v>
      </c>
      <c r="G60" s="701">
        <v>270001</v>
      </c>
      <c r="H60" s="699" t="s">
        <v>127</v>
      </c>
      <c r="I60" s="831">
        <v>269998.90999999997</v>
      </c>
      <c r="J60" s="699"/>
      <c r="K60" s="831">
        <f>I60+J60-22410</f>
        <v>247588.90999999997</v>
      </c>
      <c r="L60" s="700" t="s">
        <v>34</v>
      </c>
      <c r="M60" s="700" t="s">
        <v>53</v>
      </c>
      <c r="N60" s="700" t="s">
        <v>125</v>
      </c>
      <c r="O60" s="700" t="s">
        <v>128</v>
      </c>
    </row>
    <row r="61" spans="2:15">
      <c r="B61" s="700">
        <v>310000</v>
      </c>
      <c r="C61" s="640" t="s">
        <v>129</v>
      </c>
      <c r="D61" s="700">
        <v>-296340.32999999996</v>
      </c>
      <c r="E61" s="700"/>
      <c r="F61" s="699">
        <v>-296340.32999999996</v>
      </c>
      <c r="G61" s="701">
        <v>310000</v>
      </c>
      <c r="H61" s="699" t="s">
        <v>129</v>
      </c>
      <c r="I61" s="699">
        <v>-399006.03</v>
      </c>
      <c r="J61" s="699"/>
      <c r="K61" s="831">
        <v>-815280.27</v>
      </c>
      <c r="L61" s="700" t="s">
        <v>130</v>
      </c>
      <c r="M61" s="700" t="s">
        <v>130</v>
      </c>
      <c r="N61" s="700" t="s">
        <v>131</v>
      </c>
      <c r="O61" s="700" t="s">
        <v>132</v>
      </c>
    </row>
    <row r="62" spans="2:15">
      <c r="B62" s="700">
        <v>310000</v>
      </c>
      <c r="C62" s="640" t="s">
        <v>129</v>
      </c>
      <c r="D62" s="700">
        <v>-10727.99</v>
      </c>
      <c r="E62" s="700"/>
      <c r="F62" s="699">
        <v>-10727.99</v>
      </c>
      <c r="G62" s="701">
        <v>320041</v>
      </c>
      <c r="H62" s="699" t="s">
        <v>133</v>
      </c>
      <c r="I62" s="699">
        <v>0</v>
      </c>
      <c r="J62" s="699"/>
      <c r="K62" s="831">
        <v>-11721.42</v>
      </c>
      <c r="L62" s="700" t="s">
        <v>130</v>
      </c>
      <c r="M62" s="700" t="s">
        <v>130</v>
      </c>
      <c r="N62" s="700" t="s">
        <v>131</v>
      </c>
      <c r="O62" s="700" t="s">
        <v>132</v>
      </c>
    </row>
    <row r="63" spans="2:15">
      <c r="B63" s="700">
        <v>310001</v>
      </c>
      <c r="C63" t="s">
        <v>134</v>
      </c>
      <c r="D63" s="700">
        <v>0</v>
      </c>
      <c r="E63" s="700"/>
      <c r="F63" s="699">
        <v>0</v>
      </c>
      <c r="G63" s="701">
        <v>310001</v>
      </c>
      <c r="H63" s="699" t="s">
        <v>134</v>
      </c>
      <c r="I63" s="699">
        <v>0</v>
      </c>
      <c r="J63" s="699"/>
      <c r="K63" s="831">
        <v>0</v>
      </c>
      <c r="L63" s="700" t="s">
        <v>130</v>
      </c>
      <c r="M63" s="700" t="s">
        <v>130</v>
      </c>
      <c r="N63" s="700" t="s">
        <v>131</v>
      </c>
      <c r="O63" s="700" t="s">
        <v>132</v>
      </c>
    </row>
    <row r="64" spans="2:15">
      <c r="B64" s="700">
        <v>312000</v>
      </c>
      <c r="C64" s="640" t="s">
        <v>135</v>
      </c>
      <c r="D64" s="700">
        <v>-240.78</v>
      </c>
      <c r="E64" s="700"/>
      <c r="F64" s="699">
        <v>-240.78</v>
      </c>
      <c r="G64" s="701">
        <v>312000</v>
      </c>
      <c r="H64" s="699" t="s">
        <v>135</v>
      </c>
      <c r="I64" s="699">
        <v>0</v>
      </c>
      <c r="J64" s="699"/>
      <c r="K64" s="831">
        <v>0</v>
      </c>
      <c r="L64" s="700" t="s">
        <v>130</v>
      </c>
      <c r="M64" s="700" t="s">
        <v>130</v>
      </c>
      <c r="N64" s="700" t="s">
        <v>136</v>
      </c>
      <c r="O64" s="700" t="s">
        <v>137</v>
      </c>
    </row>
    <row r="65" spans="2:15">
      <c r="B65" s="700">
        <v>320010</v>
      </c>
      <c r="C65" s="640" t="s">
        <v>138</v>
      </c>
      <c r="D65" s="700">
        <v>0</v>
      </c>
      <c r="E65" s="700"/>
      <c r="F65" s="699">
        <v>0</v>
      </c>
      <c r="G65" s="701">
        <v>320010</v>
      </c>
      <c r="H65" s="699" t="s">
        <v>138</v>
      </c>
      <c r="I65" s="699">
        <v>0</v>
      </c>
      <c r="J65" s="699"/>
      <c r="K65" s="831">
        <v>0</v>
      </c>
      <c r="L65" s="700" t="s">
        <v>130</v>
      </c>
      <c r="M65" s="700" t="s">
        <v>130</v>
      </c>
      <c r="N65" s="700" t="s">
        <v>131</v>
      </c>
      <c r="O65" s="700" t="s">
        <v>132</v>
      </c>
    </row>
    <row r="66" spans="2:15">
      <c r="B66" s="700">
        <v>320020</v>
      </c>
      <c r="C66" s="640" t="s">
        <v>139</v>
      </c>
      <c r="D66" s="700">
        <v>0</v>
      </c>
      <c r="E66" s="700"/>
      <c r="F66" s="699">
        <v>0</v>
      </c>
      <c r="G66" s="701">
        <v>320020</v>
      </c>
      <c r="H66" s="699" t="s">
        <v>139</v>
      </c>
      <c r="I66" s="699">
        <v>0</v>
      </c>
      <c r="J66" s="699"/>
      <c r="K66" s="831">
        <v>0</v>
      </c>
      <c r="L66" s="700" t="s">
        <v>130</v>
      </c>
      <c r="M66" s="700" t="s">
        <v>130</v>
      </c>
      <c r="N66" s="700" t="s">
        <v>131</v>
      </c>
      <c r="O66" s="700" t="s">
        <v>132</v>
      </c>
    </row>
    <row r="67" spans="2:15">
      <c r="B67" s="700"/>
      <c r="C67" s="640"/>
      <c r="D67" s="700">
        <v>-9714.2900000000009</v>
      </c>
      <c r="E67" s="700"/>
      <c r="F67" s="699">
        <v>-9714.2900000000009</v>
      </c>
      <c r="G67" s="701">
        <v>320030</v>
      </c>
      <c r="H67" s="699" t="s">
        <v>140</v>
      </c>
      <c r="I67" s="699">
        <v>0</v>
      </c>
      <c r="J67" s="699"/>
      <c r="K67" s="831">
        <v>0</v>
      </c>
      <c r="L67" s="700" t="s">
        <v>130</v>
      </c>
      <c r="M67" s="700" t="s">
        <v>130</v>
      </c>
      <c r="N67" s="700" t="s">
        <v>131</v>
      </c>
      <c r="O67" s="700" t="s">
        <v>132</v>
      </c>
    </row>
    <row r="68" spans="2:15">
      <c r="B68" s="700">
        <v>320060</v>
      </c>
      <c r="C68" s="640" t="s">
        <v>141</v>
      </c>
      <c r="D68" s="700">
        <v>-11146.21</v>
      </c>
      <c r="E68" s="700"/>
      <c r="F68" s="699">
        <v>-11146.21</v>
      </c>
      <c r="G68" s="701">
        <v>320060</v>
      </c>
      <c r="H68" s="699" t="s">
        <v>141</v>
      </c>
      <c r="I68" s="699">
        <v>0</v>
      </c>
      <c r="J68" s="699"/>
      <c r="K68" s="831">
        <v>0</v>
      </c>
      <c r="L68" s="700" t="s">
        <v>130</v>
      </c>
      <c r="M68" s="700" t="s">
        <v>130</v>
      </c>
      <c r="N68" s="700" t="s">
        <v>136</v>
      </c>
      <c r="O68" s="700" t="s">
        <v>137</v>
      </c>
    </row>
    <row r="69" spans="2:15">
      <c r="B69" s="700">
        <v>410000</v>
      </c>
      <c r="C69" s="640" t="s">
        <v>142</v>
      </c>
      <c r="D69" s="700">
        <v>267403.96999999997</v>
      </c>
      <c r="E69" s="700"/>
      <c r="F69" s="699">
        <v>267403.96999999997</v>
      </c>
      <c r="G69" s="701">
        <v>410000</v>
      </c>
      <c r="H69" s="699" t="s">
        <v>142</v>
      </c>
      <c r="I69" s="699">
        <v>334302.68</v>
      </c>
      <c r="J69" s="699"/>
      <c r="K69" s="831">
        <v>695310.83000000007</v>
      </c>
      <c r="L69" s="700" t="s">
        <v>130</v>
      </c>
      <c r="M69" s="700" t="s">
        <v>130</v>
      </c>
      <c r="N69" s="700" t="s">
        <v>143</v>
      </c>
      <c r="O69" s="700" t="s">
        <v>143</v>
      </c>
    </row>
    <row r="70" spans="2:15">
      <c r="B70" s="700">
        <v>420101</v>
      </c>
      <c r="C70" s="640" t="s">
        <v>144</v>
      </c>
      <c r="D70" s="700">
        <v>42081.18</v>
      </c>
      <c r="E70" s="700"/>
      <c r="F70" s="699">
        <v>42081.18</v>
      </c>
      <c r="G70" s="701">
        <v>420101</v>
      </c>
      <c r="H70" s="699" t="s">
        <v>144</v>
      </c>
      <c r="I70" s="699">
        <v>17610.099999999999</v>
      </c>
      <c r="J70" s="699"/>
      <c r="K70" s="831">
        <v>65130.31</v>
      </c>
      <c r="L70" s="700" t="s">
        <v>130</v>
      </c>
      <c r="M70" s="700" t="s">
        <v>130</v>
      </c>
      <c r="N70" s="700" t="s">
        <v>145</v>
      </c>
      <c r="O70" s="700" t="s">
        <v>146</v>
      </c>
    </row>
    <row r="71" spans="2:15">
      <c r="B71" s="700">
        <v>420103</v>
      </c>
      <c r="C71" s="640" t="s">
        <v>147</v>
      </c>
      <c r="D71" s="700">
        <v>236.73000000000002</v>
      </c>
      <c r="E71" s="700"/>
      <c r="F71" s="699">
        <v>236.73000000000002</v>
      </c>
      <c r="G71" s="701">
        <v>420103</v>
      </c>
      <c r="H71" s="699" t="s">
        <v>147</v>
      </c>
      <c r="I71" s="699">
        <v>244</v>
      </c>
      <c r="J71" s="699"/>
      <c r="K71" s="831">
        <v>1113</v>
      </c>
      <c r="L71" s="700" t="s">
        <v>130</v>
      </c>
      <c r="M71" s="700" t="s">
        <v>130</v>
      </c>
      <c r="N71" s="700" t="s">
        <v>145</v>
      </c>
      <c r="O71" s="700" t="s">
        <v>148</v>
      </c>
    </row>
    <row r="72" spans="2:15">
      <c r="B72" s="700">
        <v>420104</v>
      </c>
      <c r="C72" s="640" t="s">
        <v>149</v>
      </c>
      <c r="D72" s="700">
        <v>385</v>
      </c>
      <c r="E72" s="700"/>
      <c r="F72" s="699">
        <v>385</v>
      </c>
      <c r="G72" s="701">
        <v>420104</v>
      </c>
      <c r="H72" s="699" t="s">
        <v>149</v>
      </c>
      <c r="I72" s="699">
        <v>375.78</v>
      </c>
      <c r="J72" s="699"/>
      <c r="K72" s="831">
        <v>769.07999999999993</v>
      </c>
      <c r="L72" s="700" t="s">
        <v>130</v>
      </c>
      <c r="M72" s="700" t="s">
        <v>130</v>
      </c>
      <c r="N72" s="700" t="s">
        <v>145</v>
      </c>
      <c r="O72" s="700" t="s">
        <v>146</v>
      </c>
    </row>
    <row r="73" spans="2:15">
      <c r="B73" s="700">
        <v>420105</v>
      </c>
      <c r="C73" s="640" t="s">
        <v>150</v>
      </c>
      <c r="D73" s="700">
        <v>1387.0900000000001</v>
      </c>
      <c r="E73" s="700"/>
      <c r="F73" s="699">
        <v>1387.0900000000001</v>
      </c>
      <c r="G73" s="701">
        <v>420105</v>
      </c>
      <c r="H73" s="699" t="s">
        <v>150</v>
      </c>
      <c r="I73" s="699">
        <v>1497.28</v>
      </c>
      <c r="J73" s="699"/>
      <c r="K73" s="831">
        <v>1524.79</v>
      </c>
      <c r="L73" s="700" t="s">
        <v>130</v>
      </c>
      <c r="M73" s="700" t="s">
        <v>130</v>
      </c>
      <c r="N73" s="700" t="s">
        <v>145</v>
      </c>
      <c r="O73" s="700" t="s">
        <v>146</v>
      </c>
    </row>
    <row r="74" spans="2:15">
      <c r="B74" s="700">
        <v>420106</v>
      </c>
      <c r="C74" t="s">
        <v>151</v>
      </c>
      <c r="D74" s="700">
        <v>1898.92</v>
      </c>
      <c r="E74" s="700"/>
      <c r="F74" s="699">
        <v>1898.92</v>
      </c>
      <c r="G74" s="701">
        <v>420106</v>
      </c>
      <c r="H74" s="699" t="s">
        <v>151</v>
      </c>
      <c r="I74" s="699">
        <v>938.52</v>
      </c>
      <c r="J74" s="699"/>
      <c r="K74" s="831">
        <v>2392.4899999999998</v>
      </c>
      <c r="L74" s="700" t="s">
        <v>130</v>
      </c>
      <c r="M74" s="700" t="s">
        <v>130</v>
      </c>
      <c r="N74" s="700" t="s">
        <v>145</v>
      </c>
      <c r="O74" s="700" t="s">
        <v>146</v>
      </c>
    </row>
    <row r="75" spans="2:15">
      <c r="B75" s="700"/>
      <c r="D75" s="700">
        <v>-3612.88</v>
      </c>
      <c r="E75" s="700"/>
      <c r="F75" s="699">
        <v>-3612.88</v>
      </c>
      <c r="G75" s="701">
        <v>420201</v>
      </c>
      <c r="H75" s="699" t="s">
        <v>152</v>
      </c>
      <c r="I75" s="699">
        <v>0</v>
      </c>
      <c r="J75" s="699"/>
      <c r="K75" s="831">
        <v>0</v>
      </c>
      <c r="L75" s="700" t="s">
        <v>130</v>
      </c>
      <c r="M75" s="700" t="s">
        <v>130</v>
      </c>
      <c r="N75" s="700" t="s">
        <v>145</v>
      </c>
      <c r="O75" s="700" t="s">
        <v>146</v>
      </c>
    </row>
    <row r="76" spans="2:15">
      <c r="B76" s="700">
        <v>420302</v>
      </c>
      <c r="C76" s="640" t="s">
        <v>153</v>
      </c>
      <c r="D76" s="700">
        <v>1586.36</v>
      </c>
      <c r="E76" s="700"/>
      <c r="F76" s="699">
        <v>1586.36</v>
      </c>
      <c r="G76" s="701">
        <v>420302</v>
      </c>
      <c r="H76" s="699" t="s">
        <v>153</v>
      </c>
      <c r="I76" s="699">
        <v>0</v>
      </c>
      <c r="J76" s="699"/>
      <c r="K76" s="831">
        <v>1094.5999999999999</v>
      </c>
      <c r="L76" s="700" t="s">
        <v>130</v>
      </c>
      <c r="M76" s="700" t="s">
        <v>130</v>
      </c>
      <c r="N76" s="700" t="s">
        <v>145</v>
      </c>
      <c r="O76" s="700" t="s">
        <v>154</v>
      </c>
    </row>
    <row r="77" spans="2:15">
      <c r="B77" s="700">
        <v>420303</v>
      </c>
      <c r="C77" s="640" t="s">
        <v>155</v>
      </c>
      <c r="D77" s="700">
        <v>767.91000000000008</v>
      </c>
      <c r="E77" s="700"/>
      <c r="F77" s="699">
        <v>767.91000000000008</v>
      </c>
      <c r="G77" s="701">
        <v>420303</v>
      </c>
      <c r="H77" s="699" t="s">
        <v>155</v>
      </c>
      <c r="I77" s="699">
        <v>375</v>
      </c>
      <c r="J77" s="699"/>
      <c r="K77" s="831">
        <v>1448.9</v>
      </c>
      <c r="L77" s="700" t="s">
        <v>130</v>
      </c>
      <c r="M77" s="700" t="s">
        <v>130</v>
      </c>
      <c r="N77" s="700" t="s">
        <v>145</v>
      </c>
      <c r="O77" s="700" t="s">
        <v>146</v>
      </c>
    </row>
    <row r="78" spans="2:15">
      <c r="B78" s="700">
        <v>420304</v>
      </c>
      <c r="C78" s="640" t="s">
        <v>156</v>
      </c>
      <c r="D78" s="700">
        <v>0</v>
      </c>
      <c r="E78" s="700"/>
      <c r="F78" s="699">
        <v>0</v>
      </c>
      <c r="G78" s="701">
        <v>420304</v>
      </c>
      <c r="H78" s="699" t="s">
        <v>156</v>
      </c>
      <c r="I78" s="699">
        <v>0</v>
      </c>
      <c r="J78" s="699"/>
      <c r="K78" s="831">
        <v>0</v>
      </c>
      <c r="L78" s="700" t="s">
        <v>130</v>
      </c>
      <c r="M78" s="700" t="s">
        <v>130</v>
      </c>
      <c r="N78" s="700" t="s">
        <v>145</v>
      </c>
      <c r="O78" s="700" t="s">
        <v>154</v>
      </c>
    </row>
    <row r="79" spans="2:15">
      <c r="B79" s="700">
        <v>420305</v>
      </c>
      <c r="C79" s="640" t="s">
        <v>157</v>
      </c>
      <c r="D79" s="700">
        <v>0</v>
      </c>
      <c r="E79" s="700"/>
      <c r="F79" s="699">
        <v>0</v>
      </c>
      <c r="G79" s="701">
        <v>420305</v>
      </c>
      <c r="H79" s="699" t="s">
        <v>157</v>
      </c>
      <c r="I79" s="699">
        <v>0</v>
      </c>
      <c r="J79" s="699"/>
      <c r="K79" s="831">
        <v>0</v>
      </c>
      <c r="L79" s="700" t="s">
        <v>130</v>
      </c>
      <c r="M79" s="700" t="s">
        <v>130</v>
      </c>
      <c r="N79" s="700" t="s">
        <v>145</v>
      </c>
      <c r="O79" s="700" t="s">
        <v>154</v>
      </c>
    </row>
    <row r="80" spans="2:15">
      <c r="B80" s="700">
        <v>420306</v>
      </c>
      <c r="C80" s="640" t="s">
        <v>158</v>
      </c>
      <c r="D80" s="700">
        <v>0</v>
      </c>
      <c r="E80" s="700"/>
      <c r="F80" s="699">
        <v>0</v>
      </c>
      <c r="G80" s="701">
        <v>420306</v>
      </c>
      <c r="H80" s="699" t="s">
        <v>158</v>
      </c>
      <c r="I80" s="699">
        <v>0</v>
      </c>
      <c r="J80" s="699"/>
      <c r="K80" s="831">
        <v>0</v>
      </c>
      <c r="L80" s="700" t="s">
        <v>130</v>
      </c>
      <c r="M80" s="700" t="s">
        <v>130</v>
      </c>
      <c r="N80" s="700" t="s">
        <v>145</v>
      </c>
      <c r="O80" s="700" t="s">
        <v>154</v>
      </c>
    </row>
    <row r="81" spans="2:15">
      <c r="B81" s="700">
        <v>430501</v>
      </c>
      <c r="C81" s="640" t="s">
        <v>159</v>
      </c>
      <c r="D81" s="700">
        <v>0</v>
      </c>
      <c r="E81" s="700"/>
      <c r="F81" s="699">
        <v>0</v>
      </c>
      <c r="G81" s="700">
        <v>430501</v>
      </c>
      <c r="H81" s="640" t="s">
        <v>159</v>
      </c>
      <c r="I81" s="699">
        <v>0</v>
      </c>
      <c r="J81" s="699"/>
      <c r="K81" s="831">
        <v>3000</v>
      </c>
      <c r="L81" s="700" t="s">
        <v>130</v>
      </c>
      <c r="M81" s="700" t="s">
        <v>130</v>
      </c>
      <c r="N81" s="700" t="s">
        <v>160</v>
      </c>
      <c r="O81" s="700" t="s">
        <v>160</v>
      </c>
    </row>
    <row r="82" spans="2:15">
      <c r="B82" s="700">
        <v>440102</v>
      </c>
      <c r="C82" s="640" t="s">
        <v>161</v>
      </c>
      <c r="D82" s="700">
        <v>0</v>
      </c>
      <c r="E82" s="700"/>
      <c r="F82" s="699">
        <v>0</v>
      </c>
      <c r="G82" s="701">
        <v>440102</v>
      </c>
      <c r="H82" s="699" t="s">
        <v>161</v>
      </c>
      <c r="I82" s="699">
        <v>209.79</v>
      </c>
      <c r="J82" s="699"/>
      <c r="K82" s="831">
        <v>259.78999999999996</v>
      </c>
      <c r="L82" s="700" t="s">
        <v>130</v>
      </c>
      <c r="M82" s="700" t="s">
        <v>130</v>
      </c>
      <c r="N82" s="700" t="s">
        <v>160</v>
      </c>
      <c r="O82" s="700" t="s">
        <v>160</v>
      </c>
    </row>
    <row r="83" spans="2:15">
      <c r="B83" s="700">
        <v>450501</v>
      </c>
      <c r="C83" s="640" t="s">
        <v>162</v>
      </c>
      <c r="D83" s="700">
        <v>110</v>
      </c>
      <c r="E83" s="700"/>
      <c r="F83" s="699">
        <v>110</v>
      </c>
      <c r="G83" s="701">
        <v>450501</v>
      </c>
      <c r="H83" s="699" t="s">
        <v>162</v>
      </c>
      <c r="I83" s="699">
        <v>346.5</v>
      </c>
      <c r="J83" s="699"/>
      <c r="K83" s="831">
        <v>1440.48</v>
      </c>
      <c r="L83" s="700" t="s">
        <v>130</v>
      </c>
      <c r="M83" s="700" t="s">
        <v>130</v>
      </c>
      <c r="N83" s="700" t="s">
        <v>163</v>
      </c>
      <c r="O83" s="700" t="s">
        <v>164</v>
      </c>
    </row>
    <row r="84" spans="2:15">
      <c r="B84" s="700">
        <v>450502</v>
      </c>
      <c r="C84" s="640" t="s">
        <v>165</v>
      </c>
      <c r="D84" s="700">
        <v>579.91999999999996</v>
      </c>
      <c r="E84" s="700"/>
      <c r="F84" s="700">
        <v>579.91999999999996</v>
      </c>
      <c r="G84" s="701">
        <v>450502</v>
      </c>
      <c r="H84" s="699" t="s">
        <v>165</v>
      </c>
      <c r="I84" s="699">
        <v>131.25</v>
      </c>
      <c r="J84" s="699"/>
      <c r="K84" s="831">
        <v>1202.27</v>
      </c>
      <c r="L84" s="700" t="s">
        <v>130</v>
      </c>
      <c r="M84" s="700" t="s">
        <v>130</v>
      </c>
      <c r="N84" s="700" t="s">
        <v>163</v>
      </c>
      <c r="O84" s="700" t="s">
        <v>164</v>
      </c>
    </row>
    <row r="85" spans="2:15">
      <c r="B85" s="700">
        <v>440105</v>
      </c>
      <c r="C85" s="640" t="s">
        <v>166</v>
      </c>
      <c r="D85" s="700">
        <v>0</v>
      </c>
      <c r="E85" s="700"/>
      <c r="F85" s="699">
        <v>0</v>
      </c>
      <c r="G85" s="701">
        <v>440105</v>
      </c>
      <c r="H85" s="699" t="s">
        <v>166</v>
      </c>
      <c r="I85" s="699">
        <v>0</v>
      </c>
      <c r="J85" s="699"/>
      <c r="K85" s="831">
        <v>1347.52</v>
      </c>
      <c r="L85" s="700" t="s">
        <v>130</v>
      </c>
      <c r="M85" s="700" t="s">
        <v>130</v>
      </c>
      <c r="N85" s="700" t="s">
        <v>167</v>
      </c>
      <c r="O85" s="700" t="s">
        <v>167</v>
      </c>
    </row>
    <row r="86" spans="2:15">
      <c r="B86" s="700">
        <v>440106</v>
      </c>
      <c r="C86" s="640" t="s">
        <v>160</v>
      </c>
      <c r="D86" s="700">
        <v>0</v>
      </c>
      <c r="E86" s="700"/>
      <c r="F86" s="699">
        <v>0</v>
      </c>
      <c r="G86" s="833">
        <v>440106</v>
      </c>
      <c r="H86" s="699" t="s">
        <v>160</v>
      </c>
      <c r="I86" s="699">
        <v>0</v>
      </c>
      <c r="J86" s="699"/>
      <c r="K86" s="831">
        <v>0</v>
      </c>
      <c r="L86" s="700" t="s">
        <v>130</v>
      </c>
      <c r="M86" s="700" t="s">
        <v>130</v>
      </c>
      <c r="N86" s="700" t="s">
        <v>160</v>
      </c>
      <c r="O86" s="700" t="s">
        <v>160</v>
      </c>
    </row>
    <row r="87" spans="2:15">
      <c r="B87" s="700">
        <v>450101</v>
      </c>
      <c r="C87" s="640" t="s">
        <v>168</v>
      </c>
      <c r="D87" s="700">
        <v>6017.65</v>
      </c>
      <c r="E87" s="700"/>
      <c r="F87" s="699">
        <v>6017.65</v>
      </c>
      <c r="G87" s="701">
        <v>450101</v>
      </c>
      <c r="H87" s="699" t="s">
        <v>168</v>
      </c>
      <c r="I87" s="699">
        <v>1500</v>
      </c>
      <c r="J87" s="699"/>
      <c r="K87" s="831">
        <v>6829.6900000000005</v>
      </c>
      <c r="L87" s="700" t="s">
        <v>130</v>
      </c>
      <c r="M87" s="700" t="s">
        <v>130</v>
      </c>
      <c r="N87" s="700" t="s">
        <v>163</v>
      </c>
      <c r="O87" s="700" t="s">
        <v>169</v>
      </c>
    </row>
    <row r="88" spans="2:15">
      <c r="B88" s="700">
        <v>450104</v>
      </c>
      <c r="C88" s="640" t="s">
        <v>170</v>
      </c>
      <c r="D88" s="700">
        <v>140.69999999999999</v>
      </c>
      <c r="E88" s="700"/>
      <c r="F88" s="699">
        <v>140.69999999999999</v>
      </c>
      <c r="G88" s="701">
        <v>450104</v>
      </c>
      <c r="H88" s="699" t="s">
        <v>170</v>
      </c>
      <c r="I88" s="699">
        <v>33.049999999999997</v>
      </c>
      <c r="J88" s="699"/>
      <c r="K88" s="831">
        <v>40.849999999999994</v>
      </c>
      <c r="L88" s="700" t="s">
        <v>130</v>
      </c>
      <c r="M88" s="700" t="s">
        <v>130</v>
      </c>
      <c r="N88" s="700" t="s">
        <v>163</v>
      </c>
      <c r="O88" s="700" t="s">
        <v>169</v>
      </c>
    </row>
    <row r="89" spans="2:15">
      <c r="B89" s="700">
        <v>450105</v>
      </c>
      <c r="C89" s="640" t="s">
        <v>171</v>
      </c>
      <c r="D89" s="700">
        <v>228.52</v>
      </c>
      <c r="E89" s="700"/>
      <c r="F89" s="699">
        <v>228.52</v>
      </c>
      <c r="G89" s="701">
        <v>450105</v>
      </c>
      <c r="H89" s="699" t="s">
        <v>171</v>
      </c>
      <c r="I89" s="699">
        <v>0</v>
      </c>
      <c r="J89" s="699"/>
      <c r="K89" s="831">
        <v>128.09</v>
      </c>
      <c r="L89" s="700" t="s">
        <v>130</v>
      </c>
      <c r="M89" s="700" t="s">
        <v>130</v>
      </c>
      <c r="N89" s="700" t="s">
        <v>172</v>
      </c>
      <c r="O89" s="700" t="s">
        <v>172</v>
      </c>
    </row>
    <row r="90" spans="2:15">
      <c r="B90" s="700"/>
      <c r="C90" s="640"/>
      <c r="D90" s="700">
        <v>0</v>
      </c>
      <c r="E90" s="700"/>
      <c r="F90" s="699">
        <v>0</v>
      </c>
      <c r="G90" s="701">
        <v>450601</v>
      </c>
      <c r="H90" s="699" t="s">
        <v>173</v>
      </c>
      <c r="I90" s="699">
        <v>0</v>
      </c>
      <c r="J90" s="699"/>
      <c r="K90" s="831">
        <v>0</v>
      </c>
      <c r="L90" s="700" t="s">
        <v>130</v>
      </c>
      <c r="M90" s="700" t="s">
        <v>130</v>
      </c>
      <c r="N90" s="700" t="s">
        <v>163</v>
      </c>
      <c r="O90" s="700" t="s">
        <v>163</v>
      </c>
    </row>
    <row r="91" spans="2:15">
      <c r="B91" s="700">
        <v>450701</v>
      </c>
      <c r="C91" s="640" t="s">
        <v>174</v>
      </c>
      <c r="D91" s="700">
        <v>174.62</v>
      </c>
      <c r="E91" s="700"/>
      <c r="F91" s="699">
        <v>174.62</v>
      </c>
      <c r="G91" s="701">
        <v>450701</v>
      </c>
      <c r="H91" s="699" t="s">
        <v>174</v>
      </c>
      <c r="I91" s="699">
        <v>88.3</v>
      </c>
      <c r="J91" s="699"/>
      <c r="K91" s="831">
        <v>1274.96</v>
      </c>
      <c r="L91" s="700" t="s">
        <v>130</v>
      </c>
      <c r="M91" s="700" t="s">
        <v>130</v>
      </c>
      <c r="N91" s="700" t="s">
        <v>163</v>
      </c>
      <c r="O91" s="700" t="s">
        <v>167</v>
      </c>
    </row>
    <row r="92" spans="2:15">
      <c r="B92" s="700">
        <v>450702</v>
      </c>
      <c r="C92" s="640" t="s">
        <v>175</v>
      </c>
      <c r="D92" s="700">
        <v>8519.7999999999993</v>
      </c>
      <c r="E92" s="700"/>
      <c r="F92" s="699">
        <v>8519.7999999999993</v>
      </c>
      <c r="G92" s="701">
        <v>450702</v>
      </c>
      <c r="H92" s="699" t="s">
        <v>175</v>
      </c>
      <c r="I92" s="699">
        <v>1926</v>
      </c>
      <c r="J92" s="699"/>
      <c r="K92" s="831">
        <v>8607</v>
      </c>
      <c r="L92" s="700" t="s">
        <v>130</v>
      </c>
      <c r="M92" s="700" t="s">
        <v>130</v>
      </c>
      <c r="N92" s="700" t="s">
        <v>163</v>
      </c>
      <c r="O92" s="700" t="s">
        <v>176</v>
      </c>
    </row>
    <row r="93" spans="2:15">
      <c r="B93" s="700">
        <v>450703</v>
      </c>
      <c r="C93" s="640" t="s">
        <v>177</v>
      </c>
      <c r="D93" s="700">
        <v>631.39</v>
      </c>
      <c r="E93" s="700"/>
      <c r="F93" s="699">
        <v>631.39</v>
      </c>
      <c r="G93" s="701">
        <v>450703</v>
      </c>
      <c r="H93" s="699" t="s">
        <v>177</v>
      </c>
      <c r="I93" s="699">
        <v>74.34</v>
      </c>
      <c r="J93" s="699"/>
      <c r="K93" s="831">
        <v>532.66</v>
      </c>
      <c r="L93" s="700" t="s">
        <v>130</v>
      </c>
      <c r="M93" s="700" t="s">
        <v>130</v>
      </c>
      <c r="N93" s="700" t="s">
        <v>163</v>
      </c>
      <c r="O93" s="700" t="s">
        <v>178</v>
      </c>
    </row>
    <row r="94" spans="2:15">
      <c r="B94" s="700">
        <v>450704</v>
      </c>
      <c r="C94" s="641" t="s">
        <v>179</v>
      </c>
      <c r="D94" s="841">
        <v>1242.8800000000001</v>
      </c>
      <c r="E94" s="841"/>
      <c r="F94" s="841">
        <v>1242.8800000000001</v>
      </c>
      <c r="G94" s="701">
        <v>450704</v>
      </c>
      <c r="H94" s="699" t="s">
        <v>179</v>
      </c>
      <c r="I94" s="699">
        <v>822.16</v>
      </c>
      <c r="J94" s="699"/>
      <c r="K94" s="831">
        <v>2533.48</v>
      </c>
      <c r="L94" s="841" t="s">
        <v>130</v>
      </c>
      <c r="M94" s="841" t="s">
        <v>130</v>
      </c>
      <c r="N94" s="700" t="s">
        <v>163</v>
      </c>
      <c r="O94" s="700" t="s">
        <v>180</v>
      </c>
    </row>
    <row r="95" spans="2:15">
      <c r="B95" s="700">
        <v>450301</v>
      </c>
      <c r="C95" s="640" t="s">
        <v>181</v>
      </c>
      <c r="D95" s="700">
        <v>1808.0499999999997</v>
      </c>
      <c r="E95" s="700"/>
      <c r="F95" s="700">
        <v>1808.0499999999997</v>
      </c>
      <c r="G95" s="701">
        <v>450301</v>
      </c>
      <c r="H95" s="699" t="s">
        <v>181</v>
      </c>
      <c r="I95" s="699">
        <v>0</v>
      </c>
      <c r="J95" s="699"/>
      <c r="K95" s="831">
        <v>630.23</v>
      </c>
      <c r="L95" s="700" t="s">
        <v>130</v>
      </c>
      <c r="M95" s="700" t="s">
        <v>130</v>
      </c>
      <c r="N95" s="700" t="s">
        <v>163</v>
      </c>
      <c r="O95" s="700" t="s">
        <v>180</v>
      </c>
    </row>
    <row r="96" spans="2:15">
      <c r="B96" s="700">
        <v>450705</v>
      </c>
      <c r="C96" s="640" t="s">
        <v>182</v>
      </c>
      <c r="D96" s="700">
        <v>1406.8899999999999</v>
      </c>
      <c r="E96" s="700"/>
      <c r="F96" s="699">
        <v>1406.8899999999999</v>
      </c>
      <c r="G96" s="701">
        <v>450705</v>
      </c>
      <c r="H96" s="699" t="s">
        <v>182</v>
      </c>
      <c r="I96" s="699">
        <v>1008.7</v>
      </c>
      <c r="J96" s="699"/>
      <c r="K96" s="831">
        <v>3121.2200000000003</v>
      </c>
      <c r="L96" s="700" t="s">
        <v>130</v>
      </c>
      <c r="M96" s="700" t="s">
        <v>130</v>
      </c>
      <c r="N96" s="700" t="s">
        <v>183</v>
      </c>
      <c r="O96" s="700" t="s">
        <v>184</v>
      </c>
    </row>
    <row r="97" spans="2:15">
      <c r="B97" s="700">
        <v>450706</v>
      </c>
      <c r="C97" s="640" t="s">
        <v>185</v>
      </c>
      <c r="D97" s="700">
        <v>0</v>
      </c>
      <c r="E97" s="700"/>
      <c r="F97" s="700">
        <v>0</v>
      </c>
      <c r="G97" s="701">
        <v>450706</v>
      </c>
      <c r="H97" s="699" t="s">
        <v>185</v>
      </c>
      <c r="I97" s="699">
        <v>0</v>
      </c>
      <c r="J97" s="699"/>
      <c r="K97" s="831">
        <v>4.2</v>
      </c>
      <c r="L97" s="700" t="s">
        <v>130</v>
      </c>
      <c r="M97" s="700" t="s">
        <v>130</v>
      </c>
      <c r="N97" s="700" t="s">
        <v>163</v>
      </c>
      <c r="O97" s="700" t="s">
        <v>180</v>
      </c>
    </row>
    <row r="98" spans="2:15">
      <c r="B98" s="700">
        <v>450302</v>
      </c>
      <c r="C98" s="640" t="s">
        <v>186</v>
      </c>
      <c r="D98" s="700">
        <v>214.89999999999998</v>
      </c>
      <c r="E98" s="700"/>
      <c r="F98" s="700">
        <v>214.89999999999998</v>
      </c>
      <c r="G98" s="701">
        <v>450302</v>
      </c>
      <c r="H98" s="699" t="s">
        <v>186</v>
      </c>
      <c r="I98" s="699">
        <v>216.7</v>
      </c>
      <c r="J98" s="699"/>
      <c r="K98" s="831">
        <v>302.75</v>
      </c>
      <c r="L98" s="700" t="s">
        <v>130</v>
      </c>
      <c r="M98" s="700" t="s">
        <v>130</v>
      </c>
      <c r="N98" s="700" t="s">
        <v>163</v>
      </c>
      <c r="O98" s="700" t="s">
        <v>180</v>
      </c>
    </row>
    <row r="99" spans="2:15">
      <c r="B99" s="700">
        <v>450707</v>
      </c>
      <c r="C99" s="640" t="s">
        <v>187</v>
      </c>
      <c r="D99" s="700">
        <v>487.68</v>
      </c>
      <c r="E99" s="700"/>
      <c r="F99" s="699">
        <v>487.68</v>
      </c>
      <c r="G99" s="701">
        <v>450707</v>
      </c>
      <c r="H99" s="699" t="s">
        <v>187</v>
      </c>
      <c r="I99" s="699">
        <v>634</v>
      </c>
      <c r="J99" s="699"/>
      <c r="K99" s="831">
        <v>1884.09</v>
      </c>
      <c r="L99" s="700" t="s">
        <v>130</v>
      </c>
      <c r="M99" s="700" t="s">
        <v>130</v>
      </c>
      <c r="N99" s="700" t="s">
        <v>163</v>
      </c>
      <c r="O99" s="700" t="s">
        <v>167</v>
      </c>
    </row>
    <row r="100" spans="2:15">
      <c r="B100" s="701">
        <v>450801</v>
      </c>
      <c r="C100" s="640" t="s">
        <v>188</v>
      </c>
      <c r="D100" s="700">
        <v>0</v>
      </c>
      <c r="E100" s="700"/>
      <c r="F100" s="699">
        <v>0</v>
      </c>
      <c r="G100" s="701">
        <v>450801</v>
      </c>
      <c r="H100" s="699" t="s">
        <v>188</v>
      </c>
      <c r="I100" s="699">
        <v>0</v>
      </c>
      <c r="J100" s="699"/>
      <c r="K100" s="831">
        <v>0</v>
      </c>
      <c r="L100" s="700" t="s">
        <v>130</v>
      </c>
      <c r="M100" s="700" t="s">
        <v>130</v>
      </c>
      <c r="N100" s="700" t="s">
        <v>163</v>
      </c>
      <c r="O100" s="700" t="s">
        <v>167</v>
      </c>
    </row>
    <row r="101" spans="2:15">
      <c r="B101" s="700">
        <v>450201</v>
      </c>
      <c r="C101" s="640" t="s">
        <v>189</v>
      </c>
      <c r="D101" s="700">
        <v>10200</v>
      </c>
      <c r="E101" s="700"/>
      <c r="F101" s="699">
        <v>10200</v>
      </c>
      <c r="G101" s="701">
        <v>450201</v>
      </c>
      <c r="H101" s="699" t="s">
        <v>189</v>
      </c>
      <c r="I101" s="699">
        <v>2850</v>
      </c>
      <c r="J101" s="699"/>
      <c r="K101" s="831">
        <v>10500</v>
      </c>
      <c r="L101" s="700" t="s">
        <v>130</v>
      </c>
      <c r="M101" s="700" t="s">
        <v>130</v>
      </c>
      <c r="N101" s="700" t="s">
        <v>163</v>
      </c>
      <c r="O101" s="700" t="s">
        <v>190</v>
      </c>
    </row>
    <row r="102" spans="2:15">
      <c r="B102" s="700">
        <v>450202</v>
      </c>
      <c r="C102" s="640" t="s">
        <v>191</v>
      </c>
      <c r="D102" s="700">
        <v>472.64</v>
      </c>
      <c r="E102" s="700"/>
      <c r="F102" s="699">
        <v>472.64</v>
      </c>
      <c r="G102" s="701">
        <v>450202</v>
      </c>
      <c r="H102" s="699" t="s">
        <v>191</v>
      </c>
      <c r="I102" s="699">
        <v>170</v>
      </c>
      <c r="J102" s="699"/>
      <c r="K102" s="831">
        <v>976</v>
      </c>
      <c r="L102" s="700" t="s">
        <v>130</v>
      </c>
      <c r="M102" s="700" t="s">
        <v>130</v>
      </c>
      <c r="N102" s="700" t="s">
        <v>163</v>
      </c>
      <c r="O102" s="700" t="s">
        <v>190</v>
      </c>
    </row>
    <row r="103" spans="2:15">
      <c r="B103" s="700">
        <v>450303</v>
      </c>
      <c r="C103" s="640" t="s">
        <v>192</v>
      </c>
      <c r="D103" s="700">
        <v>827.2</v>
      </c>
      <c r="E103" s="700"/>
      <c r="F103" s="699">
        <v>827.2</v>
      </c>
      <c r="G103" s="701">
        <v>450303</v>
      </c>
      <c r="H103" s="699" t="s">
        <v>192</v>
      </c>
      <c r="I103" s="699">
        <v>600</v>
      </c>
      <c r="J103" s="699"/>
      <c r="K103" s="831">
        <v>2732</v>
      </c>
      <c r="L103" s="700" t="s">
        <v>130</v>
      </c>
      <c r="M103" s="700" t="s">
        <v>130</v>
      </c>
      <c r="N103" s="700" t="s">
        <v>163</v>
      </c>
      <c r="O103" s="700" t="s">
        <v>172</v>
      </c>
    </row>
    <row r="104" spans="2:15">
      <c r="B104" s="700">
        <v>450401</v>
      </c>
      <c r="C104" s="640" t="s">
        <v>193</v>
      </c>
      <c r="D104" s="700">
        <v>209.86</v>
      </c>
      <c r="E104" s="700"/>
      <c r="F104" s="699">
        <v>209.86</v>
      </c>
      <c r="G104" s="700">
        <v>450401</v>
      </c>
      <c r="H104" s="640" t="s">
        <v>193</v>
      </c>
      <c r="I104" s="699">
        <v>0</v>
      </c>
      <c r="J104" s="699"/>
      <c r="K104" s="831">
        <v>39.6</v>
      </c>
      <c r="L104" s="700" t="s">
        <v>130</v>
      </c>
      <c r="M104" s="700" t="s">
        <v>130</v>
      </c>
      <c r="N104" s="700" t="s">
        <v>163</v>
      </c>
      <c r="O104" s="700" t="s">
        <v>172</v>
      </c>
    </row>
    <row r="105" spans="2:15">
      <c r="B105" s="700">
        <v>460101</v>
      </c>
      <c r="C105" s="640" t="s">
        <v>194</v>
      </c>
      <c r="D105" s="700">
        <v>0</v>
      </c>
      <c r="E105" s="700"/>
      <c r="F105" s="699">
        <v>0</v>
      </c>
      <c r="G105" s="701">
        <v>460101</v>
      </c>
      <c r="H105" s="699" t="s">
        <v>194</v>
      </c>
      <c r="I105" s="699">
        <v>0</v>
      </c>
      <c r="J105" s="699"/>
      <c r="K105" s="831">
        <v>0</v>
      </c>
      <c r="L105" s="700" t="s">
        <v>130</v>
      </c>
      <c r="M105" s="700" t="s">
        <v>130</v>
      </c>
      <c r="N105" s="700" t="s">
        <v>195</v>
      </c>
      <c r="O105" s="700" t="s">
        <v>195</v>
      </c>
    </row>
    <row r="106" spans="2:15">
      <c r="B106" s="700">
        <v>460102</v>
      </c>
      <c r="C106" s="640" t="s">
        <v>196</v>
      </c>
      <c r="D106" s="700">
        <v>-7414.02</v>
      </c>
      <c r="E106" s="700"/>
      <c r="F106" s="699">
        <v>-7414.02</v>
      </c>
      <c r="G106" s="701">
        <v>460102</v>
      </c>
      <c r="H106" s="699" t="s">
        <v>196</v>
      </c>
      <c r="I106" s="699">
        <v>0</v>
      </c>
      <c r="J106" s="699"/>
      <c r="K106" s="831">
        <v>0</v>
      </c>
      <c r="L106" s="700" t="s">
        <v>130</v>
      </c>
      <c r="M106" s="700" t="s">
        <v>130</v>
      </c>
      <c r="N106" s="700" t="s">
        <v>136</v>
      </c>
      <c r="O106" s="700" t="s">
        <v>197</v>
      </c>
    </row>
    <row r="107" spans="2:15">
      <c r="B107" s="700">
        <v>470101</v>
      </c>
      <c r="C107" s="640" t="s">
        <v>198</v>
      </c>
      <c r="D107" s="700">
        <v>28.56</v>
      </c>
      <c r="E107" s="700"/>
      <c r="F107" s="699">
        <v>28.56</v>
      </c>
      <c r="G107" s="701">
        <v>470101</v>
      </c>
      <c r="H107" s="699" t="s">
        <v>198</v>
      </c>
      <c r="I107" s="699">
        <v>109.23</v>
      </c>
      <c r="J107" s="699"/>
      <c r="K107" s="831">
        <v>380.36</v>
      </c>
      <c r="L107" s="700" t="s">
        <v>130</v>
      </c>
      <c r="M107" s="700" t="s">
        <v>130</v>
      </c>
      <c r="N107" s="700" t="s">
        <v>199</v>
      </c>
      <c r="O107" s="700" t="s">
        <v>200</v>
      </c>
    </row>
    <row r="108" spans="2:15">
      <c r="B108" s="700">
        <v>470102</v>
      </c>
      <c r="C108" s="640" t="s">
        <v>201</v>
      </c>
      <c r="D108" s="700">
        <v>133.80000000000001</v>
      </c>
      <c r="E108" s="700"/>
      <c r="F108" s="699">
        <v>133.80000000000001</v>
      </c>
      <c r="G108" s="701">
        <v>470102</v>
      </c>
      <c r="H108" s="699" t="s">
        <v>201</v>
      </c>
      <c r="I108" s="699">
        <v>33.450000000000003</v>
      </c>
      <c r="J108" s="699"/>
      <c r="K108" s="831">
        <v>133.80000000000001</v>
      </c>
      <c r="L108" s="700" t="s">
        <v>130</v>
      </c>
      <c r="M108" s="700" t="s">
        <v>130</v>
      </c>
      <c r="N108" s="700" t="s">
        <v>199</v>
      </c>
      <c r="O108" s="700" t="s">
        <v>200</v>
      </c>
    </row>
    <row r="109" spans="2:15">
      <c r="B109" s="700"/>
      <c r="C109" s="640"/>
      <c r="D109" s="700">
        <v>-4.88</v>
      </c>
      <c r="E109" s="700"/>
      <c r="F109" s="699">
        <v>-4.88</v>
      </c>
      <c r="G109" s="701">
        <v>480202</v>
      </c>
      <c r="H109" s="699" t="s">
        <v>202</v>
      </c>
      <c r="I109" s="699">
        <v>0</v>
      </c>
      <c r="J109" s="699"/>
      <c r="K109" s="831">
        <v>0</v>
      </c>
      <c r="L109" s="700" t="s">
        <v>130</v>
      </c>
      <c r="M109" s="700" t="s">
        <v>130</v>
      </c>
      <c r="N109" s="700" t="s">
        <v>136</v>
      </c>
      <c r="O109" s="700" t="s">
        <v>137</v>
      </c>
    </row>
    <row r="110" spans="2:15">
      <c r="B110" s="700">
        <v>480301</v>
      </c>
      <c r="C110" s="640" t="s">
        <v>203</v>
      </c>
      <c r="D110" s="700">
        <v>-62.620000000000005</v>
      </c>
      <c r="E110" s="700"/>
      <c r="F110" s="699">
        <v>-62.620000000000005</v>
      </c>
      <c r="G110" s="701">
        <v>480301</v>
      </c>
      <c r="H110" s="699" t="s">
        <v>203</v>
      </c>
      <c r="I110" s="699">
        <v>172</v>
      </c>
      <c r="J110" s="699"/>
      <c r="K110" s="831">
        <v>-10.319999999999993</v>
      </c>
      <c r="L110" s="700" t="s">
        <v>130</v>
      </c>
      <c r="M110" s="700" t="s">
        <v>130</v>
      </c>
      <c r="N110" s="700" t="s">
        <v>136</v>
      </c>
      <c r="O110" s="700" t="s">
        <v>137</v>
      </c>
    </row>
    <row r="111" spans="2:15">
      <c r="B111" s="700">
        <v>999991</v>
      </c>
      <c r="C111" s="640" t="s">
        <v>204</v>
      </c>
      <c r="D111" s="700">
        <v>0</v>
      </c>
      <c r="E111" s="700"/>
      <c r="F111" s="699">
        <v>0</v>
      </c>
      <c r="G111" s="701">
        <v>999991</v>
      </c>
      <c r="H111" s="699" t="s">
        <v>204</v>
      </c>
      <c r="I111" s="699">
        <v>0</v>
      </c>
      <c r="J111" s="699">
        <v>0</v>
      </c>
      <c r="K111" s="831">
        <v>0</v>
      </c>
      <c r="L111" s="700" t="s">
        <v>34</v>
      </c>
      <c r="M111" s="700" t="s">
        <v>53</v>
      </c>
      <c r="N111" s="700" t="s">
        <v>93</v>
      </c>
      <c r="O111" s="700" t="s">
        <v>93</v>
      </c>
    </row>
    <row r="112" spans="2:15">
      <c r="I112" s="820"/>
      <c r="K112" s="820"/>
    </row>
    <row r="113" spans="9:11">
      <c r="I113" s="820"/>
      <c r="K113" s="820"/>
    </row>
  </sheetData>
  <autoFilter ref="B4:O111" xr:uid="{00000000-0009-0000-0000-000001000000}"/>
  <sortState xmlns:xlrd2="http://schemas.microsoft.com/office/spreadsheetml/2017/richdata2" ref="B61:O108">
    <sortCondition ref="B5:B109"/>
  </sortState>
  <mergeCells count="1">
    <mergeCell ref="B2:L2"/>
  </mergeCells>
  <conditionalFormatting sqref="B22">
    <cfRule type="duplicateValues" dxfId="19" priority="3"/>
  </conditionalFormatting>
  <conditionalFormatting sqref="B100">
    <cfRule type="duplicateValues" dxfId="18" priority="2"/>
  </conditionalFormatting>
  <conditionalFormatting sqref="G20:G80 G5:G18 G105:G111 G82:G103">
    <cfRule type="duplicateValues" dxfId="17" priority="19"/>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H15"/>
  <sheetViews>
    <sheetView showGridLines="0" zoomScale="90" zoomScaleNormal="90" workbookViewId="0">
      <selection activeCell="G12" sqref="G12"/>
    </sheetView>
  </sheetViews>
  <sheetFormatPr defaultRowHeight="15"/>
  <cols>
    <col min="1" max="1" width="1.7109375" customWidth="1"/>
    <col min="2" max="2" width="23.85546875" style="590" customWidth="1"/>
    <col min="4" max="4" width="39.5703125" bestFit="1" customWidth="1"/>
    <col min="5" max="5" width="18.85546875" customWidth="1"/>
    <col min="6" max="6" width="17.85546875" customWidth="1"/>
    <col min="7" max="7" width="17" customWidth="1"/>
    <col min="8" max="8" width="96.28515625" bestFit="1" customWidth="1"/>
  </cols>
  <sheetData>
    <row r="2" spans="2:8">
      <c r="B2" s="983" t="s">
        <v>205</v>
      </c>
      <c r="C2" s="983"/>
      <c r="D2" s="983"/>
      <c r="E2" s="983"/>
      <c r="F2" s="983"/>
      <c r="G2" s="983"/>
      <c r="H2" s="983"/>
    </row>
    <row r="4" spans="2:8">
      <c r="B4" s="842" t="s">
        <v>206</v>
      </c>
      <c r="C4" s="826" t="s">
        <v>22</v>
      </c>
      <c r="D4" s="826" t="s">
        <v>23</v>
      </c>
      <c r="E4" s="826" t="s">
        <v>207</v>
      </c>
      <c r="F4" s="826" t="s">
        <v>208</v>
      </c>
      <c r="G4" s="826" t="s">
        <v>209</v>
      </c>
      <c r="H4" s="826" t="s">
        <v>210</v>
      </c>
    </row>
    <row r="5" spans="2:8" ht="27" customHeight="1">
      <c r="B5" s="591">
        <v>1</v>
      </c>
      <c r="C5" s="629">
        <v>120201</v>
      </c>
      <c r="D5" s="629" t="s">
        <v>211</v>
      </c>
      <c r="E5" s="696">
        <v>76695.8</v>
      </c>
      <c r="F5" s="696">
        <v>76695.8</v>
      </c>
      <c r="G5" s="696"/>
      <c r="H5" s="629" t="s">
        <v>212</v>
      </c>
    </row>
    <row r="6" spans="2:8" ht="36.75" customHeight="1">
      <c r="B6" s="591">
        <v>2</v>
      </c>
      <c r="C6" s="629">
        <v>120205</v>
      </c>
      <c r="D6" s="629" t="s">
        <v>213</v>
      </c>
      <c r="E6" s="696">
        <v>-76695.8</v>
      </c>
      <c r="F6" s="696"/>
      <c r="G6" s="696">
        <v>76695.8</v>
      </c>
      <c r="H6" s="629"/>
    </row>
    <row r="7" spans="2:8" ht="38.25" customHeight="1">
      <c r="B7" s="591">
        <v>3</v>
      </c>
      <c r="C7" s="629">
        <v>230201</v>
      </c>
      <c r="D7" s="629" t="s">
        <v>214</v>
      </c>
      <c r="E7" s="696">
        <v>-28864.3</v>
      </c>
      <c r="F7" s="696">
        <v>28864.3</v>
      </c>
      <c r="G7" s="696"/>
      <c r="H7" s="629"/>
    </row>
    <row r="8" spans="2:8" ht="38.25" customHeight="1">
      <c r="B8" s="591">
        <v>4</v>
      </c>
      <c r="C8" s="700">
        <v>130103</v>
      </c>
      <c r="D8" s="700" t="s">
        <v>215</v>
      </c>
      <c r="E8" s="696">
        <v>28864.3</v>
      </c>
      <c r="F8" s="696"/>
      <c r="G8" s="696">
        <v>28864.3</v>
      </c>
      <c r="H8" s="700"/>
    </row>
    <row r="9" spans="2:8" ht="38.25" customHeight="1">
      <c r="B9" s="591">
        <v>5</v>
      </c>
      <c r="C9" s="701">
        <v>120203</v>
      </c>
      <c r="D9" s="699" t="s">
        <v>50</v>
      </c>
      <c r="E9" s="696">
        <v>427</v>
      </c>
      <c r="F9" s="696">
        <v>427</v>
      </c>
      <c r="G9" s="696"/>
      <c r="H9" s="629"/>
    </row>
    <row r="10" spans="2:8" ht="38.25" customHeight="1">
      <c r="B10" s="591">
        <v>6</v>
      </c>
      <c r="C10" s="701">
        <v>240106</v>
      </c>
      <c r="D10" s="699" t="s">
        <v>109</v>
      </c>
      <c r="E10" s="696">
        <v>-427</v>
      </c>
      <c r="F10" s="696"/>
      <c r="G10" s="696">
        <v>427</v>
      </c>
      <c r="H10" s="629"/>
    </row>
    <row r="11" spans="2:8" ht="38.25" customHeight="1">
      <c r="B11" s="591">
        <v>7</v>
      </c>
      <c r="C11" s="701">
        <v>130206</v>
      </c>
      <c r="D11" s="700" t="s">
        <v>216</v>
      </c>
      <c r="E11" s="696">
        <v>11300.12</v>
      </c>
      <c r="F11" s="696">
        <v>11300.12</v>
      </c>
      <c r="G11" s="696"/>
      <c r="H11" s="629"/>
    </row>
    <row r="12" spans="2:8" ht="38.25" customHeight="1">
      <c r="B12" s="591">
        <v>8</v>
      </c>
      <c r="C12" s="629">
        <v>130207</v>
      </c>
      <c r="D12" s="699" t="s">
        <v>88</v>
      </c>
      <c r="E12" s="699">
        <v>0</v>
      </c>
      <c r="F12" s="699">
        <v>0</v>
      </c>
      <c r="G12" s="696"/>
      <c r="H12" s="629"/>
    </row>
    <row r="13" spans="2:8" ht="38.25" customHeight="1">
      <c r="B13" s="591">
        <v>9</v>
      </c>
      <c r="C13" s="701">
        <v>130208</v>
      </c>
      <c r="D13" s="699" t="s">
        <v>89</v>
      </c>
      <c r="E13" s="699">
        <v>4013.19</v>
      </c>
      <c r="F13" s="699">
        <v>4013.19</v>
      </c>
      <c r="G13" s="696"/>
      <c r="H13" s="629"/>
    </row>
    <row r="14" spans="2:8" ht="40.5" customHeight="1">
      <c r="B14" s="817">
        <v>10</v>
      </c>
      <c r="C14" s="701">
        <v>230201</v>
      </c>
      <c r="D14" s="699" t="s">
        <v>95</v>
      </c>
      <c r="E14" s="831">
        <v>-15313.3</v>
      </c>
      <c r="F14" s="831"/>
      <c r="G14" s="831">
        <v>15313.3</v>
      </c>
      <c r="H14" s="700"/>
    </row>
    <row r="15" spans="2:8" ht="40.5" customHeight="1">
      <c r="B15" s="592"/>
    </row>
  </sheetData>
  <mergeCells count="1">
    <mergeCell ref="B2:H2"/>
  </mergeCells>
  <conditionalFormatting sqref="C9">
    <cfRule type="duplicateValues" dxfId="16" priority="2"/>
  </conditionalFormatting>
  <conditionalFormatting sqref="C10">
    <cfRule type="duplicateValues" dxfId="15" priority="1"/>
  </conditionalFormatting>
  <conditionalFormatting sqref="C11">
    <cfRule type="duplicateValues" dxfId="14" priority="3"/>
  </conditionalFormatting>
  <conditionalFormatting sqref="C13">
    <cfRule type="duplicateValues" dxfId="13" priority="4"/>
  </conditionalFormatting>
  <conditionalFormatting sqref="C14">
    <cfRule type="duplicateValues" dxfId="12" priority="6"/>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2:Q84"/>
  <sheetViews>
    <sheetView showGridLines="0" view="pageBreakPreview" topLeftCell="B17" zoomScaleNormal="100" zoomScaleSheetLayoutView="100" workbookViewId="0">
      <selection activeCell="E34" sqref="E34"/>
    </sheetView>
  </sheetViews>
  <sheetFormatPr defaultColWidth="9.140625" defaultRowHeight="12"/>
  <cols>
    <col min="1" max="1" width="10.85546875" style="105" hidden="1" customWidth="1"/>
    <col min="2" max="2" width="1.7109375" style="105" customWidth="1"/>
    <col min="3" max="3" width="77" style="282" customWidth="1"/>
    <col min="4" max="4" width="6.7109375" style="284" customWidth="1"/>
    <col min="5" max="5" width="21.7109375" style="297" customWidth="1"/>
    <col min="6" max="6" width="21.7109375" style="653" customWidth="1"/>
    <col min="7" max="7" width="19.5703125" style="105" bestFit="1" customWidth="1"/>
    <col min="8" max="8" width="19.85546875" style="105" bestFit="1" customWidth="1"/>
    <col min="9" max="9" width="19.28515625" style="105" bestFit="1" customWidth="1"/>
    <col min="10" max="10" width="17.7109375" style="105" customWidth="1"/>
    <col min="11" max="11" width="13.42578125" style="105" customWidth="1"/>
    <col min="12" max="12" width="14" style="105" customWidth="1"/>
    <col min="13" max="13" width="10.7109375" style="105" customWidth="1"/>
    <col min="14" max="15" width="9.140625" style="105" customWidth="1"/>
    <col min="16" max="16" width="17.42578125" style="105" customWidth="1"/>
    <col min="17" max="19" width="9.140625" style="105" customWidth="1"/>
    <col min="20" max="16384" width="9.140625" style="105"/>
  </cols>
  <sheetData>
    <row r="2" spans="1:9">
      <c r="C2" s="163" t="str">
        <f>'Top Sheet'!C3</f>
        <v>Muscat Desert Adventures Tourism LLC</v>
      </c>
      <c r="D2" s="163"/>
      <c r="E2" s="17"/>
      <c r="F2" s="645"/>
    </row>
    <row r="3" spans="1:9">
      <c r="C3" s="984" t="str">
        <f>"Balance Sheet as at "&amp;'Top Sheet'!C4</f>
        <v>Balance Sheet as at  31 Mar 2023</v>
      </c>
      <c r="D3" s="984"/>
      <c r="E3" s="984"/>
      <c r="F3" s="646"/>
    </row>
    <row r="4" spans="1:9">
      <c r="C4" s="214"/>
      <c r="D4" s="285"/>
      <c r="E4" s="17"/>
      <c r="F4" s="645"/>
    </row>
    <row r="5" spans="1:9" ht="12.75" thickBot="1">
      <c r="C5" s="163"/>
      <c r="D5" s="285"/>
      <c r="E5" s="684" t="str">
        <f>"Currency - "&amp;'Top Sheet'!C7</f>
        <v>Currency - OMR</v>
      </c>
      <c r="F5" s="647"/>
    </row>
    <row r="6" spans="1:9" ht="24.75" thickBot="1">
      <c r="C6" s="298" t="s">
        <v>0</v>
      </c>
      <c r="D6" s="283" t="s">
        <v>217</v>
      </c>
      <c r="E6" s="685" t="str">
        <f>"As at 
"&amp;'Top Sheet'!C4</f>
        <v>As at 
 31 Mar 2023</v>
      </c>
      <c r="F6" s="648" t="s">
        <v>218</v>
      </c>
      <c r="G6" s="299"/>
      <c r="H6" s="299"/>
      <c r="I6" s="299"/>
    </row>
    <row r="7" spans="1:9">
      <c r="C7" s="301"/>
      <c r="D7" s="286"/>
      <c r="E7" s="686"/>
      <c r="F7" s="649"/>
    </row>
    <row r="8" spans="1:9">
      <c r="C8" s="301" t="s">
        <v>219</v>
      </c>
      <c r="D8" s="286"/>
      <c r="E8" s="686"/>
      <c r="F8" s="649"/>
    </row>
    <row r="9" spans="1:9">
      <c r="C9" s="302"/>
      <c r="D9" s="286"/>
      <c r="E9" s="686"/>
      <c r="F9" s="649"/>
    </row>
    <row r="10" spans="1:9">
      <c r="C10" s="301" t="s">
        <v>220</v>
      </c>
      <c r="D10" s="286"/>
      <c r="E10" s="686"/>
      <c r="F10" s="649"/>
    </row>
    <row r="11" spans="1:9">
      <c r="A11" s="105" t="s">
        <v>221</v>
      </c>
      <c r="C11" s="302" t="s">
        <v>74</v>
      </c>
      <c r="D11" s="286">
        <v>3</v>
      </c>
      <c r="E11" s="686">
        <f>PPE!J20</f>
        <v>1160.1000000000058</v>
      </c>
      <c r="F11" s="811">
        <v>697</v>
      </c>
      <c r="G11" s="303"/>
    </row>
    <row r="12" spans="1:9">
      <c r="C12" s="302" t="s">
        <v>222</v>
      </c>
      <c r="D12" s="286">
        <v>3</v>
      </c>
      <c r="E12" s="686">
        <f>PPE!K20</f>
        <v>0</v>
      </c>
      <c r="F12" s="811">
        <v>0</v>
      </c>
      <c r="G12" s="303"/>
    </row>
    <row r="13" spans="1:9">
      <c r="C13" s="302" t="s">
        <v>223</v>
      </c>
      <c r="D13" s="286">
        <v>4</v>
      </c>
      <c r="E13" s="686">
        <f>Intangibles!D17</f>
        <v>0</v>
      </c>
      <c r="F13" s="811">
        <v>0</v>
      </c>
      <c r="G13" s="303"/>
      <c r="H13" s="303"/>
    </row>
    <row r="14" spans="1:9">
      <c r="C14" s="302" t="s">
        <v>224</v>
      </c>
      <c r="D14" s="286">
        <v>4</v>
      </c>
      <c r="E14" s="686">
        <f>Intangibles!$C$17</f>
        <v>0</v>
      </c>
      <c r="F14" s="811">
        <v>0</v>
      </c>
      <c r="G14" s="303"/>
      <c r="H14" s="303"/>
    </row>
    <row r="15" spans="1:9">
      <c r="C15" s="630" t="s">
        <v>225</v>
      </c>
      <c r="D15" s="631" t="s">
        <v>226</v>
      </c>
      <c r="E15" s="686">
        <f>'ROU Assets'!$I$20</f>
        <v>0</v>
      </c>
      <c r="F15" s="811"/>
      <c r="G15" s="303"/>
      <c r="H15" s="303"/>
    </row>
    <row r="16" spans="1:9">
      <c r="A16" s="105" t="s">
        <v>227</v>
      </c>
      <c r="C16" s="302" t="s">
        <v>228</v>
      </c>
      <c r="D16" s="286"/>
      <c r="E16" s="686"/>
      <c r="F16" s="811"/>
      <c r="G16" s="303"/>
    </row>
    <row r="17" spans="1:7">
      <c r="C17" s="302" t="s">
        <v>229</v>
      </c>
      <c r="D17" s="286">
        <v>5</v>
      </c>
      <c r="E17" s="687">
        <f>SUM('Financial Assets'!E7:E12)</f>
        <v>0</v>
      </c>
      <c r="F17" s="812">
        <v>0</v>
      </c>
      <c r="G17" s="303"/>
    </row>
    <row r="18" spans="1:7" ht="16.5" customHeight="1">
      <c r="B18" s="282"/>
      <c r="C18" s="302" t="s">
        <v>230</v>
      </c>
      <c r="D18" s="286">
        <v>5</v>
      </c>
      <c r="E18" s="686">
        <f>SUM('Financial Assets'!E15:E22)</f>
        <v>0</v>
      </c>
      <c r="F18" s="811">
        <v>0</v>
      </c>
      <c r="G18" s="303"/>
    </row>
    <row r="19" spans="1:7">
      <c r="A19" s="105" t="s">
        <v>231</v>
      </c>
      <c r="C19" s="302" t="s">
        <v>232</v>
      </c>
      <c r="D19" s="286"/>
      <c r="E19" s="686"/>
      <c r="F19" s="811"/>
      <c r="G19" s="303"/>
    </row>
    <row r="20" spans="1:7">
      <c r="A20" s="105" t="s">
        <v>231</v>
      </c>
      <c r="C20" s="288" t="s">
        <v>233</v>
      </c>
      <c r="D20" s="286">
        <v>5</v>
      </c>
      <c r="E20" s="686">
        <f>SUM('Financial Assets'!E25:E27)</f>
        <v>0</v>
      </c>
      <c r="F20" s="811">
        <v>0</v>
      </c>
      <c r="G20" s="303"/>
    </row>
    <row r="21" spans="1:7">
      <c r="C21" s="288" t="s">
        <v>234</v>
      </c>
      <c r="D21" s="286"/>
      <c r="E21" s="686"/>
      <c r="F21" s="811"/>
      <c r="G21" s="303"/>
    </row>
    <row r="22" spans="1:7">
      <c r="C22" s="288" t="s">
        <v>235</v>
      </c>
      <c r="D22" s="286" t="s">
        <v>236</v>
      </c>
      <c r="E22" s="686">
        <f>'Financial Assets'!D102</f>
        <v>8600</v>
      </c>
      <c r="F22" s="811">
        <v>8600</v>
      </c>
      <c r="G22" s="303"/>
    </row>
    <row r="23" spans="1:7" hidden="1">
      <c r="C23" s="288" t="s">
        <v>237</v>
      </c>
      <c r="D23" s="286"/>
      <c r="E23" s="686"/>
      <c r="F23" s="811"/>
      <c r="G23" s="303"/>
    </row>
    <row r="24" spans="1:7" hidden="1">
      <c r="C24" s="288" t="s">
        <v>238</v>
      </c>
      <c r="D24" s="286"/>
      <c r="E24" s="686"/>
      <c r="F24" s="811"/>
      <c r="G24" s="303"/>
    </row>
    <row r="25" spans="1:7">
      <c r="C25" s="302" t="s">
        <v>239</v>
      </c>
      <c r="D25" s="286">
        <v>7</v>
      </c>
      <c r="E25" s="686">
        <f>'Other Assets'!C9</f>
        <v>0</v>
      </c>
      <c r="F25" s="811">
        <v>0</v>
      </c>
      <c r="G25" s="303"/>
    </row>
    <row r="26" spans="1:7">
      <c r="C26" s="302" t="s">
        <v>240</v>
      </c>
      <c r="D26" s="286">
        <v>9</v>
      </c>
      <c r="E26" s="686">
        <f>'Other Assets'!C36</f>
        <v>0</v>
      </c>
      <c r="F26" s="811">
        <v>0</v>
      </c>
      <c r="G26" s="303"/>
    </row>
    <row r="27" spans="1:7">
      <c r="C27" s="302" t="s">
        <v>91</v>
      </c>
      <c r="D27" s="286">
        <v>16</v>
      </c>
      <c r="E27" s="686">
        <f>IF(Tax!C23&gt;0,Tax!C23,0)</f>
        <v>0</v>
      </c>
      <c r="F27" s="811"/>
      <c r="G27" s="303"/>
    </row>
    <row r="28" spans="1:7">
      <c r="C28" s="345" t="s">
        <v>241</v>
      </c>
      <c r="D28" s="346"/>
      <c r="E28" s="688">
        <f>SUM(E11:E27)</f>
        <v>9760.1000000000058</v>
      </c>
      <c r="F28" s="813">
        <f>SUM(F11:F27)</f>
        <v>9297</v>
      </c>
      <c r="G28" s="303"/>
    </row>
    <row r="29" spans="1:7">
      <c r="C29" s="302"/>
      <c r="D29" s="286"/>
      <c r="E29" s="689"/>
      <c r="F29" s="814"/>
      <c r="G29" s="303"/>
    </row>
    <row r="30" spans="1:7">
      <c r="C30" s="301" t="s">
        <v>242</v>
      </c>
      <c r="D30" s="286"/>
      <c r="E30" s="689"/>
      <c r="F30" s="814"/>
    </row>
    <row r="31" spans="1:7">
      <c r="C31" s="302" t="s">
        <v>243</v>
      </c>
      <c r="D31" s="286"/>
      <c r="E31" s="689"/>
      <c r="F31" s="814"/>
      <c r="G31" s="303"/>
    </row>
    <row r="32" spans="1:7">
      <c r="C32" s="302" t="s">
        <v>232</v>
      </c>
      <c r="D32" s="286"/>
      <c r="E32" s="689"/>
      <c r="F32" s="814"/>
      <c r="G32" s="303"/>
    </row>
    <row r="33" spans="1:7">
      <c r="A33" s="105" t="s">
        <v>244</v>
      </c>
      <c r="C33" s="288" t="s">
        <v>245</v>
      </c>
      <c r="D33" s="286" t="s">
        <v>246</v>
      </c>
      <c r="E33" s="686">
        <f>'Financial Assets'!E43</f>
        <v>0</v>
      </c>
      <c r="F33" s="811">
        <v>0</v>
      </c>
      <c r="G33" s="303"/>
    </row>
    <row r="34" spans="1:7">
      <c r="A34" s="105" t="s">
        <v>247</v>
      </c>
      <c r="C34" s="288" t="s">
        <v>248</v>
      </c>
      <c r="D34" s="286" t="s">
        <v>249</v>
      </c>
      <c r="E34" s="686">
        <f>'Financial Assets'!E52</f>
        <v>171545.24000000002</v>
      </c>
      <c r="F34" s="811">
        <v>99320.419999999984</v>
      </c>
      <c r="G34" s="303">
        <f t="shared" ref="G34:G39" si="0">E34*$G$9</f>
        <v>0</v>
      </c>
    </row>
    <row r="35" spans="1:7">
      <c r="C35" s="288" t="s">
        <v>250</v>
      </c>
      <c r="D35" s="286" t="s">
        <v>251</v>
      </c>
      <c r="E35" s="686">
        <f>'Financial Assets'!E76</f>
        <v>105914.54000000001</v>
      </c>
      <c r="F35" s="811">
        <v>34895.589999999997</v>
      </c>
      <c r="G35" s="303">
        <f t="shared" si="0"/>
        <v>0</v>
      </c>
    </row>
    <row r="36" spans="1:7">
      <c r="C36" s="288" t="s">
        <v>252</v>
      </c>
      <c r="D36" s="286" t="s">
        <v>253</v>
      </c>
      <c r="E36" s="690">
        <f>'Financial Assets'!E85</f>
        <v>0</v>
      </c>
      <c r="F36" s="815">
        <v>0</v>
      </c>
      <c r="G36" s="303">
        <f t="shared" si="0"/>
        <v>0</v>
      </c>
    </row>
    <row r="37" spans="1:7">
      <c r="C37" s="288" t="s">
        <v>235</v>
      </c>
      <c r="D37" s="286" t="s">
        <v>236</v>
      </c>
      <c r="E37" s="686">
        <f>'Financial Assets'!E102</f>
        <v>48259.81</v>
      </c>
      <c r="F37" s="811">
        <v>151.72</v>
      </c>
      <c r="G37" s="303">
        <f t="shared" si="0"/>
        <v>0</v>
      </c>
    </row>
    <row r="38" spans="1:7" hidden="1">
      <c r="C38" s="302" t="s">
        <v>254</v>
      </c>
      <c r="D38" s="286"/>
      <c r="E38" s="686"/>
      <c r="F38" s="811"/>
      <c r="G38" s="303">
        <f t="shared" si="0"/>
        <v>0</v>
      </c>
    </row>
    <row r="39" spans="1:7">
      <c r="C39" s="302" t="s">
        <v>66</v>
      </c>
      <c r="D39" s="286">
        <v>8</v>
      </c>
      <c r="E39" s="686">
        <f>'Other Assets'!C26</f>
        <v>41447.01</v>
      </c>
      <c r="F39" s="811">
        <v>12350.269999999999</v>
      </c>
      <c r="G39" s="303">
        <f t="shared" si="0"/>
        <v>0</v>
      </c>
    </row>
    <row r="40" spans="1:7">
      <c r="C40" s="345" t="s">
        <v>255</v>
      </c>
      <c r="D40" s="346"/>
      <c r="E40" s="816">
        <f>SUM(E32:E39)</f>
        <v>367166.60000000003</v>
      </c>
      <c r="F40" s="813">
        <f>SUM(F32:F39)</f>
        <v>146717.99999999997</v>
      </c>
      <c r="G40" s="303"/>
    </row>
    <row r="41" spans="1:7" ht="12.75" thickBot="1">
      <c r="C41" s="302"/>
      <c r="D41" s="286"/>
      <c r="E41" s="689"/>
      <c r="F41" s="814"/>
      <c r="G41" s="303"/>
    </row>
    <row r="42" spans="1:7" ht="12.75" thickBot="1">
      <c r="C42" s="304" t="s">
        <v>256</v>
      </c>
      <c r="D42" s="289"/>
      <c r="E42" s="695">
        <f>E28+E40</f>
        <v>376926.70000000007</v>
      </c>
      <c r="F42" s="703">
        <f>F28+F40</f>
        <v>156014.99999999997</v>
      </c>
      <c r="G42" s="303"/>
    </row>
    <row r="43" spans="1:7">
      <c r="C43" s="301"/>
      <c r="D43" s="286"/>
      <c r="E43" s="689"/>
      <c r="F43" s="814"/>
      <c r="G43" s="303"/>
    </row>
    <row r="44" spans="1:7">
      <c r="C44" s="301" t="s">
        <v>257</v>
      </c>
      <c r="D44" s="286"/>
      <c r="E44" s="689"/>
      <c r="F44" s="814"/>
      <c r="G44" s="303"/>
    </row>
    <row r="45" spans="1:7">
      <c r="C45" s="301"/>
      <c r="D45" s="286"/>
      <c r="E45" s="689"/>
      <c r="F45" s="814"/>
      <c r="G45" s="303"/>
    </row>
    <row r="46" spans="1:7">
      <c r="C46" s="301" t="s">
        <v>258</v>
      </c>
      <c r="D46" s="286"/>
      <c r="E46" s="689"/>
      <c r="F46" s="814"/>
      <c r="G46" s="303"/>
    </row>
    <row r="47" spans="1:7">
      <c r="C47" s="302" t="s">
        <v>123</v>
      </c>
      <c r="D47" s="290" t="s">
        <v>259</v>
      </c>
      <c r="E47" s="686">
        <f>'Share Capital And Equity'!D23</f>
        <v>150000</v>
      </c>
      <c r="F47" s="811">
        <v>150000</v>
      </c>
      <c r="G47" s="303">
        <f>E47*$G$9</f>
        <v>0</v>
      </c>
    </row>
    <row r="48" spans="1:7">
      <c r="C48" s="302" t="s">
        <v>260</v>
      </c>
      <c r="D48" s="290" t="s">
        <v>259</v>
      </c>
      <c r="E48" s="686">
        <f>+'Share Capital And Equity'!F23</f>
        <v>0</v>
      </c>
      <c r="F48" s="811">
        <v>0</v>
      </c>
      <c r="G48" s="303"/>
    </row>
    <row r="49" spans="3:17">
      <c r="C49" s="302" t="s">
        <v>261</v>
      </c>
      <c r="D49" s="290"/>
      <c r="E49" s="689"/>
      <c r="F49" s="814"/>
      <c r="G49" s="303"/>
    </row>
    <row r="50" spans="3:17">
      <c r="C50" s="302" t="s">
        <v>262</v>
      </c>
      <c r="D50" s="291"/>
      <c r="E50" s="686">
        <f>SOCE!$C$29</f>
        <v>0</v>
      </c>
      <c r="F50" s="811">
        <v>0</v>
      </c>
      <c r="G50" s="303"/>
    </row>
    <row r="51" spans="3:17">
      <c r="C51" s="302" t="s">
        <v>263</v>
      </c>
      <c r="D51" s="286" t="s">
        <v>264</v>
      </c>
      <c r="E51" s="686">
        <f>SOCE!K29</f>
        <v>-187260.3</v>
      </c>
      <c r="F51" s="811">
        <v>-197587.30000000002</v>
      </c>
      <c r="G51" s="303">
        <f>E51-F51</f>
        <v>10327.000000000029</v>
      </c>
      <c r="H51" s="105">
        <f>'PL Ind AS'!E40-'BS Ind AS'!G51</f>
        <v>-3.000000017345883E-2</v>
      </c>
      <c r="Q51" s="300"/>
    </row>
    <row r="52" spans="3:17" ht="12.75" thickBot="1">
      <c r="C52" s="302"/>
      <c r="D52" s="291"/>
      <c r="E52" s="689"/>
      <c r="F52" s="814"/>
      <c r="G52" s="303"/>
      <c r="Q52" s="300"/>
    </row>
    <row r="53" spans="3:17" s="300" customFormat="1" ht="12.75" thickBot="1">
      <c r="C53" s="304" t="s">
        <v>265</v>
      </c>
      <c r="D53" s="292"/>
      <c r="E53" s="691">
        <f>SUM(E47:E52)</f>
        <v>-37260.299999999988</v>
      </c>
      <c r="F53" s="703">
        <f>SUM(F47:F52)</f>
        <v>-47587.300000000017</v>
      </c>
      <c r="G53" s="303"/>
      <c r="H53" s="105"/>
      <c r="I53" s="105"/>
      <c r="J53" s="105"/>
    </row>
    <row r="54" spans="3:17" s="300" customFormat="1">
      <c r="C54" s="301"/>
      <c r="D54" s="293"/>
      <c r="E54" s="689"/>
      <c r="F54" s="814"/>
      <c r="G54" s="303"/>
      <c r="H54" s="105"/>
      <c r="I54" s="105"/>
      <c r="J54" s="105"/>
    </row>
    <row r="55" spans="3:17">
      <c r="C55" s="301" t="s">
        <v>266</v>
      </c>
      <c r="D55" s="286"/>
      <c r="E55" s="689"/>
      <c r="F55" s="814"/>
      <c r="Q55" s="300"/>
    </row>
    <row r="56" spans="3:17">
      <c r="C56" s="301"/>
      <c r="D56" s="286"/>
      <c r="E56" s="689"/>
      <c r="F56" s="814"/>
      <c r="Q56" s="300"/>
    </row>
    <row r="57" spans="3:17" ht="16.5" customHeight="1">
      <c r="C57" s="301" t="s">
        <v>267</v>
      </c>
      <c r="D57" s="286"/>
      <c r="E57" s="686"/>
      <c r="F57" s="811"/>
      <c r="Q57" s="300"/>
    </row>
    <row r="58" spans="3:17">
      <c r="C58" s="302" t="s">
        <v>268</v>
      </c>
      <c r="D58" s="286"/>
      <c r="E58" s="686"/>
      <c r="F58" s="811"/>
      <c r="Q58" s="300"/>
    </row>
    <row r="59" spans="3:17">
      <c r="C59" s="288" t="s">
        <v>269</v>
      </c>
      <c r="D59" s="290" t="s">
        <v>270</v>
      </c>
      <c r="E59" s="686">
        <f>'Financial Liablities'!G27</f>
        <v>0</v>
      </c>
      <c r="F59" s="811">
        <v>0</v>
      </c>
      <c r="Q59" s="300"/>
    </row>
    <row r="60" spans="3:17">
      <c r="C60" s="288" t="s">
        <v>271</v>
      </c>
      <c r="D60" s="290" t="s">
        <v>272</v>
      </c>
      <c r="E60" s="686">
        <f>'Financial Liablities'!C72</f>
        <v>0</v>
      </c>
      <c r="F60" s="811">
        <v>0</v>
      </c>
      <c r="Q60" s="300"/>
    </row>
    <row r="61" spans="3:17" s="300" customFormat="1">
      <c r="C61" s="302" t="s">
        <v>273</v>
      </c>
      <c r="D61" s="294" t="s">
        <v>274</v>
      </c>
      <c r="E61" s="686">
        <f>Provisions!D10</f>
        <v>0</v>
      </c>
      <c r="F61" s="811">
        <v>0</v>
      </c>
      <c r="H61" s="105"/>
      <c r="I61" s="105"/>
      <c r="J61" s="105"/>
    </row>
    <row r="62" spans="3:17" s="300" customFormat="1">
      <c r="C62" s="302" t="s">
        <v>107</v>
      </c>
      <c r="D62" s="294" t="s">
        <v>275</v>
      </c>
      <c r="E62" s="686">
        <f>'Employee Benefit Obligation'!C12</f>
        <v>2909.42</v>
      </c>
      <c r="F62" s="811">
        <v>1796.42</v>
      </c>
      <c r="H62" s="105"/>
      <c r="I62" s="105"/>
      <c r="J62" s="105"/>
    </row>
    <row r="63" spans="3:17">
      <c r="C63" s="302" t="s">
        <v>276</v>
      </c>
      <c r="D63" s="294" t="s">
        <v>277</v>
      </c>
      <c r="E63" s="689">
        <f>IF(Tax!C23&lt;0,-Tax!C23,0)</f>
        <v>0</v>
      </c>
      <c r="F63" s="814">
        <v>0</v>
      </c>
    </row>
    <row r="64" spans="3:17">
      <c r="C64" s="302" t="s">
        <v>278</v>
      </c>
      <c r="D64" s="294" t="s">
        <v>279</v>
      </c>
      <c r="E64" s="686">
        <f>'Other Liabilities'!C11</f>
        <v>0</v>
      </c>
      <c r="F64" s="811">
        <v>0</v>
      </c>
    </row>
    <row r="65" spans="1:17">
      <c r="C65" s="345" t="s">
        <v>280</v>
      </c>
      <c r="D65" s="346"/>
      <c r="E65" s="688">
        <f>SUM(E59:E64)</f>
        <v>2909.42</v>
      </c>
      <c r="F65" s="813">
        <f>SUM(F59:F64)</f>
        <v>1796.42</v>
      </c>
      <c r="H65" s="300"/>
      <c r="Q65" s="300"/>
    </row>
    <row r="66" spans="1:17">
      <c r="C66" s="302"/>
      <c r="D66" s="286"/>
      <c r="E66" s="689"/>
      <c r="F66" s="814"/>
    </row>
    <row r="67" spans="1:17">
      <c r="C67" s="301" t="s">
        <v>281</v>
      </c>
      <c r="D67" s="286"/>
      <c r="E67" s="689"/>
      <c r="F67" s="814"/>
    </row>
    <row r="68" spans="1:17">
      <c r="C68" s="302" t="s">
        <v>282</v>
      </c>
      <c r="D68" s="286"/>
      <c r="E68" s="689"/>
      <c r="F68" s="814"/>
    </row>
    <row r="69" spans="1:17">
      <c r="C69" s="288" t="s">
        <v>269</v>
      </c>
      <c r="D69" s="290" t="s">
        <v>283</v>
      </c>
      <c r="E69" s="686">
        <f>'Financial Liablities'!G48</f>
        <v>0</v>
      </c>
      <c r="F69" s="811">
        <v>0</v>
      </c>
    </row>
    <row r="70" spans="1:17" s="300" customFormat="1">
      <c r="C70" s="288" t="s">
        <v>284</v>
      </c>
      <c r="D70" s="290" t="s">
        <v>285</v>
      </c>
      <c r="E70" s="686">
        <f>'Financial Liablities'!C85</f>
        <v>299505.10000000003</v>
      </c>
      <c r="F70" s="811">
        <v>155508.74000000002</v>
      </c>
      <c r="J70" s="105"/>
    </row>
    <row r="71" spans="1:17">
      <c r="C71" s="288" t="s">
        <v>271</v>
      </c>
      <c r="D71" s="290" t="s">
        <v>272</v>
      </c>
      <c r="E71" s="686">
        <f>'Financial Liablities'!D72</f>
        <v>49820.909999999996</v>
      </c>
      <c r="F71" s="811">
        <v>31300.620000000003</v>
      </c>
    </row>
    <row r="72" spans="1:17">
      <c r="A72" s="105" t="s">
        <v>286</v>
      </c>
      <c r="C72" s="302" t="s">
        <v>273</v>
      </c>
      <c r="D72" s="294" t="s">
        <v>274</v>
      </c>
      <c r="E72" s="686">
        <f>Provisions!E10</f>
        <v>0</v>
      </c>
      <c r="F72" s="811">
        <v>0</v>
      </c>
      <c r="G72" s="303"/>
    </row>
    <row r="73" spans="1:17">
      <c r="C73" s="302" t="s">
        <v>104</v>
      </c>
      <c r="D73" s="294" t="s">
        <v>275</v>
      </c>
      <c r="E73" s="686">
        <f>'Employee Benefit Obligation'!D12</f>
        <v>4530.9400000000005</v>
      </c>
      <c r="F73" s="811">
        <v>3606.92</v>
      </c>
      <c r="G73" s="303"/>
    </row>
    <row r="74" spans="1:17">
      <c r="C74" s="302" t="s">
        <v>287</v>
      </c>
      <c r="D74" s="294" t="s">
        <v>288</v>
      </c>
      <c r="E74" s="686">
        <f>-'Other Assets'!C37</f>
        <v>0</v>
      </c>
      <c r="F74" s="811">
        <v>0</v>
      </c>
      <c r="G74" s="303"/>
    </row>
    <row r="75" spans="1:17">
      <c r="C75" s="302" t="s">
        <v>54</v>
      </c>
      <c r="D75" s="294" t="s">
        <v>289</v>
      </c>
      <c r="E75" s="686">
        <f>'Other Liabilities'!C23</f>
        <v>57420.150000000009</v>
      </c>
      <c r="F75" s="811">
        <v>11389.140000000003</v>
      </c>
      <c r="G75" s="303"/>
    </row>
    <row r="76" spans="1:17">
      <c r="C76" s="345" t="s">
        <v>290</v>
      </c>
      <c r="D76" s="346"/>
      <c r="E76" s="816">
        <f>SUM(E69:E75)</f>
        <v>411277.10000000003</v>
      </c>
      <c r="F76" s="816">
        <f>SUM(F69:F75)</f>
        <v>201805.42000000004</v>
      </c>
      <c r="G76" s="303"/>
    </row>
    <row r="77" spans="1:17" ht="12.75" thickBot="1">
      <c r="C77" s="302"/>
      <c r="D77" s="286"/>
      <c r="E77" s="689"/>
      <c r="F77" s="814"/>
      <c r="G77" s="303"/>
    </row>
    <row r="78" spans="1:17" ht="12.75" thickBot="1">
      <c r="C78" s="304" t="s">
        <v>291</v>
      </c>
      <c r="D78" s="289"/>
      <c r="E78" s="695">
        <f>E65+E76</f>
        <v>414186.52</v>
      </c>
      <c r="F78" s="695">
        <f>F65+F76</f>
        <v>203601.84000000005</v>
      </c>
      <c r="G78" s="303"/>
    </row>
    <row r="79" spans="1:17" ht="12.75" thickBot="1">
      <c r="C79" s="302"/>
      <c r="D79" s="286"/>
      <c r="E79" s="689"/>
      <c r="F79" s="814"/>
      <c r="G79" s="303"/>
    </row>
    <row r="80" spans="1:17" ht="12.75" thickBot="1">
      <c r="C80" s="304" t="s">
        <v>292</v>
      </c>
      <c r="D80" s="289"/>
      <c r="E80" s="695">
        <f>E78+E53</f>
        <v>376926.22000000003</v>
      </c>
      <c r="F80" s="695">
        <f>F78+F53</f>
        <v>156014.54000000004</v>
      </c>
      <c r="G80" s="303"/>
    </row>
    <row r="81" spans="3:7">
      <c r="C81" s="268"/>
      <c r="D81" s="364" t="s">
        <v>293</v>
      </c>
      <c r="E81" s="650">
        <f>E42-E80</f>
        <v>0.48000000003958121</v>
      </c>
      <c r="F81" s="650">
        <f>F42-F80</f>
        <v>0.45999999993364327</v>
      </c>
      <c r="G81" s="303"/>
    </row>
    <row r="82" spans="3:7">
      <c r="E82" s="692"/>
      <c r="F82" s="651"/>
    </row>
    <row r="83" spans="3:7">
      <c r="C83" s="282" t="s">
        <v>294</v>
      </c>
      <c r="D83" s="296"/>
      <c r="E83" s="693"/>
      <c r="F83" s="652"/>
    </row>
    <row r="84" spans="3:7">
      <c r="C84" s="282" t="s">
        <v>295</v>
      </c>
    </row>
  </sheetData>
  <customSheetViews>
    <customSheetView guid="{96F1B851-9F8A-4FD0-811B-FD39A764D1E6}" showPageBreaks="1" fitToPage="1" printArea="1" hiddenRows="1" hiddenColumns="1" topLeftCell="B1">
      <pane xSplit="3" ySplit="4" topLeftCell="E30" activePane="bottomRight" state="frozen"/>
      <selection pane="bottomRight" activeCell="H30" sqref="H30"/>
      <pageMargins left="0" right="0" top="0" bottom="0" header="0" footer="0"/>
      <pageSetup paperSize="9" scale="76" orientation="portrait" blackAndWhite="1" r:id="rId1"/>
    </customSheetView>
    <customSheetView guid="{FAF6636C-C982-4E87-BB0F-333AB9C785FB}" fitToPage="1" hiddenRows="1" hiddenColumns="1" topLeftCell="B46">
      <selection activeCell="H65" activeCellId="3" sqref="H53 H63 H64 H65"/>
      <pageMargins left="0" right="0" top="0" bottom="0" header="0" footer="0"/>
      <pageSetup paperSize="9" scale="76" orientation="portrait" blackAndWhite="1" r:id="rId2"/>
    </customSheetView>
    <customSheetView guid="{A78E47A5-AEA5-4FAA-816D-26AC70AB2BA5}" showPageBreaks="1" showGridLines="0" fitToPage="1" printArea="1" hiddenRows="1" hiddenColumns="1" topLeftCell="B1">
      <pane xSplit="5" ySplit="4" topLeftCell="G32" activePane="bottomRight" state="frozen"/>
      <selection pane="bottomRight" activeCell="G54" sqref="G54 H63 H64 H65"/>
      <pageMargins left="0" right="0" top="0" bottom="0" header="0" footer="0"/>
      <pageSetup paperSize="9" scale="76" orientation="portrait" blackAndWhite="1" r:id="rId3"/>
    </customSheetView>
  </customSheetViews>
  <mergeCells count="1">
    <mergeCell ref="C3:E3"/>
  </mergeCells>
  <pageMargins left="0.43307086614173201" right="0.196850393700787" top="0.39370078740157499" bottom="0.196850393700787" header="0.118110236220472" footer="0.15748031496063"/>
  <pageSetup paperSize="9" scale="65" orientation="portrait" blackAndWhite="1" r:id="rId4"/>
  <ignoredErrors>
    <ignoredError sqref="D65:D75 D61:D64" numberStoredAsText="1"/>
  </ignoredErrors>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U93"/>
  <sheetViews>
    <sheetView showGridLines="0" view="pageBreakPreview" topLeftCell="B12" zoomScaleNormal="100" zoomScaleSheetLayoutView="100" workbookViewId="0">
      <selection activeCell="B1" sqref="B1"/>
    </sheetView>
  </sheetViews>
  <sheetFormatPr defaultColWidth="9.140625" defaultRowHeight="12"/>
  <cols>
    <col min="1" max="1" width="62.42578125" style="327" hidden="1" customWidth="1"/>
    <col min="2" max="2" width="2" style="327" customWidth="1"/>
    <col min="3" max="3" width="67.140625" style="214" customWidth="1"/>
    <col min="4" max="4" width="7.28515625" style="327" customWidth="1"/>
    <col min="5" max="6" width="23.28515625" style="645" customWidth="1"/>
    <col min="7" max="7" width="26" style="297" customWidth="1"/>
    <col min="8" max="8" width="17.28515625" style="297" customWidth="1"/>
    <col min="9" max="10" width="18.5703125" style="297" customWidth="1"/>
    <col min="11" max="11" width="9.140625" style="297" customWidth="1"/>
    <col min="12" max="255" width="9.140625" style="297"/>
    <col min="256" max="16384" width="9.140625" style="327"/>
  </cols>
  <sheetData>
    <row r="1" spans="1:8">
      <c r="A1" s="326" t="s">
        <v>296</v>
      </c>
      <c r="B1" s="17"/>
      <c r="C1" s="163" t="str">
        <f>'BS Ind AS'!C2</f>
        <v>Muscat Desert Adventures Tourism LLC</v>
      </c>
      <c r="D1" s="17"/>
    </row>
    <row r="2" spans="1:8">
      <c r="A2" s="328" t="s">
        <v>297</v>
      </c>
      <c r="B2" s="17"/>
      <c r="C2" s="163" t="str">
        <f>"Statement of Profit And Loss for the "&amp;'Top Sheet'!C6</f>
        <v>Statement of Profit And Loss for the 12 months ended 31 MAR 2023</v>
      </c>
      <c r="D2" s="17"/>
    </row>
    <row r="3" spans="1:8">
      <c r="A3" s="328"/>
      <c r="B3" s="17"/>
      <c r="C3" s="163"/>
      <c r="D3" s="17"/>
      <c r="E3" s="673"/>
      <c r="F3" s="673"/>
    </row>
    <row r="4" spans="1:8" ht="12.75" thickBot="1">
      <c r="A4" s="328"/>
      <c r="B4" s="329"/>
      <c r="C4" s="636" t="s">
        <v>298</v>
      </c>
      <c r="D4" s="330"/>
      <c r="E4" s="674" t="str">
        <f>'BS Ind AS'!E5</f>
        <v>Currency - OMR</v>
      </c>
      <c r="F4" s="674"/>
    </row>
    <row r="5" spans="1:8" ht="12" customHeight="1">
      <c r="A5" s="331"/>
      <c r="B5" s="328"/>
      <c r="C5" s="332" t="s">
        <v>0</v>
      </c>
      <c r="D5" s="312" t="s">
        <v>217</v>
      </c>
      <c r="E5" s="985" t="str">
        <f>'Top Sheet'!C6</f>
        <v>12 months ended 31 MAR 2023</v>
      </c>
      <c r="F5" s="985" t="s">
        <v>299</v>
      </c>
    </row>
    <row r="6" spans="1:8" ht="12.75" customHeight="1" thickBot="1">
      <c r="A6" s="328"/>
      <c r="B6" s="328"/>
      <c r="C6" s="343" t="s">
        <v>300</v>
      </c>
      <c r="D6" s="344"/>
      <c r="E6" s="986"/>
      <c r="F6" s="986"/>
    </row>
    <row r="7" spans="1:8">
      <c r="A7" s="328"/>
      <c r="B7" s="328"/>
      <c r="C7" s="333" t="s">
        <v>301</v>
      </c>
      <c r="D7" s="316"/>
      <c r="E7" s="675"/>
      <c r="F7" s="675"/>
      <c r="H7" s="297">
        <v>2.5977195099825665</v>
      </c>
    </row>
    <row r="8" spans="1:8">
      <c r="A8" s="328"/>
      <c r="B8" s="328"/>
      <c r="C8" s="320" t="s">
        <v>302</v>
      </c>
      <c r="D8" s="313">
        <v>17</v>
      </c>
      <c r="E8" s="649">
        <f>-'P&amp;L Notes'!C7</f>
        <v>815280.27</v>
      </c>
      <c r="F8" s="649">
        <v>296340.32999999996</v>
      </c>
      <c r="H8" s="297">
        <f>E8*$H$7</f>
        <v>2117869.4634828544</v>
      </c>
    </row>
    <row r="9" spans="1:8">
      <c r="A9" s="334"/>
      <c r="B9" s="334"/>
      <c r="C9" s="320" t="s">
        <v>303</v>
      </c>
      <c r="D9" s="314" t="s">
        <v>304</v>
      </c>
      <c r="E9" s="649">
        <f>-'P&amp;L Notes'!C35</f>
        <v>11721.42</v>
      </c>
      <c r="F9" s="649">
        <v>29293.1</v>
      </c>
      <c r="H9" s="297">
        <f t="shared" ref="H9:H10" si="0">E9*$H$7</f>
        <v>30448.961418699855</v>
      </c>
    </row>
    <row r="10" spans="1:8" ht="12.75" thickBot="1">
      <c r="A10" s="334"/>
      <c r="B10" s="334"/>
      <c r="C10" s="320" t="s">
        <v>305</v>
      </c>
      <c r="D10" s="314" t="s">
        <v>306</v>
      </c>
      <c r="E10" s="649">
        <f>-'P&amp;L Notes'!C42</f>
        <v>10.319999999999993</v>
      </c>
      <c r="F10" s="649">
        <v>10017.69</v>
      </c>
      <c r="H10" s="297">
        <f t="shared" si="0"/>
        <v>26.808465343020067</v>
      </c>
    </row>
    <row r="11" spans="1:8" ht="12.75" thickBot="1">
      <c r="A11" s="334"/>
      <c r="B11" s="334"/>
      <c r="C11" s="335" t="s">
        <v>307</v>
      </c>
      <c r="D11" s="315"/>
      <c r="E11" s="642">
        <f>SUM(E8:E10)</f>
        <v>827012.01</v>
      </c>
      <c r="F11" s="642">
        <f>SUM(F8:F10)</f>
        <v>335651.11999999994</v>
      </c>
      <c r="G11" s="336"/>
    </row>
    <row r="12" spans="1:8">
      <c r="A12" s="334"/>
      <c r="B12" s="334"/>
      <c r="C12" s="333"/>
      <c r="D12" s="314"/>
      <c r="E12" s="644"/>
      <c r="F12" s="644"/>
    </row>
    <row r="13" spans="1:8">
      <c r="A13" s="334"/>
      <c r="B13" s="334"/>
      <c r="C13" s="333" t="s">
        <v>308</v>
      </c>
      <c r="D13" s="316"/>
      <c r="E13" s="649"/>
      <c r="F13" s="649"/>
    </row>
    <row r="14" spans="1:8">
      <c r="A14" s="334"/>
      <c r="B14" s="334"/>
      <c r="C14" s="320" t="s">
        <v>309</v>
      </c>
      <c r="D14" s="314"/>
      <c r="E14" s="676">
        <f>'Trial Balance'!K69</f>
        <v>695310.83000000007</v>
      </c>
      <c r="F14" s="676">
        <v>267403.96999999997</v>
      </c>
      <c r="G14" s="643"/>
      <c r="H14" s="297">
        <f t="shared" ref="H14:H19" si="1">E14*$H$7</f>
        <v>1806222.5085931718</v>
      </c>
    </row>
    <row r="15" spans="1:8">
      <c r="A15" s="334"/>
      <c r="B15" s="334"/>
      <c r="C15" s="320" t="s">
        <v>310</v>
      </c>
      <c r="D15" s="313">
        <v>19</v>
      </c>
      <c r="E15" s="649">
        <f>'P&amp;L Notes'!C54</f>
        <v>73473.17</v>
      </c>
      <c r="F15" s="649">
        <v>44730.310000000012</v>
      </c>
      <c r="H15" s="297">
        <f t="shared" si="1"/>
        <v>190862.68716926579</v>
      </c>
    </row>
    <row r="16" spans="1:8">
      <c r="A16" s="334"/>
      <c r="B16" s="334"/>
      <c r="C16" s="320" t="s">
        <v>183</v>
      </c>
      <c r="D16" s="313">
        <v>22</v>
      </c>
      <c r="E16" s="649">
        <f>'P&amp;L Notes'!C124</f>
        <v>3121.2200000000003</v>
      </c>
      <c r="F16" s="649">
        <v>1406.8899999999999</v>
      </c>
      <c r="H16" s="297">
        <f t="shared" si="1"/>
        <v>8108.054088947787</v>
      </c>
    </row>
    <row r="17" spans="1:255">
      <c r="A17" s="334"/>
      <c r="B17" s="334"/>
      <c r="C17" s="320" t="s">
        <v>160</v>
      </c>
      <c r="D17" s="313"/>
      <c r="E17" s="676">
        <f>'Trial Balance'!K82+'Trial Balance'!K86</f>
        <v>259.78999999999996</v>
      </c>
      <c r="F17" s="676"/>
      <c r="G17" s="307"/>
      <c r="H17" s="297">
        <f t="shared" si="1"/>
        <v>674.86155149837089</v>
      </c>
    </row>
    <row r="18" spans="1:255">
      <c r="A18" s="334" t="s">
        <v>311</v>
      </c>
      <c r="B18" s="334"/>
      <c r="C18" s="320" t="s">
        <v>199</v>
      </c>
      <c r="D18" s="313">
        <v>20</v>
      </c>
      <c r="E18" s="649">
        <f>'P&amp;L Notes'!C61</f>
        <v>514.16000000000008</v>
      </c>
      <c r="F18" s="649">
        <v>162.36000000000001</v>
      </c>
      <c r="H18" s="297">
        <f t="shared" si="1"/>
        <v>1335.6434632526366</v>
      </c>
    </row>
    <row r="19" spans="1:255" ht="12.75" thickBot="1">
      <c r="A19" s="334"/>
      <c r="B19" s="334"/>
      <c r="C19" s="320" t="s">
        <v>312</v>
      </c>
      <c r="D19" s="313">
        <v>21</v>
      </c>
      <c r="E19" s="649">
        <f>'P&amp;L Notes'!C95</f>
        <v>44005.87</v>
      </c>
      <c r="F19" s="649">
        <v>31865.809999999998</v>
      </c>
      <c r="H19" s="297">
        <f t="shared" si="1"/>
        <v>114314.90705275653</v>
      </c>
    </row>
    <row r="20" spans="1:255" s="85" customFormat="1" ht="12.75" thickBot="1">
      <c r="A20" s="337"/>
      <c r="B20" s="337"/>
      <c r="C20" s="311" t="s">
        <v>313</v>
      </c>
      <c r="D20" s="317"/>
      <c r="E20" s="642">
        <f>SUM(E14:E19)</f>
        <v>816685.04000000015</v>
      </c>
      <c r="F20" s="642">
        <f>SUM(F14:F19)</f>
        <v>345569.33999999997</v>
      </c>
      <c r="G20" s="297"/>
      <c r="H20" s="297"/>
      <c r="I20" s="297"/>
      <c r="J20" s="297"/>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c r="HU20" s="297"/>
      <c r="HV20" s="297"/>
      <c r="HW20" s="297"/>
      <c r="HX20" s="297"/>
      <c r="HY20" s="297"/>
      <c r="HZ20" s="297"/>
      <c r="IA20" s="297"/>
      <c r="IB20" s="297"/>
      <c r="IC20" s="297"/>
      <c r="ID20" s="297"/>
      <c r="IE20" s="297"/>
      <c r="IF20" s="297"/>
      <c r="IG20" s="297"/>
      <c r="IH20" s="297"/>
      <c r="II20" s="297"/>
      <c r="IJ20" s="297"/>
      <c r="IK20" s="297"/>
      <c r="IL20" s="297"/>
      <c r="IM20" s="297"/>
      <c r="IN20" s="297"/>
      <c r="IO20" s="297"/>
      <c r="IP20" s="297"/>
      <c r="IQ20" s="297"/>
      <c r="IR20" s="297"/>
      <c r="IS20" s="297"/>
      <c r="IT20" s="297"/>
      <c r="IU20" s="297"/>
    </row>
    <row r="21" spans="1:255">
      <c r="A21" s="334"/>
      <c r="B21" s="334"/>
      <c r="C21" s="338" t="s">
        <v>314</v>
      </c>
      <c r="D21" s="342"/>
      <c r="E21" s="644">
        <f>E11-E20</f>
        <v>10326.969999999856</v>
      </c>
      <c r="F21" s="644">
        <f>F11-F20</f>
        <v>-9918.2200000000303</v>
      </c>
    </row>
    <row r="22" spans="1:255" s="85" customFormat="1">
      <c r="A22" s="337"/>
      <c r="B22" s="337"/>
      <c r="C22" s="320" t="s">
        <v>315</v>
      </c>
      <c r="D22" s="314"/>
      <c r="E22" s="677"/>
      <c r="F22" s="677"/>
      <c r="G22" s="297"/>
      <c r="H22" s="297"/>
      <c r="I22" s="297"/>
      <c r="J22" s="297"/>
      <c r="K22" s="297"/>
      <c r="L22" s="297"/>
      <c r="M22" s="297"/>
      <c r="N22" s="297"/>
      <c r="O22" s="29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c r="HU22" s="297"/>
      <c r="HV22" s="297"/>
      <c r="HW22" s="297"/>
      <c r="HX22" s="297"/>
      <c r="HY22" s="297"/>
      <c r="HZ22" s="297"/>
      <c r="IA22" s="297"/>
      <c r="IB22" s="297"/>
      <c r="IC22" s="297"/>
      <c r="ID22" s="297"/>
      <c r="IE22" s="297"/>
      <c r="IF22" s="297"/>
      <c r="IG22" s="297"/>
      <c r="IH22" s="297"/>
      <c r="II22" s="297"/>
      <c r="IJ22" s="297"/>
      <c r="IK22" s="297"/>
      <c r="IL22" s="297"/>
      <c r="IM22" s="297"/>
      <c r="IN22" s="297"/>
      <c r="IO22" s="297"/>
      <c r="IP22" s="297"/>
      <c r="IQ22" s="297"/>
      <c r="IR22" s="297"/>
      <c r="IS22" s="297"/>
      <c r="IT22" s="297"/>
      <c r="IU22" s="297"/>
    </row>
    <row r="23" spans="1:255" s="85" customFormat="1">
      <c r="A23" s="337"/>
      <c r="B23" s="337"/>
      <c r="C23" s="320"/>
      <c r="D23" s="314"/>
      <c r="E23" s="677"/>
      <c r="F23" s="677"/>
      <c r="G23" s="297"/>
      <c r="H23" s="297"/>
      <c r="I23" s="297"/>
      <c r="J23" s="297"/>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c r="HU23" s="297"/>
      <c r="HV23" s="297"/>
      <c r="HW23" s="297"/>
      <c r="HX23" s="297"/>
      <c r="HY23" s="297"/>
      <c r="HZ23" s="297"/>
      <c r="IA23" s="297"/>
      <c r="IB23" s="297"/>
      <c r="IC23" s="297"/>
      <c r="ID23" s="297"/>
      <c r="IE23" s="297"/>
      <c r="IF23" s="297"/>
      <c r="IG23" s="297"/>
      <c r="IH23" s="297"/>
      <c r="II23" s="297"/>
      <c r="IJ23" s="297"/>
      <c r="IK23" s="297"/>
      <c r="IL23" s="297"/>
      <c r="IM23" s="297"/>
      <c r="IN23" s="297"/>
      <c r="IO23" s="297"/>
      <c r="IP23" s="297"/>
      <c r="IQ23" s="297"/>
      <c r="IR23" s="297"/>
      <c r="IS23" s="297"/>
      <c r="IT23" s="297"/>
      <c r="IU23" s="297"/>
    </row>
    <row r="24" spans="1:255" s="85" customFormat="1" ht="12.75" thickBot="1">
      <c r="A24" s="334" t="s">
        <v>316</v>
      </c>
      <c r="B24" s="334"/>
      <c r="C24" s="320" t="s">
        <v>317</v>
      </c>
      <c r="D24" s="314"/>
      <c r="E24" s="677"/>
      <c r="F24" s="677"/>
      <c r="G24" s="297"/>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c r="HU24" s="297"/>
      <c r="HV24" s="297"/>
      <c r="HW24" s="297"/>
      <c r="HX24" s="297"/>
      <c r="HY24" s="297"/>
      <c r="HZ24" s="297"/>
      <c r="IA24" s="297"/>
      <c r="IB24" s="297"/>
      <c r="IC24" s="297"/>
      <c r="ID24" s="297"/>
      <c r="IE24" s="297"/>
      <c r="IF24" s="297"/>
      <c r="IG24" s="297"/>
      <c r="IH24" s="297"/>
      <c r="II24" s="297"/>
      <c r="IJ24" s="297"/>
      <c r="IK24" s="297"/>
      <c r="IL24" s="297"/>
      <c r="IM24" s="297"/>
      <c r="IN24" s="297"/>
      <c r="IO24" s="297"/>
      <c r="IP24" s="297"/>
      <c r="IQ24" s="297"/>
      <c r="IR24" s="297"/>
      <c r="IS24" s="297"/>
      <c r="IT24" s="297"/>
      <c r="IU24" s="297"/>
    </row>
    <row r="25" spans="1:255" ht="12.75" thickBot="1">
      <c r="A25" s="334"/>
      <c r="B25" s="334"/>
      <c r="C25" s="335" t="s">
        <v>318</v>
      </c>
      <c r="D25" s="318"/>
      <c r="E25" s="642">
        <f>E21+E22-E24</f>
        <v>10326.969999999856</v>
      </c>
      <c r="F25" s="642">
        <f>F21+F22-F24</f>
        <v>-9918.2200000000303</v>
      </c>
      <c r="G25" s="336"/>
    </row>
    <row r="26" spans="1:255">
      <c r="A26" s="334"/>
      <c r="B26" s="334"/>
      <c r="C26" s="320" t="s">
        <v>319</v>
      </c>
      <c r="D26" s="319"/>
      <c r="E26" s="644"/>
      <c r="F26" s="644"/>
    </row>
    <row r="27" spans="1:255">
      <c r="A27" s="339" t="s">
        <v>320</v>
      </c>
      <c r="B27" s="339"/>
      <c r="C27" s="320" t="s">
        <v>321</v>
      </c>
      <c r="D27" s="313">
        <v>23</v>
      </c>
      <c r="E27" s="649">
        <f>'P&amp;L Notes'!C132</f>
        <v>0</v>
      </c>
      <c r="F27" s="649"/>
    </row>
    <row r="28" spans="1:255" ht="12.75" thickBot="1">
      <c r="A28" s="339" t="s">
        <v>322</v>
      </c>
      <c r="B28" s="339"/>
      <c r="C28" s="320" t="s">
        <v>323</v>
      </c>
      <c r="D28" s="313">
        <v>23</v>
      </c>
      <c r="E28" s="649">
        <f>'P&amp;L Notes'!C137</f>
        <v>0</v>
      </c>
      <c r="F28" s="649"/>
    </row>
    <row r="29" spans="1:255" ht="12.75" thickBot="1">
      <c r="A29" s="334"/>
      <c r="B29" s="334"/>
      <c r="C29" s="335" t="s">
        <v>324</v>
      </c>
      <c r="D29" s="318"/>
      <c r="E29" s="642">
        <f>SUM(E27:E28)</f>
        <v>0</v>
      </c>
      <c r="F29" s="642">
        <f>SUM(F27:F28)</f>
        <v>0</v>
      </c>
    </row>
    <row r="30" spans="1:255" ht="12.75" thickBot="1">
      <c r="A30" s="334"/>
      <c r="B30" s="334"/>
      <c r="C30" s="333"/>
      <c r="D30" s="319"/>
      <c r="E30" s="644"/>
      <c r="F30" s="644"/>
    </row>
    <row r="31" spans="1:255" ht="12.75" thickBot="1">
      <c r="A31" s="334"/>
      <c r="B31" s="334"/>
      <c r="C31" s="335" t="s">
        <v>325</v>
      </c>
      <c r="D31" s="318"/>
      <c r="E31" s="642">
        <f>E25-E29</f>
        <v>10326.969999999856</v>
      </c>
      <c r="F31" s="642">
        <f>F25-F29</f>
        <v>-9918.2200000000303</v>
      </c>
    </row>
    <row r="32" spans="1:255">
      <c r="A32" s="334"/>
      <c r="B32" s="334"/>
      <c r="C32" s="333"/>
      <c r="D32" s="319"/>
      <c r="E32" s="644"/>
      <c r="F32" s="644"/>
    </row>
    <row r="33" spans="1:255">
      <c r="A33" s="334"/>
      <c r="B33" s="334"/>
      <c r="C33" s="333" t="s">
        <v>326</v>
      </c>
      <c r="D33" s="319"/>
      <c r="E33" s="644"/>
      <c r="F33" s="644"/>
    </row>
    <row r="34" spans="1:255">
      <c r="A34" s="334"/>
      <c r="B34" s="334"/>
      <c r="C34" s="340" t="s">
        <v>327</v>
      </c>
      <c r="D34" s="319"/>
      <c r="E34" s="644"/>
      <c r="F34" s="644"/>
    </row>
    <row r="35" spans="1:255">
      <c r="A35" s="334"/>
      <c r="B35" s="334"/>
      <c r="C35" s="320" t="s">
        <v>328</v>
      </c>
      <c r="D35" s="319"/>
      <c r="E35" s="649"/>
      <c r="F35" s="649"/>
    </row>
    <row r="36" spans="1:255">
      <c r="A36" s="334"/>
      <c r="B36" s="334"/>
      <c r="C36" s="320" t="s">
        <v>329</v>
      </c>
      <c r="D36" s="319"/>
      <c r="E36" s="649"/>
      <c r="F36" s="649"/>
    </row>
    <row r="37" spans="1:255" ht="12.75" thickBot="1">
      <c r="A37" s="334"/>
      <c r="B37" s="334"/>
      <c r="C37" s="320"/>
      <c r="D37" s="319"/>
      <c r="E37" s="644"/>
      <c r="F37" s="644"/>
    </row>
    <row r="38" spans="1:255" ht="12.75" thickBot="1">
      <c r="A38" s="334"/>
      <c r="B38" s="334"/>
      <c r="C38" s="335" t="s">
        <v>330</v>
      </c>
      <c r="D38" s="318"/>
      <c r="E38" s="642">
        <f>SUM(E35:E37)</f>
        <v>0</v>
      </c>
      <c r="F38" s="642">
        <f>SUM(F35:F37)</f>
        <v>0</v>
      </c>
    </row>
    <row r="39" spans="1:255" ht="12.75" thickBot="1">
      <c r="A39" s="334"/>
      <c r="B39" s="334"/>
      <c r="C39" s="333"/>
      <c r="D39" s="319"/>
      <c r="E39" s="649"/>
      <c r="F39" s="649"/>
    </row>
    <row r="40" spans="1:255" ht="12.75" thickBot="1">
      <c r="A40" s="334"/>
      <c r="B40" s="334"/>
      <c r="C40" s="335" t="s">
        <v>331</v>
      </c>
      <c r="D40" s="318"/>
      <c r="E40" s="818">
        <f>E31+E38</f>
        <v>10326.969999999856</v>
      </c>
      <c r="F40" s="642">
        <f>F31+F38</f>
        <v>-9918.2200000000303</v>
      </c>
    </row>
    <row r="41" spans="1:255">
      <c r="A41" s="334"/>
      <c r="B41" s="334"/>
      <c r="C41" s="333"/>
      <c r="D41" s="319"/>
      <c r="E41" s="644"/>
      <c r="F41" s="644"/>
    </row>
    <row r="42" spans="1:255">
      <c r="A42" s="334"/>
      <c r="B42" s="334"/>
      <c r="C42" s="333" t="s">
        <v>332</v>
      </c>
      <c r="D42" s="313">
        <v>34</v>
      </c>
      <c r="E42" s="678"/>
      <c r="F42" s="678"/>
    </row>
    <row r="43" spans="1:255">
      <c r="A43" s="334"/>
      <c r="B43" s="334"/>
      <c r="C43" s="321" t="s">
        <v>333</v>
      </c>
      <c r="D43" s="322"/>
      <c r="E43" s="649">
        <f>EPS!C8</f>
        <v>0</v>
      </c>
      <c r="F43" s="649">
        <f>EPS!D8</f>
        <v>0</v>
      </c>
    </row>
    <row r="44" spans="1:255" ht="12.75" thickBot="1">
      <c r="A44" s="341"/>
      <c r="B44" s="341"/>
      <c r="C44" s="323" t="s">
        <v>334</v>
      </c>
      <c r="D44" s="324"/>
      <c r="E44" s="679">
        <f>EPS!C11</f>
        <v>0</v>
      </c>
      <c r="F44" s="679">
        <f>EPS!D11</f>
        <v>0</v>
      </c>
    </row>
    <row r="45" spans="1:255" s="17" customFormat="1">
      <c r="C45" s="268"/>
      <c r="D45" s="300"/>
      <c r="E45" s="680"/>
      <c r="F45" s="680"/>
      <c r="G45" s="297"/>
      <c r="H45" s="297"/>
      <c r="I45" s="29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c r="AP45" s="297"/>
      <c r="AQ45" s="297"/>
      <c r="AR45" s="297"/>
      <c r="AS45" s="297"/>
      <c r="AT45" s="297"/>
      <c r="AU45" s="297"/>
      <c r="AV45" s="297"/>
      <c r="AW45" s="297"/>
      <c r="AX45" s="297"/>
      <c r="AY45" s="297"/>
      <c r="AZ45" s="297"/>
      <c r="BA45" s="297"/>
      <c r="BB45" s="297"/>
      <c r="BC45" s="297"/>
      <c r="BD45" s="297"/>
      <c r="BE45" s="297"/>
      <c r="BF45" s="297"/>
      <c r="BG45" s="297"/>
      <c r="BH45" s="297"/>
      <c r="BI45" s="297"/>
      <c r="BJ45" s="297"/>
      <c r="BK45" s="297"/>
      <c r="BL45" s="297"/>
      <c r="BM45" s="297"/>
      <c r="BN45" s="297"/>
      <c r="BO45" s="297"/>
      <c r="BP45" s="297"/>
      <c r="BQ45" s="297"/>
      <c r="BR45" s="297"/>
      <c r="BS45" s="297"/>
      <c r="BT45" s="297"/>
      <c r="BU45" s="297"/>
      <c r="BV45" s="297"/>
      <c r="BW45" s="297"/>
      <c r="BX45" s="297"/>
      <c r="BY45" s="297"/>
      <c r="BZ45" s="297"/>
      <c r="CA45" s="297"/>
      <c r="CB45" s="297"/>
      <c r="CC45" s="297"/>
      <c r="CD45" s="297"/>
      <c r="CE45" s="297"/>
      <c r="CF45" s="297"/>
      <c r="CG45" s="297"/>
      <c r="CH45" s="297"/>
      <c r="CI45" s="297"/>
      <c r="CJ45" s="297"/>
      <c r="CK45" s="297"/>
      <c r="CL45" s="297"/>
      <c r="CM45" s="297"/>
      <c r="CN45" s="297"/>
      <c r="CO45" s="297"/>
      <c r="CP45" s="297"/>
      <c r="CQ45" s="297"/>
      <c r="CR45" s="297"/>
      <c r="CS45" s="297"/>
      <c r="CT45" s="297"/>
      <c r="CU45" s="297"/>
      <c r="CV45" s="297"/>
      <c r="CW45" s="297"/>
      <c r="CX45" s="297"/>
      <c r="CY45" s="297"/>
      <c r="CZ45" s="297"/>
      <c r="DA45" s="297"/>
      <c r="DB45" s="297"/>
      <c r="DC45" s="297"/>
      <c r="DD45" s="297"/>
      <c r="DE45" s="297"/>
      <c r="DF45" s="297"/>
      <c r="DG45" s="297"/>
      <c r="DH45" s="297"/>
      <c r="DI45" s="297"/>
      <c r="DJ45" s="297"/>
      <c r="DK45" s="297"/>
      <c r="DL45" s="297"/>
      <c r="DM45" s="297"/>
      <c r="DN45" s="297"/>
      <c r="DO45" s="297"/>
      <c r="DP45" s="297"/>
      <c r="DQ45" s="297"/>
      <c r="DR45" s="297"/>
      <c r="DS45" s="297"/>
      <c r="DT45" s="297"/>
      <c r="DU45" s="297"/>
      <c r="DV45" s="297"/>
      <c r="DW45" s="297"/>
      <c r="DX45" s="297"/>
      <c r="DY45" s="297"/>
      <c r="DZ45" s="297"/>
      <c r="EA45" s="297"/>
      <c r="EB45" s="297"/>
      <c r="EC45" s="297"/>
      <c r="ED45" s="297"/>
      <c r="EE45" s="297"/>
      <c r="EF45" s="297"/>
      <c r="EG45" s="297"/>
      <c r="EH45" s="297"/>
      <c r="EI45" s="297"/>
      <c r="EJ45" s="297"/>
      <c r="EK45" s="297"/>
      <c r="EL45" s="297"/>
      <c r="EM45" s="297"/>
      <c r="EN45" s="297"/>
      <c r="EO45" s="297"/>
      <c r="EP45" s="297"/>
      <c r="EQ45" s="297"/>
      <c r="ER45" s="297"/>
      <c r="ES45" s="297"/>
      <c r="ET45" s="297"/>
      <c r="EU45" s="297"/>
      <c r="EV45" s="297"/>
      <c r="EW45" s="297"/>
      <c r="EX45" s="297"/>
      <c r="EY45" s="297"/>
      <c r="EZ45" s="297"/>
      <c r="FA45" s="297"/>
      <c r="FB45" s="297"/>
      <c r="FC45" s="297"/>
      <c r="FD45" s="297"/>
      <c r="FE45" s="297"/>
      <c r="FF45" s="297"/>
      <c r="FG45" s="297"/>
      <c r="FH45" s="297"/>
      <c r="FI45" s="297"/>
      <c r="FJ45" s="297"/>
      <c r="FK45" s="297"/>
      <c r="FL45" s="297"/>
      <c r="FM45" s="297"/>
      <c r="FN45" s="297"/>
      <c r="FO45" s="297"/>
      <c r="FP45" s="297"/>
      <c r="FQ45" s="297"/>
      <c r="FR45" s="297"/>
      <c r="FS45" s="297"/>
      <c r="FT45" s="297"/>
      <c r="FU45" s="297"/>
      <c r="FV45" s="297"/>
      <c r="FW45" s="297"/>
      <c r="FX45" s="297"/>
      <c r="FY45" s="297"/>
      <c r="FZ45" s="297"/>
      <c r="GA45" s="297"/>
      <c r="GB45" s="297"/>
      <c r="GC45" s="297"/>
      <c r="GD45" s="297"/>
      <c r="GE45" s="297"/>
      <c r="GF45" s="297"/>
      <c r="GG45" s="297"/>
      <c r="GH45" s="297"/>
      <c r="GI45" s="297"/>
      <c r="GJ45" s="297"/>
      <c r="GK45" s="297"/>
      <c r="GL45" s="297"/>
      <c r="GM45" s="297"/>
      <c r="GN45" s="297"/>
      <c r="GO45" s="297"/>
      <c r="GP45" s="297"/>
      <c r="GQ45" s="297"/>
      <c r="GR45" s="297"/>
      <c r="GS45" s="297"/>
      <c r="GT45" s="297"/>
      <c r="GU45" s="297"/>
      <c r="GV45" s="297"/>
      <c r="GW45" s="297"/>
      <c r="GX45" s="297"/>
      <c r="GY45" s="297"/>
      <c r="GZ45" s="297"/>
      <c r="HA45" s="297"/>
      <c r="HB45" s="297"/>
      <c r="HC45" s="297"/>
      <c r="HD45" s="297"/>
      <c r="HE45" s="297"/>
      <c r="HF45" s="297"/>
      <c r="HG45" s="297"/>
      <c r="HH45" s="297"/>
      <c r="HI45" s="297"/>
      <c r="HJ45" s="297"/>
      <c r="HK45" s="297"/>
      <c r="HL45" s="297"/>
      <c r="HM45" s="297"/>
      <c r="HN45" s="297"/>
      <c r="HO45" s="297"/>
      <c r="HP45" s="297"/>
      <c r="HQ45" s="297"/>
      <c r="HR45" s="297"/>
      <c r="HS45" s="297"/>
      <c r="HT45" s="297"/>
      <c r="HU45" s="297"/>
      <c r="HV45" s="297"/>
      <c r="HW45" s="297"/>
      <c r="HX45" s="297"/>
      <c r="HY45" s="297"/>
      <c r="HZ45" s="297"/>
      <c r="IA45" s="297"/>
      <c r="IB45" s="297"/>
      <c r="IC45" s="297"/>
      <c r="ID45" s="297"/>
      <c r="IE45" s="297"/>
      <c r="IF45" s="297"/>
      <c r="IG45" s="297"/>
      <c r="IH45" s="297"/>
      <c r="II45" s="297"/>
      <c r="IJ45" s="297"/>
      <c r="IK45" s="297"/>
      <c r="IL45" s="297"/>
      <c r="IM45" s="297"/>
      <c r="IN45" s="297"/>
      <c r="IO45" s="297"/>
      <c r="IP45" s="297"/>
      <c r="IQ45" s="297"/>
      <c r="IR45" s="297"/>
      <c r="IS45" s="297"/>
      <c r="IT45" s="297"/>
      <c r="IU45" s="297"/>
    </row>
    <row r="46" spans="1:255" s="17" customFormat="1">
      <c r="C46" s="282" t="s">
        <v>294</v>
      </c>
      <c r="D46" s="296">
        <v>2</v>
      </c>
      <c r="E46" s="680"/>
      <c r="F46" s="680"/>
      <c r="G46" s="297"/>
      <c r="H46" s="297"/>
      <c r="I46" s="29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7"/>
      <c r="AY46" s="297"/>
      <c r="AZ46" s="297"/>
      <c r="BA46" s="297"/>
      <c r="BB46" s="297"/>
      <c r="BC46" s="297"/>
      <c r="BD46" s="297"/>
      <c r="BE46" s="297"/>
      <c r="BF46" s="297"/>
      <c r="BG46" s="297"/>
      <c r="BH46" s="297"/>
      <c r="BI46" s="297"/>
      <c r="BJ46" s="297"/>
      <c r="BK46" s="297"/>
      <c r="BL46" s="297"/>
      <c r="BM46" s="297"/>
      <c r="BN46" s="297"/>
      <c r="BO46" s="297"/>
      <c r="BP46" s="297"/>
      <c r="BQ46" s="297"/>
      <c r="BR46" s="297"/>
      <c r="BS46" s="297"/>
      <c r="BT46" s="297"/>
      <c r="BU46" s="297"/>
      <c r="BV46" s="297"/>
      <c r="BW46" s="297"/>
      <c r="BX46" s="297"/>
      <c r="BY46" s="297"/>
      <c r="BZ46" s="297"/>
      <c r="CA46" s="297"/>
      <c r="CB46" s="297"/>
      <c r="CC46" s="297"/>
      <c r="CD46" s="297"/>
      <c r="CE46" s="297"/>
      <c r="CF46" s="297"/>
      <c r="CG46" s="297"/>
      <c r="CH46" s="297"/>
      <c r="CI46" s="297"/>
      <c r="CJ46" s="297"/>
      <c r="CK46" s="297"/>
      <c r="CL46" s="297"/>
      <c r="CM46" s="297"/>
      <c r="CN46" s="297"/>
      <c r="CO46" s="297"/>
      <c r="CP46" s="297"/>
      <c r="CQ46" s="297"/>
      <c r="CR46" s="297"/>
      <c r="CS46" s="297"/>
      <c r="CT46" s="297"/>
      <c r="CU46" s="297"/>
      <c r="CV46" s="297"/>
      <c r="CW46" s="297"/>
      <c r="CX46" s="297"/>
      <c r="CY46" s="297"/>
      <c r="CZ46" s="297"/>
      <c r="DA46" s="297"/>
      <c r="DB46" s="297"/>
      <c r="DC46" s="297"/>
      <c r="DD46" s="297"/>
      <c r="DE46" s="297"/>
      <c r="DF46" s="297"/>
      <c r="DG46" s="297"/>
      <c r="DH46" s="297"/>
      <c r="DI46" s="297"/>
      <c r="DJ46" s="297"/>
      <c r="DK46" s="297"/>
      <c r="DL46" s="297"/>
      <c r="DM46" s="297"/>
      <c r="DN46" s="297"/>
      <c r="DO46" s="297"/>
      <c r="DP46" s="297"/>
      <c r="DQ46" s="297"/>
      <c r="DR46" s="297"/>
      <c r="DS46" s="297"/>
      <c r="DT46" s="297"/>
      <c r="DU46" s="297"/>
      <c r="DV46" s="297"/>
      <c r="DW46" s="297"/>
      <c r="DX46" s="297"/>
      <c r="DY46" s="297"/>
      <c r="DZ46" s="297"/>
      <c r="EA46" s="297"/>
      <c r="EB46" s="297"/>
      <c r="EC46" s="297"/>
      <c r="ED46" s="297"/>
      <c r="EE46" s="297"/>
      <c r="EF46" s="297"/>
      <c r="EG46" s="297"/>
      <c r="EH46" s="297"/>
      <c r="EI46" s="297"/>
      <c r="EJ46" s="297"/>
      <c r="EK46" s="297"/>
      <c r="EL46" s="297"/>
      <c r="EM46" s="297"/>
      <c r="EN46" s="297"/>
      <c r="EO46" s="297"/>
      <c r="EP46" s="297"/>
      <c r="EQ46" s="297"/>
      <c r="ER46" s="297"/>
      <c r="ES46" s="297"/>
      <c r="ET46" s="297"/>
      <c r="EU46" s="297"/>
      <c r="EV46" s="297"/>
      <c r="EW46" s="297"/>
      <c r="EX46" s="297"/>
      <c r="EY46" s="297"/>
      <c r="EZ46" s="297"/>
      <c r="FA46" s="297"/>
      <c r="FB46" s="297"/>
      <c r="FC46" s="297"/>
      <c r="FD46" s="297"/>
      <c r="FE46" s="297"/>
      <c r="FF46" s="297"/>
      <c r="FG46" s="297"/>
      <c r="FH46" s="297"/>
      <c r="FI46" s="297"/>
      <c r="FJ46" s="297"/>
      <c r="FK46" s="297"/>
      <c r="FL46" s="297"/>
      <c r="FM46" s="297"/>
      <c r="FN46" s="297"/>
      <c r="FO46" s="297"/>
      <c r="FP46" s="297"/>
      <c r="FQ46" s="297"/>
      <c r="FR46" s="297"/>
      <c r="FS46" s="297"/>
      <c r="FT46" s="297"/>
      <c r="FU46" s="297"/>
      <c r="FV46" s="297"/>
      <c r="FW46" s="297"/>
      <c r="FX46" s="297"/>
      <c r="FY46" s="297"/>
      <c r="FZ46" s="297"/>
      <c r="GA46" s="297"/>
      <c r="GB46" s="297"/>
      <c r="GC46" s="297"/>
      <c r="GD46" s="297"/>
      <c r="GE46" s="297"/>
      <c r="GF46" s="297"/>
      <c r="GG46" s="297"/>
      <c r="GH46" s="297"/>
      <c r="GI46" s="297"/>
      <c r="GJ46" s="297"/>
      <c r="GK46" s="297"/>
      <c r="GL46" s="297"/>
      <c r="GM46" s="297"/>
      <c r="GN46" s="297"/>
      <c r="GO46" s="297"/>
      <c r="GP46" s="297"/>
      <c r="GQ46" s="297"/>
      <c r="GR46" s="297"/>
      <c r="GS46" s="297"/>
      <c r="GT46" s="297"/>
      <c r="GU46" s="297"/>
      <c r="GV46" s="297"/>
      <c r="GW46" s="297"/>
      <c r="GX46" s="297"/>
      <c r="GY46" s="297"/>
      <c r="GZ46" s="297"/>
      <c r="HA46" s="297"/>
      <c r="HB46" s="297"/>
      <c r="HC46" s="297"/>
      <c r="HD46" s="297"/>
      <c r="HE46" s="297"/>
      <c r="HF46" s="297"/>
      <c r="HG46" s="297"/>
      <c r="HH46" s="297"/>
      <c r="HI46" s="297"/>
      <c r="HJ46" s="297"/>
      <c r="HK46" s="297"/>
      <c r="HL46" s="297"/>
      <c r="HM46" s="297"/>
      <c r="HN46" s="297"/>
      <c r="HO46" s="297"/>
      <c r="HP46" s="297"/>
      <c r="HQ46" s="297"/>
      <c r="HR46" s="297"/>
      <c r="HS46" s="297"/>
      <c r="HT46" s="297"/>
      <c r="HU46" s="297"/>
      <c r="HV46" s="297"/>
      <c r="HW46" s="297"/>
      <c r="HX46" s="297"/>
      <c r="HY46" s="297"/>
      <c r="HZ46" s="297"/>
      <c r="IA46" s="297"/>
      <c r="IB46" s="297"/>
      <c r="IC46" s="297"/>
      <c r="ID46" s="297"/>
      <c r="IE46" s="297"/>
      <c r="IF46" s="297"/>
      <c r="IG46" s="297"/>
      <c r="IH46" s="297"/>
      <c r="II46" s="297"/>
      <c r="IJ46" s="297"/>
      <c r="IK46" s="297"/>
      <c r="IL46" s="297"/>
      <c r="IM46" s="297"/>
      <c r="IN46" s="297"/>
      <c r="IO46" s="297"/>
      <c r="IP46" s="297"/>
      <c r="IQ46" s="297"/>
      <c r="IR46" s="297"/>
      <c r="IS46" s="297"/>
      <c r="IT46" s="297"/>
      <c r="IU46" s="297"/>
    </row>
    <row r="47" spans="1:255" s="17" customFormat="1">
      <c r="C47" s="282" t="s">
        <v>335</v>
      </c>
      <c r="D47" s="300"/>
      <c r="E47" s="680"/>
      <c r="F47" s="680"/>
      <c r="G47" s="297"/>
      <c r="H47" s="297"/>
      <c r="I47" s="297"/>
      <c r="J47" s="297"/>
      <c r="K47" s="297"/>
      <c r="L47" s="297"/>
      <c r="M47" s="297"/>
      <c r="N47" s="297"/>
      <c r="O47" s="297"/>
      <c r="P47" s="297"/>
      <c r="Q47" s="297"/>
      <c r="R47" s="297"/>
      <c r="S47" s="297"/>
      <c r="T47" s="297"/>
      <c r="U47" s="297"/>
      <c r="V47" s="297"/>
      <c r="W47" s="297"/>
      <c r="X47" s="297"/>
      <c r="Y47" s="297"/>
      <c r="Z47" s="297"/>
      <c r="AA47" s="297"/>
      <c r="AB47" s="297"/>
      <c r="AC47" s="297"/>
      <c r="AD47" s="297"/>
      <c r="AE47" s="297"/>
      <c r="AF47" s="297"/>
      <c r="AG47" s="297"/>
      <c r="AH47" s="297"/>
      <c r="AI47" s="297"/>
      <c r="AJ47" s="297"/>
      <c r="AK47" s="297"/>
      <c r="AL47" s="297"/>
      <c r="AM47" s="297"/>
      <c r="AN47" s="297"/>
      <c r="AO47" s="297"/>
      <c r="AP47" s="297"/>
      <c r="AQ47" s="297"/>
      <c r="AR47" s="297"/>
      <c r="AS47" s="297"/>
      <c r="AT47" s="297"/>
      <c r="AU47" s="297"/>
      <c r="AV47" s="297"/>
      <c r="AW47" s="297"/>
      <c r="AX47" s="297"/>
      <c r="AY47" s="297"/>
      <c r="AZ47" s="297"/>
      <c r="BA47" s="297"/>
      <c r="BB47" s="297"/>
      <c r="BC47" s="297"/>
      <c r="BD47" s="297"/>
      <c r="BE47" s="297"/>
      <c r="BF47" s="297"/>
      <c r="BG47" s="297"/>
      <c r="BH47" s="297"/>
      <c r="BI47" s="297"/>
      <c r="BJ47" s="297"/>
      <c r="BK47" s="297"/>
      <c r="BL47" s="297"/>
      <c r="BM47" s="297"/>
      <c r="BN47" s="297"/>
      <c r="BO47" s="297"/>
      <c r="BP47" s="297"/>
      <c r="BQ47" s="297"/>
      <c r="BR47" s="297"/>
      <c r="BS47" s="297"/>
      <c r="BT47" s="297"/>
      <c r="BU47" s="297"/>
      <c r="BV47" s="297"/>
      <c r="BW47" s="297"/>
      <c r="BX47" s="297"/>
      <c r="BY47" s="297"/>
      <c r="BZ47" s="297"/>
      <c r="CA47" s="297"/>
      <c r="CB47" s="297"/>
      <c r="CC47" s="297"/>
      <c r="CD47" s="297"/>
      <c r="CE47" s="297"/>
      <c r="CF47" s="297"/>
      <c r="CG47" s="297"/>
      <c r="CH47" s="297"/>
      <c r="CI47" s="297"/>
      <c r="CJ47" s="297"/>
      <c r="CK47" s="297"/>
      <c r="CL47" s="297"/>
      <c r="CM47" s="297"/>
      <c r="CN47" s="297"/>
      <c r="CO47" s="297"/>
      <c r="CP47" s="297"/>
      <c r="CQ47" s="297"/>
      <c r="CR47" s="297"/>
      <c r="CS47" s="297"/>
      <c r="CT47" s="297"/>
      <c r="CU47" s="297"/>
      <c r="CV47" s="297"/>
      <c r="CW47" s="297"/>
      <c r="CX47" s="297"/>
      <c r="CY47" s="297"/>
      <c r="CZ47" s="297"/>
      <c r="DA47" s="297"/>
      <c r="DB47" s="297"/>
      <c r="DC47" s="297"/>
      <c r="DD47" s="297"/>
      <c r="DE47" s="297"/>
      <c r="DF47" s="297"/>
      <c r="DG47" s="297"/>
      <c r="DH47" s="297"/>
      <c r="DI47" s="297"/>
      <c r="DJ47" s="297"/>
      <c r="DK47" s="297"/>
      <c r="DL47" s="297"/>
      <c r="DM47" s="297"/>
      <c r="DN47" s="297"/>
      <c r="DO47" s="297"/>
      <c r="DP47" s="297"/>
      <c r="DQ47" s="297"/>
      <c r="DR47" s="297"/>
      <c r="DS47" s="297"/>
      <c r="DT47" s="297"/>
      <c r="DU47" s="297"/>
      <c r="DV47" s="297"/>
      <c r="DW47" s="297"/>
      <c r="DX47" s="297"/>
      <c r="DY47" s="297"/>
      <c r="DZ47" s="297"/>
      <c r="EA47" s="297"/>
      <c r="EB47" s="297"/>
      <c r="EC47" s="297"/>
      <c r="ED47" s="297"/>
      <c r="EE47" s="297"/>
      <c r="EF47" s="297"/>
      <c r="EG47" s="297"/>
      <c r="EH47" s="297"/>
      <c r="EI47" s="297"/>
      <c r="EJ47" s="297"/>
      <c r="EK47" s="297"/>
      <c r="EL47" s="297"/>
      <c r="EM47" s="297"/>
      <c r="EN47" s="297"/>
      <c r="EO47" s="297"/>
      <c r="EP47" s="297"/>
      <c r="EQ47" s="297"/>
      <c r="ER47" s="297"/>
      <c r="ES47" s="297"/>
      <c r="ET47" s="297"/>
      <c r="EU47" s="297"/>
      <c r="EV47" s="297"/>
      <c r="EW47" s="297"/>
      <c r="EX47" s="297"/>
      <c r="EY47" s="297"/>
      <c r="EZ47" s="297"/>
      <c r="FA47" s="297"/>
      <c r="FB47" s="297"/>
      <c r="FC47" s="297"/>
      <c r="FD47" s="297"/>
      <c r="FE47" s="297"/>
      <c r="FF47" s="297"/>
      <c r="FG47" s="297"/>
      <c r="FH47" s="297"/>
      <c r="FI47" s="297"/>
      <c r="FJ47" s="297"/>
      <c r="FK47" s="297"/>
      <c r="FL47" s="297"/>
      <c r="FM47" s="297"/>
      <c r="FN47" s="297"/>
      <c r="FO47" s="297"/>
      <c r="FP47" s="297"/>
      <c r="FQ47" s="297"/>
      <c r="FR47" s="297"/>
      <c r="FS47" s="297"/>
      <c r="FT47" s="297"/>
      <c r="FU47" s="297"/>
      <c r="FV47" s="297"/>
      <c r="FW47" s="297"/>
      <c r="FX47" s="297"/>
      <c r="FY47" s="297"/>
      <c r="FZ47" s="297"/>
      <c r="GA47" s="297"/>
      <c r="GB47" s="297"/>
      <c r="GC47" s="297"/>
      <c r="GD47" s="297"/>
      <c r="GE47" s="297"/>
      <c r="GF47" s="297"/>
      <c r="GG47" s="297"/>
      <c r="GH47" s="297"/>
      <c r="GI47" s="297"/>
      <c r="GJ47" s="297"/>
      <c r="GK47" s="297"/>
      <c r="GL47" s="297"/>
      <c r="GM47" s="297"/>
      <c r="GN47" s="297"/>
      <c r="GO47" s="297"/>
      <c r="GP47" s="297"/>
      <c r="GQ47" s="297"/>
      <c r="GR47" s="297"/>
      <c r="GS47" s="297"/>
      <c r="GT47" s="297"/>
      <c r="GU47" s="297"/>
      <c r="GV47" s="297"/>
      <c r="GW47" s="297"/>
      <c r="GX47" s="297"/>
      <c r="GY47" s="297"/>
      <c r="GZ47" s="297"/>
      <c r="HA47" s="297"/>
      <c r="HB47" s="297"/>
      <c r="HC47" s="297"/>
      <c r="HD47" s="297"/>
      <c r="HE47" s="297"/>
      <c r="HF47" s="297"/>
      <c r="HG47" s="297"/>
      <c r="HH47" s="297"/>
      <c r="HI47" s="297"/>
      <c r="HJ47" s="297"/>
      <c r="HK47" s="297"/>
      <c r="HL47" s="297"/>
      <c r="HM47" s="297"/>
      <c r="HN47" s="297"/>
      <c r="HO47" s="297"/>
      <c r="HP47" s="297"/>
      <c r="HQ47" s="297"/>
      <c r="HR47" s="297"/>
      <c r="HS47" s="297"/>
      <c r="HT47" s="297"/>
      <c r="HU47" s="297"/>
      <c r="HV47" s="297"/>
      <c r="HW47" s="297"/>
      <c r="HX47" s="297"/>
      <c r="HY47" s="297"/>
      <c r="HZ47" s="297"/>
      <c r="IA47" s="297"/>
      <c r="IB47" s="297"/>
      <c r="IC47" s="297"/>
      <c r="ID47" s="297"/>
      <c r="IE47" s="297"/>
      <c r="IF47" s="297"/>
      <c r="IG47" s="297"/>
      <c r="IH47" s="297"/>
      <c r="II47" s="297"/>
      <c r="IJ47" s="297"/>
      <c r="IK47" s="297"/>
      <c r="IL47" s="297"/>
      <c r="IM47" s="297"/>
      <c r="IN47" s="297"/>
      <c r="IO47" s="297"/>
      <c r="IP47" s="297"/>
      <c r="IQ47" s="297"/>
      <c r="IR47" s="297"/>
      <c r="IS47" s="297"/>
      <c r="IT47" s="297"/>
      <c r="IU47" s="297"/>
    </row>
    <row r="48" spans="1:255" s="17" customFormat="1">
      <c r="C48" s="268"/>
      <c r="D48" s="300"/>
      <c r="E48" s="680"/>
      <c r="F48" s="680"/>
      <c r="G48" s="297"/>
      <c r="H48" s="297"/>
      <c r="I48" s="297"/>
      <c r="J48" s="297"/>
      <c r="K48" s="297"/>
      <c r="L48" s="297"/>
      <c r="M48" s="297"/>
      <c r="N48" s="297"/>
      <c r="O48" s="297"/>
      <c r="P48" s="297"/>
      <c r="Q48" s="297"/>
      <c r="R48" s="297"/>
      <c r="S48" s="297"/>
      <c r="T48" s="297"/>
      <c r="U48" s="297"/>
      <c r="V48" s="297"/>
      <c r="W48" s="297"/>
      <c r="X48" s="297"/>
      <c r="Y48" s="297"/>
      <c r="Z48" s="297"/>
      <c r="AA48" s="297"/>
      <c r="AB48" s="297"/>
      <c r="AC48" s="297"/>
      <c r="AD48" s="297"/>
      <c r="AE48" s="297"/>
      <c r="AF48" s="297"/>
      <c r="AG48" s="297"/>
      <c r="AH48" s="297"/>
      <c r="AI48" s="297"/>
      <c r="AJ48" s="297"/>
      <c r="AK48" s="297"/>
      <c r="AL48" s="297"/>
      <c r="AM48" s="297"/>
      <c r="AN48" s="297"/>
      <c r="AO48" s="297"/>
      <c r="AP48" s="297"/>
      <c r="AQ48" s="297"/>
      <c r="AR48" s="297"/>
      <c r="AS48" s="297"/>
      <c r="AT48" s="297"/>
      <c r="AU48" s="297"/>
      <c r="AV48" s="297"/>
      <c r="AW48" s="297"/>
      <c r="AX48" s="297"/>
      <c r="AY48" s="297"/>
      <c r="AZ48" s="297"/>
      <c r="BA48" s="297"/>
      <c r="BB48" s="297"/>
      <c r="BC48" s="297"/>
      <c r="BD48" s="297"/>
      <c r="BE48" s="297"/>
      <c r="BF48" s="297"/>
      <c r="BG48" s="297"/>
      <c r="BH48" s="297"/>
      <c r="BI48" s="297"/>
      <c r="BJ48" s="297"/>
      <c r="BK48" s="297"/>
      <c r="BL48" s="297"/>
      <c r="BM48" s="297"/>
      <c r="BN48" s="297"/>
      <c r="BO48" s="297"/>
      <c r="BP48" s="297"/>
      <c r="BQ48" s="297"/>
      <c r="BR48" s="297"/>
      <c r="BS48" s="297"/>
      <c r="BT48" s="297"/>
      <c r="BU48" s="297"/>
      <c r="BV48" s="297"/>
      <c r="BW48" s="297"/>
      <c r="BX48" s="297"/>
      <c r="BY48" s="297"/>
      <c r="BZ48" s="297"/>
      <c r="CA48" s="297"/>
      <c r="CB48" s="297"/>
      <c r="CC48" s="297"/>
      <c r="CD48" s="297"/>
      <c r="CE48" s="297"/>
      <c r="CF48" s="297"/>
      <c r="CG48" s="297"/>
      <c r="CH48" s="297"/>
      <c r="CI48" s="297"/>
      <c r="CJ48" s="297"/>
      <c r="CK48" s="297"/>
      <c r="CL48" s="297"/>
      <c r="CM48" s="297"/>
      <c r="CN48" s="297"/>
      <c r="CO48" s="297"/>
      <c r="CP48" s="297"/>
      <c r="CQ48" s="297"/>
      <c r="CR48" s="297"/>
      <c r="CS48" s="297"/>
      <c r="CT48" s="297"/>
      <c r="CU48" s="297"/>
      <c r="CV48" s="297"/>
      <c r="CW48" s="297"/>
      <c r="CX48" s="297"/>
      <c r="CY48" s="297"/>
      <c r="CZ48" s="297"/>
      <c r="DA48" s="297"/>
      <c r="DB48" s="297"/>
      <c r="DC48" s="297"/>
      <c r="DD48" s="297"/>
      <c r="DE48" s="297"/>
      <c r="DF48" s="297"/>
      <c r="DG48" s="297"/>
      <c r="DH48" s="297"/>
      <c r="DI48" s="297"/>
      <c r="DJ48" s="297"/>
      <c r="DK48" s="297"/>
      <c r="DL48" s="297"/>
      <c r="DM48" s="297"/>
      <c r="DN48" s="297"/>
      <c r="DO48" s="297"/>
      <c r="DP48" s="297"/>
      <c r="DQ48" s="297"/>
      <c r="DR48" s="297"/>
      <c r="DS48" s="297"/>
      <c r="DT48" s="297"/>
      <c r="DU48" s="297"/>
      <c r="DV48" s="297"/>
      <c r="DW48" s="297"/>
      <c r="DX48" s="297"/>
      <c r="DY48" s="297"/>
      <c r="DZ48" s="297"/>
      <c r="EA48" s="297"/>
      <c r="EB48" s="297"/>
      <c r="EC48" s="297"/>
      <c r="ED48" s="297"/>
      <c r="EE48" s="297"/>
      <c r="EF48" s="297"/>
      <c r="EG48" s="297"/>
      <c r="EH48" s="297"/>
      <c r="EI48" s="297"/>
      <c r="EJ48" s="297"/>
      <c r="EK48" s="297"/>
      <c r="EL48" s="297"/>
      <c r="EM48" s="297"/>
      <c r="EN48" s="297"/>
      <c r="EO48" s="297"/>
      <c r="EP48" s="297"/>
      <c r="EQ48" s="297"/>
      <c r="ER48" s="297"/>
      <c r="ES48" s="297"/>
      <c r="ET48" s="297"/>
      <c r="EU48" s="297"/>
      <c r="EV48" s="297"/>
      <c r="EW48" s="297"/>
      <c r="EX48" s="297"/>
      <c r="EY48" s="297"/>
      <c r="EZ48" s="297"/>
      <c r="FA48" s="297"/>
      <c r="FB48" s="297"/>
      <c r="FC48" s="297"/>
      <c r="FD48" s="297"/>
      <c r="FE48" s="297"/>
      <c r="FF48" s="297"/>
      <c r="FG48" s="297"/>
      <c r="FH48" s="297"/>
      <c r="FI48" s="297"/>
      <c r="FJ48" s="297"/>
      <c r="FK48" s="297"/>
      <c r="FL48" s="297"/>
      <c r="FM48" s="297"/>
      <c r="FN48" s="297"/>
      <c r="FO48" s="297"/>
      <c r="FP48" s="297"/>
      <c r="FQ48" s="297"/>
      <c r="FR48" s="297"/>
      <c r="FS48" s="297"/>
      <c r="FT48" s="297"/>
      <c r="FU48" s="297"/>
      <c r="FV48" s="297"/>
      <c r="FW48" s="297"/>
      <c r="FX48" s="297"/>
      <c r="FY48" s="297"/>
      <c r="FZ48" s="297"/>
      <c r="GA48" s="297"/>
      <c r="GB48" s="297"/>
      <c r="GC48" s="297"/>
      <c r="GD48" s="297"/>
      <c r="GE48" s="297"/>
      <c r="GF48" s="297"/>
      <c r="GG48" s="297"/>
      <c r="GH48" s="297"/>
      <c r="GI48" s="297"/>
      <c r="GJ48" s="297"/>
      <c r="GK48" s="297"/>
      <c r="GL48" s="297"/>
      <c r="GM48" s="297"/>
      <c r="GN48" s="297"/>
      <c r="GO48" s="297"/>
      <c r="GP48" s="297"/>
      <c r="GQ48" s="297"/>
      <c r="GR48" s="297"/>
      <c r="GS48" s="297"/>
      <c r="GT48" s="297"/>
      <c r="GU48" s="297"/>
      <c r="GV48" s="297"/>
      <c r="GW48" s="297"/>
      <c r="GX48" s="297"/>
      <c r="GY48" s="297"/>
      <c r="GZ48" s="297"/>
      <c r="HA48" s="297"/>
      <c r="HB48" s="297"/>
      <c r="HC48" s="297"/>
      <c r="HD48" s="297"/>
      <c r="HE48" s="297"/>
      <c r="HF48" s="297"/>
      <c r="HG48" s="297"/>
      <c r="HH48" s="297"/>
      <c r="HI48" s="297"/>
      <c r="HJ48" s="297"/>
      <c r="HK48" s="297"/>
      <c r="HL48" s="297"/>
      <c r="HM48" s="297"/>
      <c r="HN48" s="297"/>
      <c r="HO48" s="297"/>
      <c r="HP48" s="297"/>
      <c r="HQ48" s="297"/>
      <c r="HR48" s="297"/>
      <c r="HS48" s="297"/>
      <c r="HT48" s="297"/>
      <c r="HU48" s="297"/>
      <c r="HV48" s="297"/>
      <c r="HW48" s="297"/>
      <c r="HX48" s="297"/>
      <c r="HY48" s="297"/>
      <c r="HZ48" s="297"/>
      <c r="IA48" s="297"/>
      <c r="IB48" s="297"/>
      <c r="IC48" s="297"/>
      <c r="ID48" s="297"/>
      <c r="IE48" s="297"/>
      <c r="IF48" s="297"/>
      <c r="IG48" s="297"/>
      <c r="IH48" s="297"/>
      <c r="II48" s="297"/>
      <c r="IJ48" s="297"/>
      <c r="IK48" s="297"/>
      <c r="IL48" s="297"/>
      <c r="IM48" s="297"/>
      <c r="IN48" s="297"/>
      <c r="IO48" s="297"/>
      <c r="IP48" s="297"/>
      <c r="IQ48" s="297"/>
      <c r="IR48" s="297"/>
      <c r="IS48" s="297"/>
      <c r="IT48" s="297"/>
      <c r="IU48" s="297"/>
    </row>
    <row r="49" spans="3:6">
      <c r="E49" s="681"/>
      <c r="F49" s="681"/>
    </row>
    <row r="55" spans="3:6">
      <c r="C55" s="268"/>
    </row>
    <row r="56" spans="3:6">
      <c r="C56" s="268"/>
    </row>
    <row r="83" spans="1:6">
      <c r="A83" s="17"/>
      <c r="B83" s="17"/>
      <c r="C83" s="163"/>
      <c r="E83" s="680"/>
      <c r="F83" s="680"/>
    </row>
    <row r="84" spans="1:6">
      <c r="A84" s="17"/>
      <c r="B84" s="17"/>
      <c r="C84" s="325"/>
      <c r="D84" s="105"/>
      <c r="E84" s="682"/>
      <c r="F84" s="682"/>
    </row>
    <row r="85" spans="1:6">
      <c r="A85" s="17"/>
      <c r="B85" s="17"/>
      <c r="C85" s="325"/>
      <c r="D85" s="105"/>
      <c r="E85" s="653"/>
      <c r="F85" s="653"/>
    </row>
    <row r="91" spans="1:6">
      <c r="C91" s="268"/>
    </row>
    <row r="92" spans="1:6">
      <c r="C92" s="268"/>
    </row>
    <row r="93" spans="1:6">
      <c r="C93" s="325"/>
      <c r="D93" s="105"/>
      <c r="E93" s="683"/>
      <c r="F93" s="683"/>
    </row>
  </sheetData>
  <customSheetViews>
    <customSheetView guid="{96F1B851-9F8A-4FD0-811B-FD39A764D1E6}" showPageBreaks="1" fitToPage="1" printArea="1" hiddenColumns="1" topLeftCell="B24">
      <selection activeCell="C44" sqref="C44"/>
      <pageMargins left="0" right="0" top="0" bottom="0" header="0" footer="0"/>
      <printOptions horizontalCentered="1"/>
      <pageSetup paperSize="9" scale="85" orientation="portrait" r:id="rId1"/>
      <headerFooter alignWithMargins="0"/>
    </customSheetView>
    <customSheetView guid="{FAF6636C-C982-4E87-BB0F-333AB9C785FB}" fitToPage="1" hiddenColumns="1" topLeftCell="B1">
      <selection sqref="A1:E1"/>
      <pageMargins left="0" right="0" top="0" bottom="0" header="0" footer="0"/>
      <printOptions horizontalCentered="1"/>
      <pageSetup paperSize="9" scale="68" orientation="portrait" r:id="rId2"/>
      <headerFooter alignWithMargins="0"/>
    </customSheetView>
    <customSheetView guid="{A78E47A5-AEA5-4FAA-816D-26AC70AB2BA5}" showPageBreaks="1" showGridLines="0" fitToPage="1" printArea="1" hiddenColumns="1" topLeftCell="B1">
      <pane xSplit="2" ySplit="5" topLeftCell="D16" activePane="bottomRight" state="frozen"/>
      <selection pane="bottomRight" activeCell="E30" sqref="E30"/>
      <pageMargins left="0" right="0" top="0" bottom="0" header="0" footer="0"/>
      <printOptions horizontalCentered="1"/>
      <pageSetup paperSize="9" scale="68" orientation="portrait" r:id="rId3"/>
      <headerFooter alignWithMargins="0"/>
    </customSheetView>
  </customSheetViews>
  <mergeCells count="2">
    <mergeCell ref="E5:E6"/>
    <mergeCell ref="F5:F6"/>
  </mergeCells>
  <printOptions horizontalCentered="1"/>
  <pageMargins left="0.39" right="0.23622047244094499" top="0.56000000000000005" bottom="0.74803149606299202" header="0.31496062992126" footer="0.31496062992126"/>
  <pageSetup paperSize="9" scale="58" orientation="portrait" r:id="rId4"/>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P32"/>
  <sheetViews>
    <sheetView showGridLines="0" view="pageBreakPreview" topLeftCell="A2" zoomScale="91" zoomScaleNormal="91" zoomScaleSheetLayoutView="91" workbookViewId="0">
      <selection activeCell="L29" sqref="L29"/>
    </sheetView>
  </sheetViews>
  <sheetFormatPr defaultColWidth="9.140625" defaultRowHeight="12"/>
  <cols>
    <col min="1" max="1" width="1.7109375" style="72" customWidth="1"/>
    <col min="2" max="2" width="54.85546875" style="72" customWidth="1"/>
    <col min="3" max="3" width="16.85546875" style="72" customWidth="1"/>
    <col min="4" max="4" width="20.5703125" style="72" customWidth="1"/>
    <col min="5" max="5" width="18.7109375" style="72" customWidth="1"/>
    <col min="6" max="6" width="17.28515625" style="72" customWidth="1"/>
    <col min="7" max="7" width="15.7109375" style="72" customWidth="1"/>
    <col min="8" max="8" width="14.140625" style="72" customWidth="1"/>
    <col min="9" max="9" width="13" style="72" customWidth="1"/>
    <col min="10" max="10" width="13.7109375" style="72" customWidth="1"/>
    <col min="11" max="11" width="15.85546875" style="72" customWidth="1"/>
    <col min="12" max="12" width="26.28515625" style="72" bestFit="1" customWidth="1"/>
    <col min="13" max="15" width="15.7109375" style="72" customWidth="1"/>
    <col min="16" max="16" width="13.28515625" style="72" customWidth="1"/>
    <col min="17" max="17" width="19.5703125" style="72" customWidth="1"/>
    <col min="18" max="19" width="9.140625" style="72"/>
    <col min="20" max="20" width="9.85546875" style="72" customWidth="1"/>
    <col min="21" max="16384" width="9.140625" style="72"/>
  </cols>
  <sheetData>
    <row r="1" spans="2:16" ht="10.15" hidden="1" customHeight="1">
      <c r="B1" s="67"/>
      <c r="C1" s="67"/>
      <c r="D1" s="67"/>
      <c r="E1" s="67"/>
      <c r="F1" s="67"/>
      <c r="G1" s="67"/>
      <c r="H1" s="67"/>
      <c r="I1" s="67"/>
      <c r="J1" s="67"/>
      <c r="K1" s="67"/>
      <c r="L1" s="67"/>
      <c r="M1" s="67"/>
      <c r="N1" s="67"/>
      <c r="O1" s="67"/>
      <c r="P1" s="67"/>
    </row>
    <row r="2" spans="2:16">
      <c r="B2" s="74" t="str">
        <f>'BS Ind AS'!C2</f>
        <v>Muscat Desert Adventures Tourism LLC</v>
      </c>
      <c r="C2" s="37"/>
      <c r="D2" s="37"/>
      <c r="E2" s="256"/>
      <c r="F2" s="256"/>
      <c r="G2" s="256"/>
      <c r="H2" s="256"/>
      <c r="I2" s="256"/>
      <c r="J2" s="256"/>
      <c r="K2" s="256"/>
      <c r="L2" s="256"/>
      <c r="M2" s="256"/>
      <c r="N2" s="256"/>
      <c r="O2" s="256"/>
      <c r="P2" s="256"/>
    </row>
    <row r="3" spans="2:16">
      <c r="B3" s="74" t="str">
        <f>'BS Ind AS'!C3</f>
        <v>Balance Sheet as at  31 Mar 2023</v>
      </c>
      <c r="C3" s="37"/>
      <c r="D3" s="37"/>
    </row>
    <row r="4" spans="2:16">
      <c r="B4" s="140"/>
      <c r="P4" s="135"/>
    </row>
    <row r="5" spans="2:16">
      <c r="B5" s="347" t="s">
        <v>336</v>
      </c>
      <c r="C5" s="348"/>
      <c r="E5" s="67"/>
      <c r="F5" s="67"/>
      <c r="G5" s="67"/>
      <c r="H5" s="67"/>
      <c r="I5" s="67"/>
      <c r="J5" s="67"/>
      <c r="K5" s="348" t="str">
        <f>'BS Ind AS'!E5</f>
        <v>Currency - OMR</v>
      </c>
      <c r="L5" s="67"/>
      <c r="M5" s="67"/>
      <c r="N5" s="67"/>
      <c r="O5" s="67"/>
      <c r="P5" s="67"/>
    </row>
    <row r="6" spans="2:16" ht="12.75" thickBot="1"/>
    <row r="7" spans="2:16">
      <c r="B7" s="349" t="s">
        <v>337</v>
      </c>
      <c r="C7" s="355" t="s">
        <v>338</v>
      </c>
      <c r="D7" s="356" t="s">
        <v>339</v>
      </c>
    </row>
    <row r="8" spans="2:16">
      <c r="B8" s="350" t="s">
        <v>0</v>
      </c>
      <c r="C8" s="843" t="s">
        <v>340</v>
      </c>
      <c r="D8" s="614" t="s">
        <v>340</v>
      </c>
      <c r="E8" s="136"/>
      <c r="F8" s="136"/>
      <c r="G8" s="136"/>
      <c r="H8" s="136"/>
      <c r="I8" s="136"/>
    </row>
    <row r="9" spans="2:16">
      <c r="B9" s="351" t="s">
        <v>341</v>
      </c>
      <c r="C9" s="844">
        <v>150000</v>
      </c>
      <c r="D9" s="627"/>
    </row>
    <row r="10" spans="2:16">
      <c r="B10" s="352" t="s">
        <v>342</v>
      </c>
      <c r="C10" s="845">
        <f>+'Share Capital And Equity'!D20+'Share Capital And Equity'!D21+'Share Capital And Equity'!D22-'Share Capital And Equity'!D19</f>
        <v>0</v>
      </c>
      <c r="D10" s="627">
        <f>+'Share Capital And Equity'!F20+'Share Capital And Equity'!F21+'Share Capital And Equity'!F22-'Share Capital And Equity'!F19</f>
        <v>0</v>
      </c>
    </row>
    <row r="11" spans="2:16" ht="12.75" thickBot="1">
      <c r="B11" s="353" t="s">
        <v>343</v>
      </c>
      <c r="C11" s="146">
        <f>C9+C10</f>
        <v>150000</v>
      </c>
      <c r="D11" s="147">
        <f>D9+D10</f>
        <v>0</v>
      </c>
    </row>
    <row r="12" spans="2:16" ht="12.75" thickBot="1">
      <c r="P12" s="135"/>
    </row>
    <row r="13" spans="2:16" s="57" customFormat="1" ht="15" customHeight="1">
      <c r="B13" s="357" t="s">
        <v>344</v>
      </c>
      <c r="C13" s="987" t="s">
        <v>345</v>
      </c>
      <c r="D13" s="989" t="s">
        <v>346</v>
      </c>
      <c r="E13" s="990"/>
      <c r="F13" s="990"/>
      <c r="G13" s="990"/>
      <c r="H13" s="990"/>
      <c r="I13" s="990"/>
      <c r="J13" s="990"/>
      <c r="K13" s="991"/>
    </row>
    <row r="14" spans="2:16" s="57" customFormat="1" ht="37.5" customHeight="1">
      <c r="B14" s="358" t="s">
        <v>0</v>
      </c>
      <c r="C14" s="988"/>
      <c r="D14" s="846" t="s">
        <v>347</v>
      </c>
      <c r="E14" s="846" t="s">
        <v>348</v>
      </c>
      <c r="F14" s="846" t="s">
        <v>349</v>
      </c>
      <c r="G14" s="846" t="s">
        <v>350</v>
      </c>
      <c r="H14" s="846" t="s">
        <v>351</v>
      </c>
      <c r="I14" s="846" t="s">
        <v>126</v>
      </c>
      <c r="J14" s="846" t="s">
        <v>128</v>
      </c>
      <c r="K14" s="596" t="s">
        <v>352</v>
      </c>
      <c r="O14" s="846" t="s">
        <v>128</v>
      </c>
    </row>
    <row r="15" spans="2:16">
      <c r="B15" s="142" t="str">
        <f>B9</f>
        <v>Balance as at 1st April,2022</v>
      </c>
      <c r="C15" s="847"/>
      <c r="D15" s="847"/>
      <c r="E15" s="847"/>
      <c r="F15" s="847"/>
      <c r="G15" s="847"/>
      <c r="H15" s="847"/>
      <c r="I15" s="847">
        <v>50000</v>
      </c>
      <c r="J15" s="848">
        <v>-269997.3</v>
      </c>
      <c r="K15" s="68">
        <v>-197587.30000000002</v>
      </c>
      <c r="L15" s="72">
        <f>'BS Ind AS'!F51</f>
        <v>-197587.30000000002</v>
      </c>
      <c r="M15" s="819">
        <f>K15-L15</f>
        <v>0</v>
      </c>
    </row>
    <row r="16" spans="2:16">
      <c r="B16" s="143" t="s">
        <v>353</v>
      </c>
      <c r="C16" s="847"/>
      <c r="D16" s="847"/>
      <c r="E16" s="847"/>
      <c r="F16" s="847"/>
      <c r="G16" s="845"/>
      <c r="H16" s="847"/>
      <c r="I16" s="847"/>
      <c r="J16" s="849">
        <v>32737</v>
      </c>
      <c r="K16" s="78">
        <f t="shared" ref="K16:K28" si="0">SUM(D16:J16)</f>
        <v>32737</v>
      </c>
    </row>
    <row r="17" spans="2:15">
      <c r="B17" s="143" t="s">
        <v>354</v>
      </c>
      <c r="C17" s="847"/>
      <c r="D17" s="847"/>
      <c r="E17" s="847"/>
      <c r="F17" s="847"/>
      <c r="G17" s="845"/>
      <c r="H17" s="847"/>
      <c r="I17" s="847"/>
      <c r="J17" s="848"/>
      <c r="K17" s="78">
        <f t="shared" si="0"/>
        <v>0</v>
      </c>
    </row>
    <row r="18" spans="2:15">
      <c r="B18" s="144" t="s">
        <v>355</v>
      </c>
      <c r="C18" s="847"/>
      <c r="D18" s="845"/>
      <c r="E18" s="845"/>
      <c r="F18" s="845"/>
      <c r="G18" s="845"/>
      <c r="H18" s="845"/>
      <c r="I18" s="845"/>
      <c r="J18" s="845"/>
      <c r="K18" s="78">
        <f t="shared" si="0"/>
        <v>0</v>
      </c>
    </row>
    <row r="19" spans="2:15">
      <c r="B19" s="143"/>
      <c r="C19" s="850"/>
      <c r="D19" s="850"/>
      <c r="E19" s="850"/>
      <c r="F19" s="850"/>
      <c r="G19" s="850"/>
      <c r="H19" s="850"/>
      <c r="I19" s="850"/>
      <c r="J19" s="850"/>
      <c r="K19" s="78">
        <f t="shared" si="0"/>
        <v>0</v>
      </c>
    </row>
    <row r="20" spans="2:15">
      <c r="B20" s="143" t="s">
        <v>356</v>
      </c>
      <c r="C20" s="850"/>
      <c r="D20" s="850"/>
      <c r="E20" s="845"/>
      <c r="F20" s="845"/>
      <c r="G20" s="850"/>
      <c r="H20" s="850"/>
      <c r="I20" s="850"/>
      <c r="J20" s="850"/>
      <c r="K20" s="78">
        <f t="shared" si="0"/>
        <v>0</v>
      </c>
    </row>
    <row r="21" spans="2:15">
      <c r="B21" s="143" t="s">
        <v>357</v>
      </c>
      <c r="C21" s="850"/>
      <c r="D21" s="850"/>
      <c r="E21" s="850"/>
      <c r="F21" s="850"/>
      <c r="G21" s="850"/>
      <c r="H21" s="850"/>
      <c r="I21" s="850"/>
      <c r="J21" s="845"/>
      <c r="K21" s="78">
        <f t="shared" si="0"/>
        <v>0</v>
      </c>
    </row>
    <row r="22" spans="2:15">
      <c r="B22" s="143" t="s">
        <v>358</v>
      </c>
      <c r="C22" s="850"/>
      <c r="D22" s="850"/>
      <c r="E22" s="850"/>
      <c r="F22" s="850"/>
      <c r="G22" s="850"/>
      <c r="H22" s="850"/>
      <c r="I22" s="850"/>
      <c r="J22" s="845"/>
      <c r="K22" s="78">
        <f t="shared" si="0"/>
        <v>0</v>
      </c>
    </row>
    <row r="23" spans="2:15">
      <c r="B23" s="143" t="s">
        <v>359</v>
      </c>
      <c r="C23" s="850"/>
      <c r="D23" s="850"/>
      <c r="E23" s="850"/>
      <c r="F23" s="850"/>
      <c r="G23" s="845"/>
      <c r="H23" s="845"/>
      <c r="I23" s="850"/>
      <c r="J23" s="845"/>
      <c r="K23" s="78">
        <f t="shared" si="0"/>
        <v>0</v>
      </c>
    </row>
    <row r="24" spans="2:15">
      <c r="B24" s="143" t="s">
        <v>360</v>
      </c>
      <c r="C24" s="850"/>
      <c r="D24" s="850"/>
      <c r="E24" s="850"/>
      <c r="F24" s="850"/>
      <c r="G24" s="845"/>
      <c r="H24" s="845"/>
      <c r="I24" s="850"/>
      <c r="J24" s="845"/>
      <c r="K24" s="78">
        <f t="shared" si="0"/>
        <v>0</v>
      </c>
    </row>
    <row r="25" spans="2:15">
      <c r="B25" s="143" t="s">
        <v>361</v>
      </c>
      <c r="C25" s="850"/>
      <c r="D25" s="850"/>
      <c r="E25" s="850"/>
      <c r="F25" s="850"/>
      <c r="G25" s="850"/>
      <c r="H25" s="845"/>
      <c r="I25" s="850"/>
      <c r="J25" s="845"/>
      <c r="K25" s="78">
        <f t="shared" si="0"/>
        <v>0</v>
      </c>
    </row>
    <row r="26" spans="2:15">
      <c r="B26" s="143" t="s">
        <v>362</v>
      </c>
      <c r="C26" s="850"/>
      <c r="D26" s="850"/>
      <c r="E26" s="850"/>
      <c r="F26" s="845"/>
      <c r="G26" s="850"/>
      <c r="H26" s="850"/>
      <c r="I26" s="845"/>
      <c r="J26" s="845"/>
      <c r="K26" s="78">
        <f t="shared" si="0"/>
        <v>0</v>
      </c>
    </row>
    <row r="27" spans="2:15">
      <c r="B27" s="143" t="s">
        <v>363</v>
      </c>
      <c r="C27" s="850"/>
      <c r="D27" s="850"/>
      <c r="E27" s="850"/>
      <c r="F27" s="850"/>
      <c r="G27" s="850"/>
      <c r="H27" s="850"/>
      <c r="I27" s="850"/>
      <c r="J27" s="845"/>
      <c r="K27" s="78">
        <f t="shared" si="0"/>
        <v>0</v>
      </c>
    </row>
    <row r="28" spans="2:15" ht="24">
      <c r="B28" s="143" t="s">
        <v>364</v>
      </c>
      <c r="C28" s="850"/>
      <c r="D28" s="850"/>
      <c r="E28" s="850"/>
      <c r="F28" s="850"/>
      <c r="G28" s="850"/>
      <c r="H28" s="850"/>
      <c r="I28" s="850"/>
      <c r="J28" s="845"/>
      <c r="K28" s="78">
        <f t="shared" si="0"/>
        <v>0</v>
      </c>
    </row>
    <row r="29" spans="2:15" ht="12.75" thickBot="1">
      <c r="B29" s="145" t="str">
        <f>B11</f>
        <v>Balance as at 30th Sep, 2022</v>
      </c>
      <c r="C29" s="69">
        <f t="shared" ref="C29:H29" si="1">SUM(C16:C28)</f>
        <v>0</v>
      </c>
      <c r="D29" s="69">
        <f t="shared" si="1"/>
        <v>0</v>
      </c>
      <c r="E29" s="69">
        <f t="shared" si="1"/>
        <v>0</v>
      </c>
      <c r="F29" s="69">
        <f t="shared" si="1"/>
        <v>0</v>
      </c>
      <c r="G29" s="69">
        <f t="shared" si="1"/>
        <v>0</v>
      </c>
      <c r="H29" s="69">
        <f t="shared" si="1"/>
        <v>0</v>
      </c>
      <c r="I29" s="69">
        <f>SUM(I15:I28)</f>
        <v>50000</v>
      </c>
      <c r="J29" s="69">
        <f>SUM(J15:J28)</f>
        <v>-237260.3</v>
      </c>
      <c r="K29" s="70">
        <f>SUM(D29:J29)</f>
        <v>-187260.3</v>
      </c>
      <c r="L29" s="72">
        <f>'BS Ind AS'!E51</f>
        <v>-187260.3</v>
      </c>
      <c r="M29" s="819">
        <f>K29-L29</f>
        <v>0</v>
      </c>
      <c r="O29" s="72">
        <f>SUM(O15:O28)</f>
        <v>0</v>
      </c>
    </row>
    <row r="30" spans="2:15" s="148" customFormat="1" ht="8.25"/>
    <row r="31" spans="2:15">
      <c r="B31" s="75" t="s">
        <v>365</v>
      </c>
      <c r="C31" s="37"/>
      <c r="D31" s="37"/>
      <c r="E31" s="71"/>
    </row>
    <row r="32" spans="2:15" s="148" customFormat="1" ht="8.25">
      <c r="B32" s="149"/>
      <c r="C32" s="149"/>
      <c r="D32" s="149"/>
      <c r="E32" s="150"/>
    </row>
  </sheetData>
  <customSheetViews>
    <customSheetView guid="{96F1B851-9F8A-4FD0-811B-FD39A764D1E6}" showPageBreaks="1" printArea="1" hiddenRows="1" topLeftCell="C23">
      <selection activeCell="J26" sqref="J26"/>
      <colBreaks count="1" manualBreakCount="1">
        <brk id="11" max="58" man="1"/>
      </colBreaks>
      <pageMargins left="0" right="0" top="0" bottom="0" header="0" footer="0"/>
      <pageSetup paperSize="9" scale="60" fitToHeight="2" orientation="landscape" r:id="rId1"/>
    </customSheetView>
    <customSheetView guid="{FAF6636C-C982-4E87-BB0F-333AB9C785FB}" hiddenRows="1" topLeftCell="F35">
      <selection activeCell="B23" sqref="B23:M51"/>
      <pageMargins left="0" right="0" top="0" bottom="0" header="0" footer="0"/>
      <pageSetup paperSize="9" scale="60" fitToHeight="2" orientation="portrait" r:id="rId2"/>
    </customSheetView>
    <customSheetView guid="{A78E47A5-AEA5-4FAA-816D-26AC70AB2BA5}" scale="85" showPageBreaks="1" showGridLines="0" printArea="1" hiddenRows="1" topLeftCell="C17">
      <selection activeCell="L41" sqref="L41"/>
      <pageMargins left="0" right="0" top="0" bottom="0" header="0" footer="0"/>
      <pageSetup paperSize="9" scale="60" fitToHeight="2" orientation="portrait" r:id="rId3"/>
    </customSheetView>
  </customSheetViews>
  <mergeCells count="2">
    <mergeCell ref="C13:C14"/>
    <mergeCell ref="D13:K13"/>
  </mergeCells>
  <pageMargins left="0.31496062992126" right="0.118110236220472" top="0.19" bottom="0.196850393700787" header="9.6850393700787005E-2" footer="9.6850393700787005E-2"/>
  <pageSetup paperSize="9" scale="70" fitToHeight="2"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P44"/>
  <sheetViews>
    <sheetView showGridLines="0" zoomScaleNormal="100" zoomScaleSheetLayoutView="90" workbookViewId="0">
      <selection activeCell="G45" sqref="G45"/>
    </sheetView>
  </sheetViews>
  <sheetFormatPr defaultColWidth="9.140625" defaultRowHeight="12"/>
  <cols>
    <col min="1" max="1" width="1.28515625" style="105" customWidth="1"/>
    <col min="2" max="2" width="50.7109375" style="282" customWidth="1"/>
    <col min="3" max="3" width="13" style="105" customWidth="1"/>
    <col min="4" max="4" width="15.140625" style="646" customWidth="1"/>
    <col min="5" max="5" width="20.140625" style="646" customWidth="1"/>
    <col min="6" max="7" width="13" style="646" customWidth="1"/>
    <col min="8" max="8" width="12.85546875" style="646" customWidth="1"/>
    <col min="9" max="9" width="15" style="646" bestFit="1" customWidth="1"/>
    <col min="10" max="10" width="12.7109375" style="646" bestFit="1" customWidth="1"/>
    <col min="11" max="11" width="16.28515625" style="105" customWidth="1"/>
    <col min="12" max="12" width="16.5703125" style="105" bestFit="1" customWidth="1"/>
    <col min="13" max="13" width="18.5703125" style="105" customWidth="1"/>
    <col min="14" max="15" width="10.42578125" style="105" customWidth="1"/>
    <col min="16" max="16" width="13" style="105" customWidth="1"/>
    <col min="17" max="17" width="11" style="105" customWidth="1"/>
    <col min="18" max="18" width="9.5703125" style="105" customWidth="1"/>
    <col min="19" max="16384" width="9.140625" style="105"/>
  </cols>
  <sheetData>
    <row r="1" spans="2:16">
      <c r="B1" s="268" t="str">
        <f>SOCE!B2</f>
        <v>Muscat Desert Adventures Tourism LLC</v>
      </c>
      <c r="C1" s="369"/>
      <c r="D1" s="654"/>
      <c r="E1" s="654"/>
      <c r="F1" s="654"/>
      <c r="G1" s="654"/>
      <c r="H1" s="654"/>
      <c r="I1" s="654"/>
      <c r="J1" s="654"/>
      <c r="K1" s="369"/>
      <c r="L1" s="369"/>
      <c r="M1" s="369"/>
      <c r="N1" s="369"/>
      <c r="O1" s="369"/>
      <c r="P1" s="369"/>
    </row>
    <row r="2" spans="2:16">
      <c r="B2" s="268" t="str">
        <f>"Notes forming part of the Financial Statements as at and for the "&amp;'Top Sheet'!C6</f>
        <v>Notes forming part of the Financial Statements as at and for the 12 months ended 31 MAR 2023</v>
      </c>
      <c r="C2" s="369"/>
      <c r="D2" s="655"/>
      <c r="E2" s="654"/>
      <c r="F2" s="654"/>
      <c r="G2" s="654"/>
      <c r="H2" s="654"/>
      <c r="I2" s="654"/>
      <c r="J2" s="654"/>
      <c r="K2" s="369"/>
      <c r="L2" s="369"/>
      <c r="M2" s="369"/>
      <c r="N2" s="369"/>
      <c r="O2" s="369"/>
      <c r="P2" s="369"/>
    </row>
    <row r="3" spans="2:16">
      <c r="B3" s="268"/>
      <c r="C3" s="369"/>
      <c r="D3" s="655"/>
      <c r="E3" s="654"/>
      <c r="F3" s="654"/>
      <c r="G3" s="654"/>
      <c r="H3" s="654"/>
      <c r="I3" s="654"/>
      <c r="J3" s="654"/>
      <c r="K3" s="369"/>
      <c r="L3" s="369"/>
      <c r="M3" s="369"/>
      <c r="N3" s="369"/>
      <c r="O3" s="369"/>
      <c r="P3" s="369"/>
    </row>
    <row r="4" spans="2:16">
      <c r="B4" s="992" t="s">
        <v>366</v>
      </c>
      <c r="C4" s="992"/>
      <c r="D4" s="992"/>
      <c r="E4" s="992"/>
      <c r="F4" s="656"/>
      <c r="G4" s="657"/>
      <c r="H4" s="657"/>
      <c r="I4" s="657"/>
      <c r="J4" s="658"/>
      <c r="K4" s="444" t="str">
        <f>'BS Ind AS'!E5</f>
        <v>Currency - OMR</v>
      </c>
      <c r="L4" s="370"/>
      <c r="M4" s="370"/>
      <c r="N4" s="369"/>
      <c r="O4" s="369"/>
      <c r="P4" s="369"/>
    </row>
    <row r="5" spans="2:16" ht="12.75" thickBot="1">
      <c r="B5" s="163"/>
      <c r="C5" s="369"/>
      <c r="D5" s="654"/>
      <c r="E5" s="654"/>
      <c r="F5" s="654"/>
      <c r="G5" s="654"/>
      <c r="H5" s="654"/>
      <c r="I5" s="654"/>
      <c r="J5" s="654"/>
      <c r="K5" s="300"/>
      <c r="L5" s="370"/>
      <c r="M5" s="370"/>
      <c r="N5" s="369"/>
    </row>
    <row r="6" spans="2:16" s="251" customFormat="1" ht="24.75" thickBot="1">
      <c r="B6" s="378" t="s">
        <v>0</v>
      </c>
      <c r="C6" s="379" t="s">
        <v>367</v>
      </c>
      <c r="D6" s="659" t="s">
        <v>368</v>
      </c>
      <c r="E6" s="659" t="s">
        <v>369</v>
      </c>
      <c r="F6" s="659" t="s">
        <v>370</v>
      </c>
      <c r="G6" s="659" t="s">
        <v>371</v>
      </c>
      <c r="H6" s="659" t="s">
        <v>75</v>
      </c>
      <c r="I6" s="659" t="s">
        <v>372</v>
      </c>
      <c r="J6" s="659" t="s">
        <v>373</v>
      </c>
      <c r="K6" s="380" t="s">
        <v>374</v>
      </c>
      <c r="L6" s="994" t="s">
        <v>375</v>
      </c>
      <c r="M6" s="995"/>
    </row>
    <row r="7" spans="2:16" s="295" customFormat="1">
      <c r="B7" s="372"/>
      <c r="C7" s="376"/>
      <c r="D7" s="660"/>
      <c r="E7" s="660"/>
      <c r="F7" s="660"/>
      <c r="G7" s="660"/>
      <c r="H7" s="660"/>
      <c r="I7" s="660"/>
      <c r="J7" s="660"/>
      <c r="K7" s="377"/>
    </row>
    <row r="8" spans="2:16">
      <c r="B8" s="371" t="s">
        <v>376</v>
      </c>
      <c r="C8" s="851"/>
      <c r="D8" s="698"/>
      <c r="E8" s="698"/>
      <c r="F8" s="698"/>
      <c r="G8" s="698"/>
      <c r="H8" s="698"/>
      <c r="I8" s="698"/>
      <c r="J8" s="698"/>
      <c r="K8" s="20"/>
    </row>
    <row r="9" spans="2:16" ht="15">
      <c r="B9" s="169" t="str">
        <f>"Opening as at "&amp;'Top Sheet'!C5</f>
        <v>Opening as at 1st April,2022</v>
      </c>
      <c r="C9" s="851"/>
      <c r="D9" s="698">
        <v>13123</v>
      </c>
      <c r="E9" s="852">
        <v>3725</v>
      </c>
      <c r="F9" s="852"/>
      <c r="G9" s="852">
        <v>5558.1299999999992</v>
      </c>
      <c r="H9" s="698">
        <v>59474</v>
      </c>
      <c r="I9" s="698"/>
      <c r="J9" s="698">
        <f>SUM(C9:I9)</f>
        <v>81880.13</v>
      </c>
      <c r="K9" s="20"/>
    </row>
    <row r="10" spans="2:16">
      <c r="B10" s="169" t="s">
        <v>377</v>
      </c>
      <c r="C10" s="851"/>
      <c r="D10" s="698"/>
      <c r="E10" s="698"/>
      <c r="F10" s="698"/>
      <c r="G10" s="698">
        <v>977.72000000000116</v>
      </c>
      <c r="H10" s="698"/>
      <c r="I10" s="698"/>
      <c r="J10" s="698">
        <f>SUM(C10:I10)</f>
        <v>977.72000000000116</v>
      </c>
      <c r="K10" s="20"/>
    </row>
    <row r="11" spans="2:16">
      <c r="B11" s="169" t="s">
        <v>378</v>
      </c>
      <c r="C11" s="851"/>
      <c r="D11" s="698"/>
      <c r="E11" s="698"/>
      <c r="F11" s="698"/>
      <c r="G11" s="698"/>
      <c r="H11" s="698"/>
      <c r="I11" s="698"/>
      <c r="J11" s="698">
        <f>SUM(C11:I11)</f>
        <v>0</v>
      </c>
      <c r="K11" s="20"/>
      <c r="L11" s="593" t="s">
        <v>379</v>
      </c>
      <c r="M11" s="303"/>
    </row>
    <row r="12" spans="2:16">
      <c r="B12" s="371" t="s">
        <v>380</v>
      </c>
      <c r="C12" s="853">
        <f>C9+C10+C11</f>
        <v>0</v>
      </c>
      <c r="D12" s="854">
        <f t="shared" ref="D12:K12" si="0">D9+D10+D11</f>
        <v>13123</v>
      </c>
      <c r="E12" s="854">
        <f>E9+E10+E11</f>
        <v>3725</v>
      </c>
      <c r="F12" s="854">
        <f t="shared" si="0"/>
        <v>0</v>
      </c>
      <c r="G12" s="854">
        <f t="shared" si="0"/>
        <v>6535.85</v>
      </c>
      <c r="H12" s="854">
        <f t="shared" si="0"/>
        <v>59474</v>
      </c>
      <c r="I12" s="854">
        <f t="shared" si="0"/>
        <v>0</v>
      </c>
      <c r="J12" s="854">
        <f t="shared" si="0"/>
        <v>82857.850000000006</v>
      </c>
      <c r="K12" s="853">
        <f t="shared" si="0"/>
        <v>0</v>
      </c>
      <c r="L12" s="594"/>
      <c r="M12" s="303"/>
    </row>
    <row r="13" spans="2:16">
      <c r="B13" s="371"/>
      <c r="C13" s="853"/>
      <c r="D13" s="854"/>
      <c r="E13" s="854"/>
      <c r="F13" s="854"/>
      <c r="G13" s="854"/>
      <c r="H13" s="854"/>
      <c r="I13" s="854"/>
      <c r="J13" s="854"/>
      <c r="K13" s="19"/>
    </row>
    <row r="14" spans="2:16">
      <c r="B14" s="371" t="s">
        <v>381</v>
      </c>
      <c r="C14" s="851"/>
      <c r="D14" s="698"/>
      <c r="E14" s="698"/>
      <c r="F14" s="698"/>
      <c r="G14" s="698"/>
      <c r="H14" s="698"/>
      <c r="I14" s="698"/>
      <c r="J14" s="698"/>
      <c r="K14" s="20"/>
      <c r="M14" s="306"/>
    </row>
    <row r="15" spans="2:16">
      <c r="B15" s="169" t="str">
        <f>+"Opening as at" &amp;'Top Sheet'!C5</f>
        <v>Opening as at1st April,2022</v>
      </c>
      <c r="C15" s="851"/>
      <c r="D15" s="698">
        <v>13123</v>
      </c>
      <c r="E15" s="698">
        <v>3345</v>
      </c>
      <c r="F15" s="698">
        <v>0</v>
      </c>
      <c r="G15" s="698">
        <v>5241</v>
      </c>
      <c r="H15" s="698">
        <v>59474.13</v>
      </c>
      <c r="I15" s="698"/>
      <c r="J15" s="698">
        <f>SUM(C15:I15)</f>
        <v>81183.13</v>
      </c>
      <c r="K15" s="20"/>
      <c r="M15" s="306"/>
    </row>
    <row r="16" spans="2:16">
      <c r="B16" s="169" t="s">
        <v>382</v>
      </c>
      <c r="C16" s="851"/>
      <c r="D16" s="698"/>
      <c r="E16" s="698">
        <f>101.8+33.45</f>
        <v>135.25</v>
      </c>
      <c r="F16" s="698"/>
      <c r="G16" s="698">
        <f>270.14+109.23</f>
        <v>379.37</v>
      </c>
      <c r="H16" s="698"/>
      <c r="I16" s="698"/>
      <c r="J16" s="698">
        <f>SUM(C16:I16)</f>
        <v>514.62</v>
      </c>
      <c r="K16" s="20"/>
    </row>
    <row r="17" spans="2:16">
      <c r="B17" s="169" t="s">
        <v>378</v>
      </c>
      <c r="C17" s="851"/>
      <c r="D17" s="698"/>
      <c r="E17" s="698"/>
      <c r="F17" s="698"/>
      <c r="G17" s="698"/>
      <c r="H17" s="698"/>
      <c r="I17" s="698"/>
      <c r="J17" s="698">
        <f>SUM(C17:I17)</f>
        <v>0</v>
      </c>
      <c r="K17" s="20"/>
      <c r="L17" s="593" t="s">
        <v>379</v>
      </c>
    </row>
    <row r="18" spans="2:16">
      <c r="B18" s="371" t="s">
        <v>383</v>
      </c>
      <c r="C18" s="853">
        <f>C15+C16+C17</f>
        <v>0</v>
      </c>
      <c r="D18" s="854">
        <f t="shared" ref="D18:K18" si="1">D15+D16+D17</f>
        <v>13123</v>
      </c>
      <c r="E18" s="854">
        <f>E15+E16+E17</f>
        <v>3480.25</v>
      </c>
      <c r="F18" s="854">
        <f t="shared" si="1"/>
        <v>0</v>
      </c>
      <c r="G18" s="854">
        <f t="shared" si="1"/>
        <v>5620.37</v>
      </c>
      <c r="H18" s="854">
        <f t="shared" si="1"/>
        <v>59474.13</v>
      </c>
      <c r="I18" s="854">
        <f t="shared" si="1"/>
        <v>0</v>
      </c>
      <c r="J18" s="854">
        <f t="shared" si="1"/>
        <v>81697.75</v>
      </c>
      <c r="K18" s="853">
        <f t="shared" si="1"/>
        <v>0</v>
      </c>
    </row>
    <row r="19" spans="2:16">
      <c r="B19" s="371"/>
      <c r="C19" s="851"/>
      <c r="D19" s="698"/>
      <c r="E19" s="698"/>
      <c r="F19" s="698"/>
      <c r="G19" s="698"/>
      <c r="H19" s="698"/>
      <c r="I19" s="698"/>
      <c r="J19" s="698"/>
      <c r="K19" s="20"/>
    </row>
    <row r="20" spans="2:16" ht="12.75" thickBot="1">
      <c r="B20" s="246" t="str">
        <f>"Net carrying amount as at "&amp;'Top Sheet'!C4</f>
        <v>Net carrying amount as at  31 Mar 2023</v>
      </c>
      <c r="C20" s="21">
        <f t="shared" ref="C20:K20" si="2">C12-C18</f>
        <v>0</v>
      </c>
      <c r="D20" s="661">
        <f t="shared" si="2"/>
        <v>0</v>
      </c>
      <c r="E20" s="661">
        <f>E12-E18</f>
        <v>244.75</v>
      </c>
      <c r="F20" s="661">
        <f t="shared" si="2"/>
        <v>0</v>
      </c>
      <c r="G20" s="661">
        <f>G12-G18</f>
        <v>915.48000000000047</v>
      </c>
      <c r="H20" s="661">
        <f t="shared" si="2"/>
        <v>-0.12999999999738066</v>
      </c>
      <c r="I20" s="661">
        <f t="shared" si="2"/>
        <v>0</v>
      </c>
      <c r="J20" s="661">
        <f>J12-J18</f>
        <v>1160.1000000000058</v>
      </c>
      <c r="K20" s="22">
        <f t="shared" si="2"/>
        <v>0</v>
      </c>
    </row>
    <row r="21" spans="2:16">
      <c r="B21" s="251"/>
      <c r="C21" s="305"/>
      <c r="D21" s="662"/>
      <c r="E21" s="662"/>
      <c r="F21" s="662"/>
      <c r="G21" s="662"/>
      <c r="H21" s="662"/>
      <c r="I21" s="662"/>
      <c r="J21" s="662"/>
      <c r="K21" s="305"/>
    </row>
    <row r="22" spans="2:16" hidden="1">
      <c r="B22" s="251" t="s">
        <v>384</v>
      </c>
      <c r="C22" s="369"/>
      <c r="D22" s="654"/>
      <c r="E22" s="654"/>
      <c r="F22" s="654"/>
      <c r="G22" s="654"/>
      <c r="H22" s="654"/>
      <c r="I22" s="654"/>
      <c r="J22" s="654"/>
      <c r="K22" s="369"/>
      <c r="L22" s="369"/>
      <c r="M22" s="369"/>
      <c r="N22" s="369"/>
      <c r="O22" s="369"/>
      <c r="P22" s="369"/>
    </row>
    <row r="23" spans="2:16" ht="18" hidden="1" customHeight="1">
      <c r="B23" s="282" t="s">
        <v>385</v>
      </c>
    </row>
    <row r="24" spans="2:16" ht="12" hidden="1" customHeight="1">
      <c r="B24" s="855" t="s">
        <v>0</v>
      </c>
      <c r="C24" s="993" t="str">
        <f>'Top Sheet'!C4</f>
        <v xml:space="preserve"> 31 Mar 2023</v>
      </c>
      <c r="D24" s="993"/>
      <c r="E24" s="993"/>
      <c r="F24" s="993"/>
      <c r="G24" s="993"/>
      <c r="H24" s="993"/>
      <c r="I24" s="993"/>
    </row>
    <row r="25" spans="2:16" ht="24" hidden="1">
      <c r="B25" s="855"/>
      <c r="C25" s="856" t="s">
        <v>367</v>
      </c>
      <c r="D25" s="857" t="s">
        <v>368</v>
      </c>
      <c r="E25" s="857" t="s">
        <v>369</v>
      </c>
      <c r="F25" s="857" t="s">
        <v>370</v>
      </c>
      <c r="G25" s="857" t="s">
        <v>371</v>
      </c>
      <c r="H25" s="857" t="s">
        <v>75</v>
      </c>
      <c r="I25" s="857" t="s">
        <v>372</v>
      </c>
    </row>
    <row r="26" spans="2:16" hidden="1">
      <c r="B26" s="382" t="s">
        <v>386</v>
      </c>
      <c r="C26" s="383"/>
      <c r="D26" s="663"/>
      <c r="E26" s="663"/>
      <c r="F26" s="663"/>
      <c r="G26" s="663"/>
      <c r="H26" s="663"/>
      <c r="I26" s="663"/>
    </row>
    <row r="27" spans="2:16" hidden="1">
      <c r="B27" s="374" t="s">
        <v>387</v>
      </c>
      <c r="C27" s="858"/>
      <c r="D27" s="859"/>
      <c r="E27" s="859"/>
      <c r="F27" s="859"/>
      <c r="G27" s="859"/>
      <c r="H27" s="859"/>
      <c r="I27" s="859"/>
    </row>
    <row r="28" spans="2:16" ht="12.75" hidden="1" thickBot="1">
      <c r="B28" s="156" t="s">
        <v>388</v>
      </c>
      <c r="C28" s="373">
        <f>C26-C27</f>
        <v>0</v>
      </c>
      <c r="D28" s="664">
        <f t="shared" ref="D28:I28" si="3">D26-D27</f>
        <v>0</v>
      </c>
      <c r="E28" s="664">
        <f t="shared" si="3"/>
        <v>0</v>
      </c>
      <c r="F28" s="664">
        <f t="shared" si="3"/>
        <v>0</v>
      </c>
      <c r="G28" s="664">
        <f t="shared" si="3"/>
        <v>0</v>
      </c>
      <c r="H28" s="664">
        <f t="shared" si="3"/>
        <v>0</v>
      </c>
      <c r="I28" s="664">
        <f t="shared" si="3"/>
        <v>0</v>
      </c>
    </row>
    <row r="29" spans="2:16" hidden="1"/>
    <row r="30" spans="2:16" hidden="1">
      <c r="B30" s="268" t="s">
        <v>389</v>
      </c>
    </row>
    <row r="31" spans="2:16" hidden="1">
      <c r="B31" s="282" t="s">
        <v>390</v>
      </c>
    </row>
    <row r="32" spans="2:16" hidden="1"/>
    <row r="33" spans="2:11" hidden="1">
      <c r="B33" s="268" t="s">
        <v>391</v>
      </c>
    </row>
    <row r="34" spans="2:11" hidden="1">
      <c r="B34" s="309" t="s">
        <v>392</v>
      </c>
    </row>
    <row r="35" spans="2:11" hidden="1"/>
    <row r="36" spans="2:11" ht="13.5" hidden="1" customHeight="1">
      <c r="B36" s="268" t="s">
        <v>393</v>
      </c>
    </row>
    <row r="37" spans="2:11" hidden="1">
      <c r="B37" s="309" t="s">
        <v>394</v>
      </c>
      <c r="C37" s="310"/>
      <c r="D37" s="665"/>
      <c r="E37" s="665"/>
      <c r="F37" s="665"/>
      <c r="G37" s="665"/>
      <c r="H37" s="665"/>
      <c r="I37" s="665"/>
      <c r="J37" s="665"/>
      <c r="K37" s="310"/>
    </row>
    <row r="38" spans="2:11" hidden="1">
      <c r="B38" s="309" t="s">
        <v>395</v>
      </c>
      <c r="C38" s="310"/>
      <c r="D38" s="665"/>
      <c r="E38" s="665"/>
      <c r="F38" s="665"/>
      <c r="G38" s="665"/>
      <c r="H38" s="665"/>
      <c r="I38" s="665"/>
      <c r="J38" s="665"/>
      <c r="K38" s="310"/>
    </row>
    <row r="39" spans="2:11" hidden="1">
      <c r="B39" s="309" t="s">
        <v>396</v>
      </c>
      <c r="C39" s="310"/>
      <c r="D39" s="665"/>
      <c r="E39" s="665"/>
      <c r="F39" s="665"/>
      <c r="G39" s="665"/>
      <c r="H39" s="665"/>
      <c r="I39" s="665"/>
      <c r="J39" s="665"/>
      <c r="K39" s="310"/>
    </row>
    <row r="40" spans="2:11" hidden="1"/>
    <row r="42" spans="2:11">
      <c r="I42" s="105" t="s">
        <v>397</v>
      </c>
      <c r="J42" s="310">
        <f>J9-J15-'BS Ind AS'!F11</f>
        <v>0</v>
      </c>
    </row>
    <row r="43" spans="2:11">
      <c r="I43" s="105" t="s">
        <v>398</v>
      </c>
      <c r="J43" s="310">
        <f>J20-'BS Ind AS'!E11</f>
        <v>0</v>
      </c>
    </row>
    <row r="44" spans="2:11">
      <c r="I44" s="646" t="s">
        <v>399</v>
      </c>
      <c r="J44" s="310">
        <f>J16-'P&amp;L Notes'!C58</f>
        <v>0.45999999999992269</v>
      </c>
    </row>
  </sheetData>
  <customSheetViews>
    <customSheetView guid="{96F1B851-9F8A-4FD0-811B-FD39A764D1E6}" showPageBreaks="1" fitToPage="1" printArea="1" hiddenColumns="1">
      <selection activeCell="A6" sqref="A6"/>
      <pageMargins left="0" right="0" top="0" bottom="0" header="0" footer="0"/>
      <pageSetup paperSize="9" scale="54" orientation="landscape" r:id="rId1"/>
    </customSheetView>
    <customSheetView guid="{FAF6636C-C982-4E87-BB0F-333AB9C785FB}" fitToPage="1" hiddenColumns="1">
      <pageMargins left="0" right="0" top="0" bottom="0" header="0" footer="0"/>
      <pageSetup paperSize="9" scale="54" orientation="landscape" r:id="rId2"/>
    </customSheetView>
    <customSheetView guid="{A78E47A5-AEA5-4FAA-816D-26AC70AB2BA5}" showPageBreaks="1" showGridLines="0" fitToPage="1" printArea="1" hiddenColumns="1">
      <pane xSplit="2" ySplit="6" topLeftCell="J7" activePane="bottomRight" state="frozen"/>
      <selection pane="bottomRight" activeCell="J17" sqref="J17"/>
      <pageMargins left="0" right="0" top="0" bottom="0" header="0" footer="0"/>
      <pageSetup paperSize="9" scale="54" orientation="landscape" r:id="rId3"/>
    </customSheetView>
  </customSheetViews>
  <mergeCells count="3">
    <mergeCell ref="B4:E4"/>
    <mergeCell ref="C24:I24"/>
    <mergeCell ref="L6:M6"/>
  </mergeCells>
  <pageMargins left="0.118110236220472" right="0.118110236220472" top="0.14803149606299201" bottom="0.14803149606299201" header="0.31496062992126" footer="0.31496062992126"/>
  <pageSetup paperSize="9" scale="80" orientation="landscape"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32"/>
  <sheetViews>
    <sheetView showGridLines="0" view="pageBreakPreview" zoomScaleNormal="100" zoomScaleSheetLayoutView="100" workbookViewId="0">
      <selection activeCell="B6" sqref="B6"/>
    </sheetView>
  </sheetViews>
  <sheetFormatPr defaultColWidth="9.140625" defaultRowHeight="12"/>
  <cols>
    <col min="1" max="1" width="1.7109375" style="57" customWidth="1"/>
    <col min="2" max="2" width="62.28515625" style="258" customWidth="1"/>
    <col min="3" max="3" width="20.7109375" style="42" customWidth="1"/>
    <col min="4" max="5" width="20.7109375" style="57" customWidth="1"/>
    <col min="6" max="6" width="35.7109375" style="57" customWidth="1"/>
    <col min="7" max="7" width="19.42578125" style="57" bestFit="1" customWidth="1"/>
    <col min="8" max="16384" width="9.140625" style="57"/>
  </cols>
  <sheetData>
    <row r="1" spans="1:6">
      <c r="B1" s="74" t="str">
        <f>'BS Ind AS'!C2</f>
        <v>Muscat Desert Adventures Tourism LLC</v>
      </c>
    </row>
    <row r="2" spans="1:6">
      <c r="B2" s="74" t="str">
        <f>PPE!B2</f>
        <v>Notes forming part of the Financial Statements as at and for the 12 months ended 31 MAR 2023</v>
      </c>
      <c r="D2" s="25"/>
      <c r="E2" s="25"/>
    </row>
    <row r="3" spans="1:6">
      <c r="B3" s="74"/>
      <c r="D3" s="25"/>
      <c r="E3" s="25"/>
    </row>
    <row r="4" spans="1:6">
      <c r="B4" s="992" t="s">
        <v>400</v>
      </c>
      <c r="C4" s="992"/>
    </row>
    <row r="5" spans="1:6" ht="12.75" thickBot="1">
      <c r="D5" s="91" t="str">
        <f>+PPE!K4</f>
        <v>Currency - OMR</v>
      </c>
      <c r="E5" s="91"/>
    </row>
    <row r="6" spans="1:6" s="134" customFormat="1" ht="24.75" customHeight="1" thickBot="1">
      <c r="B6" s="378" t="s">
        <v>0</v>
      </c>
      <c r="C6" s="392" t="s">
        <v>401</v>
      </c>
      <c r="D6" s="365" t="s">
        <v>223</v>
      </c>
      <c r="E6" s="613"/>
      <c r="F6" s="308"/>
    </row>
    <row r="7" spans="1:6">
      <c r="B7" s="384" t="s">
        <v>376</v>
      </c>
      <c r="C7" s="390"/>
      <c r="D7" s="391"/>
      <c r="E7" s="26"/>
    </row>
    <row r="8" spans="1:6">
      <c r="B8" s="155" t="str">
        <f>"Opening as at "&amp;'Top Sheet'!C5</f>
        <v>Opening as at 1st April,2022</v>
      </c>
      <c r="C8" s="860"/>
      <c r="D8" s="23"/>
      <c r="E8" s="610"/>
    </row>
    <row r="9" spans="1:6">
      <c r="B9" s="155" t="s">
        <v>377</v>
      </c>
      <c r="C9" s="860"/>
      <c r="D9" s="23"/>
      <c r="E9" s="610"/>
    </row>
    <row r="10" spans="1:6">
      <c r="B10" s="155" t="s">
        <v>402</v>
      </c>
      <c r="C10" s="860"/>
      <c r="D10" s="23"/>
      <c r="E10" s="593" t="s">
        <v>379</v>
      </c>
    </row>
    <row r="11" spans="1:6">
      <c r="B11" s="240" t="s">
        <v>380</v>
      </c>
      <c r="C11" s="861">
        <f>C8+C9+C10</f>
        <v>0</v>
      </c>
      <c r="D11" s="53">
        <f>D8+D9+D10</f>
        <v>0</v>
      </c>
    </row>
    <row r="12" spans="1:6">
      <c r="B12" s="240" t="s">
        <v>403</v>
      </c>
      <c r="C12" s="860"/>
      <c r="D12" s="23"/>
    </row>
    <row r="13" spans="1:6">
      <c r="B13" s="155" t="str">
        <f>"Opening as at "&amp;'Top Sheet'!C5</f>
        <v>Opening as at 1st April,2022</v>
      </c>
      <c r="C13" s="860"/>
      <c r="D13" s="23"/>
    </row>
    <row r="14" spans="1:6">
      <c r="B14" s="155" t="s">
        <v>404</v>
      </c>
      <c r="C14" s="860"/>
      <c r="D14" s="23"/>
    </row>
    <row r="15" spans="1:6" ht="14.25" customHeight="1">
      <c r="A15" s="73"/>
      <c r="B15" s="155" t="s">
        <v>402</v>
      </c>
      <c r="C15" s="860"/>
      <c r="D15" s="23"/>
      <c r="E15" s="593" t="s">
        <v>379</v>
      </c>
    </row>
    <row r="16" spans="1:6">
      <c r="B16" s="240" t="s">
        <v>405</v>
      </c>
      <c r="C16" s="861">
        <f>C13+C14+C15</f>
        <v>0</v>
      </c>
      <c r="D16" s="363">
        <f>D13+D14+D15</f>
        <v>0</v>
      </c>
      <c r="E16" s="18"/>
    </row>
    <row r="17" spans="2:8" ht="12.75" thickBot="1">
      <c r="B17" s="241" t="str">
        <f>"Net carrying amount as at "&amp;'Top Sheet'!C4</f>
        <v>Net carrying amount as at  31 Mar 2023</v>
      </c>
      <c r="C17" s="54">
        <f>C11-C16</f>
        <v>0</v>
      </c>
      <c r="D17" s="55">
        <f>D11-D16</f>
        <v>0</v>
      </c>
      <c r="E17" s="18"/>
      <c r="G17" s="42"/>
      <c r="H17" s="42"/>
    </row>
    <row r="18" spans="2:8">
      <c r="F18" s="42"/>
      <c r="G18" s="42"/>
    </row>
    <row r="19" spans="2:8" hidden="1">
      <c r="B19" s="242" t="s">
        <v>406</v>
      </c>
      <c r="F19" s="42"/>
      <c r="G19" s="42"/>
    </row>
    <row r="20" spans="2:8" ht="23.25" hidden="1" customHeight="1">
      <c r="B20" s="996" t="s">
        <v>407</v>
      </c>
      <c r="C20" s="996"/>
      <c r="D20" s="996"/>
      <c r="E20" s="279"/>
      <c r="F20" s="42"/>
      <c r="G20" s="42"/>
    </row>
    <row r="21" spans="2:8" hidden="1">
      <c r="B21" s="73"/>
      <c r="F21" s="42"/>
      <c r="G21" s="42"/>
    </row>
    <row r="22" spans="2:8" hidden="1">
      <c r="B22" s="997" t="s">
        <v>408</v>
      </c>
      <c r="C22" s="997"/>
    </row>
    <row r="23" spans="2:8" ht="40.5" hidden="1" customHeight="1">
      <c r="B23" s="996" t="s">
        <v>409</v>
      </c>
      <c r="C23" s="996"/>
      <c r="D23" s="996"/>
      <c r="E23" s="279"/>
    </row>
    <row r="24" spans="2:8" hidden="1">
      <c r="B24" s="73"/>
      <c r="C24" s="57"/>
    </row>
    <row r="25" spans="2:8" hidden="1">
      <c r="B25" s="89" t="s">
        <v>410</v>
      </c>
      <c r="C25" s="57"/>
    </row>
    <row r="26" spans="2:8" ht="12.75" hidden="1" thickBot="1">
      <c r="B26" s="75" t="s">
        <v>411</v>
      </c>
      <c r="C26" s="57"/>
    </row>
    <row r="27" spans="2:8" hidden="1">
      <c r="B27" s="386" t="s">
        <v>0</v>
      </c>
      <c r="C27" s="387" t="str">
        <f>'Top Sheet'!C4</f>
        <v xml:space="preserve"> 31 Mar 2023</v>
      </c>
      <c r="D27" s="387" t="s">
        <v>412</v>
      </c>
    </row>
    <row r="28" spans="2:8" ht="24" hidden="1" customHeight="1">
      <c r="B28" s="388"/>
      <c r="C28" s="389" t="s">
        <v>401</v>
      </c>
      <c r="D28" s="389" t="s">
        <v>401</v>
      </c>
    </row>
    <row r="29" spans="2:8" hidden="1">
      <c r="B29" s="159" t="s">
        <v>386</v>
      </c>
      <c r="C29" s="421"/>
      <c r="D29" s="421"/>
    </row>
    <row r="30" spans="2:8" hidden="1">
      <c r="B30" s="159" t="s">
        <v>387</v>
      </c>
      <c r="C30" s="421"/>
      <c r="D30" s="421"/>
    </row>
    <row r="31" spans="2:8" ht="12.75" hidden="1" thickBot="1">
      <c r="B31" s="160" t="s">
        <v>388</v>
      </c>
      <c r="C31" s="29">
        <f>C29-C30</f>
        <v>0</v>
      </c>
      <c r="D31" s="29">
        <f>D29-D30</f>
        <v>0</v>
      </c>
    </row>
    <row r="32" spans="2:8" hidden="1">
      <c r="B32" s="75"/>
    </row>
  </sheetData>
  <customSheetViews>
    <customSheetView guid="{96F1B851-9F8A-4FD0-811B-FD39A764D1E6}" showPageBreaks="1" printArea="1" hiddenRows="1">
      <selection activeCell="F29" sqref="F29"/>
      <colBreaks count="1" manualBreakCount="1">
        <brk id="4" max="1048575" man="1"/>
      </colBreaks>
      <pageMargins left="0" right="0" top="0" bottom="0" header="0" footer="0"/>
      <pageSetup scale="95" orientation="portrait" horizontalDpi="300" verticalDpi="300" r:id="rId1"/>
    </customSheetView>
    <customSheetView guid="{FAF6636C-C982-4E87-BB0F-333AB9C785FB}" hiddenRows="1">
      <pageMargins left="0" right="0" top="0" bottom="0" header="0" footer="0"/>
      <pageSetup scale="97" orientation="portrait" horizontalDpi="300" verticalDpi="300" r:id="rId2"/>
    </customSheetView>
    <customSheetView guid="{A78E47A5-AEA5-4FAA-816D-26AC70AB2BA5}" showGridLines="0" hiddenRows="1">
      <selection activeCell="F16" sqref="F16"/>
      <pageMargins left="0" right="0" top="0" bottom="0" header="0" footer="0"/>
      <pageSetup scale="97" orientation="portrait" horizontalDpi="300" verticalDpi="300" r:id="rId3"/>
    </customSheetView>
  </customSheetViews>
  <mergeCells count="4">
    <mergeCell ref="B20:D20"/>
    <mergeCell ref="B23:D23"/>
    <mergeCell ref="B4:C4"/>
    <mergeCell ref="B22:C22"/>
  </mergeCells>
  <pageMargins left="0.7" right="0.7" top="0.75" bottom="0.75" header="0.3" footer="0.3"/>
  <pageSetup scale="71" orientation="portrait" r:id="rId4"/>
  <legacy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C000"/>
  </sheetPr>
  <dimension ref="B1:O40"/>
  <sheetViews>
    <sheetView showGridLines="0" view="pageBreakPreview" zoomScale="90" zoomScaleNormal="100" zoomScaleSheetLayoutView="90" workbookViewId="0">
      <selection activeCell="J12" sqref="J12"/>
    </sheetView>
  </sheetViews>
  <sheetFormatPr defaultColWidth="9.140625" defaultRowHeight="12"/>
  <cols>
    <col min="1" max="1" width="1.28515625" style="105" customWidth="1"/>
    <col min="2" max="2" width="50.7109375" style="282" customWidth="1"/>
    <col min="3" max="3" width="13" style="105" customWidth="1"/>
    <col min="4" max="4" width="20.140625" style="105" customWidth="1"/>
    <col min="5" max="6" width="13" style="105" customWidth="1"/>
    <col min="7" max="8" width="12.85546875" style="105" customWidth="1"/>
    <col min="9" max="9" width="10.85546875" style="105" customWidth="1"/>
    <col min="10" max="10" width="16.28515625" style="105" customWidth="1"/>
    <col min="11" max="11" width="16.5703125" style="105" bestFit="1" customWidth="1"/>
    <col min="12" max="12" width="18.5703125" style="105" customWidth="1"/>
    <col min="13" max="13" width="10.42578125" style="105" hidden="1" customWidth="1"/>
    <col min="14" max="14" width="10.42578125" style="105" customWidth="1"/>
    <col min="15" max="15" width="13" style="105" customWidth="1"/>
    <col min="16" max="16" width="11" style="105" customWidth="1"/>
    <col min="17" max="17" width="9.5703125" style="105" customWidth="1"/>
    <col min="18" max="16384" width="9.140625" style="105"/>
  </cols>
  <sheetData>
    <row r="1" spans="2:15">
      <c r="B1" s="268" t="str">
        <f>SOCE!B2</f>
        <v>Muscat Desert Adventures Tourism LLC</v>
      </c>
      <c r="C1" s="369"/>
      <c r="D1" s="369"/>
      <c r="E1" s="369"/>
      <c r="F1" s="369"/>
      <c r="G1" s="369"/>
      <c r="H1" s="369"/>
      <c r="I1" s="369"/>
      <c r="J1" s="369"/>
      <c r="K1" s="369"/>
      <c r="L1" s="369"/>
      <c r="M1" s="369"/>
      <c r="N1" s="369"/>
      <c r="O1" s="369"/>
    </row>
    <row r="2" spans="2:15">
      <c r="B2" s="268" t="str">
        <f>"Notes forming part of the Financial Statements as at and for the "&amp;'Top Sheet'!C6</f>
        <v>Notes forming part of the Financial Statements as at and for the 12 months ended 31 MAR 2023</v>
      </c>
      <c r="C2" s="369"/>
      <c r="D2" s="369"/>
      <c r="E2" s="369"/>
      <c r="F2" s="369"/>
      <c r="G2" s="369"/>
      <c r="H2" s="369"/>
      <c r="I2" s="369"/>
      <c r="J2" s="369"/>
      <c r="K2" s="369"/>
      <c r="L2" s="369"/>
      <c r="M2" s="369"/>
      <c r="N2" s="369"/>
      <c r="O2" s="369"/>
    </row>
    <row r="3" spans="2:15">
      <c r="B3" s="268"/>
      <c r="C3" s="369"/>
      <c r="D3" s="369"/>
      <c r="E3" s="369"/>
      <c r="F3" s="369"/>
      <c r="G3" s="369"/>
      <c r="H3" s="369"/>
      <c r="I3" s="369"/>
      <c r="J3" s="369"/>
      <c r="K3" s="369"/>
      <c r="L3" s="369"/>
      <c r="M3" s="369"/>
      <c r="N3" s="369"/>
      <c r="O3" s="369"/>
    </row>
    <row r="4" spans="2:15">
      <c r="B4" s="992" t="s">
        <v>413</v>
      </c>
      <c r="C4" s="992"/>
      <c r="D4" s="992"/>
      <c r="E4" s="278"/>
      <c r="F4" s="370"/>
      <c r="G4" s="370"/>
      <c r="H4" s="370"/>
      <c r="I4" s="368" t="str">
        <f>'BS Ind AS'!E5</f>
        <v>Currency - OMR</v>
      </c>
      <c r="J4" s="444"/>
      <c r="K4" s="370"/>
      <c r="L4" s="370"/>
      <c r="M4" s="369"/>
      <c r="N4" s="369"/>
      <c r="O4" s="369"/>
    </row>
    <row r="5" spans="2:15" ht="12.75" thickBot="1">
      <c r="B5" s="163"/>
      <c r="C5" s="369"/>
      <c r="D5" s="369"/>
      <c r="E5" s="369"/>
      <c r="F5" s="369"/>
      <c r="G5" s="369"/>
      <c r="H5" s="369"/>
      <c r="I5" s="369"/>
      <c r="J5" s="300"/>
      <c r="K5" s="370"/>
      <c r="L5" s="370"/>
      <c r="M5" s="369"/>
    </row>
    <row r="6" spans="2:15" s="251" customFormat="1" ht="24.75" thickBot="1">
      <c r="B6" s="378" t="s">
        <v>0</v>
      </c>
      <c r="C6" s="379" t="s">
        <v>367</v>
      </c>
      <c r="D6" s="379" t="s">
        <v>369</v>
      </c>
      <c r="E6" s="379" t="s">
        <v>370</v>
      </c>
      <c r="F6" s="379" t="s">
        <v>371</v>
      </c>
      <c r="G6" s="379" t="s">
        <v>75</v>
      </c>
      <c r="H6" s="379" t="s">
        <v>372</v>
      </c>
      <c r="I6" s="379" t="s">
        <v>373</v>
      </c>
      <c r="J6" s="380" t="s">
        <v>374</v>
      </c>
      <c r="K6" s="994" t="s">
        <v>375</v>
      </c>
      <c r="L6" s="995"/>
    </row>
    <row r="7" spans="2:15" s="295" customFormat="1">
      <c r="B7" s="372"/>
      <c r="C7" s="376"/>
      <c r="D7" s="376"/>
      <c r="E7" s="376"/>
      <c r="F7" s="376"/>
      <c r="G7" s="376"/>
      <c r="H7" s="376"/>
      <c r="I7" s="376"/>
      <c r="J7" s="377"/>
    </row>
    <row r="8" spans="2:15">
      <c r="B8" s="371" t="s">
        <v>376</v>
      </c>
      <c r="C8" s="851"/>
      <c r="D8" s="851"/>
      <c r="E8" s="851"/>
      <c r="F8" s="851"/>
      <c r="G8" s="851"/>
      <c r="H8" s="851"/>
      <c r="I8" s="851"/>
      <c r="J8" s="20"/>
    </row>
    <row r="9" spans="2:15">
      <c r="B9" s="169" t="s">
        <v>414</v>
      </c>
      <c r="C9" s="858"/>
      <c r="D9" s="858"/>
      <c r="E9" s="858"/>
      <c r="F9" s="858"/>
      <c r="G9" s="858"/>
      <c r="H9" s="858"/>
      <c r="I9" s="851">
        <f>SUM(C9:H9)</f>
        <v>0</v>
      </c>
      <c r="J9" s="381"/>
    </row>
    <row r="10" spans="2:15">
      <c r="B10" s="169" t="s">
        <v>415</v>
      </c>
      <c r="C10" s="858"/>
      <c r="D10" s="858"/>
      <c r="E10" s="858"/>
      <c r="F10" s="858"/>
      <c r="G10" s="858"/>
      <c r="H10" s="858"/>
      <c r="I10" s="851">
        <f>SUM(C10:H10)</f>
        <v>0</v>
      </c>
      <c r="J10" s="381"/>
    </row>
    <row r="11" spans="2:15">
      <c r="B11" s="169" t="s">
        <v>378</v>
      </c>
      <c r="C11" s="858"/>
      <c r="D11" s="858"/>
      <c r="E11" s="858"/>
      <c r="F11" s="858"/>
      <c r="G11" s="858"/>
      <c r="H11" s="858"/>
      <c r="I11" s="851">
        <f>SUM(C11:H11)</f>
        <v>0</v>
      </c>
      <c r="J11" s="381"/>
      <c r="K11" s="593" t="s">
        <v>379</v>
      </c>
      <c r="L11" s="303"/>
    </row>
    <row r="12" spans="2:15">
      <c r="B12" s="371" t="s">
        <v>380</v>
      </c>
      <c r="C12" s="853">
        <f>C9+C10+C11</f>
        <v>0</v>
      </c>
      <c r="D12" s="853">
        <f t="shared" ref="D12:J12" si="0">D9+D10+D11</f>
        <v>0</v>
      </c>
      <c r="E12" s="853">
        <f t="shared" si="0"/>
        <v>0</v>
      </c>
      <c r="F12" s="853">
        <f t="shared" si="0"/>
        <v>0</v>
      </c>
      <c r="G12" s="853">
        <f t="shared" si="0"/>
        <v>0</v>
      </c>
      <c r="H12" s="853">
        <f t="shared" si="0"/>
        <v>0</v>
      </c>
      <c r="I12" s="853">
        <f t="shared" si="0"/>
        <v>0</v>
      </c>
      <c r="J12" s="853">
        <f t="shared" si="0"/>
        <v>0</v>
      </c>
      <c r="K12" s="594"/>
      <c r="L12" s="303"/>
    </row>
    <row r="13" spans="2:15">
      <c r="B13" s="371"/>
      <c r="C13" s="853"/>
      <c r="D13" s="853"/>
      <c r="E13" s="853"/>
      <c r="F13" s="853"/>
      <c r="G13" s="853"/>
      <c r="H13" s="853"/>
      <c r="I13" s="853"/>
      <c r="J13" s="19"/>
    </row>
    <row r="14" spans="2:15">
      <c r="B14" s="371" t="s">
        <v>381</v>
      </c>
      <c r="C14" s="851"/>
      <c r="D14" s="851"/>
      <c r="E14" s="851"/>
      <c r="F14" s="851"/>
      <c r="G14" s="851"/>
      <c r="H14" s="851"/>
      <c r="I14" s="851"/>
      <c r="J14" s="20"/>
      <c r="L14" s="306"/>
    </row>
    <row r="15" spans="2:15">
      <c r="B15" s="169" t="str">
        <f>B9</f>
        <v>Opening as at 31March 2019 (Transition Date)</v>
      </c>
      <c r="C15" s="858"/>
      <c r="D15" s="858"/>
      <c r="E15" s="858"/>
      <c r="F15" s="858"/>
      <c r="G15" s="858"/>
      <c r="H15" s="858"/>
      <c r="I15" s="851">
        <f>SUM(C15:H15)</f>
        <v>0</v>
      </c>
      <c r="J15" s="381"/>
      <c r="L15" s="306"/>
    </row>
    <row r="16" spans="2:15" ht="24">
      <c r="B16" s="169" t="s">
        <v>416</v>
      </c>
      <c r="C16" s="858"/>
      <c r="D16" s="858"/>
      <c r="E16" s="858"/>
      <c r="F16" s="858"/>
      <c r="G16" s="858"/>
      <c r="H16" s="858"/>
      <c r="I16" s="851">
        <f>SUM(C16:H16)</f>
        <v>0</v>
      </c>
      <c r="J16" s="381"/>
    </row>
    <row r="17" spans="2:15">
      <c r="B17" s="169" t="s">
        <v>402</v>
      </c>
      <c r="C17" s="858"/>
      <c r="D17" s="858"/>
      <c r="E17" s="858"/>
      <c r="F17" s="858"/>
      <c r="G17" s="858"/>
      <c r="H17" s="858"/>
      <c r="I17" s="851">
        <f>SUM(C17:H17)</f>
        <v>0</v>
      </c>
      <c r="J17" s="381"/>
      <c r="K17" s="593" t="s">
        <v>379</v>
      </c>
    </row>
    <row r="18" spans="2:15">
      <c r="B18" s="371" t="s">
        <v>383</v>
      </c>
      <c r="C18" s="853">
        <f>C15+C16+C17</f>
        <v>0</v>
      </c>
      <c r="D18" s="853">
        <f t="shared" ref="D18:J18" si="1">D15+D16+D17</f>
        <v>0</v>
      </c>
      <c r="E18" s="853">
        <f t="shared" si="1"/>
        <v>0</v>
      </c>
      <c r="F18" s="853">
        <f t="shared" si="1"/>
        <v>0</v>
      </c>
      <c r="G18" s="853">
        <f t="shared" si="1"/>
        <v>0</v>
      </c>
      <c r="H18" s="853">
        <f t="shared" si="1"/>
        <v>0</v>
      </c>
      <c r="I18" s="853">
        <f t="shared" si="1"/>
        <v>0</v>
      </c>
      <c r="J18" s="853">
        <f t="shared" si="1"/>
        <v>0</v>
      </c>
    </row>
    <row r="19" spans="2:15">
      <c r="B19" s="371"/>
      <c r="C19" s="851"/>
      <c r="D19" s="851"/>
      <c r="E19" s="851"/>
      <c r="F19" s="851"/>
      <c r="G19" s="851"/>
      <c r="H19" s="851"/>
      <c r="I19" s="851"/>
      <c r="J19" s="20"/>
    </row>
    <row r="20" spans="2:15" ht="12.75" thickBot="1">
      <c r="B20" s="246" t="str">
        <f>"Net carrying amount as at "&amp;'Top Sheet'!C4</f>
        <v>Net carrying amount as at  31 Mar 2023</v>
      </c>
      <c r="C20" s="21">
        <f t="shared" ref="C20:J20" si="2">C12-C18</f>
        <v>0</v>
      </c>
      <c r="D20" s="21">
        <f t="shared" si="2"/>
        <v>0</v>
      </c>
      <c r="E20" s="21">
        <f t="shared" si="2"/>
        <v>0</v>
      </c>
      <c r="F20" s="21">
        <f t="shared" si="2"/>
        <v>0</v>
      </c>
      <c r="G20" s="21">
        <f t="shared" si="2"/>
        <v>0</v>
      </c>
      <c r="H20" s="21">
        <f t="shared" si="2"/>
        <v>0</v>
      </c>
      <c r="I20" s="21">
        <f>I12-I18</f>
        <v>0</v>
      </c>
      <c r="J20" s="22">
        <f t="shared" si="2"/>
        <v>0</v>
      </c>
    </row>
    <row r="21" spans="2:15">
      <c r="B21" s="251"/>
      <c r="C21" s="305"/>
      <c r="D21" s="305"/>
      <c r="E21" s="305"/>
      <c r="F21" s="305"/>
      <c r="G21" s="305"/>
      <c r="H21" s="305"/>
      <c r="I21" s="305"/>
      <c r="J21" s="305"/>
    </row>
    <row r="22" spans="2:15" hidden="1">
      <c r="B22" s="251" t="s">
        <v>384</v>
      </c>
      <c r="C22" s="369"/>
      <c r="D22" s="369"/>
      <c r="E22" s="369"/>
      <c r="F22" s="369"/>
      <c r="G22" s="369"/>
      <c r="H22" s="369"/>
      <c r="I22" s="369"/>
      <c r="J22" s="369"/>
      <c r="K22" s="369"/>
      <c r="L22" s="369"/>
      <c r="M22" s="369"/>
      <c r="N22" s="369"/>
      <c r="O22" s="369"/>
    </row>
    <row r="23" spans="2:15" ht="18" hidden="1" customHeight="1">
      <c r="B23" s="282" t="s">
        <v>385</v>
      </c>
    </row>
    <row r="24" spans="2:15" ht="12" hidden="1" customHeight="1">
      <c r="B24" s="855" t="s">
        <v>0</v>
      </c>
      <c r="C24" s="993" t="str">
        <f>'Top Sheet'!C4</f>
        <v xml:space="preserve"> 31 Mar 2023</v>
      </c>
      <c r="D24" s="993"/>
      <c r="E24" s="993"/>
      <c r="F24" s="993"/>
      <c r="G24" s="993"/>
      <c r="H24" s="993"/>
    </row>
    <row r="25" spans="2:15" ht="24" hidden="1">
      <c r="B25" s="855"/>
      <c r="C25" s="856" t="s">
        <v>367</v>
      </c>
      <c r="D25" s="856" t="s">
        <v>369</v>
      </c>
      <c r="E25" s="856" t="s">
        <v>370</v>
      </c>
      <c r="F25" s="856" t="s">
        <v>371</v>
      </c>
      <c r="G25" s="856" t="s">
        <v>75</v>
      </c>
      <c r="H25" s="856" t="s">
        <v>372</v>
      </c>
    </row>
    <row r="26" spans="2:15" hidden="1">
      <c r="B26" s="382" t="s">
        <v>386</v>
      </c>
      <c r="C26" s="383"/>
      <c r="D26" s="383"/>
      <c r="E26" s="383"/>
      <c r="F26" s="383"/>
      <c r="G26" s="383"/>
      <c r="H26" s="383"/>
    </row>
    <row r="27" spans="2:15" hidden="1">
      <c r="B27" s="374" t="s">
        <v>387</v>
      </c>
      <c r="C27" s="858"/>
      <c r="D27" s="858"/>
      <c r="E27" s="858"/>
      <c r="F27" s="858"/>
      <c r="G27" s="858"/>
      <c r="H27" s="858"/>
    </row>
    <row r="28" spans="2:15" ht="12.75" hidden="1" thickBot="1">
      <c r="B28" s="156" t="s">
        <v>388</v>
      </c>
      <c r="C28" s="373">
        <f>C26-C27</f>
        <v>0</v>
      </c>
      <c r="D28" s="373">
        <f t="shared" ref="D28:H28" si="3">D26-D27</f>
        <v>0</v>
      </c>
      <c r="E28" s="373">
        <f t="shared" si="3"/>
        <v>0</v>
      </c>
      <c r="F28" s="373">
        <f t="shared" si="3"/>
        <v>0</v>
      </c>
      <c r="G28" s="373">
        <f t="shared" si="3"/>
        <v>0</v>
      </c>
      <c r="H28" s="373">
        <f t="shared" si="3"/>
        <v>0</v>
      </c>
    </row>
    <row r="29" spans="2:15" hidden="1"/>
    <row r="30" spans="2:15" hidden="1">
      <c r="B30" s="268" t="s">
        <v>389</v>
      </c>
    </row>
    <row r="31" spans="2:15" hidden="1">
      <c r="B31" s="282" t="s">
        <v>390</v>
      </c>
    </row>
    <row r="32" spans="2:15" hidden="1"/>
    <row r="33" spans="2:10" hidden="1">
      <c r="B33" s="268" t="s">
        <v>391</v>
      </c>
    </row>
    <row r="34" spans="2:10" hidden="1">
      <c r="B34" s="309" t="s">
        <v>392</v>
      </c>
    </row>
    <row r="35" spans="2:10" hidden="1"/>
    <row r="36" spans="2:10" ht="13.5" hidden="1" customHeight="1">
      <c r="B36" s="268" t="s">
        <v>393</v>
      </c>
    </row>
    <row r="37" spans="2:10" hidden="1">
      <c r="B37" s="309" t="s">
        <v>394</v>
      </c>
      <c r="C37" s="310"/>
      <c r="D37" s="310"/>
      <c r="E37" s="310"/>
      <c r="F37" s="310"/>
      <c r="G37" s="310"/>
      <c r="H37" s="310"/>
      <c r="I37" s="310"/>
      <c r="J37" s="310"/>
    </row>
    <row r="38" spans="2:10" hidden="1">
      <c r="B38" s="309" t="s">
        <v>395</v>
      </c>
      <c r="C38" s="310"/>
      <c r="D38" s="310"/>
      <c r="E38" s="310"/>
      <c r="F38" s="310"/>
      <c r="G38" s="310"/>
      <c r="H38" s="310"/>
      <c r="I38" s="310"/>
      <c r="J38" s="310"/>
    </row>
    <row r="39" spans="2:10" hidden="1">
      <c r="B39" s="309" t="s">
        <v>396</v>
      </c>
      <c r="C39" s="310"/>
      <c r="D39" s="310"/>
      <c r="E39" s="310"/>
      <c r="F39" s="310"/>
      <c r="G39" s="310"/>
      <c r="H39" s="310"/>
      <c r="I39" s="310"/>
      <c r="J39" s="310"/>
    </row>
    <row r="40" spans="2:10" hidden="1"/>
  </sheetData>
  <mergeCells count="3">
    <mergeCell ref="B4:D4"/>
    <mergeCell ref="K6:L6"/>
    <mergeCell ref="C24:H24"/>
  </mergeCells>
  <pageMargins left="0.118110236220472" right="0.118110236220472" top="0.14803149606299201" bottom="0.14803149606299201" header="0.31496062992126" footer="0.31496062992126"/>
  <pageSetup paperSize="9" scale="80" orientation="landscape"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U103"/>
  <sheetViews>
    <sheetView showGridLines="0" view="pageBreakPreview" topLeftCell="A31" zoomScale="90" zoomScaleNormal="100" zoomScaleSheetLayoutView="90" workbookViewId="0">
      <selection activeCell="E50" sqref="E50"/>
    </sheetView>
  </sheetViews>
  <sheetFormatPr defaultColWidth="9.140625" defaultRowHeight="12"/>
  <cols>
    <col min="1" max="2" width="1.7109375" style="25" customWidth="1"/>
    <col min="3" max="3" width="79.140625" style="25" customWidth="1"/>
    <col min="4" max="7" width="19.5703125" style="25" customWidth="1"/>
    <col min="8" max="177" width="9.140625" style="25" customWidth="1"/>
    <col min="178" max="178" width="5.140625" style="25" customWidth="1"/>
    <col min="179" max="179" width="8.7109375" style="25" customWidth="1"/>
    <col min="180" max="180" width="50.28515625" style="25" customWidth="1"/>
    <col min="181" max="181" width="11.28515625" style="25" customWidth="1"/>
    <col min="182" max="182" width="10.7109375" style="25" customWidth="1"/>
    <col min="183" max="183" width="12.140625" style="25" customWidth="1"/>
    <col min="184" max="184" width="14.42578125" style="25" customWidth="1"/>
    <col min="185" max="185" width="17.42578125" style="25" customWidth="1"/>
    <col min="186" max="203" width="9" style="25" hidden="1" customWidth="1"/>
    <col min="204" max="204" width="5.140625" style="25" customWidth="1"/>
    <col min="205" max="205" width="54.28515625" style="25" customWidth="1"/>
    <col min="206" max="206" width="5.85546875" style="25" customWidth="1"/>
    <col min="207" max="207" width="10.5703125" style="25" customWidth="1"/>
    <col min="208" max="16384" width="9.140625" style="25"/>
  </cols>
  <sheetData>
    <row r="1" spans="1:6">
      <c r="C1" s="173" t="str">
        <f>Intangibles!B1</f>
        <v>Muscat Desert Adventures Tourism LLC</v>
      </c>
    </row>
    <row r="2" spans="1:6">
      <c r="C2" s="173" t="str">
        <f>Intangibles!B2</f>
        <v>Notes forming part of the Financial Statements as at and for the 12 months ended 31 MAR 2023</v>
      </c>
    </row>
    <row r="3" spans="1:6">
      <c r="A3" s="175"/>
      <c r="B3" s="175"/>
      <c r="C3" s="17"/>
    </row>
    <row r="4" spans="1:6">
      <c r="C4" s="173" t="s">
        <v>417</v>
      </c>
    </row>
    <row r="5" spans="1:6" ht="12.75" thickBot="1">
      <c r="C5" s="32"/>
      <c r="E5" s="32" t="str">
        <f>+Intangibles!D5</f>
        <v>Currency - OMR</v>
      </c>
      <c r="F5" s="32"/>
    </row>
    <row r="6" spans="1:6">
      <c r="C6" s="1047" t="s">
        <v>0</v>
      </c>
      <c r="D6" s="1048"/>
      <c r="E6" s="407" t="str">
        <f>'Top Sheet'!C4</f>
        <v xml:space="preserve"> 31 Mar 2023</v>
      </c>
      <c r="F6" s="407" t="s">
        <v>299</v>
      </c>
    </row>
    <row r="7" spans="1:6">
      <c r="C7" s="1044" t="s">
        <v>418</v>
      </c>
      <c r="D7" s="1045"/>
      <c r="E7" s="23"/>
      <c r="F7" s="23"/>
    </row>
    <row r="8" spans="1:6">
      <c r="C8" s="1013"/>
      <c r="D8" s="1014"/>
      <c r="E8" s="23"/>
      <c r="F8" s="23"/>
    </row>
    <row r="9" spans="1:6" ht="24" customHeight="1">
      <c r="C9" s="1038" t="s">
        <v>419</v>
      </c>
      <c r="D9" s="1039"/>
      <c r="E9" s="624"/>
      <c r="F9" s="408"/>
    </row>
    <row r="10" spans="1:6" ht="24" customHeight="1">
      <c r="C10" s="1044" t="s">
        <v>420</v>
      </c>
      <c r="D10" s="1045"/>
      <c r="E10" s="624"/>
      <c r="F10" s="408"/>
    </row>
    <row r="11" spans="1:6" ht="24" customHeight="1">
      <c r="C11" s="1038" t="s">
        <v>419</v>
      </c>
      <c r="D11" s="1039"/>
      <c r="E11" s="624"/>
      <c r="F11" s="408"/>
    </row>
    <row r="12" spans="1:6">
      <c r="C12" s="1040" t="s">
        <v>421</v>
      </c>
      <c r="D12" s="1041"/>
      <c r="E12" s="624"/>
      <c r="F12" s="408"/>
    </row>
    <row r="13" spans="1:6">
      <c r="C13" s="1049"/>
      <c r="D13" s="1050"/>
      <c r="E13" s="23"/>
      <c r="F13" s="23"/>
    </row>
    <row r="14" spans="1:6">
      <c r="C14" s="1013" t="s">
        <v>422</v>
      </c>
      <c r="D14" s="1014"/>
      <c r="E14" s="23"/>
      <c r="F14" s="23"/>
    </row>
    <row r="15" spans="1:6" ht="24" customHeight="1">
      <c r="C15" s="1038" t="s">
        <v>419</v>
      </c>
      <c r="D15" s="1039"/>
      <c r="E15" s="23"/>
      <c r="F15" s="385"/>
    </row>
    <row r="16" spans="1:6" ht="24" customHeight="1">
      <c r="C16" s="1038" t="s">
        <v>419</v>
      </c>
      <c r="D16" s="1039"/>
      <c r="E16" s="23"/>
      <c r="F16" s="385"/>
    </row>
    <row r="17" spans="3:6" ht="24" customHeight="1">
      <c r="C17" s="1038" t="s">
        <v>423</v>
      </c>
      <c r="D17" s="1039"/>
      <c r="E17" s="23"/>
      <c r="F17" s="385"/>
    </row>
    <row r="18" spans="3:6">
      <c r="C18" s="1040"/>
      <c r="D18" s="1041"/>
      <c r="E18" s="23"/>
      <c r="F18" s="23"/>
    </row>
    <row r="19" spans="3:6">
      <c r="C19" s="1013" t="s">
        <v>424</v>
      </c>
      <c r="D19" s="1014"/>
      <c r="E19" s="23"/>
      <c r="F19" s="23"/>
    </row>
    <row r="20" spans="3:6">
      <c r="C20" s="1042" t="s">
        <v>425</v>
      </c>
      <c r="D20" s="1043"/>
      <c r="E20" s="23"/>
      <c r="F20" s="385"/>
    </row>
    <row r="21" spans="3:6">
      <c r="C21" s="1042" t="s">
        <v>425</v>
      </c>
      <c r="D21" s="1043"/>
      <c r="E21" s="23"/>
      <c r="F21" s="385"/>
    </row>
    <row r="22" spans="3:6">
      <c r="C22" s="1040" t="s">
        <v>421</v>
      </c>
      <c r="D22" s="1041"/>
      <c r="E22" s="23"/>
      <c r="F22" s="385"/>
    </row>
    <row r="23" spans="3:6">
      <c r="C23" s="1040"/>
      <c r="D23" s="1041"/>
      <c r="E23" s="23"/>
      <c r="F23" s="23"/>
    </row>
    <row r="24" spans="3:6">
      <c r="C24" s="1013" t="s">
        <v>426</v>
      </c>
      <c r="D24" s="1014"/>
      <c r="E24" s="23"/>
      <c r="F24" s="23"/>
    </row>
    <row r="25" spans="3:6" ht="24" customHeight="1">
      <c r="C25" s="1038" t="s">
        <v>419</v>
      </c>
      <c r="D25" s="1039"/>
      <c r="E25" s="23"/>
      <c r="F25" s="385"/>
    </row>
    <row r="26" spans="3:6" ht="24" customHeight="1">
      <c r="C26" s="1038" t="s">
        <v>419</v>
      </c>
      <c r="D26" s="1039"/>
      <c r="E26" s="53"/>
      <c r="F26" s="409"/>
    </row>
    <row r="27" spans="3:6">
      <c r="C27" s="1040" t="s">
        <v>421</v>
      </c>
      <c r="D27" s="1041"/>
      <c r="E27" s="53"/>
      <c r="F27" s="409"/>
    </row>
    <row r="28" spans="3:6" ht="6" customHeight="1">
      <c r="C28" s="1013"/>
      <c r="D28" s="1014"/>
      <c r="E28" s="53"/>
      <c r="F28" s="53"/>
    </row>
    <row r="29" spans="3:6">
      <c r="C29" s="1036" t="s">
        <v>427</v>
      </c>
      <c r="D29" s="1037"/>
      <c r="E29" s="23"/>
      <c r="F29" s="385"/>
    </row>
    <row r="30" spans="3:6">
      <c r="C30" s="1036" t="s">
        <v>428</v>
      </c>
      <c r="D30" s="1037"/>
      <c r="E30" s="23"/>
      <c r="F30" s="385"/>
    </row>
    <row r="31" spans="3:6">
      <c r="C31" s="1036" t="s">
        <v>429</v>
      </c>
      <c r="D31" s="1037"/>
      <c r="E31" s="23"/>
      <c r="F31" s="385"/>
    </row>
    <row r="32" spans="3:6" ht="12.75" thickBot="1">
      <c r="C32" s="1030" t="s">
        <v>430</v>
      </c>
      <c r="D32" s="1031"/>
      <c r="E32" s="625"/>
      <c r="F32" s="410"/>
    </row>
    <row r="33" spans="3:6">
      <c r="C33" s="72"/>
      <c r="E33" s="26"/>
      <c r="F33" s="26"/>
    </row>
    <row r="34" spans="3:6" s="42" customFormat="1">
      <c r="C34" s="394" t="s">
        <v>431</v>
      </c>
      <c r="E34" s="26"/>
      <c r="F34" s="26"/>
    </row>
    <row r="35" spans="3:6" ht="12.75" thickBot="1">
      <c r="C35" s="395" t="s">
        <v>432</v>
      </c>
      <c r="E35" s="26"/>
      <c r="F35" s="26"/>
    </row>
    <row r="36" spans="3:6">
      <c r="C36" s="1032" t="s">
        <v>0</v>
      </c>
      <c r="D36" s="1033"/>
      <c r="E36" s="412" t="str">
        <f>'Top Sheet'!C4</f>
        <v xml:space="preserve"> 31 Mar 2023</v>
      </c>
      <c r="F36" s="412" t="str">
        <f>+F6</f>
        <v>31 MARCH, 2022</v>
      </c>
    </row>
    <row r="37" spans="3:6">
      <c r="C37" s="1034" t="s">
        <v>433</v>
      </c>
      <c r="D37" s="1035"/>
      <c r="E37" s="23"/>
      <c r="F37" s="23"/>
    </row>
    <row r="38" spans="3:6">
      <c r="C38" s="1155" t="s">
        <v>434</v>
      </c>
      <c r="D38" s="1156"/>
      <c r="E38" s="23"/>
      <c r="F38" s="23"/>
    </row>
    <row r="39" spans="3:6">
      <c r="C39" s="1026" t="s">
        <v>435</v>
      </c>
      <c r="D39" s="1027"/>
      <c r="E39" s="23">
        <v>0</v>
      </c>
      <c r="F39" s="385">
        <v>0</v>
      </c>
    </row>
    <row r="40" spans="3:6">
      <c r="C40" s="1155" t="s">
        <v>434</v>
      </c>
      <c r="D40" s="1156"/>
      <c r="E40" s="23"/>
      <c r="F40" s="23"/>
    </row>
    <row r="41" spans="3:6">
      <c r="C41" s="1026" t="s">
        <v>435</v>
      </c>
      <c r="D41" s="1027"/>
      <c r="E41" s="23">
        <v>0</v>
      </c>
      <c r="F41" s="385">
        <v>0</v>
      </c>
    </row>
    <row r="42" spans="3:6">
      <c r="C42" s="1028" t="s">
        <v>436</v>
      </c>
      <c r="D42" s="1029"/>
      <c r="E42" s="23"/>
      <c r="F42" s="23"/>
    </row>
    <row r="43" spans="3:6">
      <c r="C43" s="1011" t="s">
        <v>437</v>
      </c>
      <c r="D43" s="1012"/>
      <c r="E43" s="23">
        <f>SUM(E39:E42)</f>
        <v>0</v>
      </c>
      <c r="F43" s="385">
        <f>SUM(F39:F42)</f>
        <v>0</v>
      </c>
    </row>
    <row r="44" spans="3:6">
      <c r="C44" s="1013" t="s">
        <v>438</v>
      </c>
      <c r="D44" s="1014"/>
      <c r="E44" s="23">
        <f>E43</f>
        <v>0</v>
      </c>
      <c r="F44" s="385">
        <f>F43</f>
        <v>0</v>
      </c>
    </row>
    <row r="45" spans="3:6">
      <c r="C45" s="1013" t="s">
        <v>439</v>
      </c>
      <c r="D45" s="1014"/>
      <c r="E45" s="23">
        <f>E44</f>
        <v>0</v>
      </c>
      <c r="F45" s="385">
        <f>F44</f>
        <v>0</v>
      </c>
    </row>
    <row r="46" spans="3:6" ht="12.75" thickBot="1">
      <c r="C46" s="1015" t="s">
        <v>440</v>
      </c>
      <c r="D46" s="1016"/>
      <c r="E46" s="625">
        <v>0</v>
      </c>
      <c r="F46" s="410">
        <v>0</v>
      </c>
    </row>
    <row r="47" spans="3:6">
      <c r="E47" s="26"/>
      <c r="F47" s="26"/>
    </row>
    <row r="48" spans="3:6" ht="12.75" thickBot="1">
      <c r="C48" s="89" t="s">
        <v>441</v>
      </c>
      <c r="E48" s="26"/>
      <c r="F48" s="26"/>
    </row>
    <row r="49" spans="3:7">
      <c r="C49" s="1018" t="s">
        <v>0</v>
      </c>
      <c r="D49" s="1019"/>
      <c r="E49" s="412" t="str">
        <f>'Top Sheet'!C4</f>
        <v xml:space="preserve"> 31 Mar 2023</v>
      </c>
      <c r="F49" s="412" t="str">
        <f>+F36</f>
        <v>31 MARCH, 2022</v>
      </c>
    </row>
    <row r="50" spans="3:7">
      <c r="C50" s="1020" t="s">
        <v>49</v>
      </c>
      <c r="D50" s="1001"/>
      <c r="E50" s="23">
        <f>'Trial Balance'!K11+'Trial Balance'!K12+'Trial Balance'!K13+1</f>
        <v>177258.07</v>
      </c>
      <c r="F50" s="23">
        <v>105033.24999999999</v>
      </c>
    </row>
    <row r="51" spans="3:7">
      <c r="C51" s="1021" t="s">
        <v>442</v>
      </c>
      <c r="D51" s="1000"/>
      <c r="E51" s="23">
        <f>'Trial Balance'!K17</f>
        <v>-5712.83</v>
      </c>
      <c r="F51" s="385">
        <v>-5712.83</v>
      </c>
      <c r="G51" s="595" t="s">
        <v>443</v>
      </c>
    </row>
    <row r="52" spans="3:7">
      <c r="C52" s="1022" t="s">
        <v>444</v>
      </c>
      <c r="D52" s="1023"/>
      <c r="E52" s="53">
        <f>SUM(E50:E51)</f>
        <v>171545.24000000002</v>
      </c>
      <c r="F52" s="53">
        <f>SUM(F50:F51)</f>
        <v>99320.419999999984</v>
      </c>
    </row>
    <row r="53" spans="3:7">
      <c r="C53" s="1024"/>
      <c r="D53" s="1025"/>
      <c r="E53" s="23"/>
      <c r="F53" s="23"/>
    </row>
    <row r="54" spans="3:7">
      <c r="C54" s="1022" t="s">
        <v>445</v>
      </c>
      <c r="D54" s="1023"/>
      <c r="E54" s="23"/>
      <c r="F54" s="23"/>
    </row>
    <row r="55" spans="3:7">
      <c r="C55" s="1021" t="s">
        <v>446</v>
      </c>
      <c r="D55" s="1000"/>
      <c r="E55" s="23"/>
      <c r="F55" s="385"/>
    </row>
    <row r="56" spans="3:7">
      <c r="C56" s="1021" t="s">
        <v>447</v>
      </c>
      <c r="D56" s="1000"/>
      <c r="E56" s="23">
        <f>+E52</f>
        <v>171545.24000000002</v>
      </c>
      <c r="F56" s="385">
        <v>99320.419999999984</v>
      </c>
    </row>
    <row r="57" spans="3:7">
      <c r="C57" s="1021" t="s">
        <v>448</v>
      </c>
      <c r="D57" s="1000"/>
      <c r="E57" s="23">
        <f>-E51</f>
        <v>5712.83</v>
      </c>
      <c r="F57" s="385">
        <v>5712.83</v>
      </c>
    </row>
    <row r="58" spans="3:7">
      <c r="C58" s="1022" t="s">
        <v>373</v>
      </c>
      <c r="D58" s="1023"/>
      <c r="E58" s="53">
        <f>SUM(E55:E57)</f>
        <v>177258.07</v>
      </c>
      <c r="F58" s="53">
        <f>SUM(F55:F57)</f>
        <v>105033.24999999999</v>
      </c>
    </row>
    <row r="59" spans="3:7">
      <c r="C59" s="1021" t="s">
        <v>442</v>
      </c>
      <c r="D59" s="1000"/>
      <c r="E59" s="385">
        <f>E51</f>
        <v>-5712.83</v>
      </c>
      <c r="F59" s="385">
        <f>F51</f>
        <v>-5712.83</v>
      </c>
      <c r="G59" s="595" t="s">
        <v>443</v>
      </c>
    </row>
    <row r="60" spans="3:7">
      <c r="C60" s="998" t="s">
        <v>449</v>
      </c>
      <c r="D60" s="999"/>
      <c r="E60" s="617">
        <f>SUM(E58:E59)</f>
        <v>171545.24000000002</v>
      </c>
      <c r="F60" s="617">
        <f>SUM(F58:F59)</f>
        <v>99320.419999999984</v>
      </c>
    </row>
    <row r="61" spans="3:7">
      <c r="C61" s="863"/>
      <c r="D61" s="863"/>
      <c r="E61" s="861"/>
      <c r="F61" s="861"/>
    </row>
    <row r="62" spans="3:7" hidden="1">
      <c r="C62" s="863" t="s">
        <v>450</v>
      </c>
      <c r="D62" s="863"/>
      <c r="E62" s="864"/>
      <c r="F62" s="864"/>
    </row>
    <row r="63" spans="3:7">
      <c r="C63" s="863" t="s">
        <v>451</v>
      </c>
      <c r="D63" s="863"/>
      <c r="E63" s="864"/>
      <c r="F63" s="864"/>
      <c r="G63" s="595" t="s">
        <v>452</v>
      </c>
    </row>
    <row r="64" spans="3:7">
      <c r="C64" s="863" t="s">
        <v>453</v>
      </c>
      <c r="D64" s="863"/>
      <c r="E64" s="864">
        <f>E60-E63</f>
        <v>171545.24000000002</v>
      </c>
      <c r="F64" s="864">
        <f>F60-F63</f>
        <v>99320.419999999984</v>
      </c>
      <c r="G64" s="595"/>
    </row>
    <row r="65" spans="3:6">
      <c r="C65" s="89"/>
      <c r="D65" s="89"/>
      <c r="E65" s="18"/>
      <c r="F65" s="18"/>
    </row>
    <row r="66" spans="3:6">
      <c r="C66" s="56"/>
      <c r="E66" s="26"/>
      <c r="F66" s="26"/>
    </row>
    <row r="67" spans="3:6" ht="12.75" thickBot="1">
      <c r="C67" s="89" t="s">
        <v>454</v>
      </c>
      <c r="E67" s="52"/>
      <c r="F67" s="52"/>
    </row>
    <row r="68" spans="3:6">
      <c r="C68" s="1003" t="s">
        <v>0</v>
      </c>
      <c r="D68" s="1004"/>
      <c r="E68" s="412" t="str">
        <f>'Top Sheet'!C4</f>
        <v xml:space="preserve"> 31 Mar 2023</v>
      </c>
      <c r="F68" s="412" t="str">
        <f>+F49</f>
        <v>31 MARCH, 2022</v>
      </c>
    </row>
    <row r="69" spans="3:6">
      <c r="C69" s="1005" t="s">
        <v>455</v>
      </c>
      <c r="D69" s="1006"/>
      <c r="E69" s="413"/>
      <c r="F69" s="413"/>
    </row>
    <row r="70" spans="3:6">
      <c r="C70" s="1005" t="s">
        <v>456</v>
      </c>
      <c r="D70" s="1006"/>
      <c r="E70" s="626">
        <f>'Trial Balance'!K7</f>
        <v>96364.97</v>
      </c>
      <c r="F70" s="385">
        <v>26041.66</v>
      </c>
    </row>
    <row r="71" spans="3:6">
      <c r="C71" s="1007" t="s">
        <v>457</v>
      </c>
      <c r="D71" s="1008"/>
      <c r="E71" s="626"/>
      <c r="F71" s="414"/>
    </row>
    <row r="72" spans="3:6">
      <c r="C72" s="1007" t="s">
        <v>458</v>
      </c>
      <c r="D72" s="1008"/>
      <c r="E72" s="626"/>
      <c r="F72" s="414"/>
    </row>
    <row r="73" spans="3:6">
      <c r="C73" s="1007" t="s">
        <v>459</v>
      </c>
      <c r="D73" s="1008"/>
      <c r="E73" s="626">
        <f>'Trial Balance'!K8</f>
        <v>0</v>
      </c>
      <c r="F73" s="414"/>
    </row>
    <row r="74" spans="3:6">
      <c r="C74" s="1005" t="s">
        <v>460</v>
      </c>
      <c r="D74" s="1006"/>
      <c r="E74" s="626"/>
      <c r="F74" s="414"/>
    </row>
    <row r="75" spans="3:6">
      <c r="C75" s="1005" t="s">
        <v>461</v>
      </c>
      <c r="D75" s="1006"/>
      <c r="E75" s="626">
        <f>'Trial Balance'!K6+'Trial Balance'!K5</f>
        <v>9549.57</v>
      </c>
      <c r="F75" s="626">
        <v>8853.93</v>
      </c>
    </row>
    <row r="76" spans="3:6" ht="12.75" thickBot="1">
      <c r="C76" s="1009" t="s">
        <v>462</v>
      </c>
      <c r="D76" s="1010"/>
      <c r="E76" s="55">
        <f>SUM(E70:E75)</f>
        <v>105914.54000000001</v>
      </c>
      <c r="F76" s="55">
        <f>SUM(F70:F75)</f>
        <v>34895.589999999997</v>
      </c>
    </row>
    <row r="77" spans="3:6">
      <c r="C77" s="415" t="s">
        <v>463</v>
      </c>
      <c r="E77" s="12"/>
      <c r="F77" s="12"/>
    </row>
    <row r="79" spans="3:6">
      <c r="C79" s="242" t="s">
        <v>464</v>
      </c>
    </row>
    <row r="80" spans="3:6" ht="12.75" thickBot="1"/>
    <row r="81" spans="3:7">
      <c r="C81" s="1017" t="s">
        <v>0</v>
      </c>
      <c r="D81" s="1017"/>
      <c r="E81" s="411" t="str">
        <f>'Top Sheet'!C4</f>
        <v xml:space="preserve"> 31 Mar 2023</v>
      </c>
      <c r="F81" s="411" t="str">
        <f>+F68</f>
        <v>31 MARCH, 2022</v>
      </c>
    </row>
    <row r="82" spans="3:7">
      <c r="C82" s="1000"/>
      <c r="D82" s="1000"/>
      <c r="E82" s="866"/>
      <c r="F82" s="866"/>
    </row>
    <row r="83" spans="3:7">
      <c r="C83" s="1001" t="s">
        <v>465</v>
      </c>
      <c r="D83" s="1001"/>
      <c r="E83" s="866"/>
      <c r="F83" s="867"/>
    </row>
    <row r="84" spans="3:7">
      <c r="C84" s="1000" t="s">
        <v>466</v>
      </c>
      <c r="D84" s="1000"/>
      <c r="E84" s="866"/>
      <c r="F84" s="867"/>
    </row>
    <row r="85" spans="3:7" ht="12.75" thickBot="1">
      <c r="C85" s="1002" t="s">
        <v>462</v>
      </c>
      <c r="D85" s="1002"/>
      <c r="E85" s="54">
        <f>SUM(E83:E84)</f>
        <v>0</v>
      </c>
      <c r="F85" s="54">
        <f>SUM(F83:F84)</f>
        <v>0</v>
      </c>
    </row>
    <row r="86" spans="3:7">
      <c r="C86" s="415" t="s">
        <v>463</v>
      </c>
      <c r="E86" s="26"/>
      <c r="F86" s="26"/>
    </row>
    <row r="87" spans="3:7">
      <c r="C87" s="38"/>
      <c r="E87" s="26"/>
      <c r="F87" s="26"/>
    </row>
    <row r="88" spans="3:7" ht="12.75" thickBot="1">
      <c r="C88" s="242" t="s">
        <v>467</v>
      </c>
      <c r="D88" s="52"/>
      <c r="E88" s="52"/>
      <c r="F88" s="52"/>
    </row>
    <row r="89" spans="3:7">
      <c r="C89" s="416" t="s">
        <v>0</v>
      </c>
      <c r="D89" s="417" t="s">
        <v>468</v>
      </c>
      <c r="E89" s="417" t="s">
        <v>469</v>
      </c>
      <c r="F89" s="417" t="s">
        <v>468</v>
      </c>
      <c r="G89" s="417" t="s">
        <v>470</v>
      </c>
    </row>
    <row r="90" spans="3:7">
      <c r="C90" s="418"/>
      <c r="D90" s="868" t="str">
        <f>'Top Sheet'!C4</f>
        <v xml:space="preserve"> 31 Mar 2023</v>
      </c>
      <c r="E90" s="868" t="str">
        <f>'Top Sheet'!C4</f>
        <v xml:space="preserve"> 31 Mar 2023</v>
      </c>
      <c r="F90" s="868" t="str">
        <f>+F81</f>
        <v>31 MARCH, 2022</v>
      </c>
    </row>
    <row r="91" spans="3:7">
      <c r="C91" s="58"/>
      <c r="D91" s="869"/>
      <c r="E91" s="869"/>
      <c r="F91" s="869"/>
    </row>
    <row r="92" spans="3:7">
      <c r="C92" s="59" t="s">
        <v>471</v>
      </c>
      <c r="D92" s="870">
        <f>'Trial Balance'!K9</f>
        <v>6000</v>
      </c>
      <c r="E92" s="867"/>
      <c r="F92" s="870">
        <f>'Trial Balance'!F9</f>
        <v>6000</v>
      </c>
    </row>
    <row r="93" spans="3:7">
      <c r="C93" s="59" t="s">
        <v>64</v>
      </c>
      <c r="D93" s="870">
        <f>'Trial Balance'!K20</f>
        <v>2600</v>
      </c>
      <c r="E93" s="866"/>
      <c r="F93" s="870">
        <f>'Trial Balance'!F20</f>
        <v>2600</v>
      </c>
    </row>
    <row r="94" spans="3:7">
      <c r="C94" s="9" t="s">
        <v>87</v>
      </c>
      <c r="D94" s="870"/>
      <c r="E94" s="866">
        <f>'Trial Balance'!K34+'Trial Balance'!K35+'Trial Balance'!K36</f>
        <v>48259.81</v>
      </c>
      <c r="F94" s="866"/>
      <c r="G94" s="866">
        <f>'Trial Balance'!F34+'Trial Balance'!F35+'Trial Balance'!F36</f>
        <v>0</v>
      </c>
    </row>
    <row r="95" spans="3:7">
      <c r="C95" s="49" t="s">
        <v>47</v>
      </c>
      <c r="D95" s="870"/>
      <c r="E95" s="866">
        <f>'Trial Balance'!K10</f>
        <v>0</v>
      </c>
      <c r="F95" s="866"/>
      <c r="G95" s="866">
        <f>'Trial Balance'!F10</f>
        <v>151.72</v>
      </c>
    </row>
    <row r="96" spans="3:7">
      <c r="C96" s="49" t="s">
        <v>472</v>
      </c>
      <c r="D96" s="870"/>
      <c r="E96" s="866"/>
      <c r="F96" s="870"/>
    </row>
    <row r="97" spans="3:7">
      <c r="C97" s="49" t="s">
        <v>473</v>
      </c>
      <c r="D97" s="870"/>
      <c r="E97" s="866"/>
      <c r="F97" s="870"/>
    </row>
    <row r="98" spans="3:7">
      <c r="C98" s="60" t="s">
        <v>474</v>
      </c>
      <c r="D98" s="870"/>
      <c r="E98" s="866"/>
      <c r="F98" s="870"/>
    </row>
    <row r="99" spans="3:7">
      <c r="C99" s="60" t="s">
        <v>475</v>
      </c>
      <c r="D99" s="870"/>
      <c r="E99" s="866"/>
      <c r="F99" s="870"/>
    </row>
    <row r="100" spans="3:7">
      <c r="C100" s="49" t="s">
        <v>120</v>
      </c>
      <c r="D100" s="870"/>
      <c r="E100" s="866"/>
      <c r="F100" s="870"/>
    </row>
    <row r="101" spans="3:7" hidden="1">
      <c r="C101" s="49"/>
      <c r="D101" s="871"/>
      <c r="E101" s="871"/>
      <c r="F101" s="871"/>
    </row>
    <row r="102" spans="3:7" ht="12.75" thickBot="1">
      <c r="C102" s="61" t="s">
        <v>476</v>
      </c>
      <c r="D102" s="50">
        <f>SUM(D92:D101)</f>
        <v>8600</v>
      </c>
      <c r="E102" s="50">
        <f>SUM(E92:E101)</f>
        <v>48259.81</v>
      </c>
      <c r="F102" s="50">
        <f>SUM(F92:F101)</f>
        <v>8600</v>
      </c>
      <c r="G102" s="50">
        <f>SUM(G92:G101)</f>
        <v>151.72</v>
      </c>
    </row>
    <row r="103" spans="3:7">
      <c r="C103" s="1046" t="s">
        <v>463</v>
      </c>
      <c r="D103" s="1046"/>
      <c r="E103" s="1046"/>
      <c r="F103" s="612"/>
    </row>
  </sheetData>
  <customSheetViews>
    <customSheetView guid="{96F1B851-9F8A-4FD0-811B-FD39A764D1E6}" showPageBreaks="1" printArea="1" hiddenRows="1" hiddenColumns="1" topLeftCell="A82">
      <selection activeCell="B92" sqref="B92"/>
      <pageMargins left="0" right="0" top="0" bottom="0" header="0" footer="0"/>
      <pageSetup paperSize="9" scale="50" orientation="portrait" horizontalDpi="300" verticalDpi="300" r:id="rId1"/>
    </customSheetView>
    <customSheetView guid="{FAF6636C-C982-4E87-BB0F-333AB9C785FB}" hiddenColumns="1">
      <pageMargins left="0" right="0" top="0" bottom="0" header="0" footer="0"/>
      <pageSetup paperSize="9" scale="59" orientation="portrait" horizontalDpi="300" verticalDpi="300" r:id="rId2"/>
    </customSheetView>
    <customSheetView guid="{A78E47A5-AEA5-4FAA-816D-26AC70AB2BA5}" scale="90" showPageBreaks="1" showGridLines="0" printArea="1" hiddenColumns="1" topLeftCell="A99">
      <selection activeCell="A129" sqref="A129"/>
      <pageMargins left="0" right="0" top="0" bottom="0" header="0" footer="0"/>
      <pageSetup paperSize="9" scale="59" orientation="portrait" horizontalDpi="300" verticalDpi="300" r:id="rId3"/>
    </customSheetView>
  </customSheetViews>
  <mergeCells count="65">
    <mergeCell ref="C17:D17"/>
    <mergeCell ref="C10:D10"/>
    <mergeCell ref="C103:E103"/>
    <mergeCell ref="C6:D6"/>
    <mergeCell ref="C7:D7"/>
    <mergeCell ref="C8:D8"/>
    <mergeCell ref="C9:D9"/>
    <mergeCell ref="C11:D11"/>
    <mergeCell ref="C12:D12"/>
    <mergeCell ref="C13:D13"/>
    <mergeCell ref="C14:D14"/>
    <mergeCell ref="C15:D15"/>
    <mergeCell ref="C16:D16"/>
    <mergeCell ref="C18:D18"/>
    <mergeCell ref="C19:D19"/>
    <mergeCell ref="C20:D20"/>
    <mergeCell ref="C21:D21"/>
    <mergeCell ref="C22:D22"/>
    <mergeCell ref="C23:D23"/>
    <mergeCell ref="C24:D24"/>
    <mergeCell ref="C29:D29"/>
    <mergeCell ref="C30:D30"/>
    <mergeCell ref="C31:D31"/>
    <mergeCell ref="C25:D25"/>
    <mergeCell ref="C26:D26"/>
    <mergeCell ref="C27:D27"/>
    <mergeCell ref="C28:D28"/>
    <mergeCell ref="C39:D39"/>
    <mergeCell ref="C40:D40"/>
    <mergeCell ref="C41:D41"/>
    <mergeCell ref="C42:D42"/>
    <mergeCell ref="C32:D32"/>
    <mergeCell ref="C36:D36"/>
    <mergeCell ref="C37:D37"/>
    <mergeCell ref="C38:D38"/>
    <mergeCell ref="C43:D43"/>
    <mergeCell ref="C44:D44"/>
    <mergeCell ref="C45:D45"/>
    <mergeCell ref="C46:D46"/>
    <mergeCell ref="C81:D81"/>
    <mergeCell ref="C49:D49"/>
    <mergeCell ref="C50:D50"/>
    <mergeCell ref="C51:D51"/>
    <mergeCell ref="C52:D52"/>
    <mergeCell ref="C53:D53"/>
    <mergeCell ref="C54:D54"/>
    <mergeCell ref="C55:D55"/>
    <mergeCell ref="C56:D56"/>
    <mergeCell ref="C57:D57"/>
    <mergeCell ref="C58:D58"/>
    <mergeCell ref="C59:D59"/>
    <mergeCell ref="C60:D60"/>
    <mergeCell ref="C82:D82"/>
    <mergeCell ref="C83:D83"/>
    <mergeCell ref="C84:D84"/>
    <mergeCell ref="C85:D85"/>
    <mergeCell ref="C68:D68"/>
    <mergeCell ref="C69:D69"/>
    <mergeCell ref="C70:D70"/>
    <mergeCell ref="C71:D71"/>
    <mergeCell ref="C72:D72"/>
    <mergeCell ref="C73:D73"/>
    <mergeCell ref="C74:D74"/>
    <mergeCell ref="C75:D75"/>
    <mergeCell ref="C76:D76"/>
  </mergeCells>
  <pageMargins left="0.196850393700787" right="0.196850393700787" top="0.15748031496063" bottom="0.15748031496063" header="0.31496062992126" footer="0.31496062992126"/>
  <pageSetup paperSize="9" scale="80" orientation="landscape" r:id="rId4"/>
  <rowBreaks count="2" manualBreakCount="2">
    <brk id="47" min="1" max="6" man="1"/>
    <brk id="77" min="1" max="6" man="1"/>
  </rowBreaks>
  <legacy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1:E37"/>
  <sheetViews>
    <sheetView showGridLines="0" view="pageBreakPreview" zoomScale="90" zoomScaleNormal="100" zoomScaleSheetLayoutView="90" workbookViewId="0">
      <selection activeCell="B31" sqref="B31:D37"/>
    </sheetView>
  </sheetViews>
  <sheetFormatPr defaultColWidth="9.140625" defaultRowHeight="12"/>
  <cols>
    <col min="1" max="1" width="1.7109375" style="38" customWidth="1"/>
    <col min="2" max="2" width="85.7109375" style="220" customWidth="1"/>
    <col min="3" max="4" width="19.7109375" style="399" customWidth="1"/>
    <col min="5" max="16384" width="9.140625" style="38"/>
  </cols>
  <sheetData>
    <row r="1" spans="2:4">
      <c r="B1" s="161" t="str">
        <f>'Financial Assets'!C1</f>
        <v>Muscat Desert Adventures Tourism LLC</v>
      </c>
    </row>
    <row r="2" spans="2:4">
      <c r="B2" s="161" t="str">
        <f>'Financial Assets'!C2</f>
        <v>Notes forming part of the Financial Statements as at and for the 12 months ended 31 MAR 2023</v>
      </c>
    </row>
    <row r="3" spans="2:4">
      <c r="B3" s="163"/>
    </row>
    <row r="4" spans="2:4">
      <c r="B4" s="268" t="s">
        <v>477</v>
      </c>
      <c r="C4" s="400"/>
      <c r="D4" s="400"/>
    </row>
    <row r="5" spans="2:4" ht="12.75" thickBot="1">
      <c r="B5" s="282"/>
      <c r="C5" s="401" t="str">
        <f>+'Financial Assets'!E5</f>
        <v>Currency - OMR</v>
      </c>
      <c r="D5" s="401"/>
    </row>
    <row r="6" spans="2:4">
      <c r="B6" s="398" t="s">
        <v>0</v>
      </c>
      <c r="C6" s="405" t="str">
        <f>'Top Sheet'!C4</f>
        <v xml:space="preserve"> 31 Mar 2023</v>
      </c>
      <c r="D6" s="405" t="s">
        <v>299</v>
      </c>
    </row>
    <row r="7" spans="2:4">
      <c r="B7" s="374" t="s">
        <v>478</v>
      </c>
      <c r="C7" s="870"/>
      <c r="D7" s="872"/>
    </row>
    <row r="8" spans="2:4">
      <c r="B8" s="374" t="s">
        <v>479</v>
      </c>
      <c r="C8" s="870"/>
      <c r="D8" s="872"/>
    </row>
    <row r="9" spans="2:4" ht="12.75" thickBot="1">
      <c r="B9" s="156" t="s">
        <v>373</v>
      </c>
      <c r="C9" s="50">
        <f>SUM(C7:C8)</f>
        <v>0</v>
      </c>
      <c r="D9" s="50">
        <f>SUM(D7:D8)</f>
        <v>0</v>
      </c>
    </row>
    <row r="10" spans="2:4">
      <c r="C10" s="402"/>
      <c r="D10" s="402"/>
    </row>
    <row r="11" spans="2:4">
      <c r="B11" s="268" t="s">
        <v>480</v>
      </c>
      <c r="C11" s="403"/>
      <c r="D11" s="403"/>
    </row>
    <row r="12" spans="2:4" ht="12.75" thickBot="1">
      <c r="B12" s="282"/>
      <c r="C12" s="404"/>
      <c r="D12" s="404"/>
    </row>
    <row r="13" spans="2:4">
      <c r="B13" s="398" t="s">
        <v>0</v>
      </c>
      <c r="C13" s="405" t="str">
        <f>'Top Sheet'!C4</f>
        <v xml:space="preserve"> 31 Mar 2023</v>
      </c>
      <c r="D13" s="405" t="str">
        <f>+D6</f>
        <v>31 MARCH, 2022</v>
      </c>
    </row>
    <row r="14" spans="2:4">
      <c r="B14" s="169" t="s">
        <v>481</v>
      </c>
      <c r="C14" s="871"/>
      <c r="D14" s="871"/>
    </row>
    <row r="15" spans="2:4">
      <c r="B15" s="396" t="s">
        <v>447</v>
      </c>
      <c r="C15" s="870">
        <f>'Trial Balance'!K21</f>
        <v>28864.27</v>
      </c>
      <c r="D15" s="870">
        <v>2275.0700000000002</v>
      </c>
    </row>
    <row r="16" spans="2:4">
      <c r="B16" s="396" t="s">
        <v>482</v>
      </c>
      <c r="C16" s="870"/>
      <c r="D16" s="872"/>
    </row>
    <row r="17" spans="2:5">
      <c r="B17" s="396" t="s">
        <v>483</v>
      </c>
      <c r="C17" s="872"/>
      <c r="D17" s="872"/>
      <c r="E17" s="595" t="s">
        <v>443</v>
      </c>
    </row>
    <row r="18" spans="2:5">
      <c r="B18" s="164" t="s">
        <v>484</v>
      </c>
      <c r="C18" s="870">
        <f>'Trial Balance'!K18</f>
        <v>30.47</v>
      </c>
      <c r="D18" s="870">
        <v>-30.99</v>
      </c>
    </row>
    <row r="19" spans="2:5">
      <c r="B19" s="396" t="s">
        <v>447</v>
      </c>
      <c r="C19" s="870"/>
      <c r="D19" s="872"/>
    </row>
    <row r="20" spans="2:5">
      <c r="B20" s="396" t="s">
        <v>485</v>
      </c>
      <c r="C20" s="870"/>
      <c r="D20" s="872"/>
    </row>
    <row r="21" spans="2:5">
      <c r="B21" s="396" t="s">
        <v>483</v>
      </c>
      <c r="C21" s="870"/>
      <c r="D21" s="872"/>
      <c r="E21" s="595" t="s">
        <v>443</v>
      </c>
    </row>
    <row r="22" spans="2:5">
      <c r="B22" s="169" t="s">
        <v>479</v>
      </c>
      <c r="C22" s="870">
        <f>'Trial Balance'!K23+'Trial Balance'!K24+'Trial Balance'!K25+'Trial Balance'!K22</f>
        <v>12552.27</v>
      </c>
      <c r="D22" s="870">
        <v>10106.189999999999</v>
      </c>
    </row>
    <row r="23" spans="2:5">
      <c r="B23" s="169" t="s">
        <v>486</v>
      </c>
      <c r="C23" s="870"/>
      <c r="D23" s="872"/>
    </row>
    <row r="24" spans="2:5">
      <c r="B24" s="597" t="s">
        <v>487</v>
      </c>
      <c r="C24" s="634"/>
      <c r="D24" s="635"/>
    </row>
    <row r="25" spans="2:5">
      <c r="B25" s="597" t="s">
        <v>66</v>
      </c>
      <c r="C25" s="634"/>
      <c r="D25" s="635"/>
      <c r="E25" s="38" t="s">
        <v>488</v>
      </c>
    </row>
    <row r="26" spans="2:5" ht="12.75" thickBot="1">
      <c r="B26" s="156" t="s">
        <v>373</v>
      </c>
      <c r="C26" s="50">
        <f>SUM(C15:C25)</f>
        <v>41447.01</v>
      </c>
      <c r="D26" s="50">
        <f>SUM(D15:D23)</f>
        <v>12350.269999999999</v>
      </c>
    </row>
    <row r="27" spans="2:5">
      <c r="C27" s="402"/>
      <c r="D27" s="402"/>
    </row>
    <row r="28" spans="2:5">
      <c r="B28" s="268" t="s">
        <v>489</v>
      </c>
      <c r="C28" s="403"/>
      <c r="D28" s="403"/>
    </row>
    <row r="29" spans="2:5" ht="12.75" thickBot="1">
      <c r="B29" s="282"/>
      <c r="C29" s="404"/>
      <c r="D29" s="404"/>
    </row>
    <row r="30" spans="2:5">
      <c r="B30" s="398" t="s">
        <v>0</v>
      </c>
      <c r="C30" s="405" t="str">
        <f>'Top Sheet'!C4</f>
        <v xml:space="preserve"> 31 Mar 2023</v>
      </c>
      <c r="D30" s="405" t="str">
        <f>+D13</f>
        <v>31 MARCH, 2022</v>
      </c>
    </row>
    <row r="31" spans="2:5">
      <c r="B31" s="164" t="s">
        <v>490</v>
      </c>
      <c r="C31" s="873"/>
      <c r="D31" s="874"/>
      <c r="E31" s="38" t="s">
        <v>491</v>
      </c>
    </row>
    <row r="32" spans="2:5">
      <c r="B32" s="164" t="s">
        <v>492</v>
      </c>
      <c r="C32" s="873"/>
      <c r="D32" s="874"/>
      <c r="E32" s="595"/>
    </row>
    <row r="33" spans="2:4">
      <c r="B33" s="164" t="s">
        <v>493</v>
      </c>
      <c r="C33" s="873"/>
      <c r="D33" s="874"/>
    </row>
    <row r="34" spans="2:4">
      <c r="B34" s="397" t="s">
        <v>494</v>
      </c>
      <c r="C34" s="875">
        <f>SUM(C31:C33)</f>
        <v>0</v>
      </c>
      <c r="D34" s="875">
        <f>SUM(D31:D33)</f>
        <v>0</v>
      </c>
    </row>
    <row r="35" spans="2:4">
      <c r="B35" s="164" t="s">
        <v>495</v>
      </c>
      <c r="C35" s="873"/>
      <c r="D35" s="873"/>
    </row>
    <row r="36" spans="2:4">
      <c r="B36" s="164" t="s">
        <v>496</v>
      </c>
      <c r="C36" s="876">
        <f>IF(C34&gt;0,C34,0)</f>
        <v>0</v>
      </c>
      <c r="D36" s="876"/>
    </row>
    <row r="37" spans="2:4" ht="12.75" thickBot="1">
      <c r="B37" s="190" t="s">
        <v>497</v>
      </c>
      <c r="C37" s="406">
        <f>IF(C34&lt;0,C34,0)</f>
        <v>0</v>
      </c>
      <c r="D37" s="406"/>
    </row>
  </sheetData>
  <customSheetViews>
    <customSheetView guid="{96F1B851-9F8A-4FD0-811B-FD39A764D1E6}" showPageBreaks="1" printArea="1" topLeftCell="A8">
      <selection activeCell="G32" sqref="G32"/>
      <colBreaks count="1" manualBreakCount="1">
        <brk id="6" max="1048575" man="1"/>
      </colBreaks>
      <pageMargins left="0" right="0" top="0" bottom="0" header="0" footer="0"/>
      <pageSetup paperSize="9" scale="65" orientation="portrait" r:id="rId1"/>
    </customSheetView>
    <customSheetView guid="{FAF6636C-C982-4E87-BB0F-333AB9C785FB}">
      <pageMargins left="0" right="0" top="0" bottom="0" header="0" footer="0"/>
      <pageSetup paperSize="9" orientation="portrait" r:id="rId2"/>
    </customSheetView>
    <customSheetView guid="{A78E47A5-AEA5-4FAA-816D-26AC70AB2BA5}" showGridLines="0" topLeftCell="A7">
      <selection activeCell="D7" sqref="D7"/>
      <pageMargins left="0" right="0" top="0" bottom="0" header="0" footer="0"/>
      <pageSetup paperSize="9" orientation="portrait" r:id="rId3"/>
    </customSheetView>
  </customSheetViews>
  <pageMargins left="0.70866141732283472" right="0.70866141732283472" top="0.74803149606299213" bottom="0.74803149606299213" header="0.31496062992125984" footer="0.31496062992125984"/>
  <pageSetup paperSize="9" scale="6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G61"/>
  <sheetViews>
    <sheetView showGridLines="0" view="pageBreakPreview" zoomScale="90" zoomScaleNormal="100" zoomScaleSheetLayoutView="90" workbookViewId="0">
      <selection activeCell="A73" sqref="A73"/>
    </sheetView>
  </sheetViews>
  <sheetFormatPr defaultColWidth="9.140625" defaultRowHeight="12"/>
  <cols>
    <col min="1" max="1" width="1.7109375" style="38" customWidth="1"/>
    <col min="2" max="2" width="49.140625" style="38" customWidth="1"/>
    <col min="3" max="3" width="14" style="38" customWidth="1"/>
    <col min="4" max="4" width="13.7109375" style="38" customWidth="1"/>
    <col min="5" max="6" width="13.85546875" style="38" customWidth="1"/>
    <col min="7" max="16384" width="9.140625" style="38"/>
  </cols>
  <sheetData>
    <row r="1" spans="2:6" ht="15" customHeight="1">
      <c r="B1" s="74" t="str">
        <f>'Other Assets'!B1</f>
        <v>Muscat Desert Adventures Tourism LLC</v>
      </c>
    </row>
    <row r="2" spans="2:6">
      <c r="B2" s="74" t="str">
        <f>'Other Assets'!B2</f>
        <v>Notes forming part of the Financial Statements as at and for the 12 months ended 31 MAR 2023</v>
      </c>
    </row>
    <row r="3" spans="2:6">
      <c r="B3" s="17"/>
      <c r="C3" s="17"/>
    </row>
    <row r="4" spans="2:6">
      <c r="B4" s="161" t="s">
        <v>498</v>
      </c>
      <c r="C4" s="37"/>
      <c r="D4" s="32"/>
    </row>
    <row r="5" spans="2:6" ht="12.75" thickBot="1">
      <c r="B5" s="257"/>
      <c r="C5" s="37"/>
      <c r="D5" s="37"/>
    </row>
    <row r="6" spans="2:6">
      <c r="B6" s="419"/>
      <c r="C6" s="1059" t="s">
        <v>499</v>
      </c>
      <c r="D6" s="1060"/>
      <c r="E6" s="1059" t="s">
        <v>500</v>
      </c>
      <c r="F6" s="1060"/>
    </row>
    <row r="7" spans="2:6" ht="24">
      <c r="B7" s="366" t="s">
        <v>0</v>
      </c>
      <c r="C7" s="877" t="s">
        <v>501</v>
      </c>
      <c r="D7" s="420" t="s">
        <v>340</v>
      </c>
      <c r="E7" s="877" t="s">
        <v>501</v>
      </c>
      <c r="F7" s="420" t="s">
        <v>340</v>
      </c>
    </row>
    <row r="8" spans="2:6">
      <c r="B8" s="151" t="s">
        <v>502</v>
      </c>
      <c r="C8" s="878"/>
      <c r="D8" s="132"/>
      <c r="E8" s="878"/>
      <c r="F8" s="132"/>
    </row>
    <row r="9" spans="2:6">
      <c r="B9" s="151" t="s">
        <v>503</v>
      </c>
      <c r="C9" s="879">
        <v>150000</v>
      </c>
      <c r="D9" s="27">
        <v>150000</v>
      </c>
      <c r="E9" s="879"/>
      <c r="F9" s="27"/>
    </row>
    <row r="10" spans="2:6">
      <c r="B10" s="152" t="s">
        <v>504</v>
      </c>
      <c r="C10" s="880"/>
      <c r="D10" s="13"/>
      <c r="E10" s="880"/>
      <c r="F10" s="13"/>
    </row>
    <row r="11" spans="2:6" ht="12.75" thickBot="1">
      <c r="B11" s="153" t="s">
        <v>505</v>
      </c>
      <c r="C11" s="133">
        <f>C9+C10</f>
        <v>150000</v>
      </c>
      <c r="D11" s="29">
        <f>D9+D10</f>
        <v>150000</v>
      </c>
      <c r="E11" s="133">
        <f>E9+E10</f>
        <v>0</v>
      </c>
      <c r="F11" s="29">
        <f>F9+F10</f>
        <v>0</v>
      </c>
    </row>
    <row r="12" spans="2:6">
      <c r="B12" s="92"/>
      <c r="C12" s="231"/>
      <c r="D12" s="31"/>
      <c r="E12" s="232"/>
      <c r="F12" s="31"/>
    </row>
    <row r="13" spans="2:6" ht="60" customHeight="1">
      <c r="B13" s="1066" t="s">
        <v>506</v>
      </c>
      <c r="C13" s="1066"/>
      <c r="D13" s="1066"/>
      <c r="E13" s="1066"/>
      <c r="F13" s="1066"/>
    </row>
    <row r="14" spans="2:6" s="245" customFormat="1" ht="3" customHeight="1">
      <c r="B14" s="243"/>
      <c r="C14" s="244"/>
      <c r="D14" s="244"/>
    </row>
    <row r="15" spans="2:6" ht="12.75" thickBot="1">
      <c r="B15" s="74" t="s">
        <v>507</v>
      </c>
      <c r="C15" s="39"/>
      <c r="D15" s="39"/>
    </row>
    <row r="16" spans="2:6" s="73" customFormat="1" ht="12" customHeight="1">
      <c r="B16" s="357" t="s">
        <v>0</v>
      </c>
      <c r="C16" s="1063" t="s">
        <v>123</v>
      </c>
      <c r="D16" s="1063"/>
      <c r="E16" s="1061" t="s">
        <v>508</v>
      </c>
      <c r="F16" s="1062"/>
    </row>
    <row r="17" spans="2:7" s="75" customFormat="1" ht="24" customHeight="1">
      <c r="B17" s="422"/>
      <c r="C17" s="846" t="s">
        <v>501</v>
      </c>
      <c r="D17" s="881" t="s">
        <v>340</v>
      </c>
      <c r="E17" s="846" t="s">
        <v>501</v>
      </c>
      <c r="F17" s="423" t="s">
        <v>340</v>
      </c>
    </row>
    <row r="18" spans="2:7">
      <c r="B18" s="158" t="str">
        <f>B9</f>
        <v>As at 1st April, 2021</v>
      </c>
      <c r="C18" s="879">
        <v>150000</v>
      </c>
      <c r="D18" s="882">
        <v>150000</v>
      </c>
      <c r="E18" s="883"/>
      <c r="F18" s="13"/>
    </row>
    <row r="19" spans="2:7">
      <c r="B19" s="159" t="s">
        <v>509</v>
      </c>
      <c r="C19" s="884"/>
      <c r="D19" s="882"/>
      <c r="E19" s="883"/>
      <c r="F19" s="13"/>
    </row>
    <row r="20" spans="2:7">
      <c r="B20" s="159" t="s">
        <v>510</v>
      </c>
      <c r="C20" s="885"/>
      <c r="D20" s="883"/>
      <c r="E20" s="883"/>
      <c r="F20" s="13"/>
    </row>
    <row r="21" spans="2:7">
      <c r="B21" s="159" t="s">
        <v>511</v>
      </c>
      <c r="C21" s="880"/>
      <c r="D21" s="883"/>
      <c r="E21" s="883"/>
      <c r="F21" s="13"/>
    </row>
    <row r="22" spans="2:7">
      <c r="B22" s="236" t="s">
        <v>512</v>
      </c>
      <c r="C22" s="623"/>
      <c r="D22" s="121"/>
      <c r="E22" s="121"/>
      <c r="F22" s="77"/>
    </row>
    <row r="23" spans="2:7" ht="12.75" thickBot="1">
      <c r="B23" s="160" t="str">
        <f>B11</f>
        <v>As at 30th  Sep, 2021</v>
      </c>
      <c r="C23" s="133">
        <f>C18-C19+C20+C21</f>
        <v>150000</v>
      </c>
      <c r="D23" s="28">
        <f>D18-D19+D20+D21</f>
        <v>150000</v>
      </c>
      <c r="E23" s="28">
        <f>E18-E19+E20+E21</f>
        <v>0</v>
      </c>
      <c r="F23" s="28">
        <f>F18-F19+F20+F21</f>
        <v>0</v>
      </c>
    </row>
    <row r="24" spans="2:7" ht="6.75" customHeight="1">
      <c r="C24" s="37"/>
      <c r="D24" s="37"/>
    </row>
    <row r="25" spans="2:7">
      <c r="B25" s="74" t="s">
        <v>513</v>
      </c>
      <c r="C25" s="37"/>
      <c r="D25" s="37"/>
    </row>
    <row r="26" spans="2:7" ht="24.75" customHeight="1">
      <c r="B26" s="1067" t="s">
        <v>514</v>
      </c>
      <c r="C26" s="1067"/>
      <c r="D26" s="1067"/>
      <c r="E26" s="1067"/>
      <c r="F26" s="1067"/>
    </row>
    <row r="27" spans="2:7" ht="153.75" customHeight="1">
      <c r="B27" s="1064"/>
      <c r="C27" s="1065"/>
      <c r="D27" s="1065"/>
      <c r="E27" s="1065"/>
      <c r="F27" s="1065"/>
      <c r="G27" s="79"/>
    </row>
    <row r="28" spans="2:7" s="245" customFormat="1" ht="8.25">
      <c r="C28" s="149"/>
      <c r="D28" s="149"/>
    </row>
    <row r="29" spans="2:7" hidden="1">
      <c r="B29" s="74" t="s">
        <v>515</v>
      </c>
      <c r="C29" s="37"/>
      <c r="D29" s="37"/>
    </row>
    <row r="30" spans="2:7" hidden="1">
      <c r="B30" s="415" t="s">
        <v>516</v>
      </c>
      <c r="C30" s="37"/>
      <c r="D30" s="37"/>
    </row>
    <row r="31" spans="2:7" ht="35.25" hidden="1" customHeight="1">
      <c r="B31" s="1058" t="s">
        <v>517</v>
      </c>
      <c r="C31" s="1058"/>
      <c r="D31" s="1058"/>
      <c r="E31" s="1058"/>
      <c r="F31" s="1058"/>
    </row>
    <row r="32" spans="2:7" hidden="1">
      <c r="C32" s="37"/>
      <c r="D32" s="37"/>
    </row>
    <row r="33" spans="2:6" ht="12.75" hidden="1" thickBot="1">
      <c r="B33" s="74" t="s">
        <v>518</v>
      </c>
    </row>
    <row r="34" spans="2:6" hidden="1">
      <c r="B34" s="1054" t="s">
        <v>0</v>
      </c>
      <c r="C34" s="1056" t="s">
        <v>519</v>
      </c>
      <c r="D34" s="1057"/>
      <c r="E34" s="1056" t="s">
        <v>520</v>
      </c>
      <c r="F34" s="1057"/>
    </row>
    <row r="35" spans="2:6" ht="24" hidden="1">
      <c r="B35" s="1055"/>
      <c r="C35" s="886" t="s">
        <v>521</v>
      </c>
      <c r="D35" s="425" t="s">
        <v>340</v>
      </c>
      <c r="E35" s="886" t="s">
        <v>521</v>
      </c>
      <c r="F35" s="425" t="s">
        <v>340</v>
      </c>
    </row>
    <row r="36" spans="2:6" hidden="1">
      <c r="B36" s="158" t="s">
        <v>522</v>
      </c>
      <c r="C36" s="887"/>
      <c r="D36" s="130"/>
      <c r="E36" s="887"/>
      <c r="F36" s="130"/>
    </row>
    <row r="37" spans="2:6" hidden="1">
      <c r="B37" s="432" t="s">
        <v>523</v>
      </c>
      <c r="C37" s="888"/>
      <c r="D37" s="421"/>
      <c r="E37" s="888"/>
      <c r="F37" s="421"/>
    </row>
    <row r="38" spans="2:6" hidden="1">
      <c r="B38" s="432" t="s">
        <v>523</v>
      </c>
      <c r="C38" s="889"/>
      <c r="D38" s="427"/>
      <c r="E38" s="889"/>
      <c r="F38" s="427"/>
    </row>
    <row r="39" spans="2:6" hidden="1">
      <c r="B39" s="432" t="s">
        <v>524</v>
      </c>
      <c r="C39" s="889"/>
      <c r="D39" s="427"/>
      <c r="E39" s="889"/>
      <c r="F39" s="427"/>
    </row>
    <row r="40" spans="2:6" hidden="1">
      <c r="B40" s="158" t="s">
        <v>525</v>
      </c>
      <c r="C40" s="887"/>
      <c r="D40" s="130"/>
      <c r="E40" s="887"/>
      <c r="F40" s="130"/>
    </row>
    <row r="41" spans="2:6" hidden="1">
      <c r="B41" s="432" t="s">
        <v>523</v>
      </c>
      <c r="C41" s="428"/>
      <c r="D41" s="429"/>
      <c r="E41" s="428"/>
      <c r="F41" s="429"/>
    </row>
    <row r="42" spans="2:6" hidden="1">
      <c r="B42" s="433" t="s">
        <v>523</v>
      </c>
      <c r="C42" s="428"/>
      <c r="D42" s="429"/>
      <c r="E42" s="428"/>
      <c r="F42" s="429"/>
    </row>
    <row r="43" spans="2:6" ht="12.75" hidden="1" thickBot="1">
      <c r="B43" s="434" t="s">
        <v>524</v>
      </c>
      <c r="C43" s="430"/>
      <c r="D43" s="431"/>
      <c r="E43" s="430"/>
      <c r="F43" s="431"/>
    </row>
    <row r="44" spans="2:6" ht="8.25" hidden="1" customHeight="1">
      <c r="B44" s="37"/>
      <c r="C44" s="37"/>
      <c r="D44" s="37"/>
    </row>
    <row r="45" spans="2:6" ht="12.75" hidden="1" thickBot="1">
      <c r="B45" s="74" t="s">
        <v>526</v>
      </c>
    </row>
    <row r="46" spans="2:6" ht="15" hidden="1" customHeight="1">
      <c r="B46" s="1052" t="s">
        <v>527</v>
      </c>
      <c r="C46" s="1051" t="s">
        <v>519</v>
      </c>
      <c r="D46" s="1051"/>
      <c r="E46" s="1051" t="s">
        <v>520</v>
      </c>
      <c r="F46" s="1051"/>
    </row>
    <row r="47" spans="2:6" ht="24" hidden="1">
      <c r="B47" s="1053"/>
      <c r="C47" s="890" t="s">
        <v>501</v>
      </c>
      <c r="D47" s="890" t="s">
        <v>528</v>
      </c>
      <c r="E47" s="890" t="s">
        <v>501</v>
      </c>
      <c r="F47" s="890" t="s">
        <v>528</v>
      </c>
    </row>
    <row r="48" spans="2:6" hidden="1">
      <c r="B48" s="158" t="s">
        <v>522</v>
      </c>
      <c r="C48" s="878"/>
      <c r="D48" s="891"/>
      <c r="E48" s="878"/>
      <c r="F48" s="891"/>
    </row>
    <row r="49" spans="2:6" hidden="1">
      <c r="B49" s="432" t="s">
        <v>523</v>
      </c>
      <c r="C49" s="888"/>
      <c r="D49" s="892"/>
      <c r="E49" s="888"/>
      <c r="F49" s="892"/>
    </row>
    <row r="50" spans="2:6" hidden="1">
      <c r="B50" s="432" t="s">
        <v>523</v>
      </c>
      <c r="C50" s="888"/>
      <c r="D50" s="893"/>
      <c r="E50" s="888"/>
      <c r="F50" s="893"/>
    </row>
    <row r="51" spans="2:6" hidden="1">
      <c r="B51" s="432" t="s">
        <v>524</v>
      </c>
      <c r="C51" s="888"/>
      <c r="D51" s="893"/>
      <c r="E51" s="888"/>
      <c r="F51" s="893"/>
    </row>
    <row r="52" spans="2:6" hidden="1">
      <c r="B52" s="158" t="s">
        <v>525</v>
      </c>
      <c r="C52" s="878"/>
      <c r="D52" s="891"/>
      <c r="E52" s="878"/>
      <c r="F52" s="891"/>
    </row>
    <row r="53" spans="2:6" hidden="1">
      <c r="B53" s="432" t="s">
        <v>523</v>
      </c>
      <c r="C53" s="888"/>
      <c r="D53" s="888"/>
      <c r="E53" s="888"/>
      <c r="F53" s="888"/>
    </row>
    <row r="54" spans="2:6" hidden="1">
      <c r="B54" s="433" t="s">
        <v>523</v>
      </c>
      <c r="C54" s="435"/>
      <c r="D54" s="435"/>
      <c r="E54" s="435"/>
      <c r="F54" s="435"/>
    </row>
    <row r="55" spans="2:6" ht="12.75" hidden="1" thickBot="1">
      <c r="B55" s="434" t="s">
        <v>524</v>
      </c>
      <c r="C55" s="436"/>
      <c r="D55" s="437"/>
      <c r="E55" s="436"/>
      <c r="F55" s="437"/>
    </row>
    <row r="56" spans="2:6" ht="7.5" hidden="1" customHeight="1">
      <c r="C56" s="90"/>
      <c r="E56" s="90"/>
    </row>
    <row r="57" spans="2:6" ht="12.75" hidden="1" thickBot="1">
      <c r="B57" s="74" t="s">
        <v>529</v>
      </c>
      <c r="C57" s="90"/>
      <c r="E57" s="90"/>
    </row>
    <row r="58" spans="2:6" ht="24" hidden="1">
      <c r="B58" s="129" t="s">
        <v>0</v>
      </c>
      <c r="C58" s="260" t="s">
        <v>530</v>
      </c>
      <c r="D58" s="260" t="s">
        <v>412</v>
      </c>
      <c r="E58" s="438"/>
    </row>
    <row r="59" spans="2:6" ht="39" hidden="1" customHeight="1" thickBot="1">
      <c r="B59" s="588" t="s">
        <v>531</v>
      </c>
      <c r="C59" s="440"/>
      <c r="D59" s="440"/>
      <c r="E59" s="439"/>
    </row>
    <row r="60" spans="2:6" hidden="1">
      <c r="C60" s="90"/>
      <c r="E60" s="90"/>
    </row>
    <row r="61" spans="2:6">
      <c r="B61" s="37"/>
    </row>
  </sheetData>
  <customSheetViews>
    <customSheetView guid="{96F1B851-9F8A-4FD0-811B-FD39A764D1E6}">
      <selection activeCell="A20" sqref="A20"/>
      <pageMargins left="0" right="0" top="0" bottom="0" header="0" footer="0"/>
      <pageSetup scale="51" orientation="portrait" r:id="rId1"/>
    </customSheetView>
    <customSheetView guid="{FAF6636C-C982-4E87-BB0F-333AB9C785FB}">
      <pageMargins left="0" right="0" top="0" bottom="0" header="0" footer="0"/>
      <pageSetup orientation="portrait" r:id="rId2"/>
    </customSheetView>
    <customSheetView guid="{A78E47A5-AEA5-4FAA-816D-26AC70AB2BA5}" showGridLines="0" topLeftCell="B49">
      <selection activeCell="D66" sqref="D66"/>
      <pageMargins left="0" right="0" top="0" bottom="0" header="0" footer="0"/>
      <pageSetup orientation="portrait" r:id="rId3"/>
    </customSheetView>
  </customSheetViews>
  <mergeCells count="14">
    <mergeCell ref="B31:F31"/>
    <mergeCell ref="C6:D6"/>
    <mergeCell ref="E16:F16"/>
    <mergeCell ref="C16:D16"/>
    <mergeCell ref="E6:F6"/>
    <mergeCell ref="B27:F27"/>
    <mergeCell ref="B13:F13"/>
    <mergeCell ref="B26:F26"/>
    <mergeCell ref="C46:D46"/>
    <mergeCell ref="B46:B47"/>
    <mergeCell ref="B34:B35"/>
    <mergeCell ref="C34:D34"/>
    <mergeCell ref="E34:F34"/>
    <mergeCell ref="E46:F46"/>
  </mergeCells>
  <pageMargins left="0.19370078740157501" right="0.196850393700787" top="0.14803149606299201" bottom="0.14803149606299201" header="0.31496062992126" footer="0.31496062992126"/>
  <pageSetup scale="78"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H93"/>
  <sheetViews>
    <sheetView showGridLines="0" view="pageBreakPreview" topLeftCell="A38" zoomScale="90" zoomScaleNormal="100" zoomScaleSheetLayoutView="90" workbookViewId="0">
      <selection activeCell="D65" sqref="D65"/>
    </sheetView>
  </sheetViews>
  <sheetFormatPr defaultColWidth="9.140625" defaultRowHeight="12"/>
  <cols>
    <col min="1" max="1" width="1.7109375" style="38" customWidth="1"/>
    <col min="2" max="2" width="74.42578125" style="75" customWidth="1"/>
    <col min="3" max="4" width="19.5703125" style="38" customWidth="1"/>
    <col min="5" max="7" width="17.5703125" style="38" customWidth="1"/>
    <col min="8" max="8" width="15" style="38" customWidth="1"/>
    <col min="9" max="16384" width="9.140625" style="38"/>
  </cols>
  <sheetData>
    <row r="1" spans="2:8" ht="10.15" hidden="1" customHeight="1"/>
    <row r="2" spans="2:8">
      <c r="B2" s="74" t="str">
        <f>'Share Capital And Equity'!B1</f>
        <v>Muscat Desert Adventures Tourism LLC</v>
      </c>
    </row>
    <row r="3" spans="2:8">
      <c r="B3" s="74" t="str">
        <f>'Share Capital And Equity'!B2</f>
        <v>Notes forming part of the Financial Statements as at and for the 12 months ended 31 MAR 2023</v>
      </c>
    </row>
    <row r="4" spans="2:8">
      <c r="B4" s="74"/>
    </row>
    <row r="5" spans="2:8">
      <c r="B5" s="74" t="s">
        <v>532</v>
      </c>
      <c r="G5" s="445" t="str">
        <f>'Top Sheet'!C7</f>
        <v>OMR</v>
      </c>
    </row>
    <row r="6" spans="2:8">
      <c r="B6" s="74"/>
    </row>
    <row r="7" spans="2:8" ht="12.75" thickBot="1">
      <c r="B7" s="74" t="s">
        <v>533</v>
      </c>
    </row>
    <row r="8" spans="2:8" ht="24">
      <c r="B8" s="446" t="s">
        <v>0</v>
      </c>
      <c r="C8" s="361" t="s">
        <v>534</v>
      </c>
      <c r="D8" s="361" t="s">
        <v>535</v>
      </c>
      <c r="E8" s="361" t="s">
        <v>536</v>
      </c>
      <c r="F8" s="361" t="s">
        <v>537</v>
      </c>
      <c r="G8" s="361" t="str">
        <f>'Top Sheet'!C4</f>
        <v xml:space="preserve"> 31 Mar 2023</v>
      </c>
      <c r="H8" s="361" t="s">
        <v>299</v>
      </c>
    </row>
    <row r="9" spans="2:8">
      <c r="B9" s="448"/>
      <c r="C9" s="894"/>
      <c r="D9" s="894"/>
      <c r="E9" s="894"/>
      <c r="F9" s="894"/>
      <c r="G9" s="894"/>
      <c r="H9" s="894"/>
    </row>
    <row r="10" spans="2:8">
      <c r="B10" s="154" t="s">
        <v>538</v>
      </c>
      <c r="C10" s="894"/>
      <c r="D10" s="862"/>
      <c r="E10" s="862"/>
      <c r="F10" s="894"/>
      <c r="G10" s="860"/>
      <c r="H10" s="895"/>
    </row>
    <row r="11" spans="2:8">
      <c r="B11" s="154" t="s">
        <v>539</v>
      </c>
      <c r="C11" s="894"/>
      <c r="D11" s="862"/>
      <c r="E11" s="862"/>
      <c r="F11" s="894"/>
      <c r="G11" s="860"/>
      <c r="H11" s="895"/>
    </row>
    <row r="12" spans="2:8">
      <c r="B12" s="448"/>
      <c r="C12" s="894"/>
      <c r="D12" s="862"/>
      <c r="E12" s="862"/>
      <c r="F12" s="894"/>
      <c r="G12" s="860"/>
      <c r="H12" s="895"/>
    </row>
    <row r="13" spans="2:8">
      <c r="B13" s="154" t="s">
        <v>540</v>
      </c>
      <c r="C13" s="894"/>
      <c r="D13" s="894"/>
      <c r="E13" s="894"/>
      <c r="F13" s="894"/>
      <c r="G13" s="860"/>
      <c r="H13" s="860"/>
    </row>
    <row r="14" spans="2:8">
      <c r="B14" s="155"/>
      <c r="C14" s="896"/>
      <c r="D14" s="897"/>
      <c r="E14" s="865"/>
      <c r="F14" s="898"/>
      <c r="G14" s="860"/>
      <c r="H14" s="895"/>
    </row>
    <row r="15" spans="2:8">
      <c r="B15" s="155"/>
      <c r="C15" s="896"/>
      <c r="D15" s="897"/>
      <c r="E15" s="865"/>
      <c r="F15" s="898"/>
      <c r="G15" s="860"/>
      <c r="H15" s="895"/>
    </row>
    <row r="16" spans="2:8">
      <c r="B16" s="447"/>
      <c r="C16" s="896"/>
      <c r="D16" s="897"/>
      <c r="E16" s="865"/>
      <c r="F16" s="898"/>
      <c r="G16" s="860"/>
      <c r="H16" s="895"/>
    </row>
    <row r="17" spans="2:8">
      <c r="B17" s="154" t="s">
        <v>541</v>
      </c>
      <c r="C17" s="896"/>
      <c r="D17" s="897"/>
      <c r="E17" s="865"/>
      <c r="F17" s="898"/>
      <c r="G17" s="860"/>
      <c r="H17" s="895"/>
    </row>
    <row r="18" spans="2:8">
      <c r="B18" s="154" t="s">
        <v>542</v>
      </c>
      <c r="C18" s="896"/>
      <c r="D18" s="897"/>
      <c r="E18" s="865"/>
      <c r="F18" s="898"/>
      <c r="G18" s="860"/>
      <c r="H18" s="895"/>
    </row>
    <row r="19" spans="2:8">
      <c r="B19" s="447"/>
      <c r="C19" s="896"/>
      <c r="D19" s="897"/>
      <c r="E19" s="865"/>
      <c r="F19" s="898"/>
      <c r="G19" s="860"/>
      <c r="H19" s="895"/>
    </row>
    <row r="20" spans="2:8">
      <c r="B20" s="167" t="s">
        <v>543</v>
      </c>
      <c r="C20" s="894"/>
      <c r="D20" s="894"/>
      <c r="E20" s="894"/>
      <c r="F20" s="861">
        <f>SUM(F10:F18)</f>
        <v>0</v>
      </c>
      <c r="G20" s="861">
        <f>SUM(G10:G18)</f>
        <v>0</v>
      </c>
      <c r="H20" s="861">
        <f>SUM(H10:H18)</f>
        <v>0</v>
      </c>
    </row>
    <row r="21" spans="2:8">
      <c r="B21" s="154" t="s">
        <v>544</v>
      </c>
      <c r="C21" s="899" t="s">
        <v>545</v>
      </c>
      <c r="D21" s="899" t="s">
        <v>545</v>
      </c>
      <c r="E21" s="899" t="s">
        <v>545</v>
      </c>
      <c r="F21" s="899">
        <v>0</v>
      </c>
      <c r="G21" s="860"/>
      <c r="H21" s="895"/>
    </row>
    <row r="22" spans="2:8" ht="12" customHeight="1">
      <c r="B22" s="154" t="s">
        <v>546</v>
      </c>
      <c r="C22" s="899" t="s">
        <v>545</v>
      </c>
      <c r="D22" s="899" t="s">
        <v>545</v>
      </c>
      <c r="E22" s="899" t="s">
        <v>545</v>
      </c>
      <c r="F22" s="899">
        <v>0</v>
      </c>
      <c r="G22" s="860"/>
      <c r="H22" s="895"/>
    </row>
    <row r="23" spans="2:8" ht="12" customHeight="1">
      <c r="B23" s="154" t="s">
        <v>547</v>
      </c>
      <c r="C23" s="899"/>
      <c r="D23" s="899"/>
      <c r="E23" s="899"/>
      <c r="F23" s="899">
        <v>0</v>
      </c>
      <c r="G23" s="860"/>
      <c r="H23" s="895"/>
    </row>
    <row r="24" spans="2:8">
      <c r="B24" s="154" t="s">
        <v>548</v>
      </c>
      <c r="C24" s="899" t="s">
        <v>545</v>
      </c>
      <c r="D24" s="899" t="s">
        <v>545</v>
      </c>
      <c r="E24" s="899" t="s">
        <v>545</v>
      </c>
      <c r="F24" s="899">
        <v>0</v>
      </c>
      <c r="G24" s="860"/>
      <c r="H24" s="895"/>
    </row>
    <row r="25" spans="2:8">
      <c r="B25" s="154" t="s">
        <v>549</v>
      </c>
      <c r="C25" s="899" t="s">
        <v>545</v>
      </c>
      <c r="D25" s="899" t="s">
        <v>545</v>
      </c>
      <c r="E25" s="899" t="s">
        <v>545</v>
      </c>
      <c r="F25" s="899">
        <v>0</v>
      </c>
      <c r="G25" s="860"/>
      <c r="H25" s="895"/>
    </row>
    <row r="26" spans="2:8">
      <c r="B26" s="154" t="s">
        <v>550</v>
      </c>
      <c r="C26" s="899" t="s">
        <v>545</v>
      </c>
      <c r="D26" s="899" t="s">
        <v>545</v>
      </c>
      <c r="E26" s="899" t="s">
        <v>545</v>
      </c>
      <c r="F26" s="899">
        <v>0</v>
      </c>
      <c r="G26" s="860"/>
      <c r="H26" s="895"/>
    </row>
    <row r="27" spans="2:8" ht="12.75" thickBot="1">
      <c r="B27" s="168" t="s">
        <v>551</v>
      </c>
      <c r="C27" s="166"/>
      <c r="D27" s="166"/>
      <c r="E27" s="166"/>
      <c r="F27" s="54">
        <f>F20-SUM(F21:F26)</f>
        <v>0</v>
      </c>
      <c r="G27" s="54">
        <f>G20-SUM(G21:G26)</f>
        <v>0</v>
      </c>
      <c r="H27" s="54">
        <f>H20-SUM(H21:H26)</f>
        <v>0</v>
      </c>
    </row>
    <row r="29" spans="2:8" ht="12.75" thickBot="1">
      <c r="B29" s="74" t="s">
        <v>552</v>
      </c>
    </row>
    <row r="30" spans="2:8" ht="24">
      <c r="B30" s="446" t="s">
        <v>0</v>
      </c>
      <c r="C30" s="361" t="s">
        <v>534</v>
      </c>
      <c r="D30" s="361" t="s">
        <v>535</v>
      </c>
      <c r="E30" s="361" t="s">
        <v>536</v>
      </c>
      <c r="F30" s="361" t="s">
        <v>537</v>
      </c>
      <c r="G30" s="362" t="str">
        <f>'Top Sheet'!C4</f>
        <v xml:space="preserve"> 31 Mar 2023</v>
      </c>
    </row>
    <row r="31" spans="2:8">
      <c r="B31" s="633" t="s">
        <v>553</v>
      </c>
      <c r="C31" s="891"/>
      <c r="D31" s="891"/>
      <c r="E31" s="891"/>
      <c r="F31" s="891"/>
      <c r="G31" s="93"/>
    </row>
    <row r="32" spans="2:8">
      <c r="B32" s="159" t="s">
        <v>554</v>
      </c>
      <c r="C32" s="891"/>
      <c r="D32" s="891"/>
      <c r="E32" s="891"/>
      <c r="F32" s="891"/>
      <c r="G32" s="93"/>
    </row>
    <row r="33" spans="2:7">
      <c r="B33" s="159"/>
      <c r="C33" s="891"/>
      <c r="D33" s="891"/>
      <c r="E33" s="891"/>
      <c r="F33" s="891"/>
      <c r="G33" s="93"/>
    </row>
    <row r="34" spans="2:7">
      <c r="B34" s="159" t="s">
        <v>555</v>
      </c>
      <c r="C34" s="891"/>
      <c r="D34" s="891"/>
      <c r="E34" s="891"/>
      <c r="F34" s="891"/>
      <c r="G34" s="93"/>
    </row>
    <row r="35" spans="2:7">
      <c r="B35" s="159"/>
      <c r="C35" s="891"/>
      <c r="D35" s="891"/>
      <c r="E35" s="891"/>
      <c r="F35" s="891"/>
      <c r="G35" s="93"/>
    </row>
    <row r="36" spans="2:7">
      <c r="B36" s="159" t="s">
        <v>556</v>
      </c>
      <c r="C36" s="891"/>
      <c r="D36" s="891"/>
      <c r="E36" s="891"/>
      <c r="F36" s="891"/>
      <c r="G36" s="93"/>
    </row>
    <row r="37" spans="2:7">
      <c r="B37" s="621"/>
      <c r="C37" s="891"/>
      <c r="D37" s="891"/>
      <c r="E37" s="891"/>
      <c r="F37" s="891"/>
      <c r="G37" s="93"/>
    </row>
    <row r="38" spans="2:7">
      <c r="B38" s="633" t="s">
        <v>557</v>
      </c>
      <c r="C38" s="891"/>
      <c r="D38" s="891"/>
      <c r="E38" s="891"/>
      <c r="F38" s="891"/>
      <c r="G38" s="93"/>
    </row>
    <row r="39" spans="2:7" ht="12" customHeight="1">
      <c r="B39" s="159" t="s">
        <v>558</v>
      </c>
      <c r="C39" s="605"/>
      <c r="D39" s="606"/>
      <c r="E39" s="606"/>
      <c r="F39" s="900"/>
      <c r="G39" s="421"/>
    </row>
    <row r="40" spans="2:7" ht="12" customHeight="1">
      <c r="B40" s="159"/>
      <c r="C40" s="605"/>
      <c r="D40" s="606"/>
      <c r="E40" s="606"/>
      <c r="F40" s="900"/>
      <c r="G40" s="421"/>
    </row>
    <row r="41" spans="2:7" ht="12" customHeight="1">
      <c r="B41" s="159" t="s">
        <v>559</v>
      </c>
      <c r="C41" s="605"/>
      <c r="D41" s="606"/>
      <c r="E41" s="606"/>
      <c r="F41" s="900"/>
      <c r="G41" s="421"/>
    </row>
    <row r="42" spans="2:7" ht="12" customHeight="1">
      <c r="B42" s="159"/>
      <c r="C42" s="605"/>
      <c r="D42" s="606"/>
      <c r="E42" s="606"/>
      <c r="F42" s="900"/>
      <c r="G42" s="421"/>
    </row>
    <row r="43" spans="2:7" ht="12" customHeight="1">
      <c r="B43" s="159" t="s">
        <v>560</v>
      </c>
      <c r="C43" s="605"/>
      <c r="D43" s="606"/>
      <c r="E43" s="606"/>
      <c r="F43" s="900"/>
      <c r="G43" s="421"/>
    </row>
    <row r="44" spans="2:7" ht="12" customHeight="1">
      <c r="B44" s="159"/>
      <c r="C44" s="605"/>
      <c r="D44" s="606"/>
      <c r="E44" s="606"/>
      <c r="F44" s="900"/>
      <c r="G44" s="421"/>
    </row>
    <row r="45" spans="2:7">
      <c r="B45" s="159" t="s">
        <v>561</v>
      </c>
      <c r="C45" s="891"/>
      <c r="D45" s="891"/>
      <c r="E45" s="891"/>
      <c r="F45" s="900"/>
      <c r="G45" s="421"/>
    </row>
    <row r="46" spans="2:7" s="37" customFormat="1" ht="14.25" customHeight="1">
      <c r="B46" s="158" t="s">
        <v>562</v>
      </c>
      <c r="C46" s="887"/>
      <c r="D46" s="887"/>
      <c r="E46" s="887"/>
      <c r="F46" s="887"/>
      <c r="G46" s="27">
        <f>SUM(G31:G45)</f>
        <v>0</v>
      </c>
    </row>
    <row r="47" spans="2:7">
      <c r="B47" s="159"/>
      <c r="C47" s="901"/>
      <c r="D47" s="901"/>
      <c r="E47" s="901"/>
      <c r="F47" s="901"/>
      <c r="G47" s="13"/>
    </row>
    <row r="48" spans="2:7" ht="12.75" thickBot="1">
      <c r="B48" s="160" t="s">
        <v>563</v>
      </c>
      <c r="C48" s="103"/>
      <c r="D48" s="103"/>
      <c r="E48" s="103"/>
      <c r="F48" s="103"/>
      <c r="G48" s="29">
        <f>G46-G47</f>
        <v>0</v>
      </c>
    </row>
    <row r="49" spans="2:6" hidden="1"/>
    <row r="53" spans="2:6" ht="12.75" thickBot="1">
      <c r="B53" s="74" t="s">
        <v>564</v>
      </c>
    </row>
    <row r="54" spans="2:6">
      <c r="B54" s="1069" t="s">
        <v>0</v>
      </c>
      <c r="C54" s="1071" t="str">
        <f>'Top Sheet'!C4</f>
        <v xml:space="preserve"> 31 Mar 2023</v>
      </c>
      <c r="D54" s="1072"/>
      <c r="E54" s="1071" t="str">
        <f>'Top Sheet'!E4</f>
        <v>31st March, 2022</v>
      </c>
      <c r="F54" s="1072"/>
    </row>
    <row r="55" spans="2:6">
      <c r="B55" s="1070"/>
      <c r="C55" s="902" t="s">
        <v>565</v>
      </c>
      <c r="D55" s="669" t="s">
        <v>469</v>
      </c>
      <c r="E55" s="902" t="s">
        <v>565</v>
      </c>
      <c r="F55" s="669" t="s">
        <v>469</v>
      </c>
    </row>
    <row r="56" spans="2:6">
      <c r="B56" s="158" t="s">
        <v>469</v>
      </c>
      <c r="C56" s="891"/>
      <c r="D56" s="107"/>
      <c r="E56" s="891"/>
      <c r="F56" s="891"/>
    </row>
    <row r="57" spans="2:6">
      <c r="B57" s="159" t="s">
        <v>566</v>
      </c>
      <c r="C57" s="883"/>
      <c r="D57" s="670"/>
      <c r="E57" s="883"/>
      <c r="F57" s="891"/>
    </row>
    <row r="58" spans="2:6">
      <c r="B58" s="159" t="s">
        <v>567</v>
      </c>
      <c r="C58" s="883"/>
      <c r="D58" s="670"/>
      <c r="E58" s="883"/>
      <c r="F58" s="891"/>
    </row>
    <row r="59" spans="2:6">
      <c r="B59" s="159" t="s">
        <v>568</v>
      </c>
      <c r="C59" s="883"/>
      <c r="D59" s="670"/>
      <c r="E59" s="883"/>
      <c r="F59" s="891"/>
    </row>
    <row r="60" spans="2:6">
      <c r="B60" s="159" t="s">
        <v>567</v>
      </c>
      <c r="C60" s="883"/>
      <c r="D60" s="670"/>
      <c r="E60" s="883"/>
      <c r="F60" s="891"/>
    </row>
    <row r="61" spans="2:6">
      <c r="B61" s="159" t="s">
        <v>569</v>
      </c>
      <c r="C61" s="883"/>
      <c r="D61" s="670"/>
      <c r="E61" s="883"/>
      <c r="F61" s="891"/>
    </row>
    <row r="62" spans="2:6">
      <c r="B62" s="619" t="s">
        <v>570</v>
      </c>
      <c r="C62" s="903"/>
      <c r="D62" s="671"/>
      <c r="E62" s="883"/>
      <c r="F62" s="891"/>
    </row>
    <row r="63" spans="2:6">
      <c r="B63" s="159" t="s">
        <v>571</v>
      </c>
      <c r="C63" s="883"/>
      <c r="D63" s="670"/>
      <c r="E63" s="883"/>
      <c r="F63" s="891"/>
    </row>
    <row r="64" spans="2:6">
      <c r="B64" s="159" t="s">
        <v>572</v>
      </c>
      <c r="C64" s="883"/>
      <c r="D64" s="670"/>
      <c r="E64" s="883"/>
      <c r="F64" s="891"/>
    </row>
    <row r="65" spans="2:7">
      <c r="B65" s="155" t="s">
        <v>99</v>
      </c>
      <c r="C65" s="883"/>
      <c r="D65" s="670">
        <f>-'Trial Balance'!K42-'Trial Balance'!K43-'Trial Balance'!K44-'Trial Balance'!K49-'Trial Balance'!K50-'Trial Balance'!K51-'Trial Balance'!K52-'Trial Balance'!K53-'Trial Balance'!K55</f>
        <v>34080.6</v>
      </c>
      <c r="F65" s="903">
        <v>19361.22</v>
      </c>
    </row>
    <row r="66" spans="2:7">
      <c r="B66" s="169" t="s">
        <v>573</v>
      </c>
      <c r="C66" s="883"/>
      <c r="D66" s="670"/>
      <c r="E66" s="883"/>
      <c r="F66" s="891"/>
    </row>
    <row r="67" spans="2:7">
      <c r="B67" s="169" t="s">
        <v>574</v>
      </c>
      <c r="C67" s="883"/>
      <c r="D67" s="670"/>
      <c r="E67" s="883"/>
      <c r="F67" s="891"/>
    </row>
    <row r="68" spans="2:7">
      <c r="B68" s="169" t="s">
        <v>575</v>
      </c>
      <c r="C68" s="883"/>
      <c r="D68" s="670"/>
      <c r="E68" s="883"/>
      <c r="F68" s="891"/>
    </row>
    <row r="69" spans="2:7">
      <c r="B69" s="159" t="s">
        <v>576</v>
      </c>
      <c r="C69" s="904"/>
      <c r="D69" s="670"/>
      <c r="E69" s="883"/>
      <c r="F69" s="891"/>
    </row>
    <row r="70" spans="2:7">
      <c r="B70" s="619" t="s">
        <v>577</v>
      </c>
      <c r="C70" s="905"/>
      <c r="D70" s="421">
        <f>-'Trial Balance'!J40</f>
        <v>15313.31</v>
      </c>
      <c r="E70" s="883"/>
      <c r="F70" s="421">
        <v>10800.4</v>
      </c>
      <c r="G70" s="618" t="s">
        <v>578</v>
      </c>
    </row>
    <row r="71" spans="2:7">
      <c r="B71" s="159" t="s">
        <v>120</v>
      </c>
      <c r="C71" s="883"/>
      <c r="D71" s="670">
        <f>-'Trial Balance'!K48</f>
        <v>427</v>
      </c>
      <c r="E71" s="883"/>
      <c r="F71" s="891">
        <v>1139</v>
      </c>
    </row>
    <row r="72" spans="2:7" ht="12.75" thickBot="1">
      <c r="B72" s="160" t="s">
        <v>579</v>
      </c>
      <c r="C72" s="28">
        <f t="shared" ref="C72:F72" si="0">SUM(C57:C71)</f>
        <v>0</v>
      </c>
      <c r="D72" s="29">
        <f t="shared" si="0"/>
        <v>49820.909999999996</v>
      </c>
      <c r="E72" s="672">
        <f t="shared" si="0"/>
        <v>0</v>
      </c>
      <c r="F72" s="672">
        <f t="shared" si="0"/>
        <v>31300.620000000003</v>
      </c>
    </row>
    <row r="73" spans="2:7">
      <c r="B73" s="38"/>
      <c r="C73" s="31"/>
      <c r="D73" s="31"/>
      <c r="E73" s="31"/>
      <c r="F73" s="31"/>
      <c r="G73" s="31"/>
    </row>
    <row r="74" spans="2:7">
      <c r="B74" s="1068"/>
      <c r="C74" s="1068"/>
      <c r="D74" s="1068"/>
      <c r="E74" s="1068"/>
      <c r="F74" s="1068"/>
      <c r="G74" s="1068"/>
    </row>
    <row r="75" spans="2:7">
      <c r="B75" s="1068"/>
      <c r="C75" s="1068"/>
      <c r="D75" s="1068"/>
      <c r="E75" s="1068"/>
      <c r="F75" s="1068"/>
      <c r="G75" s="1068"/>
    </row>
    <row r="76" spans="2:7">
      <c r="C76" s="12"/>
      <c r="D76" s="12"/>
      <c r="E76" s="12"/>
      <c r="F76" s="12"/>
      <c r="G76" s="12"/>
    </row>
    <row r="77" spans="2:7" ht="12.75" thickBot="1">
      <c r="B77" s="74" t="s">
        <v>580</v>
      </c>
      <c r="C77" s="12"/>
      <c r="D77" s="12"/>
      <c r="E77" s="12"/>
      <c r="F77" s="12"/>
      <c r="G77" s="12"/>
    </row>
    <row r="78" spans="2:7">
      <c r="B78" s="386" t="s">
        <v>0</v>
      </c>
      <c r="C78" s="589" t="str">
        <f>'Top Sheet'!C4</f>
        <v xml:space="preserve"> 31 Mar 2023</v>
      </c>
      <c r="D78" s="589" t="s">
        <v>581</v>
      </c>
      <c r="E78" s="12"/>
    </row>
    <row r="79" spans="2:7">
      <c r="B79" s="170" t="s">
        <v>582</v>
      </c>
      <c r="C79" s="421"/>
      <c r="D79" s="421"/>
      <c r="E79" s="12"/>
    </row>
    <row r="80" spans="2:7">
      <c r="B80" s="170" t="s">
        <v>583</v>
      </c>
      <c r="C80" s="13"/>
      <c r="D80" s="13"/>
      <c r="E80" s="12"/>
    </row>
    <row r="81" spans="2:7">
      <c r="B81" s="165" t="s">
        <v>584</v>
      </c>
      <c r="C81" s="421"/>
      <c r="D81" s="421"/>
      <c r="E81" s="12"/>
    </row>
    <row r="82" spans="2:7">
      <c r="B82" s="165" t="s">
        <v>585</v>
      </c>
      <c r="C82" s="421"/>
      <c r="D82" s="421"/>
      <c r="E82" s="618"/>
    </row>
    <row r="83" spans="2:7">
      <c r="B83" s="165" t="s">
        <v>586</v>
      </c>
      <c r="C83" s="421"/>
      <c r="D83" s="421"/>
    </row>
    <row r="84" spans="2:7">
      <c r="B84" s="165" t="s">
        <v>587</v>
      </c>
      <c r="C84" s="421">
        <f>-'Trial Balance'!K39-'Trial Balance'!K41</f>
        <v>299505.10000000003</v>
      </c>
      <c r="D84" s="421">
        <v>155508.74000000002</v>
      </c>
      <c r="E84" s="12"/>
    </row>
    <row r="85" spans="2:7" ht="12.75" thickBot="1">
      <c r="B85" s="171" t="s">
        <v>588</v>
      </c>
      <c r="C85" s="29">
        <f>+SUM(C79:C84)</f>
        <v>299505.10000000003</v>
      </c>
      <c r="D85" s="29">
        <f>SUM(D79:D84)</f>
        <v>155508.74000000002</v>
      </c>
      <c r="E85" s="12"/>
    </row>
    <row r="86" spans="2:7">
      <c r="B86" s="161"/>
      <c r="C86" s="31"/>
      <c r="D86" s="31"/>
      <c r="E86" s="31"/>
      <c r="F86" s="12"/>
      <c r="G86" s="12"/>
    </row>
    <row r="87" spans="2:7">
      <c r="B87" s="233" t="s">
        <v>589</v>
      </c>
    </row>
    <row r="88" spans="2:7">
      <c r="B88" s="75" t="s">
        <v>590</v>
      </c>
    </row>
    <row r="90" spans="2:7">
      <c r="B90" s="1058" t="s">
        <v>591</v>
      </c>
      <c r="C90" s="1058"/>
      <c r="D90" s="1058"/>
      <c r="E90" s="1058"/>
      <c r="F90" s="1058"/>
      <c r="G90" s="1058"/>
    </row>
    <row r="91" spans="2:7">
      <c r="B91" s="1058"/>
      <c r="C91" s="1058"/>
      <c r="D91" s="1058"/>
      <c r="E91" s="1058"/>
      <c r="F91" s="1058"/>
      <c r="G91" s="1058"/>
    </row>
    <row r="92" spans="2:7">
      <c r="B92" s="1058"/>
      <c r="C92" s="1058"/>
      <c r="D92" s="1058"/>
      <c r="E92" s="1058"/>
      <c r="F92" s="1058"/>
      <c r="G92" s="1058"/>
    </row>
    <row r="93" spans="2:7" hidden="1"/>
  </sheetData>
  <customSheetViews>
    <customSheetView guid="{96F1B851-9F8A-4FD0-811B-FD39A764D1E6}" showPageBreaks="1" printArea="1" hiddenColumns="1" topLeftCell="A14">
      <selection activeCell="K14" sqref="K14"/>
      <colBreaks count="1" manualBreakCount="1">
        <brk id="9" max="1048575" man="1"/>
      </colBreaks>
      <pageMargins left="0" right="0" top="0" bottom="0" header="0" footer="0"/>
      <pageSetup paperSize="9" scale="50" orientation="portrait" r:id="rId1"/>
    </customSheetView>
    <customSheetView guid="{FAF6636C-C982-4E87-BB0F-333AB9C785FB}" topLeftCell="A21">
      <selection activeCell="F47" sqref="F47"/>
      <pageMargins left="0" right="0" top="0" bottom="0" header="0" footer="0"/>
    </customSheetView>
    <customSheetView guid="{A78E47A5-AEA5-4FAA-816D-26AC70AB2BA5}" showGridLines="0" topLeftCell="A18">
      <selection activeCell="F40" sqref="F40"/>
      <pageMargins left="0" right="0" top="0" bottom="0" header="0" footer="0"/>
    </customSheetView>
  </customSheetViews>
  <mergeCells count="5">
    <mergeCell ref="B74:G75"/>
    <mergeCell ref="B90:G92"/>
    <mergeCell ref="B54:B55"/>
    <mergeCell ref="C54:D54"/>
    <mergeCell ref="E54:F54"/>
  </mergeCells>
  <pageMargins left="0.31181102362204699" right="0.196850393700787" top="0.15748031496063" bottom="0.15748031496063" header="0.31496062992126" footer="0.31496062992126"/>
  <pageSetup paperSize="9" scale="64"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D23"/>
  <sheetViews>
    <sheetView showGridLines="0" view="pageBreakPreview" zoomScale="90" zoomScaleNormal="100" zoomScaleSheetLayoutView="90" workbookViewId="0">
      <selection activeCell="C17" sqref="C17"/>
    </sheetView>
  </sheetViews>
  <sheetFormatPr defaultColWidth="9.140625" defaultRowHeight="12"/>
  <cols>
    <col min="1" max="1" width="1.7109375" style="105" customWidth="1"/>
    <col min="2" max="2" width="83.7109375" style="282" customWidth="1"/>
    <col min="3" max="3" width="17.5703125" style="105" customWidth="1"/>
    <col min="4" max="4" width="20.42578125" style="105" customWidth="1"/>
    <col min="5" max="5" width="11.5703125" style="105" bestFit="1" customWidth="1"/>
    <col min="6" max="16384" width="9.140625" style="105"/>
  </cols>
  <sheetData>
    <row r="1" spans="2:4" ht="10.15" customHeight="1"/>
    <row r="2" spans="2:4">
      <c r="B2" s="163" t="str">
        <f>'Financial Liablities'!B2</f>
        <v>Muscat Desert Adventures Tourism LLC</v>
      </c>
    </row>
    <row r="3" spans="2:4">
      <c r="B3" s="163" t="str">
        <f>'Financial Liablities'!B3</f>
        <v>Notes forming part of the Financial Statements as at and for the 12 months ended 31 MAR 2023</v>
      </c>
    </row>
    <row r="4" spans="2:4">
      <c r="B4" s="163"/>
    </row>
    <row r="5" spans="2:4">
      <c r="B5" s="268" t="s">
        <v>592</v>
      </c>
      <c r="C5" s="364" t="str">
        <f>'Financial Liablities'!G5</f>
        <v>OMR</v>
      </c>
    </row>
    <row r="6" spans="2:4" ht="12.75" thickBot="1"/>
    <row r="7" spans="2:4" s="282" customFormat="1">
      <c r="B7" s="375" t="s">
        <v>0</v>
      </c>
      <c r="C7" s="405" t="str">
        <f>C15</f>
        <v xml:space="preserve"> 31 Mar 2023</v>
      </c>
      <c r="D7" s="405" t="s">
        <v>299</v>
      </c>
    </row>
    <row r="8" spans="2:4">
      <c r="B8" s="169" t="s">
        <v>593</v>
      </c>
      <c r="C8" s="851"/>
      <c r="D8" s="858"/>
    </row>
    <row r="9" spans="2:4">
      <c r="B9" s="597" t="s">
        <v>594</v>
      </c>
      <c r="C9" s="622"/>
      <c r="D9" s="598"/>
    </row>
    <row r="10" spans="2:4">
      <c r="B10" s="597" t="s">
        <v>120</v>
      </c>
      <c r="C10" s="622"/>
      <c r="D10" s="598"/>
    </row>
    <row r="11" spans="2:4" ht="12.75" thickBot="1">
      <c r="B11" s="246" t="s">
        <v>373</v>
      </c>
      <c r="C11" s="21">
        <f>SUM(C8:C10)</f>
        <v>0</v>
      </c>
      <c r="D11" s="21">
        <f>SUM(D8:D10)</f>
        <v>0</v>
      </c>
    </row>
    <row r="12" spans="2:4">
      <c r="C12" s="303"/>
    </row>
    <row r="13" spans="2:4">
      <c r="B13" s="268" t="s">
        <v>595</v>
      </c>
      <c r="C13" s="303"/>
    </row>
    <row r="14" spans="2:4" ht="12.75" thickBot="1">
      <c r="C14" s="303"/>
    </row>
    <row r="15" spans="2:4" s="282" customFormat="1" ht="17.25" customHeight="1">
      <c r="B15" s="375" t="s">
        <v>0</v>
      </c>
      <c r="C15" s="449" t="str">
        <f>'Financial Liablities'!C54:D54</f>
        <v xml:space="preserve"> 31 Mar 2023</v>
      </c>
      <c r="D15" s="449" t="s">
        <v>299</v>
      </c>
    </row>
    <row r="16" spans="2:4">
      <c r="B16" s="169" t="s">
        <v>596</v>
      </c>
      <c r="C16" s="851"/>
      <c r="D16" s="858"/>
    </row>
    <row r="17" spans="2:4">
      <c r="B17" s="169" t="s">
        <v>55</v>
      </c>
      <c r="C17" s="851">
        <f>-'Trial Balance'!K14-1-'Trial Balance'!K15-'Trial Balance'!K16</f>
        <v>57420.150000000009</v>
      </c>
      <c r="D17" s="851">
        <v>11389.140000000003</v>
      </c>
    </row>
    <row r="18" spans="2:4">
      <c r="B18" s="169" t="s">
        <v>597</v>
      </c>
      <c r="C18" s="851"/>
      <c r="D18" s="858"/>
    </row>
    <row r="19" spans="2:4">
      <c r="B19" s="169" t="s">
        <v>594</v>
      </c>
      <c r="C19" s="851"/>
      <c r="D19" s="858"/>
    </row>
    <row r="20" spans="2:4">
      <c r="B20" s="169" t="s">
        <v>598</v>
      </c>
      <c r="C20" s="851"/>
      <c r="D20" s="858"/>
    </row>
    <row r="21" spans="2:4">
      <c r="B21" s="169" t="s">
        <v>599</v>
      </c>
      <c r="C21" s="851"/>
      <c r="D21" s="858"/>
    </row>
    <row r="22" spans="2:4">
      <c r="B22" s="169" t="s">
        <v>120</v>
      </c>
      <c r="C22" s="851"/>
      <c r="D22" s="858"/>
    </row>
    <row r="23" spans="2:4" ht="12.75" thickBot="1">
      <c r="B23" s="246" t="s">
        <v>373</v>
      </c>
      <c r="C23" s="21">
        <f>SUM(C16:C22)</f>
        <v>57420.150000000009</v>
      </c>
      <c r="D23" s="21">
        <f>SUM(D16:D22)</f>
        <v>11389.140000000003</v>
      </c>
    </row>
  </sheetData>
  <customSheetViews>
    <customSheetView guid="{96F1B851-9F8A-4FD0-811B-FD39A764D1E6}">
      <selection activeCell="D19" sqref="D19"/>
      <pageMargins left="0" right="0" top="0" bottom="0" header="0" footer="0"/>
      <pageSetup scale="71" orientation="portrait" r:id="rId1"/>
    </customSheetView>
    <customSheetView guid="{FAF6636C-C982-4E87-BB0F-333AB9C785FB}">
      <pageMargins left="0" right="0" top="0" bottom="0" header="0" footer="0"/>
      <pageSetup orientation="portrait" r:id="rId2"/>
    </customSheetView>
    <customSheetView guid="{A78E47A5-AEA5-4FAA-816D-26AC70AB2BA5}" showGridLines="0">
      <selection activeCell="D18" sqref="D18"/>
      <pageMargins left="0" right="0" top="0" bottom="0" header="0" footer="0"/>
      <pageSetup orientation="portrait" r:id="rId3"/>
    </customSheetView>
  </customSheetViews>
  <pageMargins left="0.7" right="0.7" top="0.75" bottom="0.75" header="0.3" footer="0.3"/>
  <pageSetup scale="73"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C1:HD70"/>
  <sheetViews>
    <sheetView showGridLines="0" view="pageBreakPreview" zoomScale="90" zoomScaleNormal="100" zoomScaleSheetLayoutView="90" workbookViewId="0">
      <selection activeCell="F5" sqref="F5"/>
    </sheetView>
  </sheetViews>
  <sheetFormatPr defaultColWidth="9.140625" defaultRowHeight="12"/>
  <cols>
    <col min="1" max="2" width="1.5703125" style="38" customWidth="1"/>
    <col min="3" max="3" width="50.42578125" style="75" customWidth="1"/>
    <col min="4" max="5" width="19.5703125" style="38" customWidth="1"/>
    <col min="6" max="6" width="14.140625" style="38" customWidth="1"/>
    <col min="7" max="9" width="19.5703125" style="38" hidden="1" customWidth="1"/>
    <col min="10" max="205" width="9.140625" style="38" customWidth="1"/>
    <col min="206" max="206" width="4.140625" style="38" customWidth="1"/>
    <col min="207" max="207" width="68.5703125" style="38" customWidth="1"/>
    <col min="208" max="208" width="11.85546875" style="38" customWidth="1"/>
    <col min="209" max="209" width="11.42578125" style="38" customWidth="1"/>
    <col min="210" max="212" width="11.140625" style="38" customWidth="1"/>
    <col min="213" max="230" width="9.140625" style="38"/>
    <col min="231" max="231" width="5.7109375" style="38" customWidth="1"/>
    <col min="232" max="232" width="75" style="38" customWidth="1"/>
    <col min="233" max="233" width="11.85546875" style="38" customWidth="1"/>
    <col min="234" max="234" width="15" style="38" bestFit="1" customWidth="1"/>
    <col min="235" max="235" width="22" style="38" bestFit="1" customWidth="1"/>
    <col min="236" max="236" width="17.85546875" style="38" bestFit="1" customWidth="1"/>
    <col min="237" max="237" width="15.7109375" style="38" customWidth="1"/>
    <col min="238" max="238" width="16" style="38" customWidth="1"/>
    <col min="239" max="239" width="15.42578125" style="38" customWidth="1"/>
    <col min="240" max="240" width="15.85546875" style="38" customWidth="1"/>
    <col min="241" max="16384" width="9.140625" style="38"/>
  </cols>
  <sheetData>
    <row r="1" spans="3:9">
      <c r="C1" s="163" t="str">
        <f>'Other Liabilities'!B2</f>
        <v>Muscat Desert Adventures Tourism LLC</v>
      </c>
      <c r="D1" s="40"/>
      <c r="E1" s="41"/>
      <c r="F1" s="41"/>
    </row>
    <row r="2" spans="3:9">
      <c r="C2" s="163" t="str">
        <f>'Other Liabilities'!B3</f>
        <v>Notes forming part of the Financial Statements as at and for the 12 months ended 31 MAR 2023</v>
      </c>
      <c r="D2" s="40"/>
      <c r="E2" s="41"/>
      <c r="F2" s="41"/>
    </row>
    <row r="3" spans="3:9">
      <c r="C3" s="163"/>
      <c r="D3" s="17"/>
    </row>
    <row r="4" spans="3:9" s="43" customFormat="1">
      <c r="C4" s="268" t="s">
        <v>600</v>
      </c>
      <c r="F4" s="450" t="str">
        <f>'Other Liabilities'!C5</f>
        <v>OMR</v>
      </c>
    </row>
    <row r="5" spans="3:9" s="43" customFormat="1" ht="12.75" thickBot="1">
      <c r="C5" s="268"/>
    </row>
    <row r="6" spans="3:9" s="43" customFormat="1">
      <c r="C6" s="1075" t="s">
        <v>0</v>
      </c>
      <c r="D6" s="451" t="s">
        <v>565</v>
      </c>
      <c r="E6" s="451" t="s">
        <v>469</v>
      </c>
      <c r="F6" s="1073" t="s">
        <v>373</v>
      </c>
      <c r="G6" s="451" t="s">
        <v>565</v>
      </c>
      <c r="H6" s="451" t="s">
        <v>469</v>
      </c>
      <c r="I6" s="1077" t="s">
        <v>373</v>
      </c>
    </row>
    <row r="7" spans="3:9">
      <c r="C7" s="1076"/>
      <c r="D7" s="906" t="str">
        <f>'Top Sheet'!C4</f>
        <v xml:space="preserve"> 31 Mar 2023</v>
      </c>
      <c r="E7" s="906" t="str">
        <f>'Top Sheet'!C4</f>
        <v xml:space="preserve"> 31 Mar 2023</v>
      </c>
      <c r="F7" s="1074"/>
      <c r="G7" s="906" t="s">
        <v>412</v>
      </c>
      <c r="H7" s="906" t="s">
        <v>412</v>
      </c>
      <c r="I7" s="1078"/>
    </row>
    <row r="8" spans="3:9">
      <c r="C8" s="159" t="s">
        <v>601</v>
      </c>
      <c r="D8" s="883"/>
      <c r="E8" s="883"/>
      <c r="F8" s="883"/>
      <c r="G8" s="883"/>
      <c r="H8" s="883"/>
      <c r="I8" s="883"/>
    </row>
    <row r="9" spans="3:9">
      <c r="C9" s="172" t="s">
        <v>602</v>
      </c>
      <c r="D9" s="883"/>
      <c r="E9" s="883"/>
      <c r="F9" s="883">
        <f>D9+E9</f>
        <v>0</v>
      </c>
      <c r="G9" s="903"/>
      <c r="H9" s="903"/>
      <c r="I9" s="883">
        <f>G9+H9</f>
        <v>0</v>
      </c>
    </row>
    <row r="10" spans="3:9" ht="12.75" thickBot="1">
      <c r="C10" s="160" t="s">
        <v>373</v>
      </c>
      <c r="D10" s="28">
        <f t="shared" ref="D10:I10" si="0">SUM(D9)</f>
        <v>0</v>
      </c>
      <c r="E10" s="28">
        <f t="shared" si="0"/>
        <v>0</v>
      </c>
      <c r="F10" s="28">
        <f t="shared" si="0"/>
        <v>0</v>
      </c>
      <c r="G10" s="28">
        <f t="shared" si="0"/>
        <v>0</v>
      </c>
      <c r="H10" s="28">
        <f t="shared" si="0"/>
        <v>0</v>
      </c>
      <c r="I10" s="28">
        <f t="shared" si="0"/>
        <v>0</v>
      </c>
    </row>
    <row r="11" spans="3:9">
      <c r="D11" s="44"/>
      <c r="E11" s="44"/>
      <c r="F11" s="44"/>
    </row>
    <row r="12" spans="3:9" ht="12.75" thickBot="1">
      <c r="C12" s="74" t="s">
        <v>603</v>
      </c>
      <c r="D12" s="44"/>
      <c r="E12" s="44"/>
      <c r="F12" s="44"/>
    </row>
    <row r="13" spans="3:9" ht="36.75" customHeight="1">
      <c r="C13" s="446" t="s">
        <v>0</v>
      </c>
      <c r="D13" s="600" t="s">
        <v>604</v>
      </c>
      <c r="E13" s="599"/>
      <c r="F13" s="45"/>
    </row>
    <row r="14" spans="3:9" s="37" customFormat="1">
      <c r="C14" s="158" t="str">
        <f>"Closing balance as at "&amp;'Top Sheet'!C5</f>
        <v>Closing balance as at 1st April,2022</v>
      </c>
      <c r="D14" s="27"/>
      <c r="E14" s="31"/>
      <c r="F14" s="31"/>
    </row>
    <row r="15" spans="3:9">
      <c r="C15" s="159" t="s">
        <v>605</v>
      </c>
      <c r="D15" s="13"/>
      <c r="E15" s="44"/>
      <c r="F15" s="44"/>
    </row>
    <row r="16" spans="3:9" ht="12.75" thickBot="1">
      <c r="C16" s="160" t="str">
        <f>"Closing balance as at "&amp;'Top Sheet'!C4</f>
        <v>Closing balance as at  31 Mar 2023</v>
      </c>
      <c r="D16" s="29">
        <f>F9</f>
        <v>0</v>
      </c>
      <c r="E16" s="31"/>
      <c r="F16" s="44"/>
    </row>
    <row r="18" spans="7:57" ht="8.4499999999999993" customHeight="1"/>
    <row r="22" spans="7:57">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row>
    <row r="23" spans="7:57">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row>
    <row r="24" spans="7:57">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row>
    <row r="25" spans="7:57">
      <c r="G25" s="41"/>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row>
    <row r="26" spans="7:57">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row>
    <row r="27" spans="7:57">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row>
    <row r="28" spans="7:57">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row>
    <row r="29" spans="7:57">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row>
    <row r="30" spans="7:57">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row>
    <row r="31" spans="7:57">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row>
    <row r="32" spans="7:57">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row>
    <row r="33" spans="3:59">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row>
    <row r="34" spans="3:59">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row>
    <row r="35" spans="3:59" s="32" customFormat="1">
      <c r="C35" s="17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row>
    <row r="36" spans="3:59" ht="6.75" customHeight="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row>
    <row r="37" spans="3:59">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row>
    <row r="38" spans="3:59">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row>
    <row r="39" spans="3:59">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row>
    <row r="40" spans="3:59">
      <c r="C40" s="174"/>
      <c r="D40" s="41"/>
      <c r="E40" s="42"/>
      <c r="F40" s="46"/>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row>
    <row r="41" spans="3:59">
      <c r="C41" s="175"/>
      <c r="D41" s="47"/>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row>
    <row r="42" spans="3:59">
      <c r="C42" s="175"/>
      <c r="D42" s="48"/>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row>
    <row r="43" spans="3:59">
      <c r="C43" s="175"/>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row>
    <row r="44" spans="3:59">
      <c r="C44" s="175"/>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row>
    <row r="45" spans="3:59">
      <c r="C45" s="175"/>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row>
    <row r="46" spans="3:59">
      <c r="C46" s="175"/>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row>
    <row r="47" spans="3:59">
      <c r="C47" s="175"/>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row>
    <row r="48" spans="3:59">
      <c r="C48" s="175"/>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row>
    <row r="49" spans="3:212">
      <c r="C49" s="175"/>
      <c r="D49" s="40"/>
      <c r="E49" s="42"/>
      <c r="F49" s="42"/>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row>
    <row r="50" spans="3:212">
      <c r="C50" s="175"/>
      <c r="D50" s="41"/>
      <c r="E50" s="42"/>
      <c r="F50" s="42"/>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row>
    <row r="51" spans="3:212">
      <c r="C51" s="175"/>
      <c r="D51" s="42"/>
      <c r="E51" s="42"/>
      <c r="F51" s="42"/>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row>
    <row r="52" spans="3:212">
      <c r="C52" s="175"/>
      <c r="D52" s="42"/>
      <c r="E52" s="42"/>
      <c r="F52" s="42"/>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row>
    <row r="53" spans="3:212">
      <c r="C53" s="175"/>
      <c r="D53" s="42"/>
      <c r="E53" s="42"/>
      <c r="F53" s="42"/>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row>
    <row r="54" spans="3:212">
      <c r="C54" s="175"/>
      <c r="D54" s="42"/>
      <c r="E54" s="42"/>
      <c r="F54" s="42"/>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row>
    <row r="55" spans="3:212">
      <c r="C55" s="175"/>
      <c r="D55" s="42"/>
      <c r="E55" s="41"/>
      <c r="F55" s="41"/>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row>
    <row r="56" spans="3:212">
      <c r="C56" s="175"/>
      <c r="D56" s="42"/>
      <c r="E56" s="41"/>
      <c r="F56" s="41"/>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row>
    <row r="57" spans="3:212" s="25" customFormat="1">
      <c r="C57" s="175"/>
      <c r="D57" s="42"/>
      <c r="E57" s="41"/>
      <c r="F57" s="41"/>
    </row>
    <row r="58" spans="3:212" s="25" customFormat="1">
      <c r="C58" s="175"/>
      <c r="D58" s="42"/>
      <c r="E58" s="41"/>
      <c r="F58" s="41"/>
    </row>
    <row r="59" spans="3:212" s="25" customFormat="1">
      <c r="C59" s="175"/>
      <c r="D59" s="42"/>
      <c r="E59" s="41"/>
      <c r="F59" s="41"/>
    </row>
    <row r="60" spans="3:212" s="25" customFormat="1">
      <c r="C60" s="175"/>
      <c r="D60" s="42"/>
      <c r="E60" s="41"/>
      <c r="F60" s="41"/>
    </row>
    <row r="61" spans="3:212" s="25" customFormat="1">
      <c r="C61" s="175"/>
      <c r="D61" s="42"/>
      <c r="E61" s="41"/>
      <c r="F61" s="41"/>
    </row>
    <row r="62" spans="3:212" s="25" customFormat="1">
      <c r="C62" s="175"/>
      <c r="D62" s="42"/>
      <c r="E62" s="41"/>
      <c r="F62" s="41"/>
    </row>
    <row r="63" spans="3:212">
      <c r="C63" s="175"/>
      <c r="D63" s="42"/>
      <c r="E63" s="41"/>
      <c r="F63" s="41"/>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row>
    <row r="64" spans="3:212" s="25" customFormat="1">
      <c r="C64" s="175"/>
      <c r="D64" s="42"/>
      <c r="E64" s="41"/>
      <c r="F64" s="41"/>
    </row>
    <row r="65" spans="3:212" s="25" customFormat="1">
      <c r="C65" s="175"/>
      <c r="D65" s="46"/>
      <c r="E65" s="41"/>
      <c r="F65" s="41"/>
    </row>
    <row r="66" spans="3:212">
      <c r="C66" s="175"/>
      <c r="D66" s="25"/>
      <c r="E66" s="41"/>
      <c r="F66" s="41"/>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row>
    <row r="67" spans="3:212" ht="10.5" customHeight="1">
      <c r="C67" s="175"/>
      <c r="D67" s="25"/>
      <c r="E67" s="41"/>
      <c r="F67" s="41"/>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row>
    <row r="68" spans="3:212">
      <c r="E68" s="41"/>
      <c r="F68" s="41"/>
    </row>
    <row r="69" spans="3:212">
      <c r="E69" s="41"/>
      <c r="F69" s="41"/>
    </row>
    <row r="70" spans="3:212">
      <c r="E70" s="41"/>
      <c r="F70" s="41"/>
    </row>
  </sheetData>
  <customSheetViews>
    <customSheetView guid="{96F1B851-9F8A-4FD0-811B-FD39A764D1E6}" showPageBreaks="1" printArea="1" topLeftCell="F1">
      <selection activeCell="J9" sqref="J9"/>
      <pageMargins left="0" right="0" top="0" bottom="0" header="0" footer="0"/>
      <pageSetup paperSize="9" scale="53" fitToHeight="0" orientation="landscape" r:id="rId1"/>
    </customSheetView>
    <customSheetView guid="{FAF6636C-C982-4E87-BB0F-333AB9C785FB}" fitToPage="1">
      <pageMargins left="0" right="0" top="0" bottom="0" header="0" footer="0"/>
      <pageSetup paperSize="9" scale="37" fitToHeight="0" orientation="portrait" r:id="rId2"/>
    </customSheetView>
    <customSheetView guid="{A78E47A5-AEA5-4FAA-816D-26AC70AB2BA5}" showPageBreaks="1" showGridLines="0" fitToPage="1" printArea="1" topLeftCell="F1">
      <selection activeCell="M9" sqref="M9"/>
      <pageMargins left="0" right="0" top="0" bottom="0" header="0" footer="0"/>
      <pageSetup paperSize="9" scale="37" fitToHeight="0" orientation="portrait" r:id="rId3"/>
    </customSheetView>
  </customSheetViews>
  <mergeCells count="3">
    <mergeCell ref="F6:F7"/>
    <mergeCell ref="C6:C7"/>
    <mergeCell ref="I6:I7"/>
  </mergeCells>
  <pageMargins left="0.61" right="0.26" top="0.74803149606299202" bottom="0.74803149606299202" header="0.31496062992126" footer="0.31496062992126"/>
  <pageSetup paperSize="9" scale="80" fitToHeight="0" orientation="landscape"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1:H158"/>
  <sheetViews>
    <sheetView showGridLines="0" view="pageBreakPreview" topLeftCell="A2" zoomScale="90" zoomScaleNormal="100" zoomScaleSheetLayoutView="90" workbookViewId="0">
      <selection activeCell="E10" sqref="E10:E11"/>
    </sheetView>
  </sheetViews>
  <sheetFormatPr defaultColWidth="9.140625" defaultRowHeight="12"/>
  <cols>
    <col min="1" max="1" width="1.7109375" style="38" customWidth="1"/>
    <col min="2" max="2" width="51.28515625" style="75" customWidth="1"/>
    <col min="3" max="5" width="19.7109375" style="38" customWidth="1"/>
    <col min="6" max="6" width="15.85546875" style="38" customWidth="1"/>
    <col min="7" max="7" width="15.7109375" style="38" customWidth="1"/>
    <col min="8" max="8" width="10.42578125" style="38" bestFit="1" customWidth="1"/>
    <col min="9" max="16384" width="9.140625" style="38"/>
  </cols>
  <sheetData>
    <row r="1" spans="2:8" ht="10.15" hidden="1" customHeight="1"/>
    <row r="2" spans="2:8">
      <c r="B2" s="163" t="str">
        <f>Provisions!C1</f>
        <v>Muscat Desert Adventures Tourism LLC</v>
      </c>
    </row>
    <row r="3" spans="2:8">
      <c r="B3" s="163" t="str">
        <f>Provisions!C2</f>
        <v>Notes forming part of the Financial Statements as at and for the 12 months ended 31 MAR 2023</v>
      </c>
    </row>
    <row r="4" spans="2:8">
      <c r="B4" s="163"/>
    </row>
    <row r="5" spans="2:8">
      <c r="B5" s="74" t="s">
        <v>606</v>
      </c>
      <c r="E5" s="43"/>
    </row>
    <row r="6" spans="2:8" ht="12.75" thickBot="1">
      <c r="B6" s="74"/>
      <c r="E6" s="43"/>
    </row>
    <row r="7" spans="2:8">
      <c r="B7" s="1075" t="s">
        <v>0</v>
      </c>
      <c r="C7" s="1051" t="str">
        <f>'Top Sheet'!C4</f>
        <v xml:space="preserve"> 31 Mar 2023</v>
      </c>
      <c r="D7" s="1051"/>
      <c r="E7" s="1079"/>
      <c r="F7" s="1051" t="s">
        <v>299</v>
      </c>
      <c r="G7" s="1051"/>
      <c r="H7" s="1079"/>
    </row>
    <row r="8" spans="2:8">
      <c r="B8" s="1076"/>
      <c r="C8" s="908" t="s">
        <v>565</v>
      </c>
      <c r="D8" s="908" t="s">
        <v>469</v>
      </c>
      <c r="E8" s="426" t="s">
        <v>373</v>
      </c>
      <c r="F8" s="908" t="s">
        <v>565</v>
      </c>
      <c r="G8" s="908" t="s">
        <v>469</v>
      </c>
      <c r="H8" s="426" t="s">
        <v>373</v>
      </c>
    </row>
    <row r="9" spans="2:8">
      <c r="B9" s="159" t="s">
        <v>108</v>
      </c>
      <c r="C9" s="883"/>
      <c r="D9" s="883">
        <f>-'Trial Balance'!K47</f>
        <v>4000.73</v>
      </c>
      <c r="E9" s="13">
        <f>+C9+D9</f>
        <v>4000.73</v>
      </c>
      <c r="F9" s="903"/>
      <c r="G9" s="883">
        <v>2756.19</v>
      </c>
      <c r="H9" s="13">
        <f>+F9+G9</f>
        <v>2756.19</v>
      </c>
    </row>
    <row r="10" spans="2:8">
      <c r="B10" s="159" t="s">
        <v>148</v>
      </c>
      <c r="C10" s="883">
        <f>-'Trial Balance'!K57</f>
        <v>2909.42</v>
      </c>
      <c r="D10" s="883"/>
      <c r="E10" s="13">
        <f t="shared" ref="E10:E11" si="0">+C10+D10</f>
        <v>2909.42</v>
      </c>
      <c r="F10" s="883">
        <v>1796.42</v>
      </c>
      <c r="G10" s="903"/>
      <c r="H10" s="13">
        <f t="shared" ref="H10:H11" si="1">+F10+G10</f>
        <v>1796.42</v>
      </c>
    </row>
    <row r="11" spans="2:8">
      <c r="B11" s="159" t="s">
        <v>607</v>
      </c>
      <c r="C11" s="883"/>
      <c r="D11" s="883">
        <f>-'Trial Balance'!K45-'Trial Balance'!K46</f>
        <v>530.21</v>
      </c>
      <c r="E11" s="13">
        <f t="shared" si="0"/>
        <v>530.21</v>
      </c>
      <c r="F11" s="903"/>
      <c r="G11" s="883">
        <v>850.73</v>
      </c>
      <c r="H11" s="13">
        <f t="shared" si="1"/>
        <v>850.73</v>
      </c>
    </row>
    <row r="12" spans="2:8" ht="12.75" thickBot="1">
      <c r="B12" s="160" t="s">
        <v>373</v>
      </c>
      <c r="C12" s="28">
        <f>SUM(C9:C11)</f>
        <v>2909.42</v>
      </c>
      <c r="D12" s="28">
        <f t="shared" ref="D12:E12" si="2">SUM(D9:D11)</f>
        <v>4530.9400000000005</v>
      </c>
      <c r="E12" s="29">
        <f t="shared" si="2"/>
        <v>7440.36</v>
      </c>
      <c r="F12" s="28">
        <f>SUM(F9:F11)</f>
        <v>1796.42</v>
      </c>
      <c r="G12" s="28">
        <f t="shared" ref="G12:H12" si="3">SUM(G9:G11)</f>
        <v>3606.92</v>
      </c>
      <c r="H12" s="29">
        <f t="shared" si="3"/>
        <v>5403.34</v>
      </c>
    </row>
    <row r="15" spans="2:8" hidden="1">
      <c r="B15" s="74" t="s">
        <v>608</v>
      </c>
    </row>
    <row r="16" spans="2:8" hidden="1">
      <c r="B16" s="75" t="s">
        <v>609</v>
      </c>
    </row>
    <row r="17" spans="2:7" ht="31.5" hidden="1" customHeight="1">
      <c r="B17" s="996" t="s">
        <v>610</v>
      </c>
      <c r="C17" s="996"/>
      <c r="D17" s="996"/>
      <c r="E17" s="996"/>
      <c r="F17" s="996"/>
      <c r="G17" s="996"/>
    </row>
    <row r="18" spans="2:7" ht="12.75" hidden="1" thickBot="1"/>
    <row r="19" spans="2:7" hidden="1">
      <c r="B19" s="453" t="s">
        <v>0</v>
      </c>
      <c r="C19" s="454" t="str">
        <f>'Top Sheet'!C4</f>
        <v xml:space="preserve"> 31 Mar 2023</v>
      </c>
      <c r="D19" s="63"/>
    </row>
    <row r="20" spans="2:7" ht="24.75" hidden="1" thickBot="1">
      <c r="B20" s="157" t="s">
        <v>611</v>
      </c>
      <c r="C20" s="410"/>
      <c r="D20" s="44"/>
    </row>
    <row r="21" spans="2:7" hidden="1"/>
    <row r="22" spans="2:7" hidden="1">
      <c r="B22" s="74" t="s">
        <v>612</v>
      </c>
    </row>
    <row r="23" spans="2:7" hidden="1">
      <c r="B23" s="415" t="s">
        <v>613</v>
      </c>
    </row>
    <row r="24" spans="2:7" ht="58.5" hidden="1" customHeight="1">
      <c r="B24" s="1081" t="s">
        <v>614</v>
      </c>
      <c r="C24" s="1082"/>
      <c r="D24" s="1082"/>
      <c r="E24" s="1082"/>
      <c r="F24" s="1082"/>
      <c r="G24" s="1082"/>
    </row>
    <row r="25" spans="2:7" ht="6.75" hidden="1" customHeight="1">
      <c r="B25" s="1083"/>
      <c r="C25" s="1084"/>
      <c r="D25" s="1084"/>
      <c r="E25" s="1084"/>
      <c r="F25" s="1084"/>
      <c r="G25" s="1084"/>
    </row>
    <row r="26" spans="2:7" ht="48" hidden="1" customHeight="1">
      <c r="B26" s="1085" t="s">
        <v>615</v>
      </c>
      <c r="C26" s="1086"/>
      <c r="D26" s="1086"/>
      <c r="E26" s="1086"/>
      <c r="F26" s="1086"/>
      <c r="G26" s="1086"/>
    </row>
    <row r="27" spans="2:7" hidden="1"/>
    <row r="28" spans="2:7" hidden="1">
      <c r="B28" s="74" t="s">
        <v>616</v>
      </c>
    </row>
    <row r="29" spans="2:7" ht="12.75" hidden="1" thickBot="1">
      <c r="B29" s="74" t="s">
        <v>617</v>
      </c>
    </row>
    <row r="30" spans="2:7" hidden="1">
      <c r="B30" s="453" t="s">
        <v>0</v>
      </c>
      <c r="C30" s="455" t="str">
        <f>C19</f>
        <v xml:space="preserve"> 31 Mar 2023</v>
      </c>
      <c r="D30" s="455" t="s">
        <v>412</v>
      </c>
    </row>
    <row r="31" spans="2:7" hidden="1">
      <c r="B31" s="159" t="s">
        <v>618</v>
      </c>
      <c r="C31" s="903"/>
      <c r="D31" s="903"/>
    </row>
    <row r="32" spans="2:7" hidden="1">
      <c r="B32" s="159" t="s">
        <v>619</v>
      </c>
      <c r="C32" s="903"/>
      <c r="D32" s="903"/>
    </row>
    <row r="33" spans="2:7" hidden="1">
      <c r="B33" s="159" t="s">
        <v>620</v>
      </c>
      <c r="C33" s="903"/>
      <c r="D33" s="903"/>
    </row>
    <row r="34" spans="2:7" hidden="1">
      <c r="B34" s="159" t="s">
        <v>621</v>
      </c>
      <c r="C34" s="903"/>
      <c r="D34" s="903"/>
    </row>
    <row r="35" spans="2:7" ht="12.75" hidden="1" thickBot="1">
      <c r="B35" s="157"/>
      <c r="C35" s="28">
        <f>SUM(C31:C34)</f>
        <v>0</v>
      </c>
      <c r="D35" s="28">
        <f>SUM(D31:D34)</f>
        <v>0</v>
      </c>
    </row>
    <row r="36" spans="2:7" hidden="1">
      <c r="B36" s="74"/>
    </row>
    <row r="37" spans="2:7" hidden="1">
      <c r="B37" s="74" t="s">
        <v>622</v>
      </c>
    </row>
    <row r="38" spans="2:7" hidden="1">
      <c r="B38" s="141" t="s">
        <v>623</v>
      </c>
      <c r="C38" s="2"/>
      <c r="D38" s="2"/>
      <c r="E38" s="2"/>
      <c r="F38" s="2"/>
      <c r="G38" s="2"/>
    </row>
    <row r="39" spans="2:7" ht="12.75" hidden="1" thickBot="1">
      <c r="B39" s="141"/>
      <c r="C39" s="2"/>
      <c r="D39" s="2"/>
      <c r="E39" s="2"/>
      <c r="F39" s="2"/>
      <c r="G39" s="2"/>
    </row>
    <row r="40" spans="2:7" ht="24" hidden="1">
      <c r="B40" s="386" t="s">
        <v>0</v>
      </c>
      <c r="C40" s="359" t="s">
        <v>624</v>
      </c>
      <c r="D40" s="456" t="s">
        <v>625</v>
      </c>
      <c r="E40" s="457" t="s">
        <v>626</v>
      </c>
    </row>
    <row r="41" spans="2:7" hidden="1">
      <c r="B41" s="186" t="str">
        <f>'Top Sheet'!C5</f>
        <v>1st April,2022</v>
      </c>
      <c r="C41" s="909"/>
      <c r="D41" s="909"/>
      <c r="E41" s="8">
        <f t="shared" ref="E41:E53" si="4">C41+D41</f>
        <v>0</v>
      </c>
    </row>
    <row r="42" spans="2:7" hidden="1">
      <c r="B42" s="177" t="s">
        <v>627</v>
      </c>
      <c r="C42" s="910"/>
      <c r="D42" s="910"/>
      <c r="E42" s="8">
        <f t="shared" si="4"/>
        <v>0</v>
      </c>
    </row>
    <row r="43" spans="2:7" hidden="1">
      <c r="B43" s="177" t="s">
        <v>628</v>
      </c>
      <c r="C43" s="910"/>
      <c r="D43" s="910"/>
      <c r="E43" s="8"/>
    </row>
    <row r="44" spans="2:7" hidden="1">
      <c r="B44" s="177" t="s">
        <v>629</v>
      </c>
      <c r="C44" s="910"/>
      <c r="D44" s="910"/>
      <c r="E44" s="8">
        <f>C44+D44</f>
        <v>0</v>
      </c>
    </row>
    <row r="45" spans="2:7" hidden="1">
      <c r="B45" s="178" t="s">
        <v>630</v>
      </c>
      <c r="C45" s="911">
        <f>+C42+C44+C43</f>
        <v>0</v>
      </c>
      <c r="D45" s="911">
        <f>+D42+D44+D43</f>
        <v>0</v>
      </c>
      <c r="E45" s="36">
        <f t="shared" si="4"/>
        <v>0</v>
      </c>
    </row>
    <row r="46" spans="2:7" hidden="1">
      <c r="B46" s="179" t="s">
        <v>631</v>
      </c>
      <c r="C46" s="910"/>
      <c r="D46" s="910"/>
      <c r="E46" s="8"/>
    </row>
    <row r="47" spans="2:7" ht="24" hidden="1">
      <c r="B47" s="183" t="s">
        <v>632</v>
      </c>
      <c r="C47" s="910"/>
      <c r="D47" s="910"/>
      <c r="E47" s="8">
        <f t="shared" si="4"/>
        <v>0</v>
      </c>
    </row>
    <row r="48" spans="2:7" hidden="1">
      <c r="B48" s="177" t="s">
        <v>633</v>
      </c>
      <c r="C48" s="910"/>
      <c r="D48" s="910"/>
      <c r="E48" s="8">
        <f t="shared" si="4"/>
        <v>0</v>
      </c>
    </row>
    <row r="49" spans="2:7" hidden="1">
      <c r="B49" s="177" t="s">
        <v>634</v>
      </c>
      <c r="C49" s="910"/>
      <c r="D49" s="910"/>
      <c r="E49" s="8">
        <f t="shared" si="4"/>
        <v>0</v>
      </c>
    </row>
    <row r="50" spans="2:7" hidden="1">
      <c r="B50" s="177" t="s">
        <v>635</v>
      </c>
      <c r="C50" s="910"/>
      <c r="D50" s="910"/>
      <c r="E50" s="8">
        <f t="shared" si="4"/>
        <v>0</v>
      </c>
    </row>
    <row r="51" spans="2:7" ht="24" hidden="1">
      <c r="B51" s="184" t="s">
        <v>636</v>
      </c>
      <c r="C51" s="911">
        <f>SUM(C46:C50)</f>
        <v>0</v>
      </c>
      <c r="D51" s="911">
        <f>+SUM(D46:D50)</f>
        <v>0</v>
      </c>
      <c r="E51" s="36">
        <f t="shared" si="4"/>
        <v>0</v>
      </c>
    </row>
    <row r="52" spans="2:7" hidden="1">
      <c r="B52" s="177" t="s">
        <v>637</v>
      </c>
      <c r="C52" s="910"/>
      <c r="D52" s="910"/>
      <c r="E52" s="8">
        <f t="shared" si="4"/>
        <v>0</v>
      </c>
    </row>
    <row r="53" spans="2:7" hidden="1">
      <c r="B53" s="177" t="s">
        <v>638</v>
      </c>
      <c r="C53" s="910"/>
      <c r="D53" s="910"/>
      <c r="E53" s="8">
        <f t="shared" si="4"/>
        <v>0</v>
      </c>
    </row>
    <row r="54" spans="2:7" ht="12.75" hidden="1" thickBot="1">
      <c r="B54" s="185" t="str">
        <f>'Top Sheet'!C4</f>
        <v xml:space="preserve"> 31 Mar 2023</v>
      </c>
      <c r="C54" s="34">
        <f>+C41+C45+C51+C53</f>
        <v>0</v>
      </c>
      <c r="D54" s="34">
        <f>+D41+D45+D51+D53+D52</f>
        <v>0</v>
      </c>
      <c r="E54" s="35">
        <f>+E41+E45+E51+E52</f>
        <v>0</v>
      </c>
    </row>
    <row r="55" spans="2:7" hidden="1"/>
    <row r="56" spans="2:7" ht="12.75" hidden="1" thickBot="1">
      <c r="B56" s="141" t="s">
        <v>639</v>
      </c>
      <c r="C56" s="2"/>
      <c r="D56" s="2"/>
      <c r="E56" s="2"/>
      <c r="F56" s="2"/>
      <c r="G56" s="2"/>
    </row>
    <row r="57" spans="2:7" hidden="1">
      <c r="B57" s="386" t="s">
        <v>0</v>
      </c>
      <c r="C57" s="359" t="str">
        <f>C30</f>
        <v xml:space="preserve"> 31 Mar 2023</v>
      </c>
      <c r="D57" s="359" t="str">
        <f>D30</f>
        <v>31st March, 2018</v>
      </c>
    </row>
    <row r="58" spans="2:7" hidden="1">
      <c r="B58" s="177" t="s">
        <v>640</v>
      </c>
      <c r="C58" s="912">
        <f>C54</f>
        <v>0</v>
      </c>
      <c r="D58" s="912">
        <f>D54</f>
        <v>0</v>
      </c>
    </row>
    <row r="59" spans="2:7" hidden="1">
      <c r="B59" s="177" t="s">
        <v>625</v>
      </c>
      <c r="C59" s="912">
        <f>D54</f>
        <v>0</v>
      </c>
      <c r="D59" s="912">
        <f>E54</f>
        <v>0</v>
      </c>
    </row>
    <row r="60" spans="2:7" hidden="1">
      <c r="B60" s="178" t="s">
        <v>641</v>
      </c>
      <c r="C60" s="911">
        <f>C58+C59</f>
        <v>0</v>
      </c>
      <c r="D60" s="911">
        <f>D58+D59</f>
        <v>0</v>
      </c>
    </row>
    <row r="61" spans="2:7" hidden="1">
      <c r="B61" s="177" t="s">
        <v>642</v>
      </c>
      <c r="C61" s="912">
        <v>0</v>
      </c>
      <c r="D61" s="912">
        <v>0</v>
      </c>
    </row>
    <row r="62" spans="2:7" ht="12.75" hidden="1" thickBot="1">
      <c r="B62" s="180" t="s">
        <v>643</v>
      </c>
      <c r="C62" s="34">
        <f>C60-C61</f>
        <v>0</v>
      </c>
      <c r="D62" s="34">
        <f>D60-D61</f>
        <v>0</v>
      </c>
    </row>
    <row r="63" spans="2:7" hidden="1"/>
    <row r="64" spans="2:7" hidden="1">
      <c r="B64" s="140" t="s">
        <v>644</v>
      </c>
      <c r="C64" s="2"/>
      <c r="D64" s="2"/>
      <c r="E64" s="2"/>
      <c r="F64" s="2"/>
      <c r="G64" s="2"/>
    </row>
    <row r="65" spans="2:7" ht="12.75" hidden="1" thickBot="1">
      <c r="B65" s="141" t="s">
        <v>645</v>
      </c>
      <c r="C65" s="2"/>
      <c r="D65" s="2"/>
      <c r="E65" s="2"/>
      <c r="F65" s="2"/>
      <c r="G65" s="2"/>
    </row>
    <row r="66" spans="2:7" hidden="1">
      <c r="B66" s="386" t="s">
        <v>0</v>
      </c>
      <c r="C66" s="359" t="str">
        <f>C57</f>
        <v xml:space="preserve"> 31 Mar 2023</v>
      </c>
      <c r="D66" s="359" t="str">
        <f>D57</f>
        <v>31st March, 2018</v>
      </c>
    </row>
    <row r="67" spans="2:7" hidden="1">
      <c r="B67" s="177" t="s">
        <v>646</v>
      </c>
      <c r="C67" s="913"/>
      <c r="D67" s="913"/>
    </row>
    <row r="68" spans="2:7" ht="12.75" hidden="1" thickBot="1">
      <c r="B68" s="181" t="s">
        <v>647</v>
      </c>
      <c r="C68" s="458"/>
      <c r="D68" s="458"/>
    </row>
    <row r="69" spans="2:7" hidden="1">
      <c r="B69" s="141"/>
      <c r="C69" s="2"/>
      <c r="D69" s="2"/>
      <c r="E69" s="2"/>
      <c r="F69" s="2"/>
      <c r="G69" s="2"/>
    </row>
    <row r="70" spans="2:7" hidden="1">
      <c r="B70" s="140" t="s">
        <v>648</v>
      </c>
      <c r="C70" s="2"/>
      <c r="D70" s="2"/>
      <c r="E70" s="2"/>
      <c r="F70" s="2"/>
      <c r="G70" s="2"/>
    </row>
    <row r="71" spans="2:7" ht="61.5" hidden="1" customHeight="1">
      <c r="B71" s="1087" t="s">
        <v>649</v>
      </c>
      <c r="C71" s="1087"/>
      <c r="D71" s="1087"/>
      <c r="E71" s="1087"/>
      <c r="F71" s="1087"/>
      <c r="G71" s="1087"/>
    </row>
    <row r="72" spans="2:7" ht="12.75" hidden="1" thickBot="1">
      <c r="B72" s="141" t="s">
        <v>650</v>
      </c>
      <c r="C72" s="2"/>
      <c r="D72" s="2"/>
      <c r="E72" s="2"/>
      <c r="F72" s="2"/>
      <c r="G72" s="2"/>
    </row>
    <row r="73" spans="2:7" s="57" customFormat="1" ht="12.75" hidden="1" customHeight="1">
      <c r="B73" s="393" t="s">
        <v>0</v>
      </c>
      <c r="C73" s="1088" t="s">
        <v>651</v>
      </c>
      <c r="D73" s="1089"/>
      <c r="E73" s="1090"/>
    </row>
    <row r="74" spans="2:7" s="57" customFormat="1" ht="24.75" hidden="1" customHeight="1">
      <c r="B74" s="460"/>
      <c r="C74" s="914" t="s">
        <v>652</v>
      </c>
      <c r="D74" s="914" t="s">
        <v>653</v>
      </c>
      <c r="E74" s="914" t="s">
        <v>654</v>
      </c>
    </row>
    <row r="75" spans="2:7" ht="12" hidden="1" customHeight="1">
      <c r="B75" s="459"/>
      <c r="C75" s="902" t="str">
        <f>C66</f>
        <v xml:space="preserve"> 31 Mar 2023</v>
      </c>
      <c r="D75" s="902" t="str">
        <f>C66</f>
        <v xml:space="preserve"> 31 Mar 2023</v>
      </c>
      <c r="E75" s="902" t="str">
        <f>C66</f>
        <v xml:space="preserve"> 31 Mar 2023</v>
      </c>
    </row>
    <row r="76" spans="2:7" hidden="1">
      <c r="B76" s="177" t="s">
        <v>655</v>
      </c>
      <c r="C76" s="915"/>
      <c r="D76" s="916"/>
      <c r="E76" s="916"/>
    </row>
    <row r="77" spans="2:7" ht="12.75" hidden="1" thickBot="1">
      <c r="B77" s="181" t="s">
        <v>647</v>
      </c>
      <c r="C77" s="461"/>
      <c r="D77" s="462"/>
      <c r="E77" s="462"/>
    </row>
    <row r="78" spans="2:7" ht="12.75" hidden="1" thickBot="1">
      <c r="B78" s="191"/>
      <c r="C78" s="192"/>
      <c r="D78" s="193"/>
      <c r="E78" s="192"/>
      <c r="F78" s="193"/>
      <c r="G78" s="192"/>
    </row>
    <row r="79" spans="2:7" hidden="1"/>
    <row r="80" spans="2:7" hidden="1">
      <c r="B80" s="141" t="s">
        <v>656</v>
      </c>
      <c r="C80" s="2"/>
      <c r="D80" s="2"/>
      <c r="E80" s="2"/>
      <c r="F80" s="2"/>
      <c r="G80" s="2"/>
    </row>
    <row r="81" spans="2:7" ht="12.75" hidden="1" thickBot="1">
      <c r="B81" s="74" t="s">
        <v>657</v>
      </c>
    </row>
    <row r="82" spans="2:7" hidden="1">
      <c r="B82" s="1095" t="s">
        <v>0</v>
      </c>
      <c r="C82" s="1093" t="str">
        <f>C75</f>
        <v xml:space="preserve"> 31 Mar 2023</v>
      </c>
      <c r="D82" s="1093"/>
      <c r="E82" s="1093"/>
      <c r="F82" s="1094"/>
      <c r="G82" s="62"/>
    </row>
    <row r="83" spans="2:7" hidden="1">
      <c r="B83" s="1096"/>
      <c r="C83" s="917" t="s">
        <v>658</v>
      </c>
      <c r="D83" s="917" t="s">
        <v>659</v>
      </c>
      <c r="E83" s="917" t="s">
        <v>373</v>
      </c>
      <c r="F83" s="463" t="s">
        <v>660</v>
      </c>
      <c r="G83" s="14"/>
    </row>
    <row r="84" spans="2:7" ht="12.75" hidden="1" thickBot="1">
      <c r="B84" s="182" t="s">
        <v>661</v>
      </c>
      <c r="C84" s="437"/>
      <c r="D84" s="464"/>
      <c r="E84" s="87">
        <f>+C84+D84</f>
        <v>0</v>
      </c>
      <c r="F84" s="189" t="e">
        <f>E84/D54</f>
        <v>#DIV/0!</v>
      </c>
    </row>
    <row r="85" spans="2:7" ht="12.75" hidden="1" thickBot="1">
      <c r="B85" s="188"/>
      <c r="C85" s="109"/>
      <c r="D85" s="109"/>
      <c r="E85" s="109"/>
      <c r="F85" s="109"/>
      <c r="G85" s="109"/>
    </row>
    <row r="86" spans="2:7" hidden="1">
      <c r="B86" s="74" t="s">
        <v>662</v>
      </c>
    </row>
    <row r="87" spans="2:7" hidden="1">
      <c r="B87" s="75" t="s">
        <v>663</v>
      </c>
    </row>
    <row r="88" spans="2:7" ht="36" hidden="1" customHeight="1">
      <c r="B88" s="1099" t="s">
        <v>664</v>
      </c>
      <c r="C88" s="1099"/>
      <c r="D88" s="1099"/>
      <c r="E88" s="1099"/>
      <c r="F88" s="1099"/>
      <c r="G88" s="1099"/>
    </row>
    <row r="89" spans="2:7" hidden="1"/>
    <row r="90" spans="2:7" hidden="1"/>
    <row r="91" spans="2:7" ht="46.5" hidden="1" customHeight="1">
      <c r="B91" s="1080" t="s">
        <v>665</v>
      </c>
      <c r="C91" s="1080"/>
      <c r="D91" s="1080"/>
      <c r="E91" s="1080"/>
      <c r="F91" s="1080"/>
      <c r="G91" s="1080"/>
    </row>
    <row r="92" spans="2:7" hidden="1"/>
    <row r="93" spans="2:7" hidden="1"/>
    <row r="94" spans="2:7" hidden="1">
      <c r="B94" s="74" t="s">
        <v>666</v>
      </c>
    </row>
    <row r="95" spans="2:7" hidden="1">
      <c r="B95" s="996" t="s">
        <v>667</v>
      </c>
      <c r="C95" s="996"/>
      <c r="D95" s="996"/>
      <c r="E95" s="996"/>
      <c r="F95" s="996"/>
      <c r="G95" s="996"/>
    </row>
    <row r="96" spans="2:7" ht="12.75" hidden="1" thickBot="1"/>
    <row r="97" spans="2:7" hidden="1">
      <c r="B97" s="465" t="s">
        <v>0</v>
      </c>
      <c r="C97" s="466" t="s">
        <v>668</v>
      </c>
      <c r="D97" s="466" t="s">
        <v>669</v>
      </c>
      <c r="E97" s="466" t="s">
        <v>670</v>
      </c>
      <c r="F97" s="466" t="s">
        <v>671</v>
      </c>
      <c r="G97" s="467" t="s">
        <v>373</v>
      </c>
    </row>
    <row r="98" spans="2:7" hidden="1">
      <c r="B98" s="164" t="str">
        <f>'Top Sheet'!C4&amp;" - Post Employment Obligations"</f>
        <v xml:space="preserve"> 31 Mar 2023 - Post Employment Obligations</v>
      </c>
      <c r="C98" s="903"/>
      <c r="D98" s="903"/>
      <c r="E98" s="903"/>
      <c r="F98" s="903"/>
      <c r="G98" s="13">
        <f>SUM(C98:F98)</f>
        <v>0</v>
      </c>
    </row>
    <row r="99" spans="2:7" hidden="1">
      <c r="B99" s="164"/>
      <c r="C99" s="891"/>
      <c r="D99" s="891"/>
      <c r="E99" s="891"/>
      <c r="F99" s="891"/>
      <c r="G99" s="93"/>
    </row>
    <row r="100" spans="2:7" hidden="1"/>
    <row r="101" spans="2:7" hidden="1">
      <c r="B101" s="74"/>
    </row>
    <row r="102" spans="2:7" ht="12.75" hidden="1" thickBot="1">
      <c r="B102" s="141" t="s">
        <v>672</v>
      </c>
      <c r="C102" s="2"/>
      <c r="D102" s="2"/>
      <c r="E102" s="2"/>
      <c r="F102" s="2"/>
      <c r="G102" s="2"/>
    </row>
    <row r="103" spans="2:7" ht="12.75" hidden="1" thickBot="1">
      <c r="B103" s="141"/>
      <c r="C103" s="2"/>
      <c r="D103" s="2"/>
      <c r="E103" s="2"/>
      <c r="F103" s="2"/>
      <c r="G103" s="2"/>
    </row>
    <row r="104" spans="2:7" ht="24" hidden="1">
      <c r="B104" s="386"/>
      <c r="C104" s="359" t="s">
        <v>624</v>
      </c>
      <c r="D104" s="456" t="s">
        <v>625</v>
      </c>
      <c r="E104" s="457" t="s">
        <v>626</v>
      </c>
    </row>
    <row r="105" spans="2:7" hidden="1">
      <c r="B105" s="468" t="str">
        <f>'Top Sheet'!C5</f>
        <v>1st April,2022</v>
      </c>
      <c r="C105" s="469"/>
      <c r="D105" s="469"/>
      <c r="E105" s="8">
        <f t="shared" ref="E105" si="5">+C105+D105</f>
        <v>0</v>
      </c>
    </row>
    <row r="106" spans="2:7" hidden="1">
      <c r="B106" s="141"/>
      <c r="C106" s="12"/>
      <c r="D106" s="12"/>
      <c r="E106" s="12"/>
    </row>
    <row r="107" spans="2:7" ht="24" hidden="1">
      <c r="B107" s="263" t="s">
        <v>0</v>
      </c>
      <c r="C107" s="259" t="s">
        <v>624</v>
      </c>
      <c r="D107" s="261" t="s">
        <v>625</v>
      </c>
      <c r="E107" s="131" t="s">
        <v>626</v>
      </c>
    </row>
    <row r="108" spans="2:7" hidden="1">
      <c r="B108" s="176" t="s">
        <v>673</v>
      </c>
      <c r="C108" s="912">
        <f>+C105</f>
        <v>0</v>
      </c>
      <c r="D108" s="912">
        <f>+D105</f>
        <v>0</v>
      </c>
      <c r="E108" s="8">
        <f>+C108+D108</f>
        <v>0</v>
      </c>
    </row>
    <row r="109" spans="2:7" hidden="1">
      <c r="B109" s="177" t="s">
        <v>627</v>
      </c>
      <c r="C109" s="910"/>
      <c r="D109" s="910"/>
      <c r="E109" s="8">
        <f t="shared" ref="E109:E112" si="6">+C109+D109</f>
        <v>0</v>
      </c>
    </row>
    <row r="110" spans="2:7" hidden="1">
      <c r="B110" s="177" t="s">
        <v>629</v>
      </c>
      <c r="C110" s="910"/>
      <c r="D110" s="910"/>
      <c r="E110" s="8">
        <f t="shared" si="6"/>
        <v>0</v>
      </c>
    </row>
    <row r="111" spans="2:7" hidden="1">
      <c r="B111" s="178" t="s">
        <v>630</v>
      </c>
      <c r="C111" s="911">
        <f>+SUM(C109:C110)</f>
        <v>0</v>
      </c>
      <c r="D111" s="911">
        <f>+SUM(D109:D110)</f>
        <v>0</v>
      </c>
      <c r="E111" s="36">
        <f t="shared" si="6"/>
        <v>0</v>
      </c>
    </row>
    <row r="112" spans="2:7" hidden="1">
      <c r="B112" s="179" t="s">
        <v>631</v>
      </c>
      <c r="C112" s="910"/>
      <c r="D112" s="910"/>
      <c r="E112" s="8">
        <f t="shared" si="6"/>
        <v>0</v>
      </c>
    </row>
    <row r="113" spans="2:7" ht="24" hidden="1">
      <c r="B113" s="183" t="s">
        <v>632</v>
      </c>
      <c r="C113" s="910"/>
      <c r="D113" s="910"/>
      <c r="E113" s="8">
        <f t="shared" ref="E113:E115" si="7">C113-D113</f>
        <v>0</v>
      </c>
    </row>
    <row r="114" spans="2:7" hidden="1">
      <c r="B114" s="177" t="s">
        <v>674</v>
      </c>
      <c r="C114" s="910"/>
      <c r="D114" s="910"/>
      <c r="E114" s="8">
        <f t="shared" si="7"/>
        <v>0</v>
      </c>
    </row>
    <row r="115" spans="2:7" hidden="1">
      <c r="B115" s="177" t="s">
        <v>675</v>
      </c>
      <c r="C115" s="910"/>
      <c r="D115" s="910"/>
      <c r="E115" s="8">
        <f t="shared" si="7"/>
        <v>0</v>
      </c>
    </row>
    <row r="116" spans="2:7" hidden="1">
      <c r="B116" s="177" t="s">
        <v>635</v>
      </c>
      <c r="C116" s="910"/>
      <c r="D116" s="910"/>
      <c r="E116" s="8">
        <f t="shared" ref="E116:E119" si="8">+C116+D116</f>
        <v>0</v>
      </c>
    </row>
    <row r="117" spans="2:7" ht="24" hidden="1">
      <c r="B117" s="184" t="s">
        <v>636</v>
      </c>
      <c r="C117" s="911">
        <f>SUM(C112:C116)</f>
        <v>0</v>
      </c>
      <c r="D117" s="911">
        <f>SUM(D112:D116)</f>
        <v>0</v>
      </c>
      <c r="E117" s="36">
        <f t="shared" si="8"/>
        <v>0</v>
      </c>
    </row>
    <row r="118" spans="2:7" hidden="1">
      <c r="B118" s="177" t="s">
        <v>676</v>
      </c>
      <c r="C118" s="910"/>
      <c r="D118" s="910"/>
      <c r="E118" s="8">
        <f t="shared" si="8"/>
        <v>0</v>
      </c>
    </row>
    <row r="119" spans="2:7" hidden="1">
      <c r="B119" s="177" t="s">
        <v>637</v>
      </c>
      <c r="C119" s="910"/>
      <c r="D119" s="910"/>
      <c r="E119" s="8">
        <f t="shared" si="8"/>
        <v>0</v>
      </c>
    </row>
    <row r="120" spans="2:7" hidden="1">
      <c r="B120" s="177" t="s">
        <v>677</v>
      </c>
      <c r="C120" s="910"/>
      <c r="D120" s="910"/>
      <c r="E120" s="8">
        <f t="shared" ref="E120:E121" si="9">+C120+D120</f>
        <v>0</v>
      </c>
    </row>
    <row r="121" spans="2:7" hidden="1">
      <c r="B121" s="177" t="s">
        <v>638</v>
      </c>
      <c r="C121" s="910"/>
      <c r="D121" s="910"/>
      <c r="E121" s="8">
        <f t="shared" si="9"/>
        <v>0</v>
      </c>
    </row>
    <row r="122" spans="2:7" ht="12.75" hidden="1" thickBot="1">
      <c r="B122" s="187" t="str">
        <f>'Top Sheet'!C4</f>
        <v xml:space="preserve"> 31 Mar 2023</v>
      </c>
      <c r="C122" s="34">
        <f>+C108+C117+SUM(C118:C121)+C111</f>
        <v>0</v>
      </c>
      <c r="D122" s="34">
        <f>+D108+D117+SUM(D118:D121)+D111</f>
        <v>0</v>
      </c>
      <c r="E122" s="35">
        <f>+E108+E111+E117+SUM(E118:E121)</f>
        <v>0</v>
      </c>
    </row>
    <row r="123" spans="2:7" hidden="1"/>
    <row r="124" spans="2:7" ht="12.75" hidden="1" thickBot="1">
      <c r="B124" s="141" t="s">
        <v>678</v>
      </c>
      <c r="C124" s="2"/>
      <c r="D124" s="2"/>
      <c r="E124" s="2"/>
      <c r="F124" s="2"/>
      <c r="G124" s="2"/>
    </row>
    <row r="125" spans="2:7" hidden="1">
      <c r="B125" s="386" t="s">
        <v>0</v>
      </c>
      <c r="C125" s="360" t="str">
        <f>'Top Sheet'!C4</f>
        <v xml:space="preserve"> 31 Mar 2023</v>
      </c>
      <c r="D125" s="360" t="s">
        <v>412</v>
      </c>
    </row>
    <row r="126" spans="2:7" hidden="1">
      <c r="B126" s="177" t="s">
        <v>640</v>
      </c>
      <c r="C126" s="470"/>
      <c r="D126" s="470"/>
    </row>
    <row r="127" spans="2:7" hidden="1">
      <c r="B127" s="177" t="s">
        <v>625</v>
      </c>
      <c r="C127" s="470"/>
      <c r="D127" s="470"/>
    </row>
    <row r="128" spans="2:7" hidden="1">
      <c r="B128" s="178" t="s">
        <v>641</v>
      </c>
      <c r="C128" s="36">
        <f>C126+C127</f>
        <v>0</v>
      </c>
      <c r="D128" s="36">
        <f>D126+D127</f>
        <v>0</v>
      </c>
    </row>
    <row r="129" spans="2:7" hidden="1">
      <c r="B129" s="177" t="s">
        <v>642</v>
      </c>
      <c r="C129" s="470"/>
      <c r="D129" s="470"/>
    </row>
    <row r="130" spans="2:7" ht="12.75" hidden="1" thickBot="1">
      <c r="B130" s="180" t="s">
        <v>679</v>
      </c>
      <c r="C130" s="269">
        <f>C128-C129</f>
        <v>0</v>
      </c>
      <c r="D130" s="269">
        <f>D128-D129</f>
        <v>0</v>
      </c>
    </row>
    <row r="131" spans="2:7" hidden="1"/>
    <row r="132" spans="2:7" hidden="1">
      <c r="B132" s="140" t="s">
        <v>680</v>
      </c>
      <c r="C132" s="2"/>
      <c r="D132" s="2"/>
      <c r="E132" s="2"/>
      <c r="F132" s="2"/>
      <c r="G132" s="2"/>
    </row>
    <row r="133" spans="2:7" ht="12.75" hidden="1" thickBot="1">
      <c r="B133" s="141" t="s">
        <v>645</v>
      </c>
      <c r="C133" s="2"/>
      <c r="D133" s="2"/>
      <c r="E133" s="2"/>
      <c r="F133" s="2"/>
      <c r="G133" s="2"/>
    </row>
    <row r="134" spans="2:7" hidden="1">
      <c r="B134" s="386" t="s">
        <v>0</v>
      </c>
      <c r="C134" s="359" t="str">
        <f>C125</f>
        <v xml:space="preserve"> 31 Mar 2023</v>
      </c>
      <c r="D134" s="359" t="str">
        <f>D125</f>
        <v>31st March, 2018</v>
      </c>
    </row>
    <row r="135" spans="2:7" hidden="1">
      <c r="B135" s="177" t="s">
        <v>646</v>
      </c>
      <c r="C135" s="913"/>
      <c r="D135" s="913"/>
    </row>
    <row r="136" spans="2:7" ht="12.75" hidden="1" thickBot="1">
      <c r="B136" s="181" t="s">
        <v>681</v>
      </c>
      <c r="C136" s="458"/>
      <c r="D136" s="458"/>
    </row>
    <row r="137" spans="2:7" hidden="1">
      <c r="B137" s="140"/>
      <c r="C137" s="76"/>
      <c r="D137" s="76"/>
      <c r="E137" s="76"/>
    </row>
    <row r="138" spans="2:7" hidden="1">
      <c r="B138" s="140" t="s">
        <v>648</v>
      </c>
      <c r="C138" s="76"/>
      <c r="D138" s="76"/>
      <c r="E138" s="76"/>
    </row>
    <row r="139" spans="2:7" ht="12.75" hidden="1" thickBot="1">
      <c r="B139" s="141" t="s">
        <v>650</v>
      </c>
      <c r="C139" s="76"/>
      <c r="D139" s="76"/>
    </row>
    <row r="140" spans="2:7" hidden="1">
      <c r="B140" s="471"/>
      <c r="C140" s="472"/>
      <c r="D140" s="1097" t="s">
        <v>651</v>
      </c>
      <c r="E140" s="1098"/>
      <c r="F140" s="62"/>
      <c r="G140" s="62"/>
    </row>
    <row r="141" spans="2:7" ht="24" hidden="1">
      <c r="B141" s="460" t="s">
        <v>0</v>
      </c>
      <c r="C141" s="918" t="s">
        <v>652</v>
      </c>
      <c r="D141" s="918" t="s">
        <v>653</v>
      </c>
      <c r="E141" s="473" t="s">
        <v>654</v>
      </c>
    </row>
    <row r="142" spans="2:7" hidden="1">
      <c r="B142" s="459"/>
      <c r="C142" s="902" t="str">
        <f>C134</f>
        <v xml:space="preserve"> 31 Mar 2023</v>
      </c>
      <c r="D142" s="902" t="str">
        <f>C142</f>
        <v xml:space="preserve"> 31 Mar 2023</v>
      </c>
      <c r="E142" s="354" t="str">
        <f>D142</f>
        <v xml:space="preserve"> 31 Mar 2023</v>
      </c>
    </row>
    <row r="143" spans="2:7" hidden="1">
      <c r="B143" s="177" t="s">
        <v>655</v>
      </c>
      <c r="C143" s="919" t="s">
        <v>682</v>
      </c>
      <c r="D143" s="920">
        <v>0</v>
      </c>
      <c r="E143" s="270">
        <v>0</v>
      </c>
    </row>
    <row r="144" spans="2:7" ht="12.75" hidden="1" thickBot="1">
      <c r="B144" s="181" t="s">
        <v>683</v>
      </c>
      <c r="C144" s="461"/>
      <c r="D144" s="474"/>
      <c r="E144" s="475"/>
    </row>
    <row r="145" spans="2:7" hidden="1">
      <c r="B145" s="141"/>
      <c r="C145" s="76"/>
      <c r="D145" s="76"/>
      <c r="E145" s="76"/>
    </row>
    <row r="146" spans="2:7" ht="12.75" hidden="1" thickBot="1">
      <c r="B146" s="74" t="s">
        <v>684</v>
      </c>
    </row>
    <row r="147" spans="2:7" ht="12.75" hidden="1" thickBot="1"/>
    <row r="148" spans="2:7" hidden="1">
      <c r="B148" s="1091" t="s">
        <v>0</v>
      </c>
      <c r="C148" s="1093" t="str">
        <f>C134</f>
        <v xml:space="preserve"> 31 Mar 2023</v>
      </c>
      <c r="D148" s="1093"/>
      <c r="E148" s="1093"/>
      <c r="F148" s="1094"/>
    </row>
    <row r="149" spans="2:7" hidden="1">
      <c r="B149" s="1092"/>
      <c r="C149" s="921" t="s">
        <v>658</v>
      </c>
      <c r="D149" s="921" t="s">
        <v>659</v>
      </c>
      <c r="E149" s="921" t="s">
        <v>373</v>
      </c>
      <c r="F149" s="476" t="s">
        <v>660</v>
      </c>
    </row>
    <row r="150" spans="2:7" hidden="1">
      <c r="B150" s="159" t="s">
        <v>685</v>
      </c>
      <c r="C150" s="903"/>
      <c r="D150" s="903"/>
      <c r="E150" s="883">
        <f>SUM(C150:D150)</f>
        <v>0</v>
      </c>
      <c r="F150" s="118" t="e">
        <f>+E150/$E$155</f>
        <v>#DIV/0!</v>
      </c>
    </row>
    <row r="151" spans="2:7" hidden="1">
      <c r="B151" s="159" t="s">
        <v>686</v>
      </c>
      <c r="C151" s="903"/>
      <c r="D151" s="903"/>
      <c r="E151" s="883">
        <f t="shared" ref="E151:E153" si="10">SUM(C151:D151)</f>
        <v>0</v>
      </c>
      <c r="F151" s="118" t="e">
        <f t="shared" ref="F151:F154" si="11">+E151/$E$155</f>
        <v>#DIV/0!</v>
      </c>
    </row>
    <row r="152" spans="2:7" hidden="1">
      <c r="B152" s="159" t="s">
        <v>687</v>
      </c>
      <c r="C152" s="903"/>
      <c r="D152" s="903"/>
      <c r="E152" s="883">
        <f t="shared" si="10"/>
        <v>0</v>
      </c>
      <c r="F152" s="118" t="e">
        <f t="shared" si="11"/>
        <v>#DIV/0!</v>
      </c>
    </row>
    <row r="153" spans="2:7" hidden="1">
      <c r="B153" s="159" t="s">
        <v>120</v>
      </c>
      <c r="C153" s="903"/>
      <c r="D153" s="903"/>
      <c r="E153" s="883">
        <f t="shared" si="10"/>
        <v>0</v>
      </c>
      <c r="F153" s="118" t="e">
        <f t="shared" si="11"/>
        <v>#DIV/0!</v>
      </c>
    </row>
    <row r="154" spans="2:7" hidden="1">
      <c r="B154" s="159" t="s">
        <v>688</v>
      </c>
      <c r="C154" s="903"/>
      <c r="D154" s="903"/>
      <c r="E154" s="883">
        <v>0</v>
      </c>
      <c r="F154" s="118" t="e">
        <f t="shared" si="11"/>
        <v>#DIV/0!</v>
      </c>
    </row>
    <row r="155" spans="2:7" s="37" customFormat="1" ht="12.75" hidden="1" thickBot="1">
      <c r="B155" s="160" t="s">
        <v>373</v>
      </c>
      <c r="C155" s="28">
        <f>SUM(C150:C154)</f>
        <v>0</v>
      </c>
      <c r="D155" s="28">
        <f>SUM(D150:D154)</f>
        <v>0</v>
      </c>
      <c r="E155" s="28">
        <f>SUM(E150:E154)</f>
        <v>0</v>
      </c>
      <c r="F155" s="29" t="e">
        <f>SUM(F150:F154)</f>
        <v>#DIV/0!</v>
      </c>
    </row>
    <row r="156" spans="2:7" hidden="1">
      <c r="B156" s="74" t="s">
        <v>689</v>
      </c>
    </row>
    <row r="157" spans="2:7" hidden="1">
      <c r="B157" s="75" t="s">
        <v>690</v>
      </c>
    </row>
    <row r="158" spans="2:7" ht="24" hidden="1" customHeight="1">
      <c r="B158" s="996" t="s">
        <v>691</v>
      </c>
      <c r="C158" s="996"/>
      <c r="D158" s="996"/>
      <c r="E158" s="996"/>
      <c r="F158" s="996"/>
      <c r="G158" s="996"/>
    </row>
  </sheetData>
  <customSheetViews>
    <customSheetView guid="{96F1B851-9F8A-4FD0-811B-FD39A764D1E6}" topLeftCell="A4">
      <selection activeCell="J22" sqref="J22"/>
      <pageMargins left="0" right="0" top="0" bottom="0" header="0" footer="0"/>
      <pageSetup paperSize="9" scale="50" orientation="landscape" r:id="rId1"/>
    </customSheetView>
    <customSheetView guid="{FAF6636C-C982-4E87-BB0F-333AB9C785FB}">
      <pageMargins left="0" right="0" top="0" bottom="0" header="0" footer="0"/>
    </customSheetView>
    <customSheetView guid="{A78E47A5-AEA5-4FAA-816D-26AC70AB2BA5}" showGridLines="0">
      <selection activeCell="F8" sqref="F8"/>
      <pageMargins left="0" right="0" top="0" bottom="0" header="0" footer="0"/>
    </customSheetView>
  </customSheetViews>
  <mergeCells count="18">
    <mergeCell ref="D140:E140"/>
    <mergeCell ref="B88:G88"/>
    <mergeCell ref="F7:H7"/>
    <mergeCell ref="B91:G91"/>
    <mergeCell ref="B158:G158"/>
    <mergeCell ref="B95:G95"/>
    <mergeCell ref="C7:E7"/>
    <mergeCell ref="B7:B8"/>
    <mergeCell ref="B17:G17"/>
    <mergeCell ref="B24:G24"/>
    <mergeCell ref="B25:G25"/>
    <mergeCell ref="B26:G26"/>
    <mergeCell ref="B71:G71"/>
    <mergeCell ref="C73:E73"/>
    <mergeCell ref="B148:B149"/>
    <mergeCell ref="C148:F148"/>
    <mergeCell ref="B82:B83"/>
    <mergeCell ref="C82:F82"/>
  </mergeCells>
  <pageMargins left="0.19622047244094501" right="0.196850393700787" top="0.15748031496063" bottom="0.15748031496063" header="0.31496062992126" footer="0.31496062992126"/>
  <pageSetup paperSize="9" scale="65" orientation="landscape" r:id="rId2"/>
  <rowBreaks count="2" manualBreakCount="2">
    <brk id="62" max="7" man="1"/>
    <brk id="99" max="7" man="1"/>
  </rowBreaks>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1:I45"/>
  <sheetViews>
    <sheetView showGridLines="0" view="pageBreakPreview" zoomScale="90" zoomScaleNormal="100" zoomScaleSheetLayoutView="90" workbookViewId="0">
      <selection activeCell="E29" sqref="E29"/>
    </sheetView>
  </sheetViews>
  <sheetFormatPr defaultColWidth="9.140625" defaultRowHeight="12"/>
  <cols>
    <col min="1" max="1" width="1.7109375" style="38" customWidth="1"/>
    <col min="2" max="2" width="47.28515625" style="75" customWidth="1"/>
    <col min="3" max="3" width="25.85546875" style="38" customWidth="1"/>
    <col min="4" max="4" width="18.7109375" style="38" customWidth="1"/>
    <col min="5" max="5" width="17.140625" style="38" customWidth="1"/>
    <col min="6" max="6" width="13.7109375" style="38" customWidth="1"/>
    <col min="7" max="7" width="7.5703125" style="38" bestFit="1" customWidth="1"/>
    <col min="8" max="8" width="10.42578125" style="38" customWidth="1"/>
    <col min="9" max="9" width="16.42578125" style="38" customWidth="1"/>
    <col min="10" max="16384" width="9.140625" style="38"/>
  </cols>
  <sheetData>
    <row r="1" spans="2:8">
      <c r="B1" s="163" t="str">
        <f>'Employee Benefit Obligation'!B2</f>
        <v>Muscat Desert Adventures Tourism LLC</v>
      </c>
    </row>
    <row r="2" spans="2:8">
      <c r="B2" s="163" t="str">
        <f>'Employee Benefit Obligation'!B3</f>
        <v>Notes forming part of the Financial Statements as at and for the 12 months ended 31 MAR 2023</v>
      </c>
    </row>
    <row r="3" spans="2:8">
      <c r="B3" s="163"/>
    </row>
    <row r="4" spans="2:8">
      <c r="B4" s="74" t="s">
        <v>692</v>
      </c>
    </row>
    <row r="5" spans="2:8">
      <c r="B5" s="74"/>
    </row>
    <row r="6" spans="2:8" ht="12.75" thickBot="1">
      <c r="B6" s="74" t="s">
        <v>693</v>
      </c>
      <c r="E6" s="32"/>
      <c r="H6" s="12"/>
    </row>
    <row r="7" spans="2:8">
      <c r="B7" s="477" t="s">
        <v>0</v>
      </c>
      <c r="C7" s="451" t="str">
        <f>+'BS Ind AS'!E6</f>
        <v>As at 
 31 Mar 2023</v>
      </c>
    </row>
    <row r="8" spans="2:8">
      <c r="B8" s="158" t="s">
        <v>694</v>
      </c>
      <c r="C8" s="883"/>
    </row>
    <row r="9" spans="2:8">
      <c r="B9" s="159" t="s">
        <v>695</v>
      </c>
      <c r="C9" s="883"/>
      <c r="D9" s="607" t="s">
        <v>696</v>
      </c>
      <c r="F9" s="138"/>
    </row>
    <row r="10" spans="2:8">
      <c r="B10" s="159"/>
      <c r="C10" s="883"/>
      <c r="D10" s="607" t="s">
        <v>696</v>
      </c>
      <c r="F10" s="138"/>
    </row>
    <row r="11" spans="2:8">
      <c r="B11" s="159" t="s">
        <v>697</v>
      </c>
      <c r="C11" s="883"/>
      <c r="D11" s="607" t="s">
        <v>696</v>
      </c>
      <c r="F11" s="138"/>
    </row>
    <row r="12" spans="2:8">
      <c r="B12" s="165" t="s">
        <v>698</v>
      </c>
      <c r="C12" s="883"/>
      <c r="D12" s="607" t="s">
        <v>696</v>
      </c>
      <c r="F12" s="139"/>
    </row>
    <row r="13" spans="2:8">
      <c r="B13" s="159"/>
      <c r="C13" s="883"/>
      <c r="D13" s="607" t="s">
        <v>696</v>
      </c>
    </row>
    <row r="14" spans="2:8">
      <c r="B14" s="158" t="s">
        <v>699</v>
      </c>
      <c r="C14" s="883"/>
    </row>
    <row r="15" spans="2:8">
      <c r="B15" s="152" t="s">
        <v>700</v>
      </c>
      <c r="C15" s="883"/>
    </row>
    <row r="16" spans="2:8">
      <c r="B16" s="152" t="s">
        <v>701</v>
      </c>
      <c r="C16" s="883"/>
    </row>
    <row r="17" spans="2:9">
      <c r="B17" s="152" t="s">
        <v>702</v>
      </c>
      <c r="C17" s="883"/>
    </row>
    <row r="18" spans="2:9">
      <c r="B18" s="159" t="s">
        <v>703</v>
      </c>
      <c r="C18" s="883"/>
    </row>
    <row r="19" spans="2:9">
      <c r="B19" s="236" t="s">
        <v>704</v>
      </c>
      <c r="C19" s="121"/>
    </row>
    <row r="20" spans="2:9">
      <c r="B20" s="236" t="s">
        <v>697</v>
      </c>
      <c r="C20" s="121"/>
    </row>
    <row r="21" spans="2:9">
      <c r="B21" s="165"/>
      <c r="C21" s="883"/>
    </row>
    <row r="22" spans="2:9">
      <c r="B22" s="165"/>
      <c r="C22" s="883">
        <v>0</v>
      </c>
    </row>
    <row r="23" spans="2:9" s="37" customFormat="1" ht="12.75" thickBot="1">
      <c r="B23" s="160" t="s">
        <v>705</v>
      </c>
      <c r="C23" s="28">
        <f>SUM(C9:C22)</f>
        <v>0</v>
      </c>
      <c r="D23" s="237"/>
    </row>
    <row r="25" spans="2:9" ht="12.75" thickBot="1">
      <c r="B25" s="74" t="s">
        <v>706</v>
      </c>
    </row>
    <row r="26" spans="2:9" ht="48">
      <c r="B26" s="478" t="s">
        <v>0</v>
      </c>
      <c r="C26" s="359" t="s">
        <v>695</v>
      </c>
      <c r="D26" s="359" t="s">
        <v>700</v>
      </c>
      <c r="E26" s="359" t="s">
        <v>701</v>
      </c>
      <c r="F26" s="359" t="s">
        <v>703</v>
      </c>
      <c r="G26" s="359" t="s">
        <v>697</v>
      </c>
      <c r="H26" s="452" t="s">
        <v>373</v>
      </c>
    </row>
    <row r="27" spans="2:9">
      <c r="B27" s="158" t="str">
        <f>"As at "&amp;'Top Sheet'!C5</f>
        <v>As at 1st April,2022</v>
      </c>
      <c r="C27" s="882"/>
      <c r="D27" s="882"/>
      <c r="E27" s="882"/>
      <c r="F27" s="882"/>
      <c r="G27" s="882"/>
      <c r="H27" s="27">
        <f>SUM(C27:G27)</f>
        <v>0</v>
      </c>
      <c r="I27" s="607" t="s">
        <v>707</v>
      </c>
    </row>
    <row r="28" spans="2:9">
      <c r="B28" s="159" t="s">
        <v>708</v>
      </c>
      <c r="C28" s="883"/>
      <c r="D28" s="883"/>
      <c r="E28" s="883"/>
      <c r="F28" s="883"/>
      <c r="G28" s="883"/>
      <c r="H28" s="13"/>
    </row>
    <row r="29" spans="2:9">
      <c r="B29" s="172" t="s">
        <v>709</v>
      </c>
      <c r="C29" s="883"/>
      <c r="D29" s="883"/>
      <c r="E29" s="883"/>
      <c r="F29" s="883"/>
      <c r="G29" s="883"/>
      <c r="H29" s="13">
        <f>SUM(C29:G29)</f>
        <v>0</v>
      </c>
      <c r="I29" s="607" t="s">
        <v>710</v>
      </c>
    </row>
    <row r="30" spans="2:9">
      <c r="B30" s="172" t="s">
        <v>711</v>
      </c>
      <c r="C30" s="883"/>
      <c r="D30" s="883"/>
      <c r="E30" s="883"/>
      <c r="F30" s="883"/>
      <c r="G30" s="883"/>
      <c r="H30" s="13">
        <f>SUM(C30:G30)</f>
        <v>0</v>
      </c>
      <c r="I30" s="607" t="s">
        <v>712</v>
      </c>
    </row>
    <row r="31" spans="2:9" ht="12.75" thickBot="1">
      <c r="B31" s="160" t="str">
        <f>"As at "&amp;'Top Sheet'!C4</f>
        <v>As at  31 Mar 2023</v>
      </c>
      <c r="C31" s="28">
        <f>SUM(C27:C30)</f>
        <v>0</v>
      </c>
      <c r="D31" s="28">
        <f>SUM(D27:D30)</f>
        <v>0</v>
      </c>
      <c r="E31" s="28">
        <f>SUM(E27:E30)</f>
        <v>0</v>
      </c>
      <c r="F31" s="28">
        <f>SUM(F27:F30)</f>
        <v>0</v>
      </c>
      <c r="G31" s="28">
        <f>SUM(G27:G30)</f>
        <v>0</v>
      </c>
      <c r="H31" s="29">
        <f>SUM(C31:G31)</f>
        <v>0</v>
      </c>
    </row>
    <row r="33" spans="2:8" ht="12.75" hidden="1" thickBot="1">
      <c r="B33" s="74" t="s">
        <v>713</v>
      </c>
    </row>
    <row r="34" spans="2:8" hidden="1">
      <c r="B34" s="162" t="s">
        <v>0</v>
      </c>
      <c r="C34" s="259" t="s">
        <v>714</v>
      </c>
      <c r="D34" s="259"/>
      <c r="E34" s="260" t="s">
        <v>715</v>
      </c>
    </row>
    <row r="35" spans="2:8" hidden="1">
      <c r="B35" s="159" t="s">
        <v>490</v>
      </c>
      <c r="C35" s="891"/>
      <c r="D35" s="891"/>
      <c r="E35" s="13">
        <v>-508.26391999999987</v>
      </c>
    </row>
    <row r="36" spans="2:8" hidden="1">
      <c r="B36" s="159" t="s">
        <v>716</v>
      </c>
      <c r="C36" s="891"/>
      <c r="D36" s="891"/>
      <c r="E36" s="13">
        <v>0</v>
      </c>
    </row>
    <row r="37" spans="2:8" hidden="1">
      <c r="B37" s="159" t="s">
        <v>717</v>
      </c>
      <c r="C37" s="891"/>
      <c r="D37" s="891"/>
      <c r="E37" s="13">
        <v>0</v>
      </c>
    </row>
    <row r="38" spans="2:8" ht="12.75" hidden="1" thickBot="1">
      <c r="B38" s="160" t="s">
        <v>494</v>
      </c>
      <c r="C38" s="103"/>
      <c r="D38" s="103"/>
      <c r="E38" s="88">
        <f>SUM(E35:E37)</f>
        <v>-508.26391999999987</v>
      </c>
    </row>
    <row r="39" spans="2:8" hidden="1"/>
    <row r="40" spans="2:8" hidden="1"/>
    <row r="41" spans="2:8">
      <c r="B41" s="74" t="s">
        <v>718</v>
      </c>
    </row>
    <row r="42" spans="2:8">
      <c r="B42" s="1099" t="s">
        <v>719</v>
      </c>
      <c r="C42" s="1100"/>
      <c r="D42" s="1100"/>
      <c r="E42" s="1100"/>
      <c r="F42" s="1100"/>
      <c r="G42" s="1100"/>
      <c r="H42" s="1100"/>
    </row>
    <row r="43" spans="2:8">
      <c r="B43" s="1100"/>
      <c r="C43" s="1100"/>
      <c r="D43" s="1100"/>
      <c r="E43" s="1100"/>
      <c r="F43" s="1100"/>
      <c r="G43" s="1100"/>
      <c r="H43" s="1100"/>
    </row>
    <row r="44" spans="2:8">
      <c r="B44" s="1100"/>
      <c r="C44" s="1100"/>
      <c r="D44" s="1100"/>
      <c r="E44" s="1100"/>
      <c r="F44" s="1100"/>
      <c r="G44" s="1100"/>
      <c r="H44" s="1100"/>
    </row>
    <row r="45" spans="2:8">
      <c r="B45" s="1100"/>
      <c r="C45" s="1100"/>
      <c r="D45" s="1100"/>
      <c r="E45" s="1100"/>
      <c r="F45" s="1100"/>
      <c r="G45" s="1100"/>
      <c r="H45" s="1100"/>
    </row>
  </sheetData>
  <customSheetViews>
    <customSheetView guid="{96F1B851-9F8A-4FD0-811B-FD39A764D1E6}">
      <selection activeCell="D21" sqref="D21"/>
      <pageMargins left="0" right="0" top="0" bottom="0" header="0" footer="0"/>
      <pageSetup paperSize="9" scale="65" orientation="portrait" r:id="rId1"/>
    </customSheetView>
    <customSheetView guid="{FAF6636C-C982-4E87-BB0F-333AB9C785FB}">
      <pageMargins left="0" right="0" top="0" bottom="0" header="0" footer="0"/>
    </customSheetView>
    <customSheetView guid="{A78E47A5-AEA5-4FAA-816D-26AC70AB2BA5}" showGridLines="0">
      <selection activeCell="E15" sqref="E15"/>
      <pageMargins left="0" right="0" top="0" bottom="0" header="0" footer="0"/>
    </customSheetView>
  </customSheetViews>
  <mergeCells count="1">
    <mergeCell ref="B42:H45"/>
  </mergeCells>
  <pageMargins left="0.3" right="0.3" top="0.75" bottom="0.75" header="0.3" footer="0.3"/>
  <pageSetup paperSize="9" scale="66" orientation="portrait" r:id="rId2"/>
  <colBreaks count="1" manualBreakCount="1">
    <brk id="8" max="1048575" man="1"/>
  </colBreak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B1:K161"/>
  <sheetViews>
    <sheetView showGridLines="0" view="pageBreakPreview" topLeftCell="A52" zoomScale="90" zoomScaleNormal="100" zoomScaleSheetLayoutView="90" workbookViewId="0">
      <selection activeCell="C61" sqref="C61"/>
    </sheetView>
  </sheetViews>
  <sheetFormatPr defaultColWidth="9.140625" defaultRowHeight="12"/>
  <cols>
    <col min="1" max="1" width="1.7109375" style="38" customWidth="1"/>
    <col min="2" max="2" width="74.7109375" style="75" customWidth="1"/>
    <col min="3" max="3" width="20.7109375" style="12" customWidth="1"/>
    <col min="4" max="4" width="20.140625" style="12" customWidth="1"/>
    <col min="5" max="5" width="11" style="628" bestFit="1" customWidth="1"/>
    <col min="6" max="16384" width="9.140625" style="38"/>
  </cols>
  <sheetData>
    <row r="1" spans="2:6" ht="10.15" hidden="1" customHeight="1"/>
    <row r="2" spans="2:6">
      <c r="B2" s="163" t="str">
        <f>Tax!B1</f>
        <v>Muscat Desert Adventures Tourism LLC</v>
      </c>
    </row>
    <row r="3" spans="2:6">
      <c r="B3" s="163" t="str">
        <f>Tax!B2</f>
        <v>Notes forming part of the Financial Statements as at and for the 12 months ended 31 MAR 2023</v>
      </c>
    </row>
    <row r="4" spans="2:6">
      <c r="B4" s="163"/>
    </row>
    <row r="5" spans="2:6" ht="12.75" thickBot="1">
      <c r="B5" s="74" t="s">
        <v>720</v>
      </c>
    </row>
    <row r="6" spans="2:6">
      <c r="B6" s="479" t="s">
        <v>0</v>
      </c>
      <c r="C6" s="411" t="str">
        <f>'Top Sheet'!C4</f>
        <v xml:space="preserve"> 31 Mar 2023</v>
      </c>
      <c r="D6" s="1051" t="s">
        <v>8</v>
      </c>
      <c r="E6" s="1051"/>
      <c r="F6" s="1079"/>
    </row>
    <row r="7" spans="2:6">
      <c r="B7" s="159" t="s">
        <v>721</v>
      </c>
      <c r="C7" s="883">
        <f>'Trial Balance'!K61</f>
        <v>-815280.27</v>
      </c>
      <c r="D7" s="903">
        <v>-296340.32999999996</v>
      </c>
    </row>
    <row r="8" spans="2:6">
      <c r="B8" s="159" t="s">
        <v>722</v>
      </c>
      <c r="C8" s="883"/>
      <c r="D8" s="903"/>
    </row>
    <row r="9" spans="2:6">
      <c r="B9" s="170" t="s">
        <v>723</v>
      </c>
      <c r="C9" s="883"/>
      <c r="D9" s="903"/>
    </row>
    <row r="10" spans="2:6">
      <c r="B10" s="172" t="s">
        <v>724</v>
      </c>
      <c r="C10" s="883"/>
      <c r="D10" s="903"/>
    </row>
    <row r="11" spans="2:6">
      <c r="B11" s="172" t="s">
        <v>725</v>
      </c>
      <c r="C11" s="883"/>
      <c r="D11" s="903"/>
    </row>
    <row r="12" spans="2:6" ht="12.75" thickBot="1">
      <c r="B12" s="195" t="s">
        <v>373</v>
      </c>
      <c r="C12" s="28">
        <f>SUM(C7:C11)</f>
        <v>-815280.27</v>
      </c>
      <c r="D12" s="28">
        <f>SUM(D7:D11)</f>
        <v>-296340.32999999996</v>
      </c>
    </row>
    <row r="14" spans="2:6">
      <c r="B14" s="74" t="s">
        <v>726</v>
      </c>
    </row>
    <row r="15" spans="2:6" ht="12.75" thickBot="1">
      <c r="B15" s="74" t="s">
        <v>727</v>
      </c>
    </row>
    <row r="16" spans="2:6" ht="12.75" hidden="1" thickBot="1"/>
    <row r="17" spans="2:6">
      <c r="B17" s="479" t="s">
        <v>0</v>
      </c>
      <c r="C17" s="411" t="str">
        <f>'Top Sheet'!C4</f>
        <v xml:space="preserve"> 31 Mar 2023</v>
      </c>
      <c r="D17" s="611" t="s">
        <v>299</v>
      </c>
    </row>
    <row r="18" spans="2:6">
      <c r="B18" s="159" t="s">
        <v>728</v>
      </c>
      <c r="C18" s="883"/>
      <c r="D18" s="883"/>
    </row>
    <row r="19" spans="2:6">
      <c r="B19" s="172"/>
      <c r="C19" s="883"/>
      <c r="D19" s="883"/>
    </row>
    <row r="20" spans="2:6">
      <c r="B20" s="172" t="s">
        <v>729</v>
      </c>
      <c r="C20" s="883"/>
      <c r="D20" s="903"/>
    </row>
    <row r="21" spans="2:6">
      <c r="B21" s="172" t="s">
        <v>730</v>
      </c>
      <c r="C21" s="883"/>
      <c r="D21" s="903"/>
    </row>
    <row r="22" spans="2:6">
      <c r="B22" s="172" t="s">
        <v>731</v>
      </c>
      <c r="C22" s="883"/>
      <c r="D22" s="903"/>
    </row>
    <row r="23" spans="2:6">
      <c r="B23" s="172" t="s">
        <v>732</v>
      </c>
      <c r="C23" s="883">
        <v>0</v>
      </c>
      <c r="D23" s="883">
        <v>0</v>
      </c>
    </row>
    <row r="24" spans="2:6">
      <c r="B24" s="159" t="s">
        <v>733</v>
      </c>
      <c r="C24" s="883"/>
      <c r="D24" s="883"/>
    </row>
    <row r="25" spans="2:6">
      <c r="B25" s="172" t="s">
        <v>734</v>
      </c>
      <c r="C25" s="883"/>
      <c r="D25" s="903"/>
    </row>
    <row r="26" spans="2:6">
      <c r="B26" s="172" t="s">
        <v>735</v>
      </c>
      <c r="C26" s="883"/>
      <c r="D26" s="903"/>
    </row>
    <row r="27" spans="2:6" ht="14.25">
      <c r="B27" s="159" t="s">
        <v>736</v>
      </c>
      <c r="C27" s="883"/>
      <c r="D27" s="903"/>
      <c r="F27" s="632"/>
    </row>
    <row r="28" spans="2:6">
      <c r="B28" s="159" t="s">
        <v>197</v>
      </c>
      <c r="C28" s="883">
        <f>'Trial Balance'!K106</f>
        <v>0</v>
      </c>
      <c r="D28" s="903">
        <v>-7414.02</v>
      </c>
    </row>
    <row r="29" spans="2:6">
      <c r="B29" s="159" t="s">
        <v>737</v>
      </c>
      <c r="C29" s="883"/>
      <c r="D29" s="903"/>
    </row>
    <row r="30" spans="2:6">
      <c r="B30" s="159" t="s">
        <v>738</v>
      </c>
      <c r="C30" s="883"/>
      <c r="D30" s="903"/>
    </row>
    <row r="31" spans="2:6">
      <c r="B31" s="159" t="s">
        <v>739</v>
      </c>
      <c r="C31" s="883"/>
      <c r="D31" s="903"/>
    </row>
    <row r="32" spans="2:6">
      <c r="B32" s="159" t="s">
        <v>740</v>
      </c>
      <c r="C32" s="883"/>
      <c r="D32" s="903"/>
    </row>
    <row r="33" spans="2:6">
      <c r="B33" s="159" t="s">
        <v>741</v>
      </c>
      <c r="C33" s="883"/>
      <c r="D33" s="903"/>
    </row>
    <row r="34" spans="2:6">
      <c r="B34" s="159" t="s">
        <v>742</v>
      </c>
      <c r="C34" s="883">
        <f>'Trial Balance'!K62+'Trial Balance'!K68+'Trial Balance'!K109</f>
        <v>-11721.42</v>
      </c>
      <c r="D34" s="903"/>
    </row>
    <row r="35" spans="2:6" ht="12.75" thickBot="1">
      <c r="B35" s="195" t="s">
        <v>373</v>
      </c>
      <c r="C35" s="615">
        <f>SUM(C19:C34)</f>
        <v>-11721.42</v>
      </c>
      <c r="D35" s="28">
        <f>SUM(D19:D34)</f>
        <v>-7414.02</v>
      </c>
    </row>
    <row r="37" spans="2:6" ht="12.75" thickBot="1">
      <c r="B37" s="74" t="s">
        <v>743</v>
      </c>
    </row>
    <row r="38" spans="2:6" ht="12.75" hidden="1" thickBot="1"/>
    <row r="39" spans="2:6">
      <c r="B39" s="479" t="s">
        <v>0</v>
      </c>
      <c r="C39" s="411" t="str">
        <f>'Top Sheet'!C4</f>
        <v xml:space="preserve"> 31 Mar 2023</v>
      </c>
      <c r="D39" s="1051" t="s">
        <v>8</v>
      </c>
      <c r="E39" s="1051"/>
      <c r="F39" s="1079"/>
    </row>
    <row r="40" spans="2:6">
      <c r="B40" s="159" t="s">
        <v>744</v>
      </c>
      <c r="C40" s="883">
        <f>'Trial Balance'!K67</f>
        <v>0</v>
      </c>
      <c r="D40" s="903">
        <v>-9714.2900000000009</v>
      </c>
      <c r="E40" s="628" t="s">
        <v>745</v>
      </c>
    </row>
    <row r="41" spans="2:6" ht="24">
      <c r="B41" s="152" t="s">
        <v>746</v>
      </c>
      <c r="C41" s="883">
        <f>'Trial Balance'!K110+'Trial Balance'!K64</f>
        <v>-10.319999999999993</v>
      </c>
      <c r="D41" s="903">
        <v>-303.39999999999998</v>
      </c>
      <c r="E41" s="628" t="s">
        <v>747</v>
      </c>
    </row>
    <row r="42" spans="2:6" ht="12.75" thickBot="1">
      <c r="B42" s="195" t="s">
        <v>373</v>
      </c>
      <c r="C42" s="28">
        <f>SUM(C40:C41)</f>
        <v>-10.319999999999993</v>
      </c>
      <c r="D42" s="28">
        <f>SUM(D40:D41)</f>
        <v>-10017.69</v>
      </c>
    </row>
    <row r="44" spans="2:6" ht="12.75" thickBot="1">
      <c r="B44" s="74" t="s">
        <v>748</v>
      </c>
    </row>
    <row r="45" spans="2:6">
      <c r="B45" s="479" t="s">
        <v>0</v>
      </c>
      <c r="C45" s="411" t="str">
        <f>'Top Sheet'!C4</f>
        <v xml:space="preserve"> 31 Mar 2023</v>
      </c>
      <c r="D45" s="1051" t="s">
        <v>8</v>
      </c>
      <c r="E45" s="1051"/>
      <c r="F45" s="1079"/>
    </row>
    <row r="46" spans="2:6">
      <c r="B46" s="159" t="s">
        <v>146</v>
      </c>
      <c r="C46" s="883">
        <f>'Trial Balance'!K70+'Trial Balance'!K75</f>
        <v>65130.31</v>
      </c>
      <c r="D46" s="903">
        <v>38468.300000000003</v>
      </c>
    </row>
    <row r="47" spans="2:6">
      <c r="B47" s="159" t="s">
        <v>749</v>
      </c>
      <c r="C47" s="883">
        <f>'Trial Balance'!K74</f>
        <v>2392.4899999999998</v>
      </c>
      <c r="D47" s="903">
        <v>1898.92</v>
      </c>
    </row>
    <row r="48" spans="2:6">
      <c r="B48" s="159" t="s">
        <v>148</v>
      </c>
      <c r="C48" s="883">
        <f>'Trial Balance'!K71</f>
        <v>1113</v>
      </c>
      <c r="D48" s="903">
        <v>236.73000000000002</v>
      </c>
    </row>
    <row r="49" spans="2:6">
      <c r="B49" s="159" t="s">
        <v>750</v>
      </c>
      <c r="C49" s="883"/>
      <c r="D49" s="903"/>
    </row>
    <row r="50" spans="2:6">
      <c r="B50" s="159" t="s">
        <v>751</v>
      </c>
      <c r="C50" s="883">
        <f>'Trial Balance'!K77</f>
        <v>1448.9</v>
      </c>
      <c r="D50" s="903">
        <v>767.91000000000008</v>
      </c>
    </row>
    <row r="51" spans="2:6">
      <c r="B51" s="159" t="s">
        <v>752</v>
      </c>
      <c r="C51" s="883">
        <f>'Trial Balance'!K72+'Trial Balance'!K73</f>
        <v>2293.87</v>
      </c>
      <c r="D51" s="903">
        <v>1772.0900000000001</v>
      </c>
    </row>
    <row r="52" spans="2:6">
      <c r="B52" s="159" t="s">
        <v>154</v>
      </c>
      <c r="C52" s="883">
        <f>'Trial Balance'!K76+'Trial Balance'!K78+'Trial Balance'!K79+'Trial Balance'!K80</f>
        <v>1094.5999999999999</v>
      </c>
      <c r="D52" s="903">
        <v>1586.36</v>
      </c>
    </row>
    <row r="53" spans="2:6">
      <c r="B53" s="159" t="s">
        <v>753</v>
      </c>
      <c r="C53" s="883"/>
      <c r="D53" s="903"/>
    </row>
    <row r="54" spans="2:6" ht="12.75" thickBot="1">
      <c r="B54" s="195" t="s">
        <v>373</v>
      </c>
      <c r="C54" s="28">
        <f>SUM(C46:C53)</f>
        <v>73473.17</v>
      </c>
      <c r="D54" s="28">
        <f>SUM(D46:D53)</f>
        <v>44730.310000000012</v>
      </c>
    </row>
    <row r="56" spans="2:6" ht="12.75" thickBot="1">
      <c r="B56" s="74" t="s">
        <v>754</v>
      </c>
    </row>
    <row r="57" spans="2:6">
      <c r="B57" s="479" t="s">
        <v>0</v>
      </c>
      <c r="C57" s="411" t="str">
        <f>'Top Sheet'!C4</f>
        <v xml:space="preserve"> 31 Mar 2023</v>
      </c>
      <c r="D57" s="1051" t="s">
        <v>8</v>
      </c>
      <c r="E57" s="1051"/>
      <c r="F57" s="1079"/>
    </row>
    <row r="58" spans="2:6">
      <c r="B58" s="159" t="s">
        <v>755</v>
      </c>
      <c r="C58" s="903">
        <f>'Trial Balance'!K108+'Trial Balance'!K107</f>
        <v>514.16000000000008</v>
      </c>
      <c r="D58" s="903">
        <v>162.36000000000001</v>
      </c>
      <c r="E58" s="628" t="s">
        <v>756</v>
      </c>
    </row>
    <row r="59" spans="2:6">
      <c r="B59" s="159" t="s">
        <v>757</v>
      </c>
      <c r="C59" s="903">
        <f>Intangibles!C14</f>
        <v>0</v>
      </c>
      <c r="D59" s="903"/>
      <c r="E59" s="628" t="s">
        <v>758</v>
      </c>
    </row>
    <row r="60" spans="2:6">
      <c r="B60" s="619" t="s">
        <v>759</v>
      </c>
      <c r="C60" s="903">
        <f>'ROU Assets'!I16</f>
        <v>0</v>
      </c>
      <c r="D60" s="903"/>
      <c r="E60" s="628" t="s">
        <v>760</v>
      </c>
    </row>
    <row r="61" spans="2:6" ht="12.75" thickBot="1">
      <c r="B61" s="195" t="s">
        <v>373</v>
      </c>
      <c r="C61" s="616">
        <f>SUM(C58:C60)</f>
        <v>514.16000000000008</v>
      </c>
      <c r="D61" s="28">
        <f>D58+D60</f>
        <v>162.36000000000001</v>
      </c>
    </row>
    <row r="63" spans="2:6" ht="12.75" thickBot="1">
      <c r="B63" s="74" t="s">
        <v>761</v>
      </c>
    </row>
    <row r="64" spans="2:6">
      <c r="B64" s="479" t="s">
        <v>0</v>
      </c>
      <c r="C64" s="411" t="str">
        <f>'Top Sheet'!C4</f>
        <v xml:space="preserve"> 31 Mar 2023</v>
      </c>
      <c r="D64" s="1051" t="s">
        <v>8</v>
      </c>
      <c r="E64" s="1051"/>
      <c r="F64" s="1079"/>
    </row>
    <row r="65" spans="2:6">
      <c r="B65" s="159" t="s">
        <v>190</v>
      </c>
      <c r="C65" s="883">
        <f>'Trial Balance'!K101+'Trial Balance'!K102</f>
        <v>11476</v>
      </c>
      <c r="D65" s="903">
        <v>10672.64</v>
      </c>
    </row>
    <row r="66" spans="2:6">
      <c r="B66" s="159" t="s">
        <v>762</v>
      </c>
      <c r="C66" s="883"/>
      <c r="D66" s="903"/>
    </row>
    <row r="67" spans="2:6">
      <c r="B67" s="159" t="s">
        <v>763</v>
      </c>
      <c r="C67" s="883"/>
      <c r="D67" s="903"/>
    </row>
    <row r="68" spans="2:6">
      <c r="B68" s="159" t="s">
        <v>764</v>
      </c>
      <c r="C68" s="922"/>
      <c r="D68" s="923"/>
    </row>
    <row r="69" spans="2:6">
      <c r="B69" s="159" t="s">
        <v>765</v>
      </c>
      <c r="C69" s="922"/>
      <c r="D69" s="923"/>
    </row>
    <row r="70" spans="2:6">
      <c r="B70" s="159" t="s">
        <v>172</v>
      </c>
      <c r="C70" s="883">
        <f>'Trial Balance'!K103+'Trial Balance'!K89+'Trial Balance'!K104</f>
        <v>2899.69</v>
      </c>
      <c r="D70" s="903">
        <v>1265.58</v>
      </c>
    </row>
    <row r="71" spans="2:6">
      <c r="B71" s="159" t="s">
        <v>178</v>
      </c>
      <c r="C71" s="883">
        <f>'Trial Balance'!K93</f>
        <v>532.66</v>
      </c>
      <c r="D71" s="903">
        <v>631.39</v>
      </c>
    </row>
    <row r="72" spans="2:6">
      <c r="B72" s="159" t="s">
        <v>766</v>
      </c>
      <c r="C72" s="883"/>
      <c r="D72" s="903"/>
    </row>
    <row r="73" spans="2:6">
      <c r="B73" s="159" t="s">
        <v>767</v>
      </c>
      <c r="C73" s="883"/>
      <c r="D73" s="903"/>
    </row>
    <row r="74" spans="2:6">
      <c r="B74" s="159" t="s">
        <v>768</v>
      </c>
      <c r="C74" s="883"/>
      <c r="D74" s="903"/>
    </row>
    <row r="75" spans="2:6" ht="14.25">
      <c r="B75" s="159" t="s">
        <v>769</v>
      </c>
      <c r="C75" s="883">
        <f>'Trial Balance'!K83+'Trial Balance'!K84</f>
        <v>2642.75</v>
      </c>
      <c r="D75" s="903">
        <v>689.92</v>
      </c>
      <c r="F75" s="632"/>
    </row>
    <row r="76" spans="2:6">
      <c r="B76" s="159" t="s">
        <v>770</v>
      </c>
      <c r="C76" s="883">
        <f>'Trial Balance'!K94+'Trial Balance'!K95+'Trial Balance'!K97+'Trial Balance'!K98</f>
        <v>3470.66</v>
      </c>
      <c r="D76" s="903">
        <v>3265.83</v>
      </c>
    </row>
    <row r="77" spans="2:6">
      <c r="B77" s="159" t="s">
        <v>771</v>
      </c>
      <c r="C77" s="883"/>
      <c r="D77" s="903"/>
    </row>
    <row r="78" spans="2:6">
      <c r="B78" s="159" t="s">
        <v>772</v>
      </c>
      <c r="C78" s="883"/>
      <c r="D78" s="903"/>
    </row>
    <row r="79" spans="2:6">
      <c r="B79" s="159" t="s">
        <v>176</v>
      </c>
      <c r="C79" s="883">
        <f>'Trial Balance'!K92</f>
        <v>8607</v>
      </c>
      <c r="D79" s="903">
        <v>8519.7999999999993</v>
      </c>
    </row>
    <row r="80" spans="2:6">
      <c r="B80" s="159" t="s">
        <v>773</v>
      </c>
      <c r="C80" s="883"/>
      <c r="D80" s="903"/>
    </row>
    <row r="81" spans="2:5">
      <c r="B81" s="159" t="s">
        <v>774</v>
      </c>
      <c r="C81" s="883"/>
      <c r="D81" s="903"/>
    </row>
    <row r="82" spans="2:5">
      <c r="B82" s="159" t="s">
        <v>775</v>
      </c>
      <c r="C82" s="883"/>
      <c r="D82" s="903"/>
    </row>
    <row r="83" spans="2:5">
      <c r="B83" s="159" t="s">
        <v>776</v>
      </c>
      <c r="C83" s="883"/>
      <c r="D83" s="903"/>
    </row>
    <row r="84" spans="2:5">
      <c r="B84" s="159" t="s">
        <v>777</v>
      </c>
      <c r="C84" s="883">
        <f>'Trial Balance'!K87+'Trial Balance'!K88</f>
        <v>6870.5400000000009</v>
      </c>
      <c r="D84" s="903">
        <v>6158.3499999999995</v>
      </c>
    </row>
    <row r="85" spans="2:5">
      <c r="B85" s="159" t="s">
        <v>778</v>
      </c>
      <c r="C85" s="883"/>
      <c r="D85" s="903"/>
    </row>
    <row r="86" spans="2:5">
      <c r="B86" s="159" t="s">
        <v>779</v>
      </c>
      <c r="C86" s="883"/>
      <c r="D86" s="903"/>
    </row>
    <row r="87" spans="2:5" ht="24">
      <c r="B87" s="152" t="s">
        <v>780</v>
      </c>
      <c r="C87" s="883"/>
      <c r="D87" s="903"/>
      <c r="E87" s="628" t="s">
        <v>781</v>
      </c>
    </row>
    <row r="88" spans="2:5">
      <c r="B88" s="159" t="s">
        <v>782</v>
      </c>
      <c r="C88" s="883"/>
      <c r="D88" s="903"/>
    </row>
    <row r="89" spans="2:5">
      <c r="B89" s="159" t="s">
        <v>783</v>
      </c>
      <c r="C89" s="883"/>
      <c r="D89" s="903"/>
    </row>
    <row r="90" spans="2:5">
      <c r="B90" s="159" t="s">
        <v>784</v>
      </c>
      <c r="C90" s="883">
        <f>'Trial Balance'!K90</f>
        <v>0</v>
      </c>
      <c r="D90" s="903">
        <v>0</v>
      </c>
    </row>
    <row r="91" spans="2:5">
      <c r="B91" s="159" t="s">
        <v>785</v>
      </c>
      <c r="C91" s="883"/>
      <c r="D91" s="903"/>
    </row>
    <row r="92" spans="2:5">
      <c r="B92" s="159" t="s">
        <v>786</v>
      </c>
      <c r="C92" s="883"/>
      <c r="D92" s="903"/>
    </row>
    <row r="93" spans="2:5">
      <c r="B93" s="159" t="s">
        <v>787</v>
      </c>
      <c r="C93" s="883"/>
      <c r="D93" s="903"/>
    </row>
    <row r="94" spans="2:5">
      <c r="B94" s="159" t="s">
        <v>167</v>
      </c>
      <c r="C94" s="883">
        <f>'Trial Balance'!K85+'Trial Balance'!K91+'Trial Balance'!K99+'Trial Balance'!K81</f>
        <v>7506.57</v>
      </c>
      <c r="D94" s="903">
        <v>662.3</v>
      </c>
    </row>
    <row r="95" spans="2:5" ht="12.75" thickBot="1">
      <c r="B95" s="195" t="s">
        <v>373</v>
      </c>
      <c r="C95" s="28">
        <f>SUM(C65:C94)</f>
        <v>44005.87</v>
      </c>
      <c r="D95" s="28">
        <f>SUM(D65:D94)</f>
        <v>31865.809999999998</v>
      </c>
    </row>
    <row r="96" spans="2:5" hidden="1">
      <c r="B96" s="196" t="s">
        <v>788</v>
      </c>
      <c r="C96" s="44"/>
      <c r="D96" s="44"/>
    </row>
    <row r="98" spans="2:10" ht="24.75" hidden="1" thickBot="1">
      <c r="B98" s="620" t="s">
        <v>789</v>
      </c>
      <c r="C98" s="86"/>
      <c r="D98" s="86"/>
    </row>
    <row r="99" spans="2:10" ht="24" hidden="1">
      <c r="B99" s="479" t="s">
        <v>0</v>
      </c>
      <c r="C99" s="411" t="str">
        <f>'Top Sheet'!C4</f>
        <v xml:space="preserve"> 31 Mar 2023</v>
      </c>
      <c r="D99" s="611" t="s">
        <v>790</v>
      </c>
    </row>
    <row r="100" spans="2:10" hidden="1">
      <c r="B100" s="197" t="s">
        <v>791</v>
      </c>
      <c r="C100" s="853"/>
      <c r="D100" s="853"/>
    </row>
    <row r="101" spans="2:10" hidden="1">
      <c r="B101" s="197" t="s">
        <v>792</v>
      </c>
      <c r="C101" s="853"/>
      <c r="D101" s="853"/>
    </row>
    <row r="102" spans="2:10" ht="12" hidden="1" customHeight="1">
      <c r="B102" s="198" t="s">
        <v>793</v>
      </c>
      <c r="C102" s="851"/>
      <c r="D102" s="858"/>
      <c r="F102" s="1101" t="s">
        <v>794</v>
      </c>
      <c r="G102" s="1101"/>
      <c r="H102" s="1101"/>
      <c r="I102" s="1101"/>
      <c r="J102" s="1101"/>
    </row>
    <row r="103" spans="2:10" hidden="1">
      <c r="B103" s="198" t="s">
        <v>795</v>
      </c>
      <c r="C103" s="851"/>
      <c r="D103" s="858"/>
      <c r="F103" s="1101"/>
      <c r="G103" s="1101"/>
      <c r="H103" s="1101"/>
      <c r="I103" s="1101"/>
      <c r="J103" s="1101"/>
    </row>
    <row r="104" spans="2:10" hidden="1">
      <c r="B104" s="198" t="s">
        <v>796</v>
      </c>
      <c r="C104" s="851"/>
      <c r="D104" s="858"/>
      <c r="F104" s="1101"/>
      <c r="G104" s="1101"/>
      <c r="H104" s="1101"/>
      <c r="I104" s="1101"/>
      <c r="J104" s="1101"/>
    </row>
    <row r="105" spans="2:10" hidden="1">
      <c r="B105" s="197" t="s">
        <v>797</v>
      </c>
      <c r="C105" s="853"/>
      <c r="D105" s="853"/>
      <c r="F105" s="1101"/>
      <c r="G105" s="1101"/>
      <c r="H105" s="1101"/>
      <c r="I105" s="1101"/>
      <c r="J105" s="1101"/>
    </row>
    <row r="106" spans="2:10" hidden="1">
      <c r="B106" s="198" t="s">
        <v>798</v>
      </c>
      <c r="C106" s="851"/>
      <c r="D106" s="858"/>
      <c r="F106" s="1101"/>
      <c r="G106" s="1101"/>
      <c r="H106" s="1101"/>
      <c r="I106" s="1101"/>
      <c r="J106" s="1101"/>
    </row>
    <row r="107" spans="2:10" ht="12.75" hidden="1" thickBot="1">
      <c r="B107" s="199" t="s">
        <v>799</v>
      </c>
      <c r="C107" s="21">
        <f>SUM(C102:C106)</f>
        <v>0</v>
      </c>
      <c r="D107" s="21">
        <f>SUM(D102:D106)</f>
        <v>0</v>
      </c>
    </row>
    <row r="108" spans="2:10" hidden="1">
      <c r="B108" s="175"/>
      <c r="C108" s="52"/>
      <c r="D108" s="52"/>
    </row>
    <row r="109" spans="2:10" hidden="1">
      <c r="B109" s="175"/>
      <c r="C109" s="52"/>
      <c r="D109" s="52"/>
    </row>
    <row r="110" spans="2:10" ht="12.75" hidden="1" thickBot="1">
      <c r="B110" s="173" t="s">
        <v>800</v>
      </c>
      <c r="C110" s="86"/>
      <c r="D110" s="86"/>
    </row>
    <row r="111" spans="2:10" ht="24" hidden="1">
      <c r="B111" s="479" t="s">
        <v>0</v>
      </c>
      <c r="C111" s="411" t="str">
        <f>'Top Sheet'!C4</f>
        <v xml:space="preserve"> 31 Mar 2023</v>
      </c>
      <c r="D111" s="611" t="s">
        <v>790</v>
      </c>
    </row>
    <row r="112" spans="2:10" hidden="1">
      <c r="B112" s="200" t="s">
        <v>801</v>
      </c>
      <c r="C112" s="860"/>
      <c r="D112" s="895"/>
    </row>
    <row r="113" spans="2:6" hidden="1">
      <c r="B113" s="200" t="s">
        <v>802</v>
      </c>
      <c r="C113" s="860"/>
      <c r="D113" s="860"/>
    </row>
    <row r="114" spans="2:6" ht="36.75" hidden="1" thickBot="1">
      <c r="B114" s="128" t="s">
        <v>803</v>
      </c>
      <c r="C114" s="24"/>
      <c r="D114" s="480"/>
    </row>
    <row r="115" spans="2:6" ht="36" hidden="1">
      <c r="B115" s="201" t="s">
        <v>804</v>
      </c>
      <c r="C115" s="194">
        <v>0</v>
      </c>
      <c r="D115" s="194">
        <v>0</v>
      </c>
    </row>
    <row r="116" spans="2:6" ht="48.75" hidden="1" thickBot="1">
      <c r="B116" s="128" t="s">
        <v>805</v>
      </c>
      <c r="C116" s="24">
        <v>0</v>
      </c>
      <c r="D116" s="24">
        <v>0</v>
      </c>
    </row>
    <row r="117" spans="2:6">
      <c r="B117" s="175"/>
      <c r="C117" s="26"/>
      <c r="D117" s="26"/>
    </row>
    <row r="118" spans="2:6" ht="12.75" thickBot="1">
      <c r="B118" s="74" t="s">
        <v>806</v>
      </c>
    </row>
    <row r="119" spans="2:6">
      <c r="B119" s="479" t="s">
        <v>0</v>
      </c>
      <c r="C119" s="411" t="str">
        <f>'Top Sheet'!C4</f>
        <v xml:space="preserve"> 31 Mar 2023</v>
      </c>
      <c r="D119" s="1051" t="s">
        <v>8</v>
      </c>
      <c r="E119" s="1051"/>
      <c r="F119" s="1079"/>
    </row>
    <row r="120" spans="2:6" ht="24">
      <c r="B120" s="155" t="s">
        <v>807</v>
      </c>
      <c r="C120" s="860"/>
      <c r="D120" s="895"/>
    </row>
    <row r="121" spans="2:6">
      <c r="B121" s="155" t="s">
        <v>808</v>
      </c>
      <c r="C121" s="860"/>
      <c r="D121" s="895"/>
    </row>
    <row r="122" spans="2:6">
      <c r="B122" s="639" t="s">
        <v>809</v>
      </c>
      <c r="C122" s="895"/>
      <c r="D122" s="903"/>
    </row>
    <row r="123" spans="2:6">
      <c r="B123" s="159" t="s">
        <v>184</v>
      </c>
      <c r="C123" s="883">
        <f>'Trial Balance'!K96</f>
        <v>3121.2200000000003</v>
      </c>
      <c r="D123" s="903">
        <v>1406.8899999999999</v>
      </c>
    </row>
    <row r="124" spans="2:6" ht="12.75" thickBot="1">
      <c r="B124" s="195" t="s">
        <v>373</v>
      </c>
      <c r="C124" s="28">
        <f>SUM(C120:C123)</f>
        <v>3121.2200000000003</v>
      </c>
      <c r="D124" s="28">
        <f>SUM(D120:D123)</f>
        <v>1406.8899999999999</v>
      </c>
    </row>
    <row r="126" spans="2:6" ht="12.75" thickBot="1">
      <c r="B126" s="74" t="s">
        <v>810</v>
      </c>
    </row>
    <row r="127" spans="2:6" ht="24">
      <c r="B127" s="479" t="s">
        <v>0</v>
      </c>
      <c r="C127" s="411" t="str">
        <f>'Top Sheet'!C4</f>
        <v xml:space="preserve"> 31 Mar 2023</v>
      </c>
      <c r="D127" s="611" t="s">
        <v>811</v>
      </c>
    </row>
    <row r="128" spans="2:6">
      <c r="B128" s="202" t="s">
        <v>812</v>
      </c>
      <c r="C128" s="924"/>
      <c r="D128" s="924"/>
    </row>
    <row r="129" spans="2:6">
      <c r="B129" s="203" t="s">
        <v>813</v>
      </c>
      <c r="C129" s="925"/>
      <c r="D129" s="925"/>
    </row>
    <row r="130" spans="2:6">
      <c r="B130" s="272" t="s">
        <v>195</v>
      </c>
      <c r="C130" s="883"/>
      <c r="D130" s="903"/>
    </row>
    <row r="131" spans="2:6">
      <c r="B131" s="272" t="s">
        <v>814</v>
      </c>
      <c r="C131" s="883"/>
      <c r="D131" s="883"/>
    </row>
    <row r="132" spans="2:6">
      <c r="B132" s="204" t="s">
        <v>815</v>
      </c>
      <c r="C132" s="926">
        <f>C130+C131</f>
        <v>0</v>
      </c>
      <c r="D132" s="882">
        <f>D130+D131</f>
        <v>0</v>
      </c>
      <c r="E132" s="628" t="s">
        <v>816</v>
      </c>
    </row>
    <row r="133" spans="2:6">
      <c r="B133" s="204"/>
      <c r="C133" s="883"/>
      <c r="D133" s="883"/>
    </row>
    <row r="134" spans="2:6">
      <c r="B134" s="203" t="s">
        <v>817</v>
      </c>
      <c r="C134" s="925"/>
      <c r="D134" s="925"/>
    </row>
    <row r="135" spans="2:6">
      <c r="B135" s="272" t="s">
        <v>818</v>
      </c>
      <c r="C135" s="883"/>
      <c r="D135" s="903"/>
    </row>
    <row r="136" spans="2:6">
      <c r="B136" s="272" t="s">
        <v>819</v>
      </c>
      <c r="C136" s="883"/>
      <c r="D136" s="903"/>
    </row>
    <row r="137" spans="2:6">
      <c r="B137" s="205" t="s">
        <v>820</v>
      </c>
      <c r="C137" s="926">
        <f>SUM(C135:C136)</f>
        <v>0</v>
      </c>
      <c r="D137" s="882">
        <f>SUM(D135:D136)</f>
        <v>0</v>
      </c>
      <c r="E137" s="628" t="s">
        <v>816</v>
      </c>
    </row>
    <row r="138" spans="2:6" ht="12.75" thickBot="1">
      <c r="B138" s="206" t="s">
        <v>821</v>
      </c>
      <c r="C138" s="28">
        <f>C132+C137</f>
        <v>0</v>
      </c>
      <c r="D138" s="28">
        <f>D132+D137</f>
        <v>0</v>
      </c>
    </row>
    <row r="139" spans="2:6">
      <c r="B139" s="207"/>
      <c r="C139" s="30"/>
      <c r="D139" s="30"/>
    </row>
    <row r="140" spans="2:6" ht="12.75" thickBot="1">
      <c r="B140" s="140" t="s">
        <v>822</v>
      </c>
    </row>
    <row r="141" spans="2:6">
      <c r="B141" s="479" t="s">
        <v>0</v>
      </c>
      <c r="C141" s="411" t="str">
        <f>'Top Sheet'!C4</f>
        <v xml:space="preserve"> 31 Mar 2023</v>
      </c>
      <c r="D141" s="1051" t="s">
        <v>8</v>
      </c>
      <c r="E141" s="1051"/>
      <c r="F141" s="1079"/>
    </row>
    <row r="142" spans="2:6">
      <c r="B142" s="177" t="s">
        <v>823</v>
      </c>
      <c r="C142" s="903">
        <f>SOCE!J16</f>
        <v>32737</v>
      </c>
      <c r="D142" s="903">
        <v>-9918.2199999999993</v>
      </c>
    </row>
    <row r="143" spans="2:6">
      <c r="B143" s="271" t="s">
        <v>824</v>
      </c>
      <c r="C143" s="883">
        <f>C142*15%</f>
        <v>4910.55</v>
      </c>
      <c r="D143" s="883">
        <v>-1487.7329999999999</v>
      </c>
      <c r="E143" s="628" t="s">
        <v>825</v>
      </c>
    </row>
    <row r="144" spans="2:6">
      <c r="B144" s="272"/>
      <c r="C144" s="883"/>
      <c r="D144" s="883"/>
    </row>
    <row r="145" spans="2:11" ht="24">
      <c r="B145" s="608" t="s">
        <v>826</v>
      </c>
      <c r="C145" s="883"/>
      <c r="D145" s="883"/>
    </row>
    <row r="146" spans="2:11">
      <c r="B146" s="204"/>
      <c r="C146" s="883"/>
      <c r="D146" s="883"/>
    </row>
    <row r="147" spans="2:11">
      <c r="B147" s="204" t="s">
        <v>827</v>
      </c>
      <c r="C147" s="883"/>
      <c r="D147" s="903"/>
      <c r="K147" s="38">
        <f>733/2</f>
        <v>366.5</v>
      </c>
    </row>
    <row r="148" spans="2:11">
      <c r="B148" s="204" t="s">
        <v>828</v>
      </c>
      <c r="C148" s="883"/>
      <c r="D148" s="903"/>
    </row>
    <row r="149" spans="2:11">
      <c r="B149" s="204" t="s">
        <v>829</v>
      </c>
      <c r="C149" s="883"/>
      <c r="D149" s="903"/>
    </row>
    <row r="150" spans="2:11">
      <c r="B150" s="204" t="s">
        <v>830</v>
      </c>
      <c r="C150" s="883"/>
      <c r="D150" s="903"/>
    </row>
    <row r="151" spans="2:11">
      <c r="B151" s="204" t="s">
        <v>831</v>
      </c>
      <c r="C151" s="883"/>
      <c r="D151" s="903"/>
    </row>
    <row r="152" spans="2:11">
      <c r="B152" s="204" t="s">
        <v>832</v>
      </c>
      <c r="C152" s="883"/>
      <c r="D152" s="903"/>
    </row>
    <row r="153" spans="2:11">
      <c r="B153" s="204" t="s">
        <v>833</v>
      </c>
      <c r="C153" s="883"/>
      <c r="D153" s="903"/>
    </row>
    <row r="154" spans="2:11">
      <c r="B154" s="204" t="s">
        <v>834</v>
      </c>
      <c r="C154" s="883">
        <v>3478.1</v>
      </c>
      <c r="D154" s="903">
        <v>1487.7</v>
      </c>
    </row>
    <row r="155" spans="2:11">
      <c r="B155" s="204" t="s">
        <v>835</v>
      </c>
      <c r="C155" s="883"/>
      <c r="D155" s="903"/>
    </row>
    <row r="156" spans="2:11">
      <c r="B156" s="204" t="s">
        <v>835</v>
      </c>
      <c r="C156" s="883"/>
      <c r="D156" s="903"/>
    </row>
    <row r="157" spans="2:11">
      <c r="B157" s="204"/>
      <c r="C157" s="883"/>
      <c r="D157" s="883"/>
    </row>
    <row r="158" spans="2:11" ht="12.75" thickBot="1">
      <c r="B158" s="180" t="s">
        <v>821</v>
      </c>
      <c r="C158" s="28">
        <f>C143+SUM(C147:C156)</f>
        <v>8388.65</v>
      </c>
      <c r="D158" s="28">
        <f>D143+SUM(D147:D156)</f>
        <v>-3.2999999999901775E-2</v>
      </c>
      <c r="E158" s="628" t="s">
        <v>836</v>
      </c>
    </row>
    <row r="160" spans="2:11">
      <c r="B160" s="75" t="s">
        <v>837</v>
      </c>
      <c r="C160" s="12">
        <f>'PL Ind AS'!E29</f>
        <v>0</v>
      </c>
    </row>
    <row r="161" spans="2:5">
      <c r="B161" s="75" t="s">
        <v>838</v>
      </c>
      <c r="C161" s="12">
        <f>C158-C160</f>
        <v>8388.65</v>
      </c>
      <c r="E161" s="628" t="s">
        <v>839</v>
      </c>
    </row>
  </sheetData>
  <customSheetViews>
    <customSheetView guid="{96F1B851-9F8A-4FD0-811B-FD39A764D1E6}" showPageBreaks="1" printArea="1" topLeftCell="A23">
      <selection activeCell="D26" sqref="D26"/>
      <pageMargins left="0" right="0" top="0" bottom="0" header="0" footer="0"/>
      <pageSetup paperSize="9" scale="65" orientation="portrait" r:id="rId1"/>
    </customSheetView>
    <customSheetView guid="{FAF6636C-C982-4E87-BB0F-333AB9C785FB}">
      <pageMargins left="0" right="0" top="0" bottom="0" header="0" footer="0"/>
      <pageSetup paperSize="9" orientation="portrait" verticalDpi="0" r:id="rId2"/>
    </customSheetView>
    <customSheetView guid="{A78E47A5-AEA5-4FAA-816D-26AC70AB2BA5}" showGridLines="0" topLeftCell="A54">
      <selection activeCell="E83" sqref="E83:F83"/>
      <pageMargins left="0" right="0" top="0" bottom="0" header="0" footer="0"/>
      <pageSetup paperSize="9" orientation="portrait" verticalDpi="0" r:id="rId3"/>
    </customSheetView>
  </customSheetViews>
  <mergeCells count="8">
    <mergeCell ref="D119:F119"/>
    <mergeCell ref="D141:F141"/>
    <mergeCell ref="F102:J106"/>
    <mergeCell ref="D6:F6"/>
    <mergeCell ref="D39:F39"/>
    <mergeCell ref="D45:F45"/>
    <mergeCell ref="D57:F57"/>
    <mergeCell ref="D64:F64"/>
  </mergeCells>
  <pageMargins left="0.31496062992126" right="0.31496062992126" top="0.35433070866141703" bottom="0.35433070866141703" header="0.31496062992126" footer="0.31496062992126"/>
  <pageSetup paperSize="9" scale="73" orientation="portrait" r:id="rId4"/>
  <rowBreaks count="1" manualBreakCount="1">
    <brk id="96" max="2" man="1"/>
  </rowBreaks>
  <drawing r:id="rId5"/>
  <legacy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autoPageBreaks="0" fitToPage="1"/>
  </sheetPr>
  <dimension ref="A1:E36"/>
  <sheetViews>
    <sheetView showGridLines="0" view="pageBreakPreview" zoomScale="90" zoomScaleNormal="100" zoomScaleSheetLayoutView="90" workbookViewId="0">
      <selection activeCell="C23" sqref="C23:C24"/>
    </sheetView>
  </sheetViews>
  <sheetFormatPr defaultColWidth="9.140625" defaultRowHeight="12"/>
  <cols>
    <col min="1" max="1" width="1.7109375" style="38" customWidth="1"/>
    <col min="2" max="2" width="67.42578125" style="38" customWidth="1"/>
    <col min="3" max="3" width="19.5703125" style="38" bestFit="1" customWidth="1"/>
    <col min="4" max="4" width="17.28515625" style="38" bestFit="1" customWidth="1"/>
    <col min="5" max="5" width="18.28515625" style="38" customWidth="1"/>
    <col min="6" max="6" width="9.140625" style="38"/>
    <col min="7" max="7" width="11.28515625" style="38" bestFit="1" customWidth="1"/>
    <col min="8" max="8" width="25" style="38" bestFit="1" customWidth="1"/>
    <col min="9" max="9" width="16.42578125" style="38" bestFit="1" customWidth="1"/>
    <col min="10" max="10" width="18.140625" style="38" bestFit="1" customWidth="1"/>
    <col min="11" max="11" width="16.28515625" style="38" bestFit="1" customWidth="1"/>
    <col min="12" max="16384" width="9.140625" style="38"/>
  </cols>
  <sheetData>
    <row r="1" spans="1:5" ht="12.2" customHeight="1">
      <c r="B1" s="74" t="str">
        <f>'P&amp;L Notes'!B2</f>
        <v>Muscat Desert Adventures Tourism LLC</v>
      </c>
    </row>
    <row r="2" spans="1:5" ht="12.2" customHeight="1">
      <c r="B2" s="74" t="str">
        <f>'P&amp;L Notes'!B3</f>
        <v>Notes forming part of the Financial Statements as at and for the 12 months ended 31 MAR 2023</v>
      </c>
    </row>
    <row r="3" spans="1:5">
      <c r="A3" s="75"/>
      <c r="B3" s="66"/>
    </row>
    <row r="4" spans="1:5">
      <c r="B4" s="140" t="s">
        <v>840</v>
      </c>
    </row>
    <row r="5" spans="1:5">
      <c r="B5" s="75"/>
    </row>
    <row r="6" spans="1:5">
      <c r="B6" s="74" t="s">
        <v>841</v>
      </c>
    </row>
    <row r="7" spans="1:5" ht="52.5" customHeight="1">
      <c r="B7" s="1058" t="s">
        <v>842</v>
      </c>
      <c r="C7" s="1058"/>
      <c r="D7" s="1058"/>
      <c r="E7" s="1058"/>
    </row>
    <row r="8" spans="1:5">
      <c r="B8" s="262"/>
      <c r="C8" s="262"/>
      <c r="D8" s="262"/>
      <c r="E8" s="262"/>
    </row>
    <row r="9" spans="1:5" ht="38.25" customHeight="1">
      <c r="B9" s="1058" t="s">
        <v>843</v>
      </c>
      <c r="C9" s="1058"/>
      <c r="D9" s="1058"/>
      <c r="E9" s="1058"/>
    </row>
    <row r="10" spans="1:5" ht="24.95" customHeight="1">
      <c r="B10" s="1058" t="s">
        <v>844</v>
      </c>
      <c r="C10" s="1058"/>
      <c r="D10" s="1058"/>
      <c r="E10" s="1058"/>
    </row>
    <row r="11" spans="1:5" ht="12.75" thickBot="1"/>
    <row r="12" spans="1:5">
      <c r="B12" s="481"/>
      <c r="C12" s="482" t="str">
        <f>'P&amp;L Notes'!C6</f>
        <v xml:space="preserve"> 31 Mar 2023</v>
      </c>
    </row>
    <row r="13" spans="1:5">
      <c r="B13" s="159" t="s">
        <v>845</v>
      </c>
      <c r="C13" s="893">
        <f>'BS Ind AS'!E78</f>
        <v>414186.52</v>
      </c>
    </row>
    <row r="14" spans="1:5">
      <c r="B14" s="159" t="s">
        <v>846</v>
      </c>
      <c r="C14" s="893">
        <f>'BS Ind AS'!E53</f>
        <v>-37260.299999999988</v>
      </c>
    </row>
    <row r="15" spans="1:5" ht="12.75" thickBot="1">
      <c r="B15" s="160" t="s">
        <v>847</v>
      </c>
      <c r="C15" s="120">
        <f>C13/C14</f>
        <v>-11.116027514539608</v>
      </c>
    </row>
    <row r="16" spans="1:5">
      <c r="B16" s="484" t="s">
        <v>848</v>
      </c>
      <c r="C16" s="483"/>
    </row>
    <row r="18" spans="2:5">
      <c r="B18" s="74" t="s">
        <v>849</v>
      </c>
    </row>
    <row r="19" spans="2:5">
      <c r="B19" s="75" t="s">
        <v>850</v>
      </c>
    </row>
    <row r="21" spans="2:5" ht="12.75" thickBot="1">
      <c r="B21" s="74" t="s">
        <v>851</v>
      </c>
    </row>
    <row r="22" spans="2:5">
      <c r="B22" s="481"/>
      <c r="C22" s="482" t="str">
        <f>C12</f>
        <v xml:space="preserve"> 31 Mar 2023</v>
      </c>
    </row>
    <row r="23" spans="2:5">
      <c r="B23" s="229" t="s">
        <v>852</v>
      </c>
      <c r="C23" s="891"/>
    </row>
    <row r="24" spans="2:5" ht="24">
      <c r="B24" s="248" t="s">
        <v>853</v>
      </c>
      <c r="C24" s="927"/>
    </row>
    <row r="25" spans="2:5">
      <c r="B25" s="80"/>
      <c r="C25" s="121"/>
    </row>
    <row r="26" spans="2:5">
      <c r="B26" s="151" t="s">
        <v>854</v>
      </c>
      <c r="C26" s="883"/>
    </row>
    <row r="27" spans="2:5" ht="48">
      <c r="B27" s="247" t="s">
        <v>855</v>
      </c>
      <c r="C27" s="928"/>
    </row>
    <row r="28" spans="2:5" hidden="1">
      <c r="B28" s="80"/>
      <c r="C28" s="121"/>
    </row>
    <row r="29" spans="2:5" ht="12.75" thickBot="1">
      <c r="B29" s="94"/>
      <c r="C29" s="103"/>
    </row>
    <row r="30" spans="2:5" hidden="1">
      <c r="B30" s="122" t="s">
        <v>854</v>
      </c>
      <c r="E30" s="123"/>
    </row>
    <row r="31" spans="2:5" ht="24.95" hidden="1" customHeight="1">
      <c r="B31" s="1102" t="s">
        <v>856</v>
      </c>
      <c r="C31" s="1103"/>
      <c r="D31" s="1103"/>
      <c r="E31" s="1104"/>
    </row>
    <row r="32" spans="2:5" ht="12.75" hidden="1" thickBot="1">
      <c r="B32" s="124"/>
      <c r="C32" s="125"/>
      <c r="D32" s="125"/>
      <c r="E32" s="126"/>
    </row>
    <row r="35" spans="3:3">
      <c r="C35" s="127">
        <f>C27*20.357647%</f>
        <v>0</v>
      </c>
    </row>
    <row r="36" spans="3:3">
      <c r="C36" s="127">
        <f>C35/10</f>
        <v>0</v>
      </c>
    </row>
  </sheetData>
  <customSheetViews>
    <customSheetView guid="{96F1B851-9F8A-4FD0-811B-FD39A764D1E6}" fitToPage="1" printArea="1">
      <selection activeCell="E1" sqref="E1"/>
      <pageMargins left="0" right="0" top="0" bottom="0" header="0" footer="0"/>
      <printOptions horizontalCentered="1"/>
      <pageSetup paperSize="9" scale="79" fitToHeight="0" orientation="portrait" blackAndWhite="1" r:id="rId1"/>
    </customSheetView>
    <customSheetView guid="{FAF6636C-C982-4E87-BB0F-333AB9C785FB}" fitToPage="1">
      <pageMargins left="0" right="0" top="0" bottom="0" header="0" footer="0"/>
      <printOptions horizontalCentered="1"/>
      <pageSetup paperSize="9" scale="80" fitToHeight="0" orientation="portrait" blackAndWhite="1" r:id="rId2"/>
    </customSheetView>
    <customSheetView guid="{A78E47A5-AEA5-4FAA-816D-26AC70AB2BA5}" showPageBreaks="1" showGridLines="0" fitToPage="1" printArea="1" view="pageBreakPreview">
      <selection activeCell="B35" sqref="B35"/>
      <pageMargins left="0" right="0" top="0" bottom="0" header="0" footer="0"/>
      <printOptions horizontalCentered="1"/>
      <pageSetup paperSize="9" scale="80" fitToHeight="0" orientation="portrait" blackAndWhite="1" r:id="rId3"/>
    </customSheetView>
  </customSheetViews>
  <mergeCells count="4">
    <mergeCell ref="B7:E7"/>
    <mergeCell ref="B9:E9"/>
    <mergeCell ref="B10:E10"/>
    <mergeCell ref="B31:E31"/>
  </mergeCells>
  <printOptions horizontalCentered="1"/>
  <pageMargins left="0.28999999999999998" right="0.37" top="0.48" bottom="0.71" header="0.3" footer="0.3"/>
  <pageSetup paperSize="9" scale="79" fitToHeight="0" orientation="portrait" blackAndWhite="1"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C00000"/>
  </sheetPr>
  <dimension ref="B1:I69"/>
  <sheetViews>
    <sheetView showGridLines="0" view="pageBreakPreview" zoomScale="90" zoomScaleNormal="100" zoomScaleSheetLayoutView="90" workbookViewId="0">
      <selection activeCell="G13" sqref="G13"/>
    </sheetView>
  </sheetViews>
  <sheetFormatPr defaultColWidth="9.140625" defaultRowHeight="12"/>
  <cols>
    <col min="1" max="1" width="1.7109375" style="38" customWidth="1"/>
    <col min="2" max="2" width="9.140625" style="75"/>
    <col min="3" max="6" width="9.140625" style="38"/>
    <col min="7" max="7" width="63.5703125" style="38" customWidth="1"/>
    <col min="8" max="8" width="18.28515625" style="38" customWidth="1"/>
    <col min="9" max="9" width="19.42578125" style="38" customWidth="1"/>
    <col min="10" max="16384" width="9.140625" style="38"/>
  </cols>
  <sheetData>
    <row r="1" spans="2:8">
      <c r="B1" s="74" t="str">
        <f>'Related Party Transactions'!B2</f>
        <v>Muscat Desert Adventures Tourism LLC</v>
      </c>
    </row>
    <row r="2" spans="2:8">
      <c r="B2" s="74" t="str">
        <f>'Related Party Transactions'!B3</f>
        <v>Notes forming part of the Financial Statements as at and for the 12 months ended 31 MAR 2023</v>
      </c>
    </row>
    <row r="4" spans="2:8">
      <c r="B4" s="74" t="s">
        <v>857</v>
      </c>
    </row>
    <row r="6" spans="2:8" ht="12.75" thickBot="1">
      <c r="B6" s="74" t="s">
        <v>858</v>
      </c>
    </row>
    <row r="7" spans="2:8">
      <c r="B7" s="1111" t="s">
        <v>0</v>
      </c>
      <c r="C7" s="1112"/>
      <c r="D7" s="1112"/>
      <c r="E7" s="1112"/>
      <c r="F7" s="1112"/>
      <c r="G7" s="1113"/>
      <c r="H7" s="486" t="str">
        <f>'Capital Management'!C12</f>
        <v xml:space="preserve"> 31 Mar 2023</v>
      </c>
    </row>
    <row r="8" spans="2:8">
      <c r="B8" s="159" t="s">
        <v>859</v>
      </c>
      <c r="C8" s="891"/>
      <c r="D8" s="107"/>
      <c r="E8" s="929"/>
      <c r="F8" s="929"/>
      <c r="G8" s="108"/>
      <c r="H8" s="883"/>
    </row>
    <row r="9" spans="2:8">
      <c r="B9" s="165" t="s">
        <v>860</v>
      </c>
      <c r="C9" s="891"/>
      <c r="D9" s="107"/>
      <c r="E9" s="929"/>
      <c r="F9" s="929"/>
      <c r="G9" s="108"/>
      <c r="H9" s="903"/>
    </row>
    <row r="10" spans="2:8">
      <c r="B10" s="165" t="s">
        <v>861</v>
      </c>
      <c r="C10" s="891"/>
      <c r="D10" s="107"/>
      <c r="E10" s="929"/>
      <c r="F10" s="929"/>
      <c r="G10" s="108"/>
      <c r="H10" s="903"/>
    </row>
    <row r="11" spans="2:8">
      <c r="B11" s="165" t="s">
        <v>862</v>
      </c>
      <c r="C11" s="891"/>
      <c r="D11" s="107"/>
      <c r="E11" s="929"/>
      <c r="F11" s="929"/>
      <c r="G11" s="108"/>
      <c r="H11" s="903"/>
    </row>
    <row r="12" spans="2:8">
      <c r="B12" s="159" t="s">
        <v>863</v>
      </c>
      <c r="C12" s="891"/>
      <c r="D12" s="107"/>
      <c r="E12" s="929"/>
      <c r="F12" s="929"/>
      <c r="G12" s="108"/>
      <c r="H12" s="903"/>
    </row>
    <row r="13" spans="2:8">
      <c r="B13" s="159" t="s">
        <v>864</v>
      </c>
      <c r="C13" s="891"/>
      <c r="D13" s="107"/>
      <c r="E13" s="929"/>
      <c r="F13" s="929"/>
      <c r="G13" s="108"/>
      <c r="H13" s="903"/>
    </row>
    <row r="14" spans="2:8">
      <c r="B14" s="159" t="s">
        <v>865</v>
      </c>
      <c r="C14" s="891"/>
      <c r="D14" s="107"/>
      <c r="E14" s="929"/>
      <c r="F14" s="929"/>
      <c r="G14" s="108"/>
      <c r="H14" s="903"/>
    </row>
    <row r="15" spans="2:8" ht="24" customHeight="1" thickBot="1">
      <c r="B15" s="1114" t="s">
        <v>866</v>
      </c>
      <c r="C15" s="1115"/>
      <c r="D15" s="1115"/>
      <c r="E15" s="1115"/>
      <c r="F15" s="1115"/>
      <c r="G15" s="1116"/>
      <c r="H15" s="464"/>
    </row>
    <row r="16" spans="2:8" ht="13.5" customHeight="1">
      <c r="E16" s="44"/>
      <c r="F16" s="44"/>
      <c r="G16" s="44"/>
      <c r="H16" s="44"/>
    </row>
    <row r="17" spans="2:9" ht="24" customHeight="1">
      <c r="B17" s="1117" t="s">
        <v>867</v>
      </c>
      <c r="C17" s="1117"/>
      <c r="D17" s="1117"/>
      <c r="E17" s="1117"/>
      <c r="F17" s="1117"/>
      <c r="G17" s="1117"/>
      <c r="H17" s="1117"/>
    </row>
    <row r="18" spans="2:9">
      <c r="B18" s="75" t="s">
        <v>868</v>
      </c>
      <c r="E18" s="44"/>
      <c r="F18" s="44"/>
      <c r="G18" s="44"/>
      <c r="H18" s="44"/>
    </row>
    <row r="19" spans="2:9">
      <c r="E19" s="44"/>
      <c r="F19" s="44"/>
      <c r="G19" s="44"/>
      <c r="H19" s="44"/>
    </row>
    <row r="20" spans="2:9">
      <c r="B20" s="74" t="s">
        <v>869</v>
      </c>
    </row>
    <row r="22" spans="2:9">
      <c r="B22" s="74" t="s">
        <v>870</v>
      </c>
    </row>
    <row r="23" spans="2:9" ht="12.75" thickBot="1">
      <c r="B23" s="75" t="s">
        <v>871</v>
      </c>
    </row>
    <row r="24" spans="2:9">
      <c r="B24" s="1105" t="s">
        <v>0</v>
      </c>
      <c r="C24" s="1106"/>
      <c r="D24" s="1106"/>
      <c r="E24" s="1106"/>
      <c r="F24" s="1106"/>
      <c r="G24" s="1106"/>
      <c r="H24" s="486" t="str">
        <f>H7</f>
        <v xml:space="preserve"> 31 Mar 2023</v>
      </c>
    </row>
    <row r="25" spans="2:9" ht="12.75" thickBot="1">
      <c r="B25" s="182" t="s">
        <v>872</v>
      </c>
      <c r="C25" s="103"/>
      <c r="D25" s="103"/>
      <c r="E25" s="103"/>
      <c r="F25" s="103"/>
      <c r="G25" s="103"/>
      <c r="H25" s="464"/>
    </row>
    <row r="27" spans="2:9" hidden="1">
      <c r="B27" s="74" t="s">
        <v>873</v>
      </c>
    </row>
    <row r="28" spans="2:9" ht="27" hidden="1" customHeight="1" thickBot="1">
      <c r="B28" s="996" t="s">
        <v>874</v>
      </c>
      <c r="C28" s="996"/>
      <c r="D28" s="996"/>
      <c r="E28" s="996"/>
      <c r="F28" s="996"/>
      <c r="G28" s="996"/>
      <c r="H28" s="996"/>
    </row>
    <row r="29" spans="2:9" hidden="1">
      <c r="B29" s="1105" t="s">
        <v>0</v>
      </c>
      <c r="C29" s="1106"/>
      <c r="D29" s="1106"/>
      <c r="E29" s="1106"/>
      <c r="F29" s="1106"/>
      <c r="G29" s="1106"/>
      <c r="H29" s="359" t="str">
        <f>H24</f>
        <v xml:space="preserve"> 31 Mar 2023</v>
      </c>
    </row>
    <row r="30" spans="2:9" ht="12" hidden="1" customHeight="1">
      <c r="B30" s="1108" t="s">
        <v>875</v>
      </c>
      <c r="C30" s="1109"/>
      <c r="D30" s="1109"/>
      <c r="E30" s="1109"/>
      <c r="F30" s="1109"/>
      <c r="G30" s="1110"/>
      <c r="H30" s="891"/>
    </row>
    <row r="31" spans="2:9" hidden="1">
      <c r="B31" s="267" t="s">
        <v>876</v>
      </c>
      <c r="C31" s="930"/>
      <c r="D31" s="929"/>
      <c r="E31" s="929"/>
      <c r="F31" s="929"/>
      <c r="G31" s="108"/>
      <c r="H31" s="903">
        <v>6300</v>
      </c>
      <c r="I31" s="38" t="s">
        <v>877</v>
      </c>
    </row>
    <row r="32" spans="2:9" hidden="1">
      <c r="B32" s="267" t="s">
        <v>878</v>
      </c>
      <c r="C32" s="930"/>
      <c r="D32" s="929"/>
      <c r="E32" s="929"/>
      <c r="F32" s="929"/>
      <c r="G32" s="108"/>
      <c r="H32" s="893"/>
    </row>
    <row r="33" spans="2:8" hidden="1">
      <c r="B33" s="267" t="s">
        <v>879</v>
      </c>
      <c r="C33" s="930"/>
      <c r="D33" s="929"/>
      <c r="E33" s="929"/>
      <c r="F33" s="929"/>
      <c r="G33" s="108"/>
      <c r="H33" s="893"/>
    </row>
    <row r="34" spans="2:8" ht="12.75" hidden="1" thickBot="1">
      <c r="B34" s="931" t="s">
        <v>373</v>
      </c>
      <c r="C34" s="110"/>
      <c r="D34" s="110"/>
      <c r="E34" s="111"/>
      <c r="F34" s="111"/>
      <c r="G34" s="112"/>
      <c r="H34" s="28">
        <f>SUM(H31:H33)</f>
        <v>6300</v>
      </c>
    </row>
    <row r="35" spans="2:8" hidden="1"/>
    <row r="36" spans="2:8" ht="12.75" hidden="1" thickBot="1">
      <c r="B36" s="74" t="s">
        <v>880</v>
      </c>
    </row>
    <row r="37" spans="2:8" hidden="1">
      <c r="B37" s="1105" t="s">
        <v>0</v>
      </c>
      <c r="C37" s="1106"/>
      <c r="D37" s="1106"/>
      <c r="E37" s="1106"/>
      <c r="F37" s="1106"/>
      <c r="G37" s="1106"/>
      <c r="H37" s="359" t="str">
        <f>H29</f>
        <v xml:space="preserve"> 31 Mar 2023</v>
      </c>
    </row>
    <row r="38" spans="2:8" hidden="1">
      <c r="B38" s="267" t="s">
        <v>881</v>
      </c>
      <c r="C38" s="930"/>
      <c r="D38" s="929"/>
      <c r="E38" s="929"/>
      <c r="F38" s="929"/>
      <c r="G38" s="108"/>
      <c r="H38" s="903"/>
    </row>
    <row r="39" spans="2:8" ht="12.75" hidden="1" thickBot="1">
      <c r="B39" s="932" t="s">
        <v>882</v>
      </c>
      <c r="C39" s="113"/>
      <c r="D39" s="114"/>
      <c r="E39" s="114"/>
      <c r="F39" s="114"/>
      <c r="G39" s="115"/>
      <c r="H39" s="28">
        <f>SUM(H38:H38)</f>
        <v>0</v>
      </c>
    </row>
    <row r="40" spans="2:8" ht="42.75" hidden="1" customHeight="1">
      <c r="B40" s="1107" t="s">
        <v>883</v>
      </c>
      <c r="C40" s="1107"/>
      <c r="D40" s="1107"/>
      <c r="E40" s="1107"/>
      <c r="F40" s="1107"/>
      <c r="G40" s="1107"/>
      <c r="H40" s="1107"/>
    </row>
    <row r="41" spans="2:8" hidden="1">
      <c r="B41" s="220"/>
      <c r="C41" s="116"/>
    </row>
    <row r="42" spans="2:8" ht="5.25" hidden="1" customHeight="1"/>
    <row r="43" spans="2:8" hidden="1">
      <c r="B43" s="74" t="s">
        <v>884</v>
      </c>
    </row>
    <row r="44" spans="2:8" ht="6.75" hidden="1" customHeight="1" thickBot="1"/>
    <row r="45" spans="2:8" ht="12" hidden="1" customHeight="1">
      <c r="B45" s="1105" t="s">
        <v>0</v>
      </c>
      <c r="C45" s="1106"/>
      <c r="D45" s="1106"/>
      <c r="E45" s="1106"/>
      <c r="F45" s="1106"/>
      <c r="G45" s="1106"/>
      <c r="H45" s="488" t="str">
        <f>H37</f>
        <v xml:space="preserve"> 31 Mar 2023</v>
      </c>
    </row>
    <row r="46" spans="2:8" ht="12.75" hidden="1">
      <c r="B46" s="221"/>
      <c r="C46" s="489"/>
      <c r="D46" s="933"/>
      <c r="E46" s="933"/>
      <c r="F46" s="933"/>
      <c r="G46" s="3"/>
      <c r="H46" s="934"/>
    </row>
    <row r="47" spans="2:8" hidden="1">
      <c r="B47" s="222" t="s">
        <v>885</v>
      </c>
      <c r="C47" s="490" t="s">
        <v>886</v>
      </c>
      <c r="D47" s="935"/>
      <c r="E47" s="936"/>
      <c r="F47" s="936"/>
      <c r="G47" s="4"/>
      <c r="H47" s="937"/>
    </row>
    <row r="48" spans="2:8" hidden="1">
      <c r="B48" s="222"/>
      <c r="C48" s="491"/>
      <c r="D48" s="936"/>
      <c r="E48" s="936"/>
      <c r="F48" s="936"/>
      <c r="G48" s="4"/>
      <c r="H48" s="937"/>
    </row>
    <row r="49" spans="2:8" hidden="1">
      <c r="B49" s="223"/>
      <c r="C49" s="490" t="s">
        <v>887</v>
      </c>
      <c r="D49" s="935"/>
      <c r="E49" s="936"/>
      <c r="F49" s="936"/>
      <c r="G49" s="4"/>
      <c r="H49" s="938"/>
    </row>
    <row r="50" spans="2:8" hidden="1">
      <c r="B50" s="223"/>
      <c r="C50" s="492" t="s">
        <v>878</v>
      </c>
      <c r="D50" s="939"/>
      <c r="E50" s="939"/>
      <c r="F50" s="936"/>
      <c r="G50" s="4"/>
      <c r="H50" s="938"/>
    </row>
    <row r="51" spans="2:8" hidden="1">
      <c r="B51" s="222"/>
      <c r="C51" s="491"/>
      <c r="D51" s="936"/>
      <c r="E51" s="936"/>
      <c r="F51" s="936"/>
      <c r="G51" s="4"/>
      <c r="H51" s="940">
        <f>SUM(H49:H50)</f>
        <v>0</v>
      </c>
    </row>
    <row r="52" spans="2:8" hidden="1">
      <c r="B52" s="222"/>
      <c r="C52" s="491"/>
      <c r="D52" s="936"/>
      <c r="E52" s="936"/>
      <c r="F52" s="936"/>
      <c r="G52" s="4"/>
      <c r="H52" s="940"/>
    </row>
    <row r="53" spans="2:8" hidden="1">
      <c r="B53" s="222" t="s">
        <v>888</v>
      </c>
      <c r="C53" s="492" t="s">
        <v>889</v>
      </c>
      <c r="D53" s="935"/>
      <c r="E53" s="939"/>
      <c r="F53" s="936"/>
      <c r="G53" s="4"/>
      <c r="H53" s="941"/>
    </row>
    <row r="54" spans="2:8" hidden="1">
      <c r="B54" s="223"/>
      <c r="C54" s="490" t="s">
        <v>887</v>
      </c>
      <c r="D54" s="935"/>
      <c r="E54" s="936"/>
      <c r="F54" s="936"/>
      <c r="G54" s="4"/>
      <c r="H54" s="938"/>
    </row>
    <row r="55" spans="2:8" hidden="1">
      <c r="B55" s="223"/>
      <c r="C55" s="492" t="s">
        <v>878</v>
      </c>
      <c r="D55" s="935"/>
      <c r="E55" s="939"/>
      <c r="F55" s="936"/>
      <c r="G55" s="4"/>
      <c r="H55" s="938"/>
    </row>
    <row r="56" spans="2:8" hidden="1">
      <c r="B56" s="222"/>
      <c r="C56" s="491"/>
      <c r="D56" s="936"/>
      <c r="E56" s="936"/>
      <c r="F56" s="936"/>
      <c r="G56" s="4"/>
      <c r="H56" s="940">
        <f>SUM(H54:H55)</f>
        <v>0</v>
      </c>
    </row>
    <row r="57" spans="2:8" hidden="1">
      <c r="B57" s="222"/>
      <c r="C57" s="491"/>
      <c r="D57" s="936"/>
      <c r="E57" s="936"/>
      <c r="F57" s="936"/>
      <c r="G57" s="4"/>
      <c r="H57" s="940"/>
    </row>
    <row r="58" spans="2:8" hidden="1">
      <c r="B58" s="222" t="s">
        <v>890</v>
      </c>
      <c r="C58" s="492" t="s">
        <v>891</v>
      </c>
      <c r="D58" s="935"/>
      <c r="E58" s="939"/>
      <c r="F58" s="936"/>
      <c r="G58" s="4"/>
      <c r="H58" s="941"/>
    </row>
    <row r="59" spans="2:8" hidden="1">
      <c r="B59" s="223"/>
      <c r="C59" s="492" t="s">
        <v>892</v>
      </c>
      <c r="D59" s="935"/>
      <c r="E59" s="939"/>
      <c r="F59" s="936"/>
      <c r="G59" s="4"/>
      <c r="H59" s="941">
        <f>H51</f>
        <v>0</v>
      </c>
    </row>
    <row r="60" spans="2:8" hidden="1">
      <c r="B60" s="223"/>
      <c r="C60" s="492" t="s">
        <v>893</v>
      </c>
      <c r="D60" s="935"/>
      <c r="E60" s="939"/>
      <c r="F60" s="936"/>
      <c r="G60" s="4"/>
      <c r="H60" s="941">
        <f>H51-H56</f>
        <v>0</v>
      </c>
    </row>
    <row r="61" spans="2:8" hidden="1">
      <c r="B61" s="223"/>
      <c r="C61" s="492" t="s">
        <v>894</v>
      </c>
      <c r="D61" s="942"/>
      <c r="E61" s="942"/>
      <c r="F61" s="942"/>
      <c r="G61" s="4"/>
      <c r="H61" s="940">
        <f>H59-H60</f>
        <v>0</v>
      </c>
    </row>
    <row r="62" spans="2:8" hidden="1">
      <c r="B62" s="224"/>
      <c r="C62" s="490"/>
      <c r="D62" s="936"/>
      <c r="E62" s="936"/>
      <c r="F62" s="936"/>
      <c r="G62" s="4"/>
      <c r="H62" s="941"/>
    </row>
    <row r="63" spans="2:8" ht="12.75" hidden="1" thickBot="1">
      <c r="B63" s="225" t="s">
        <v>895</v>
      </c>
      <c r="C63" s="493" t="s">
        <v>896</v>
      </c>
      <c r="D63" s="117"/>
      <c r="E63" s="5"/>
      <c r="F63" s="6"/>
      <c r="G63" s="7"/>
      <c r="H63" s="494"/>
    </row>
    <row r="64" spans="2:8" hidden="1"/>
    <row r="65" spans="2:7" hidden="1">
      <c r="B65" s="74" t="s">
        <v>897</v>
      </c>
    </row>
    <row r="66" spans="2:7" hidden="1">
      <c r="B66" s="226" t="s">
        <v>898</v>
      </c>
    </row>
    <row r="67" spans="2:7" hidden="1">
      <c r="B67" s="73" t="s">
        <v>899</v>
      </c>
      <c r="C67" s="57"/>
      <c r="D67" s="57"/>
      <c r="E67" s="57"/>
      <c r="F67" s="57"/>
      <c r="G67" s="57"/>
    </row>
    <row r="68" spans="2:7" hidden="1">
      <c r="B68" s="75" t="s">
        <v>900</v>
      </c>
    </row>
    <row r="69" spans="2:7" hidden="1"/>
  </sheetData>
  <customSheetViews>
    <customSheetView guid="{96F1B851-9F8A-4FD0-811B-FD39A764D1E6}" showPageBreaks="1" showGridLines="0" printArea="1" topLeftCell="A29">
      <selection activeCell="G44" sqref="G44"/>
      <pageMargins left="0" right="0" top="0" bottom="0" header="0" footer="0"/>
      <pageSetup paperSize="9" scale="68" orientation="portrait" r:id="rId1"/>
    </customSheetView>
    <customSheetView guid="{FAF6636C-C982-4E87-BB0F-333AB9C785FB}">
      <pageMargins left="0" right="0" top="0" bottom="0" header="0" footer="0"/>
    </customSheetView>
    <customSheetView guid="{A78E47A5-AEA5-4FAA-816D-26AC70AB2BA5}" showGridLines="0">
      <selection activeCell="A9" sqref="A9"/>
      <pageMargins left="0" right="0" top="0" bottom="0" header="0" footer="0"/>
    </customSheetView>
  </customSheetViews>
  <mergeCells count="10">
    <mergeCell ref="B7:G7"/>
    <mergeCell ref="B29:G29"/>
    <mergeCell ref="B28:H28"/>
    <mergeCell ref="B15:G15"/>
    <mergeCell ref="B17:H17"/>
    <mergeCell ref="B45:G45"/>
    <mergeCell ref="B40:H40"/>
    <mergeCell ref="B37:G37"/>
    <mergeCell ref="B24:G24"/>
    <mergeCell ref="B30:G30"/>
  </mergeCells>
  <pageMargins left="0.31496062992125984" right="0.31496062992125984" top="0.35433070866141736" bottom="0.35433070866141736" header="0.31496062992125984" footer="0.31496062992125984"/>
  <pageSetup paperSize="9" scale="76"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C00000"/>
    <pageSetUpPr autoPageBreaks="0"/>
  </sheetPr>
  <dimension ref="A1:M67"/>
  <sheetViews>
    <sheetView showGridLines="0" view="pageBreakPreview" topLeftCell="A49" zoomScale="90" zoomScaleNormal="100" zoomScaleSheetLayoutView="90" workbookViewId="0">
      <selection activeCell="B13" sqref="B13"/>
    </sheetView>
  </sheetViews>
  <sheetFormatPr defaultColWidth="9.140625" defaultRowHeight="12"/>
  <cols>
    <col min="1" max="1" width="1.7109375" style="2" customWidth="1"/>
    <col min="2" max="2" width="58.28515625" style="141" customWidth="1"/>
    <col min="3" max="11" width="13.7109375" style="2" customWidth="1"/>
    <col min="12" max="12" width="16.140625" style="2" hidden="1" customWidth="1"/>
    <col min="13" max="14" width="16.140625" style="2" customWidth="1"/>
    <col min="15" max="16384" width="9.140625" style="2"/>
  </cols>
  <sheetData>
    <row r="1" spans="1:13">
      <c r="B1" s="74" t="str">
        <f>'Unrecognised items'!B1</f>
        <v>Muscat Desert Adventures Tourism LLC</v>
      </c>
      <c r="C1" s="10"/>
    </row>
    <row r="2" spans="1:13">
      <c r="B2" s="74" t="str">
        <f>'Unrecognised items'!B2</f>
        <v>Notes forming part of the Financial Statements as at and for the 12 months ended 31 MAR 2023</v>
      </c>
      <c r="C2" s="81"/>
    </row>
    <row r="3" spans="1:13">
      <c r="A3" s="141"/>
      <c r="B3" s="208"/>
      <c r="C3" s="82"/>
    </row>
    <row r="4" spans="1:13">
      <c r="B4" s="140" t="s">
        <v>901</v>
      </c>
      <c r="C4" s="83"/>
      <c r="D4" s="11"/>
      <c r="E4" s="11"/>
      <c r="F4" s="84"/>
      <c r="G4" s="84"/>
      <c r="H4" s="84"/>
      <c r="I4" s="84"/>
      <c r="J4" s="84"/>
      <c r="K4" s="84"/>
      <c r="L4" s="84"/>
      <c r="M4" s="84"/>
    </row>
    <row r="5" spans="1:13">
      <c r="B5" s="140"/>
      <c r="C5" s="83"/>
      <c r="D5" s="11"/>
      <c r="E5" s="11"/>
      <c r="F5" s="84"/>
      <c r="G5" s="84"/>
      <c r="H5" s="84"/>
      <c r="I5" s="84"/>
      <c r="J5" s="84"/>
      <c r="K5" s="84"/>
      <c r="L5" s="84"/>
      <c r="M5" s="84"/>
    </row>
    <row r="6" spans="1:13" ht="12.75" thickBot="1">
      <c r="B6" s="140" t="s">
        <v>902</v>
      </c>
      <c r="C6" s="83"/>
      <c r="D6" s="11"/>
      <c r="E6" s="11"/>
      <c r="F6" s="84"/>
      <c r="G6" s="84"/>
      <c r="H6" s="84"/>
      <c r="I6" s="84"/>
      <c r="J6" s="84"/>
      <c r="K6" s="84"/>
      <c r="L6" s="84"/>
      <c r="M6" s="84"/>
    </row>
    <row r="7" spans="1:13">
      <c r="B7" s="495"/>
      <c r="C7" s="451"/>
      <c r="D7" s="482" t="str">
        <f>'Top Sheet'!C4</f>
        <v xml:space="preserve"> 31 Mar 2023</v>
      </c>
      <c r="E7" s="496"/>
      <c r="F7" s="63"/>
    </row>
    <row r="8" spans="1:13" ht="24">
      <c r="B8" s="497"/>
      <c r="C8" s="907" t="s">
        <v>903</v>
      </c>
      <c r="D8" s="943" t="s">
        <v>904</v>
      </c>
      <c r="E8" s="498" t="s">
        <v>905</v>
      </c>
      <c r="F8" s="63"/>
    </row>
    <row r="9" spans="1:13">
      <c r="B9" s="178" t="s">
        <v>232</v>
      </c>
      <c r="C9" s="883"/>
      <c r="D9" s="883"/>
      <c r="E9" s="13"/>
    </row>
    <row r="10" spans="1:13">
      <c r="B10" s="209" t="s">
        <v>906</v>
      </c>
      <c r="C10" s="903"/>
      <c r="D10" s="903"/>
      <c r="E10" s="421"/>
    </row>
    <row r="11" spans="1:13">
      <c r="B11" s="209" t="s">
        <v>907</v>
      </c>
      <c r="C11" s="903"/>
      <c r="D11" s="903"/>
      <c r="E11" s="421"/>
    </row>
    <row r="12" spans="1:13">
      <c r="B12" s="209" t="s">
        <v>64</v>
      </c>
      <c r="C12" s="903"/>
      <c r="D12" s="903"/>
      <c r="E12" s="421"/>
    </row>
    <row r="13" spans="1:13">
      <c r="B13" s="137" t="s">
        <v>908</v>
      </c>
      <c r="C13" s="903"/>
      <c r="D13" s="903"/>
      <c r="E13" s="421"/>
    </row>
    <row r="14" spans="1:13">
      <c r="B14" s="137" t="s">
        <v>909</v>
      </c>
      <c r="C14" s="903"/>
      <c r="D14" s="903"/>
      <c r="E14" s="421"/>
    </row>
    <row r="15" spans="1:13">
      <c r="B15" s="177" t="s">
        <v>36</v>
      </c>
      <c r="C15" s="903"/>
      <c r="D15" s="903"/>
      <c r="E15" s="421"/>
    </row>
    <row r="16" spans="1:13" ht="13.5" customHeight="1">
      <c r="B16" s="177" t="s">
        <v>120</v>
      </c>
      <c r="C16" s="903"/>
      <c r="D16" s="903"/>
      <c r="E16" s="421"/>
    </row>
    <row r="17" spans="2:11" s="14" customFormat="1" ht="24" customHeight="1">
      <c r="B17" s="178" t="s">
        <v>910</v>
      </c>
      <c r="C17" s="882">
        <f>SUM(C10:C16)</f>
        <v>0</v>
      </c>
      <c r="D17" s="882">
        <f t="shared" ref="D17:E17" si="0">SUM(D10:D16)</f>
        <v>0</v>
      </c>
      <c r="E17" s="882">
        <f t="shared" si="0"/>
        <v>0</v>
      </c>
    </row>
    <row r="18" spans="2:11">
      <c r="B18" s="177"/>
      <c r="C18" s="883"/>
      <c r="D18" s="883"/>
      <c r="E18" s="13"/>
    </row>
    <row r="19" spans="2:11">
      <c r="B19" s="178" t="s">
        <v>282</v>
      </c>
      <c r="C19" s="903"/>
      <c r="D19" s="903"/>
      <c r="E19" s="421"/>
    </row>
    <row r="20" spans="2:11">
      <c r="B20" s="177" t="s">
        <v>911</v>
      </c>
      <c r="C20" s="903"/>
      <c r="D20" s="903"/>
      <c r="E20" s="421"/>
    </row>
    <row r="21" spans="2:11">
      <c r="B21" s="177" t="s">
        <v>912</v>
      </c>
      <c r="C21" s="903"/>
      <c r="D21" s="903"/>
      <c r="E21" s="421"/>
    </row>
    <row r="22" spans="2:11">
      <c r="B22" s="177" t="s">
        <v>913</v>
      </c>
      <c r="C22" s="903"/>
      <c r="D22" s="903"/>
      <c r="E22" s="421"/>
    </row>
    <row r="23" spans="2:11">
      <c r="B23" s="177" t="s">
        <v>120</v>
      </c>
      <c r="C23" s="903"/>
      <c r="D23" s="903"/>
      <c r="E23" s="421"/>
    </row>
    <row r="24" spans="2:11" ht="12.75" thickBot="1">
      <c r="B24" s="180" t="s">
        <v>914</v>
      </c>
      <c r="C24" s="499">
        <f>SUM(C20:C23)</f>
        <v>0</v>
      </c>
      <c r="D24" s="499">
        <f t="shared" ref="D24:E24" si="1">SUM(D20:D23)</f>
        <v>0</v>
      </c>
      <c r="E24" s="499">
        <f t="shared" si="1"/>
        <v>0</v>
      </c>
    </row>
    <row r="26" spans="2:11">
      <c r="B26" s="140" t="s">
        <v>915</v>
      </c>
    </row>
    <row r="27" spans="2:11" ht="58.5" customHeight="1">
      <c r="B27" s="1122" t="s">
        <v>916</v>
      </c>
      <c r="C27" s="1122"/>
      <c r="D27" s="1122"/>
      <c r="E27" s="1122"/>
      <c r="F27" s="1122"/>
      <c r="G27" s="280"/>
      <c r="H27" s="280"/>
      <c r="I27" s="280"/>
      <c r="J27" s="280"/>
      <c r="K27" s="280"/>
    </row>
    <row r="28" spans="2:11" ht="12.75" thickBot="1"/>
    <row r="29" spans="2:11" ht="36" customHeight="1">
      <c r="B29" s="375" t="str">
        <f>"Financial assets and liabilities measured at fair value - recurring fair value measurements as at "&amp;D7</f>
        <v>Financial assets and liabilities measured at fair value - recurring fair value measurements as at  31 Mar 2023</v>
      </c>
      <c r="C29" s="500" t="s">
        <v>917</v>
      </c>
      <c r="D29" s="501" t="s">
        <v>918</v>
      </c>
      <c r="E29" s="502" t="s">
        <v>919</v>
      </c>
      <c r="F29" s="503" t="s">
        <v>373</v>
      </c>
    </row>
    <row r="30" spans="2:11">
      <c r="B30" s="178" t="s">
        <v>232</v>
      </c>
      <c r="C30" s="883"/>
      <c r="D30" s="883"/>
      <c r="E30" s="883"/>
      <c r="F30" s="13"/>
    </row>
    <row r="31" spans="2:11">
      <c r="B31" s="210" t="s">
        <v>920</v>
      </c>
      <c r="C31" s="883"/>
      <c r="D31" s="883"/>
      <c r="E31" s="883"/>
      <c r="F31" s="13"/>
    </row>
    <row r="32" spans="2:11">
      <c r="B32" s="504" t="s">
        <v>921</v>
      </c>
      <c r="C32" s="903"/>
      <c r="D32" s="903"/>
      <c r="E32" s="903"/>
      <c r="F32" s="13">
        <f>SUM(C32:E32)</f>
        <v>0</v>
      </c>
    </row>
    <row r="33" spans="2:11">
      <c r="B33" s="504" t="s">
        <v>922</v>
      </c>
      <c r="C33" s="903"/>
      <c r="D33" s="903"/>
      <c r="E33" s="903"/>
      <c r="F33" s="13">
        <f t="shared" ref="F33:F34" si="2">SUM(C33:E33)</f>
        <v>0</v>
      </c>
    </row>
    <row r="34" spans="2:11">
      <c r="B34" s="504" t="s">
        <v>923</v>
      </c>
      <c r="C34" s="903"/>
      <c r="D34" s="903"/>
      <c r="E34" s="903"/>
      <c r="F34" s="13">
        <f t="shared" si="2"/>
        <v>0</v>
      </c>
    </row>
    <row r="35" spans="2:11" ht="12.75" thickBot="1">
      <c r="B35" s="180" t="s">
        <v>924</v>
      </c>
      <c r="C35" s="28">
        <f>SUM(C32:C34)</f>
        <v>0</v>
      </c>
      <c r="D35" s="28">
        <f>SUM(D32:D34)</f>
        <v>0</v>
      </c>
      <c r="E35" s="28">
        <f>SUM(E32:E34)</f>
        <v>0</v>
      </c>
      <c r="F35" s="29">
        <f>SUM(F32:F34)</f>
        <v>0</v>
      </c>
    </row>
    <row r="36" spans="2:11" ht="12.75" thickBot="1">
      <c r="C36" s="12"/>
      <c r="D36" s="12"/>
      <c r="E36" s="12"/>
      <c r="F36" s="12"/>
    </row>
    <row r="37" spans="2:11" ht="36">
      <c r="B37" s="375" t="str">
        <f>"Financial assets and liabilities which are measured at amortised cost for which fair values are disclosed as at "&amp;D7</f>
        <v>Financial assets and liabilities which are measured at amortised cost for which fair values are disclosed as at  31 Mar 2023</v>
      </c>
      <c r="C37" s="505" t="s">
        <v>917</v>
      </c>
      <c r="D37" s="367" t="s">
        <v>918</v>
      </c>
      <c r="E37" s="411" t="s">
        <v>919</v>
      </c>
      <c r="F37" s="506" t="s">
        <v>373</v>
      </c>
    </row>
    <row r="38" spans="2:11">
      <c r="B38" s="178" t="s">
        <v>232</v>
      </c>
      <c r="C38" s="883"/>
      <c r="D38" s="883"/>
      <c r="E38" s="883"/>
      <c r="F38" s="13"/>
    </row>
    <row r="39" spans="2:11">
      <c r="B39" s="177" t="s">
        <v>64</v>
      </c>
      <c r="C39" s="903"/>
      <c r="D39" s="903"/>
      <c r="E39" s="903"/>
      <c r="F39" s="13">
        <v>0</v>
      </c>
    </row>
    <row r="40" spans="2:11" s="14" customFormat="1">
      <c r="B40" s="178" t="s">
        <v>924</v>
      </c>
      <c r="C40" s="882">
        <f>SUM(C39)</f>
        <v>0</v>
      </c>
      <c r="D40" s="882">
        <f>SUM(D39)</f>
        <v>0</v>
      </c>
      <c r="E40" s="882">
        <f>SUM(E39)</f>
        <v>0</v>
      </c>
      <c r="F40" s="27">
        <f>SUM(F39)</f>
        <v>0</v>
      </c>
    </row>
    <row r="41" spans="2:11">
      <c r="B41" s="177" t="s">
        <v>911</v>
      </c>
      <c r="C41" s="903"/>
      <c r="D41" s="903"/>
      <c r="E41" s="903"/>
      <c r="F41" s="13">
        <v>0</v>
      </c>
    </row>
    <row r="42" spans="2:11" hidden="1">
      <c r="B42" s="177" t="s">
        <v>925</v>
      </c>
      <c r="C42" s="883">
        <v>0</v>
      </c>
      <c r="D42" s="883">
        <v>0</v>
      </c>
      <c r="E42" s="883">
        <v>0</v>
      </c>
      <c r="F42" s="13">
        <v>0</v>
      </c>
    </row>
    <row r="43" spans="2:11" ht="12.75" thickBot="1">
      <c r="B43" s="180" t="s">
        <v>926</v>
      </c>
      <c r="C43" s="28">
        <f>SUM(C39:C42)</f>
        <v>0</v>
      </c>
      <c r="D43" s="28">
        <f>D41</f>
        <v>0</v>
      </c>
      <c r="E43" s="28">
        <f t="shared" ref="E43:F43" si="3">SUM(E39:E42)</f>
        <v>0</v>
      </c>
      <c r="F43" s="29">
        <f t="shared" si="3"/>
        <v>0</v>
      </c>
    </row>
    <row r="44" spans="2:11">
      <c r="C44" s="12"/>
      <c r="D44" s="12"/>
      <c r="E44" s="12"/>
      <c r="F44" s="12"/>
    </row>
    <row r="45" spans="2:11">
      <c r="B45" s="175" t="s">
        <v>927</v>
      </c>
      <c r="C45" s="175"/>
      <c r="D45" s="175"/>
      <c r="E45" s="175"/>
      <c r="F45" s="175"/>
      <c r="G45" s="175"/>
      <c r="H45" s="175"/>
      <c r="I45" s="175"/>
      <c r="J45" s="175"/>
      <c r="K45" s="175"/>
    </row>
    <row r="46" spans="2:11" ht="36" customHeight="1">
      <c r="B46" s="1122" t="s">
        <v>928</v>
      </c>
      <c r="C46" s="1122"/>
      <c r="D46" s="1122"/>
      <c r="E46" s="1122"/>
      <c r="F46" s="1122"/>
      <c r="G46" s="280"/>
      <c r="H46" s="280"/>
      <c r="I46" s="280"/>
      <c r="J46" s="280"/>
      <c r="K46" s="280"/>
    </row>
    <row r="47" spans="2:11" ht="25.5" customHeight="1">
      <c r="B47" s="1123" t="s">
        <v>929</v>
      </c>
      <c r="C47" s="1123"/>
      <c r="D47" s="1123"/>
      <c r="E47" s="1123"/>
      <c r="F47" s="1123"/>
      <c r="G47" s="280"/>
      <c r="H47" s="280"/>
      <c r="I47" s="280"/>
      <c r="J47" s="280"/>
      <c r="K47" s="280"/>
    </row>
    <row r="49" spans="2:12">
      <c r="B49" s="140" t="s">
        <v>930</v>
      </c>
      <c r="D49" s="15"/>
    </row>
    <row r="50" spans="2:12">
      <c r="B50" s="211" t="s">
        <v>931</v>
      </c>
      <c r="D50" s="15"/>
    </row>
    <row r="51" spans="2:12">
      <c r="B51" s="141" t="s">
        <v>932</v>
      </c>
      <c r="D51" s="15"/>
    </row>
    <row r="52" spans="2:12">
      <c r="B52" s="141" t="s">
        <v>933</v>
      </c>
    </row>
    <row r="53" spans="2:12" ht="25.5" customHeight="1">
      <c r="B53" s="1124" t="s">
        <v>934</v>
      </c>
      <c r="C53" s="1124"/>
      <c r="D53" s="1124"/>
      <c r="E53" s="1124"/>
      <c r="F53" s="1124"/>
    </row>
    <row r="54" spans="2:12" ht="14.25" customHeight="1">
      <c r="B54" s="1058" t="s">
        <v>935</v>
      </c>
      <c r="C54" s="1058"/>
      <c r="D54" s="1058"/>
      <c r="E54" s="1058"/>
      <c r="F54" s="1058"/>
      <c r="G54" s="281"/>
      <c r="H54" s="281"/>
      <c r="I54" s="281"/>
      <c r="J54" s="281"/>
      <c r="K54" s="281"/>
      <c r="L54" s="281"/>
    </row>
    <row r="55" spans="2:12">
      <c r="B55" s="1119"/>
      <c r="C55" s="1119"/>
      <c r="D55" s="1119"/>
      <c r="E55" s="1119"/>
      <c r="F55" s="1119"/>
      <c r="G55" s="1119"/>
      <c r="H55" s="1119"/>
      <c r="I55" s="1119"/>
      <c r="J55" s="1119"/>
      <c r="K55" s="1119"/>
    </row>
    <row r="56" spans="2:12" ht="12.75" thickBot="1">
      <c r="B56" s="140" t="s">
        <v>936</v>
      </c>
      <c r="D56" s="15"/>
    </row>
    <row r="57" spans="2:12">
      <c r="B57" s="507"/>
      <c r="C57" s="508"/>
      <c r="D57" s="509"/>
      <c r="E57" s="1120" t="str">
        <f>D7</f>
        <v xml:space="preserve"> 31 Mar 2023</v>
      </c>
      <c r="F57" s="1121"/>
    </row>
    <row r="58" spans="2:12" ht="24">
      <c r="B58" s="510"/>
      <c r="C58" s="944"/>
      <c r="D58" s="944"/>
      <c r="E58" s="902" t="s">
        <v>937</v>
      </c>
      <c r="F58" s="945" t="s">
        <v>938</v>
      </c>
    </row>
    <row r="59" spans="2:12">
      <c r="B59" s="212" t="s">
        <v>232</v>
      </c>
      <c r="C59" s="946"/>
      <c r="D59" s="947"/>
      <c r="E59" s="904"/>
      <c r="F59" s="883"/>
    </row>
    <row r="60" spans="2:12">
      <c r="B60" s="213" t="s">
        <v>64</v>
      </c>
      <c r="C60" s="946"/>
      <c r="D60" s="946"/>
      <c r="E60" s="903"/>
      <c r="F60" s="903"/>
    </row>
    <row r="61" spans="2:12">
      <c r="B61" s="212" t="s">
        <v>282</v>
      </c>
      <c r="C61" s="946"/>
      <c r="D61" s="946"/>
      <c r="E61" s="883"/>
      <c r="F61" s="883"/>
    </row>
    <row r="62" spans="2:12">
      <c r="B62" s="213" t="s">
        <v>939</v>
      </c>
      <c r="C62" s="946"/>
      <c r="D62" s="946"/>
      <c r="E62" s="903"/>
      <c r="F62" s="903"/>
    </row>
    <row r="63" spans="2:12" ht="12.75" thickBot="1">
      <c r="B63" s="948"/>
      <c r="C63" s="16"/>
      <c r="D63" s="16"/>
      <c r="E63" s="28"/>
      <c r="F63" s="28"/>
    </row>
    <row r="65" spans="2:11" ht="23.25" customHeight="1">
      <c r="B65" s="1118" t="s">
        <v>940</v>
      </c>
      <c r="C65" s="1087"/>
      <c r="D65" s="1087"/>
      <c r="E65" s="1087"/>
      <c r="F65" s="1087"/>
      <c r="G65" s="1087"/>
      <c r="H65" s="1087"/>
      <c r="I65" s="1087"/>
      <c r="J65" s="1087"/>
      <c r="K65" s="1087"/>
    </row>
    <row r="66" spans="2:11">
      <c r="B66" s="214" t="s">
        <v>941</v>
      </c>
    </row>
    <row r="67" spans="2:11" ht="12.2" customHeight="1">
      <c r="B67" s="215"/>
      <c r="C67" s="85"/>
      <c r="D67" s="85"/>
      <c r="E67" s="85"/>
      <c r="F67" s="85"/>
      <c r="G67" s="85"/>
      <c r="H67" s="85"/>
      <c r="I67" s="85"/>
    </row>
  </sheetData>
  <customSheetViews>
    <customSheetView guid="{96F1B851-9F8A-4FD0-811B-FD39A764D1E6}" hiddenRows="1" hiddenColumns="1" topLeftCell="A8">
      <selection activeCell="A22" sqref="A22"/>
      <pageMargins left="0" right="0" top="0" bottom="0" header="0" footer="0"/>
      <printOptions horizontalCentered="1" verticalCentered="1"/>
      <pageSetup paperSize="9" scale="49" orientation="portrait" r:id="rId1"/>
    </customSheetView>
    <customSheetView guid="{FAF6636C-C982-4E87-BB0F-333AB9C785FB}" fitToPage="1" hiddenRows="1" topLeftCell="A8">
      <selection activeCell="E9" sqref="E9"/>
      <pageMargins left="0" right="0" top="0" bottom="0" header="0" footer="0"/>
      <printOptions horizontalCentered="1" verticalCentered="1"/>
      <pageSetup paperSize="9" scale="46" orientation="portrait" r:id="rId2"/>
    </customSheetView>
    <customSheetView guid="{A78E47A5-AEA5-4FAA-816D-26AC70AB2BA5}" showPageBreaks="1" showGridLines="0" fitToPage="1" hiddenRows="1" view="pageBreakPreview" topLeftCell="A117">
      <selection activeCell="A25" sqref="A25:XFD25"/>
      <pageMargins left="0" right="0" top="0" bottom="0" header="0" footer="0"/>
      <printOptions horizontalCentered="1" verticalCentered="1"/>
      <pageSetup paperSize="9" scale="46" orientation="portrait" r:id="rId3"/>
    </customSheetView>
  </customSheetViews>
  <mergeCells count="8">
    <mergeCell ref="B65:K65"/>
    <mergeCell ref="B55:K55"/>
    <mergeCell ref="E57:F57"/>
    <mergeCell ref="B27:F27"/>
    <mergeCell ref="B46:F46"/>
    <mergeCell ref="B47:F47"/>
    <mergeCell ref="B53:F53"/>
    <mergeCell ref="B54:F54"/>
  </mergeCells>
  <printOptions horizontalCentered="1" verticalCentered="1"/>
  <pageMargins left="0.15433070866141699" right="0.15748031496063" top="0.15748031496063" bottom="0.196850393700787" header="0.15748031496063" footer="0.15748031496063"/>
  <pageSetup paperSize="9" scale="72" orientation="landscape"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C00000"/>
    <pageSetUpPr autoPageBreaks="0"/>
  </sheetPr>
  <dimension ref="A1:F73"/>
  <sheetViews>
    <sheetView showGridLines="0" view="pageBreakPreview" topLeftCell="A19" zoomScale="90" zoomScaleNormal="100" zoomScaleSheetLayoutView="90" workbookViewId="0">
      <selection activeCell="B26" sqref="B26"/>
    </sheetView>
  </sheetViews>
  <sheetFormatPr defaultColWidth="9.140625" defaultRowHeight="12"/>
  <cols>
    <col min="1" max="1" width="1.7109375" style="38" customWidth="1"/>
    <col min="2" max="2" width="37" style="75" customWidth="1"/>
    <col min="3" max="6" width="21.7109375" style="38" customWidth="1"/>
    <col min="7" max="7" width="9.140625" style="38"/>
    <col min="8" max="8" width="11.42578125" style="38" bestFit="1" customWidth="1"/>
    <col min="9" max="16384" width="9.140625" style="38"/>
  </cols>
  <sheetData>
    <row r="1" spans="1:6">
      <c r="B1" s="74" t="str">
        <f>'Fair value'!B1</f>
        <v>Muscat Desert Adventures Tourism LLC</v>
      </c>
    </row>
    <row r="2" spans="1:6">
      <c r="B2" s="74" t="str">
        <f>'Fair value'!B2</f>
        <v>Notes forming part of the Financial Statements as at and for the 12 months ended 31 MAR 2023</v>
      </c>
    </row>
    <row r="3" spans="1:6">
      <c r="A3" s="75"/>
    </row>
    <row r="4" spans="1:6">
      <c r="B4" s="74" t="s">
        <v>942</v>
      </c>
    </row>
    <row r="5" spans="1:6" ht="20.25" customHeight="1">
      <c r="B5" s="1058" t="s">
        <v>943</v>
      </c>
      <c r="C5" s="1058"/>
      <c r="D5" s="1058"/>
      <c r="E5" s="1058"/>
      <c r="F5" s="1058"/>
    </row>
    <row r="6" spans="1:6" ht="72" customHeight="1">
      <c r="B6" s="1066" t="s">
        <v>944</v>
      </c>
      <c r="C6" s="1066"/>
      <c r="D6" s="1066"/>
      <c r="E6" s="1066"/>
      <c r="F6" s="1066"/>
    </row>
    <row r="8" spans="1:6">
      <c r="B8" s="74" t="s">
        <v>945</v>
      </c>
    </row>
    <row r="9" spans="1:6" ht="47.25" customHeight="1">
      <c r="B9" s="996" t="s">
        <v>946</v>
      </c>
      <c r="C9" s="996"/>
      <c r="D9" s="996"/>
      <c r="E9" s="996"/>
      <c r="F9" s="996"/>
    </row>
    <row r="10" spans="1:6">
      <c r="B10" s="279"/>
      <c r="C10" s="266"/>
      <c r="D10" s="266"/>
      <c r="E10" s="266"/>
      <c r="F10" s="266"/>
    </row>
    <row r="11" spans="1:6" ht="12.75" thickBot="1">
      <c r="B11" s="75" t="s">
        <v>947</v>
      </c>
      <c r="F11" s="266"/>
    </row>
    <row r="12" spans="1:6">
      <c r="B12" s="386"/>
      <c r="C12" s="359" t="s">
        <v>948</v>
      </c>
      <c r="D12" s="359" t="s">
        <v>949</v>
      </c>
      <c r="E12" s="360" t="s">
        <v>373</v>
      </c>
      <c r="F12" s="266"/>
    </row>
    <row r="13" spans="1:6">
      <c r="B13" s="666" t="s">
        <v>950</v>
      </c>
      <c r="C13" s="603">
        <v>12966</v>
      </c>
      <c r="D13" s="603">
        <v>6860</v>
      </c>
      <c r="E13" s="273">
        <f>+C13+D13</f>
        <v>19826</v>
      </c>
      <c r="F13" s="266"/>
    </row>
    <row r="14" spans="1:6">
      <c r="B14" s="666" t="s">
        <v>951</v>
      </c>
      <c r="C14" s="603">
        <v>86443</v>
      </c>
      <c r="D14" s="603"/>
      <c r="E14" s="273">
        <f>+C14+D14</f>
        <v>86443</v>
      </c>
      <c r="F14" s="266"/>
    </row>
    <row r="15" spans="1:6">
      <c r="B15" s="666" t="s">
        <v>952</v>
      </c>
      <c r="C15" s="603">
        <v>33505.800000000003</v>
      </c>
      <c r="D15" s="949"/>
      <c r="E15" s="273">
        <f>+C15+D15</f>
        <v>33505.800000000003</v>
      </c>
      <c r="F15" s="266"/>
    </row>
    <row r="16" spans="1:6">
      <c r="B16" s="667"/>
      <c r="C16" s="601"/>
      <c r="D16" s="601"/>
      <c r="E16" s="602"/>
      <c r="F16" s="266"/>
    </row>
    <row r="17" spans="2:6">
      <c r="C17" s="12"/>
      <c r="D17" s="12"/>
      <c r="E17" s="12"/>
      <c r="F17" s="266"/>
    </row>
    <row r="18" spans="2:6" ht="13.5" customHeight="1" thickBot="1">
      <c r="B18" s="74" t="s">
        <v>953</v>
      </c>
      <c r="C18" s="12"/>
      <c r="D18" s="12"/>
      <c r="E18" s="12"/>
      <c r="F18" s="266"/>
    </row>
    <row r="19" spans="2:6" ht="24" customHeight="1">
      <c r="B19" s="668" t="s">
        <v>954</v>
      </c>
      <c r="C19" s="604" t="s">
        <v>340</v>
      </c>
      <c r="D19" s="12"/>
      <c r="E19" s="12"/>
      <c r="F19" s="266"/>
    </row>
    <row r="20" spans="2:6" ht="12.75" thickBot="1">
      <c r="B20" s="158" t="s">
        <v>955</v>
      </c>
      <c r="C20" s="29">
        <f>'Financial Assets'!F51</f>
        <v>-5712.83</v>
      </c>
      <c r="D20" s="12"/>
      <c r="E20" s="12"/>
      <c r="F20" s="266"/>
    </row>
    <row r="21" spans="2:6">
      <c r="B21" s="159" t="s">
        <v>956</v>
      </c>
      <c r="C21" s="421">
        <v>-1938</v>
      </c>
      <c r="D21" s="12"/>
      <c r="E21" s="12"/>
      <c r="F21" s="266"/>
    </row>
    <row r="22" spans="2:6" ht="12.75" thickBot="1">
      <c r="B22" s="160" t="str">
        <f>"Loss allowance on "&amp; B13</f>
        <v>Loss allowance on 31 March 2021</v>
      </c>
      <c r="C22" s="29">
        <f>+C20+C21</f>
        <v>-7650.83</v>
      </c>
      <c r="D22" s="12"/>
      <c r="E22" s="12"/>
      <c r="F22" s="266"/>
    </row>
    <row r="23" spans="2:6">
      <c r="B23" s="279"/>
      <c r="C23" s="266"/>
      <c r="D23" s="266"/>
      <c r="E23" s="266"/>
      <c r="F23" s="266"/>
    </row>
    <row r="25" spans="2:6">
      <c r="B25" s="74" t="s">
        <v>957</v>
      </c>
    </row>
    <row r="26" spans="2:6">
      <c r="B26" s="74" t="s">
        <v>958</v>
      </c>
    </row>
    <row r="27" spans="2:6" ht="94.5" customHeight="1">
      <c r="B27" s="1058" t="s">
        <v>959</v>
      </c>
      <c r="C27" s="1058"/>
      <c r="D27" s="1058"/>
      <c r="E27" s="1058"/>
      <c r="F27" s="1058"/>
    </row>
    <row r="29" spans="2:6">
      <c r="B29" s="484" t="s">
        <v>960</v>
      </c>
    </row>
    <row r="30" spans="2:6">
      <c r="B30" s="75" t="s">
        <v>961</v>
      </c>
    </row>
    <row r="31" spans="2:6" ht="12.75" thickBot="1"/>
    <row r="32" spans="2:6" ht="12" customHeight="1">
      <c r="B32" s="519"/>
      <c r="C32" s="1129" t="str">
        <f>'Fair value'!D7</f>
        <v xml:space="preserve"> 31 Mar 2023</v>
      </c>
      <c r="D32" s="1130"/>
      <c r="E32" s="1130"/>
      <c r="F32" s="1131"/>
    </row>
    <row r="33" spans="2:6">
      <c r="B33" s="520"/>
      <c r="C33" s="902" t="s">
        <v>962</v>
      </c>
      <c r="D33" s="902" t="s">
        <v>963</v>
      </c>
      <c r="E33" s="902" t="s">
        <v>964</v>
      </c>
      <c r="F33" s="354" t="s">
        <v>120</v>
      </c>
    </row>
    <row r="34" spans="2:6" hidden="1">
      <c r="B34" s="275"/>
      <c r="C34" s="883"/>
      <c r="D34" s="883"/>
      <c r="E34" s="883"/>
      <c r="F34" s="13"/>
    </row>
    <row r="35" spans="2:6" hidden="1">
      <c r="B35" s="275"/>
      <c r="C35" s="883"/>
      <c r="D35" s="883"/>
      <c r="E35" s="883"/>
      <c r="F35" s="13"/>
    </row>
    <row r="36" spans="2:6" hidden="1">
      <c r="B36" s="274"/>
      <c r="C36" s="883"/>
      <c r="D36" s="883"/>
      <c r="E36" s="883"/>
      <c r="F36" s="13"/>
    </row>
    <row r="37" spans="2:6">
      <c r="B37" s="274" t="s">
        <v>36</v>
      </c>
      <c r="C37" s="903"/>
      <c r="D37" s="903"/>
      <c r="E37" s="903"/>
      <c r="F37" s="421"/>
    </row>
    <row r="38" spans="2:6" hidden="1">
      <c r="B38" s="274"/>
      <c r="C38" s="903"/>
      <c r="D38" s="903"/>
      <c r="E38" s="903"/>
      <c r="F38" s="421"/>
    </row>
    <row r="39" spans="2:6">
      <c r="B39" s="274" t="s">
        <v>46</v>
      </c>
      <c r="C39" s="903"/>
      <c r="D39" s="903"/>
      <c r="E39" s="903"/>
      <c r="F39" s="421"/>
    </row>
    <row r="40" spans="2:6" hidden="1">
      <c r="B40" s="274"/>
      <c r="C40" s="903"/>
      <c r="D40" s="903"/>
      <c r="E40" s="903"/>
      <c r="F40" s="421"/>
    </row>
    <row r="41" spans="2:6" hidden="1">
      <c r="B41" s="274"/>
      <c r="C41" s="903"/>
      <c r="D41" s="903"/>
      <c r="E41" s="903"/>
      <c r="F41" s="421"/>
    </row>
    <row r="42" spans="2:6" hidden="1">
      <c r="B42" s="274"/>
      <c r="C42" s="903"/>
      <c r="D42" s="903"/>
      <c r="E42" s="903"/>
      <c r="F42" s="421"/>
    </row>
    <row r="43" spans="2:6" hidden="1">
      <c r="B43" s="274"/>
      <c r="C43" s="903"/>
      <c r="D43" s="903"/>
      <c r="E43" s="903"/>
      <c r="F43" s="421"/>
    </row>
    <row r="44" spans="2:6" hidden="1">
      <c r="B44" s="274"/>
      <c r="C44" s="903"/>
      <c r="D44" s="903"/>
      <c r="E44" s="903"/>
      <c r="F44" s="421"/>
    </row>
    <row r="45" spans="2:6" hidden="1">
      <c r="B45" s="274"/>
      <c r="C45" s="903"/>
      <c r="D45" s="903"/>
      <c r="E45" s="903"/>
      <c r="F45" s="421"/>
    </row>
    <row r="46" spans="2:6" hidden="1">
      <c r="B46" s="274"/>
      <c r="C46" s="903"/>
      <c r="D46" s="903"/>
      <c r="E46" s="903"/>
      <c r="F46" s="421"/>
    </row>
    <row r="47" spans="2:6" hidden="1">
      <c r="B47" s="274"/>
      <c r="C47" s="903"/>
      <c r="D47" s="903"/>
      <c r="E47" s="903"/>
      <c r="F47" s="421"/>
    </row>
    <row r="48" spans="2:6" hidden="1">
      <c r="B48" s="275"/>
      <c r="C48" s="903"/>
      <c r="D48" s="903"/>
      <c r="E48" s="903"/>
      <c r="F48" s="421"/>
    </row>
    <row r="49" spans="2:6" hidden="1">
      <c r="B49" s="274"/>
      <c r="C49" s="903"/>
      <c r="D49" s="903"/>
      <c r="E49" s="903"/>
      <c r="F49" s="421"/>
    </row>
    <row r="50" spans="2:6" hidden="1">
      <c r="B50" s="274"/>
      <c r="C50" s="903"/>
      <c r="D50" s="903"/>
      <c r="E50" s="903"/>
      <c r="F50" s="421"/>
    </row>
    <row r="51" spans="2:6" ht="24">
      <c r="B51" s="276" t="s">
        <v>965</v>
      </c>
      <c r="C51" s="903"/>
      <c r="D51" s="903"/>
      <c r="E51" s="903"/>
      <c r="F51" s="421"/>
    </row>
    <row r="52" spans="2:6">
      <c r="B52" s="275" t="s">
        <v>966</v>
      </c>
      <c r="C52" s="882">
        <f>SUM(C37:C51)</f>
        <v>0</v>
      </c>
      <c r="D52" s="882">
        <f t="shared" ref="D52:F52" si="0">SUM(D37:D51)</f>
        <v>0</v>
      </c>
      <c r="E52" s="882">
        <f t="shared" si="0"/>
        <v>0</v>
      </c>
      <c r="F52" s="27">
        <f t="shared" si="0"/>
        <v>0</v>
      </c>
    </row>
    <row r="53" spans="2:6">
      <c r="B53" s="274"/>
      <c r="C53" s="883"/>
      <c r="D53" s="883"/>
      <c r="E53" s="883"/>
      <c r="F53" s="13"/>
    </row>
    <row r="54" spans="2:6">
      <c r="B54" s="274" t="s">
        <v>967</v>
      </c>
      <c r="C54" s="903"/>
      <c r="D54" s="903"/>
      <c r="E54" s="903"/>
      <c r="F54" s="421"/>
    </row>
    <row r="55" spans="2:6" hidden="1">
      <c r="B55" s="274"/>
      <c r="C55" s="883"/>
      <c r="D55" s="883"/>
      <c r="E55" s="883"/>
      <c r="F55" s="13"/>
    </row>
    <row r="56" spans="2:6" hidden="1">
      <c r="B56" s="274" t="s">
        <v>968</v>
      </c>
      <c r="C56" s="883">
        <f>C52+C54</f>
        <v>0</v>
      </c>
      <c r="D56" s="883">
        <f t="shared" ref="D56:F56" si="1">D52+D54</f>
        <v>0</v>
      </c>
      <c r="E56" s="883">
        <f t="shared" si="1"/>
        <v>0</v>
      </c>
      <c r="F56" s="13">
        <f t="shared" si="1"/>
        <v>0</v>
      </c>
    </row>
    <row r="57" spans="2:6">
      <c r="B57" s="274"/>
      <c r="C57" s="883"/>
      <c r="D57" s="883"/>
      <c r="E57" s="883"/>
      <c r="F57" s="13"/>
    </row>
    <row r="58" spans="2:6">
      <c r="B58" s="275" t="s">
        <v>968</v>
      </c>
      <c r="C58" s="882">
        <f>C56</f>
        <v>0</v>
      </c>
      <c r="D58" s="882">
        <f t="shared" ref="D58:F58" si="2">D56</f>
        <v>0</v>
      </c>
      <c r="E58" s="882">
        <f t="shared" si="2"/>
        <v>0</v>
      </c>
      <c r="F58" s="27">
        <f t="shared" si="2"/>
        <v>0</v>
      </c>
    </row>
    <row r="59" spans="2:6" ht="12.75" thickBot="1">
      <c r="B59" s="511"/>
      <c r="C59" s="87"/>
      <c r="D59" s="87"/>
      <c r="E59" s="87"/>
      <c r="F59" s="88"/>
    </row>
    <row r="60" spans="2:6">
      <c r="B60" s="512"/>
      <c r="C60" s="12"/>
      <c r="D60" s="12"/>
      <c r="E60" s="12"/>
      <c r="F60" s="12"/>
    </row>
    <row r="61" spans="2:6">
      <c r="B61" s="513" t="s">
        <v>969</v>
      </c>
      <c r="C61" s="12"/>
      <c r="D61" s="12"/>
      <c r="E61" s="12"/>
      <c r="F61" s="12"/>
    </row>
    <row r="62" spans="2:6" ht="24.75" customHeight="1" thickBot="1">
      <c r="B62" s="1127" t="s">
        <v>970</v>
      </c>
      <c r="C62" s="1127"/>
      <c r="D62" s="1127"/>
      <c r="E62" s="1127"/>
      <c r="F62" s="1127"/>
    </row>
    <row r="63" spans="2:6" ht="12" customHeight="1">
      <c r="B63" s="514"/>
      <c r="C63" s="1132" t="s">
        <v>971</v>
      </c>
      <c r="D63" s="1133"/>
      <c r="E63" s="1132" t="s">
        <v>972</v>
      </c>
      <c r="F63" s="1133"/>
    </row>
    <row r="64" spans="2:6" ht="15" customHeight="1">
      <c r="B64" s="515"/>
      <c r="C64" s="1125" t="str">
        <f>C32</f>
        <v xml:space="preserve"> 31 Mar 2023</v>
      </c>
      <c r="D64" s="1126"/>
      <c r="E64" s="1128" t="str">
        <f>C32</f>
        <v xml:space="preserve"> 31 Mar 2023</v>
      </c>
      <c r="F64" s="1128"/>
    </row>
    <row r="65" spans="2:6" ht="15" customHeight="1">
      <c r="B65" s="516"/>
      <c r="C65" s="869" t="s">
        <v>973</v>
      </c>
      <c r="D65" s="869" t="s">
        <v>974</v>
      </c>
      <c r="E65" s="861" t="s">
        <v>973</v>
      </c>
      <c r="F65" s="861" t="s">
        <v>974</v>
      </c>
    </row>
    <row r="66" spans="2:6">
      <c r="B66" s="515"/>
      <c r="C66" s="883"/>
      <c r="D66" s="883"/>
      <c r="E66" s="883"/>
      <c r="F66" s="883"/>
    </row>
    <row r="67" spans="2:6">
      <c r="B67" s="517" t="s">
        <v>975</v>
      </c>
      <c r="C67" s="883"/>
      <c r="D67" s="883"/>
      <c r="E67" s="883"/>
      <c r="F67" s="883"/>
    </row>
    <row r="68" spans="2:6">
      <c r="B68" s="517" t="s">
        <v>976</v>
      </c>
      <c r="C68" s="883"/>
      <c r="D68" s="883"/>
      <c r="E68" s="883"/>
      <c r="F68" s="883"/>
    </row>
    <row r="69" spans="2:6" ht="15" customHeight="1">
      <c r="B69" s="518" t="s">
        <v>962</v>
      </c>
      <c r="C69" s="903"/>
      <c r="D69" s="903"/>
      <c r="E69" s="903"/>
      <c r="F69" s="903"/>
    </row>
    <row r="70" spans="2:6" ht="15" customHeight="1">
      <c r="B70" s="518" t="s">
        <v>963</v>
      </c>
      <c r="C70" s="903"/>
      <c r="D70" s="903"/>
      <c r="E70" s="903"/>
      <c r="F70" s="903"/>
    </row>
    <row r="71" spans="2:6" ht="15" customHeight="1">
      <c r="B71" s="518" t="s">
        <v>964</v>
      </c>
      <c r="C71" s="903"/>
      <c r="D71" s="903"/>
      <c r="E71" s="903"/>
      <c r="F71" s="903"/>
    </row>
    <row r="72" spans="2:6" ht="15.75" customHeight="1" thickBot="1">
      <c r="B72" s="950"/>
      <c r="C72" s="103"/>
      <c r="D72" s="103"/>
      <c r="E72" s="103"/>
      <c r="F72" s="103"/>
    </row>
    <row r="73" spans="2:6">
      <c r="B73" s="75" t="s">
        <v>977</v>
      </c>
    </row>
  </sheetData>
  <customSheetViews>
    <customSheetView guid="{96F1B851-9F8A-4FD0-811B-FD39A764D1E6}" printArea="1" hiddenColumns="1">
      <selection activeCell="A9" sqref="A9:I9"/>
      <rowBreaks count="1" manualBreakCount="1">
        <brk id="14" max="9" man="1"/>
      </rowBreaks>
      <pageMargins left="0" right="0" top="0" bottom="0" header="0" footer="0"/>
      <printOptions horizontalCentered="1"/>
      <pageSetup paperSize="9" scale="65" fitToHeight="0" orientation="portrait" r:id="rId1"/>
    </customSheetView>
    <customSheetView guid="{FAF6636C-C982-4E87-BB0F-333AB9C785FB}" fitToPage="1">
      <rowBreaks count="1" manualBreakCount="1">
        <brk id="25" max="9" man="1"/>
      </rowBreaks>
      <pageMargins left="0" right="0" top="0" bottom="0" header="0" footer="0"/>
      <printOptions horizontalCentered="1"/>
      <pageSetup paperSize="9" scale="49" fitToHeight="0" orientation="portrait" r:id="rId2"/>
    </customSheetView>
    <customSheetView guid="{A78E47A5-AEA5-4FAA-816D-26AC70AB2BA5}" showPageBreaks="1" showGridLines="0" fitToPage="1" printArea="1" view="pageBreakPreview">
      <selection activeCell="A12" sqref="A12"/>
      <rowBreaks count="1" manualBreakCount="1">
        <brk id="25" max="9" man="1"/>
      </rowBreaks>
      <pageMargins left="0" right="0" top="0" bottom="0" header="0" footer="0"/>
      <printOptions horizontalCentered="1"/>
      <pageSetup paperSize="9" scale="49" fitToHeight="0" orientation="portrait" r:id="rId3"/>
    </customSheetView>
  </customSheetViews>
  <mergeCells count="10">
    <mergeCell ref="B9:F9"/>
    <mergeCell ref="B6:F6"/>
    <mergeCell ref="B5:F5"/>
    <mergeCell ref="C63:D63"/>
    <mergeCell ref="E63:F63"/>
    <mergeCell ref="C64:D64"/>
    <mergeCell ref="B62:F62"/>
    <mergeCell ref="B27:F27"/>
    <mergeCell ref="E64:F64"/>
    <mergeCell ref="C32:F32"/>
  </mergeCells>
  <printOptions horizontalCentered="1"/>
  <pageMargins left="0.17559055118110201" right="0.15748031496063" top="0.55118110236220497" bottom="0.55118110236220497" header="0.31496062992126" footer="0.31496062992126"/>
  <pageSetup paperSize="9" scale="70" fitToHeight="0" orientation="landscape" r:id="rId4"/>
  <rowBreaks count="1" manualBreakCount="1">
    <brk id="27" min="1" max="1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C00000"/>
    <pageSetUpPr autoPageBreaks="0"/>
  </sheetPr>
  <dimension ref="A1:K32"/>
  <sheetViews>
    <sheetView showGridLines="0" view="pageBreakPreview" zoomScale="90" zoomScaleNormal="100" zoomScaleSheetLayoutView="90" workbookViewId="0">
      <selection activeCell="C25" sqref="C25"/>
    </sheetView>
  </sheetViews>
  <sheetFormatPr defaultColWidth="9.140625" defaultRowHeight="12"/>
  <cols>
    <col min="1" max="1" width="1.5703125" style="38" customWidth="1"/>
    <col min="2" max="2" width="43.7109375" style="75" customWidth="1"/>
    <col min="3" max="3" width="18.85546875" style="38" customWidth="1"/>
    <col min="4" max="4" width="15.28515625" style="38" customWidth="1"/>
    <col min="5" max="5" width="16.7109375" style="38" bestFit="1" customWidth="1"/>
    <col min="6" max="6" width="12.42578125" style="38" customWidth="1"/>
    <col min="7" max="7" width="13.85546875" style="38" bestFit="1" customWidth="1"/>
    <col min="8" max="9" width="10.7109375" style="38" customWidth="1"/>
    <col min="10" max="10" width="13.85546875" style="38" bestFit="1" customWidth="1"/>
    <col min="11" max="11" width="9.28515625" style="38" bestFit="1" customWidth="1"/>
    <col min="12" max="16384" width="9.140625" style="38"/>
  </cols>
  <sheetData>
    <row r="1" spans="1:5" ht="12.2" customHeight="1">
      <c r="B1" s="74" t="str">
        <f>'FRM 1'!B1</f>
        <v>Muscat Desert Adventures Tourism LLC</v>
      </c>
    </row>
    <row r="2" spans="1:5" ht="12.2" customHeight="1">
      <c r="B2" s="74" t="str">
        <f>'FRM 1'!B2</f>
        <v>Notes forming part of the Financial Statements as at and for the 12 months ended 31 MAR 2023</v>
      </c>
    </row>
    <row r="3" spans="1:5">
      <c r="A3" s="75"/>
    </row>
    <row r="4" spans="1:5">
      <c r="B4" s="74" t="s">
        <v>942</v>
      </c>
      <c r="C4" s="66"/>
    </row>
    <row r="5" spans="1:5">
      <c r="B5" s="89" t="s">
        <v>957</v>
      </c>
      <c r="C5" s="14"/>
      <c r="D5" s="37"/>
    </row>
    <row r="6" spans="1:5">
      <c r="B6" s="74" t="s">
        <v>978</v>
      </c>
      <c r="C6" s="37"/>
      <c r="D6" s="37"/>
    </row>
    <row r="7" spans="1:5">
      <c r="B7" s="75" t="s">
        <v>979</v>
      </c>
      <c r="C7" s="37"/>
      <c r="D7" s="37"/>
    </row>
    <row r="8" spans="1:5" ht="12.75" thickBot="1">
      <c r="B8" s="74"/>
      <c r="C8" s="37"/>
      <c r="D8" s="37"/>
    </row>
    <row r="9" spans="1:5">
      <c r="B9" s="453"/>
      <c r="C9" s="521" t="str">
        <f>'Fair value'!D7</f>
        <v xml:space="preserve"> 31 Mar 2023</v>
      </c>
    </row>
    <row r="10" spans="1:5" ht="12.75" thickBot="1">
      <c r="B10" s="182" t="s">
        <v>980</v>
      </c>
      <c r="C10" s="464"/>
    </row>
    <row r="11" spans="1:5">
      <c r="B11" s="74"/>
      <c r="C11" s="37"/>
      <c r="D11" s="37"/>
    </row>
    <row r="12" spans="1:5" ht="14.25" customHeight="1">
      <c r="B12" s="1134" t="s">
        <v>981</v>
      </c>
      <c r="C12" s="1134"/>
      <c r="D12" s="1134"/>
      <c r="E12" s="1134"/>
    </row>
    <row r="13" spans="1:5" ht="4.5" customHeight="1" thickBot="1">
      <c r="B13" s="74"/>
      <c r="C13" s="37"/>
      <c r="D13" s="37"/>
    </row>
    <row r="14" spans="1:5">
      <c r="B14" s="357"/>
      <c r="C14" s="1136" t="str">
        <f>C9</f>
        <v xml:space="preserve"> 31 Mar 2023</v>
      </c>
      <c r="D14" s="1136"/>
      <c r="E14" s="1136"/>
    </row>
    <row r="15" spans="1:5" ht="24">
      <c r="B15" s="522"/>
      <c r="C15" s="951" t="s">
        <v>982</v>
      </c>
      <c r="D15" s="951" t="s">
        <v>983</v>
      </c>
      <c r="E15" s="951" t="s">
        <v>984</v>
      </c>
    </row>
    <row r="16" spans="1:5">
      <c r="B16" s="159" t="s">
        <v>985</v>
      </c>
      <c r="C16" s="892"/>
      <c r="D16" s="893"/>
      <c r="E16" s="892"/>
    </row>
    <row r="17" spans="2:11" ht="13.5" customHeight="1">
      <c r="B17" s="159" t="s">
        <v>986</v>
      </c>
      <c r="C17" s="892"/>
      <c r="D17" s="893"/>
      <c r="E17" s="892"/>
    </row>
    <row r="18" spans="2:11" s="37" customFormat="1" ht="24" customHeight="1" thickBot="1">
      <c r="B18" s="160" t="s">
        <v>987</v>
      </c>
      <c r="C18" s="98">
        <f>SUM(C16:C17)</f>
        <v>0</v>
      </c>
      <c r="D18" s="98">
        <f t="shared" ref="D18:E18" si="0">SUM(D16:D17)</f>
        <v>0</v>
      </c>
      <c r="E18" s="98">
        <f t="shared" si="0"/>
        <v>0</v>
      </c>
    </row>
    <row r="19" spans="2:11">
      <c r="B19" s="74"/>
      <c r="C19" s="37"/>
      <c r="D19" s="37"/>
    </row>
    <row r="20" spans="2:11">
      <c r="B20" s="74" t="s">
        <v>988</v>
      </c>
      <c r="C20" s="37"/>
      <c r="D20" s="37"/>
    </row>
    <row r="21" spans="2:11" ht="12.2" customHeight="1">
      <c r="B21" s="73" t="s">
        <v>989</v>
      </c>
      <c r="C21" s="57"/>
      <c r="D21" s="57"/>
      <c r="E21" s="57"/>
    </row>
    <row r="22" spans="2:11" ht="12.2" customHeight="1">
      <c r="B22" s="282" t="s">
        <v>990</v>
      </c>
      <c r="C22" s="105"/>
      <c r="D22" s="105"/>
      <c r="E22" s="105"/>
    </row>
    <row r="23" spans="2:11" ht="12.75" thickBot="1">
      <c r="B23" s="74"/>
      <c r="C23" s="37"/>
      <c r="D23" s="37"/>
    </row>
    <row r="24" spans="2:11" ht="27.75" customHeight="1">
      <c r="B24" s="357"/>
      <c r="C24" s="362" t="s">
        <v>971</v>
      </c>
    </row>
    <row r="25" spans="2:11">
      <c r="B25" s="422"/>
      <c r="C25" s="523" t="str">
        <f>C14</f>
        <v xml:space="preserve"> 31 Mar 2023</v>
      </c>
    </row>
    <row r="26" spans="2:11">
      <c r="B26" s="159" t="s">
        <v>991</v>
      </c>
      <c r="C26" s="13"/>
    </row>
    <row r="27" spans="2:11" ht="12.75" thickBot="1">
      <c r="B27" s="182" t="s">
        <v>992</v>
      </c>
      <c r="C27" s="88"/>
    </row>
    <row r="28" spans="2:11">
      <c r="B28" s="75" t="s">
        <v>993</v>
      </c>
      <c r="C28" s="37"/>
      <c r="D28" s="37"/>
    </row>
    <row r="29" spans="2:11">
      <c r="B29" s="74"/>
      <c r="C29" s="37"/>
      <c r="D29" s="37"/>
    </row>
    <row r="30" spans="2:11">
      <c r="B30" s="74" t="s">
        <v>994</v>
      </c>
    </row>
    <row r="31" spans="2:11">
      <c r="B31" s="74" t="s">
        <v>995</v>
      </c>
    </row>
    <row r="32" spans="2:11" ht="30.75" customHeight="1">
      <c r="B32" s="996" t="s">
        <v>996</v>
      </c>
      <c r="C32" s="1135"/>
      <c r="D32" s="1135"/>
      <c r="E32" s="1135"/>
      <c r="F32" s="1135"/>
      <c r="G32" s="1135"/>
      <c r="H32" s="1135"/>
      <c r="I32" s="1135"/>
      <c r="J32" s="1135"/>
      <c r="K32" s="1135"/>
    </row>
  </sheetData>
  <customSheetViews>
    <customSheetView guid="{96F1B851-9F8A-4FD0-811B-FD39A764D1E6}" printArea="1" topLeftCell="A29">
      <selection activeCell="I53" sqref="I53"/>
      <pageMargins left="0" right="0" top="0" bottom="0" header="0" footer="0"/>
      <pageSetup paperSize="9" scale="48" orientation="portrait" r:id="rId1"/>
    </customSheetView>
    <customSheetView guid="{FAF6636C-C982-4E87-BB0F-333AB9C785FB}">
      <pageMargins left="0" right="0" top="0" bottom="0" header="0" footer="0"/>
      <pageSetup paperSize="9" scale="51" orientation="portrait" r:id="rId2"/>
    </customSheetView>
    <customSheetView guid="{A78E47A5-AEA5-4FAA-816D-26AC70AB2BA5}" scale="85" showPageBreaks="1" showGridLines="0" printArea="1" view="pageBreakPreview" topLeftCell="A15">
      <selection activeCell="I54" sqref="I54"/>
      <pageMargins left="0" right="0" top="0" bottom="0" header="0" footer="0"/>
      <pageSetup paperSize="9" scale="51" orientation="portrait" r:id="rId3"/>
    </customSheetView>
  </customSheetViews>
  <mergeCells count="3">
    <mergeCell ref="B12:E12"/>
    <mergeCell ref="B32:K32"/>
    <mergeCell ref="C14:E14"/>
  </mergeCells>
  <pageMargins left="0.70866141732283472" right="0.70866141732283472" top="0.74803149606299213" bottom="0.74803149606299213" header="0.31496062992125984" footer="0.31496062992125984"/>
  <pageSetup paperSize="9" scale="70" orientation="landscape"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C00000"/>
    <pageSetUpPr autoPageBreaks="0"/>
  </sheetPr>
  <dimension ref="A1:J28"/>
  <sheetViews>
    <sheetView showGridLines="0" view="pageBreakPreview" zoomScale="90" zoomScaleNormal="100" zoomScaleSheetLayoutView="90" workbookViewId="0">
      <selection activeCell="C24" sqref="C24"/>
    </sheetView>
  </sheetViews>
  <sheetFormatPr defaultColWidth="9.140625" defaultRowHeight="12"/>
  <cols>
    <col min="1" max="1" width="1.5703125" style="38" customWidth="1"/>
    <col min="2" max="2" width="45.42578125" style="75" customWidth="1"/>
    <col min="3" max="3" width="17.7109375" style="38" customWidth="1"/>
    <col min="4" max="4" width="17.28515625" style="38" customWidth="1"/>
    <col min="5" max="5" width="18.140625" style="38" customWidth="1"/>
    <col min="6" max="7" width="16.85546875" style="38" customWidth="1"/>
    <col min="8" max="9" width="15.28515625" style="38" customWidth="1"/>
    <col min="10" max="10" width="19.7109375" style="38" customWidth="1"/>
    <col min="11" max="16384" width="9.140625" style="38"/>
  </cols>
  <sheetData>
    <row r="1" spans="1:10">
      <c r="B1" s="74" t="str">
        <f>'Market rate risk'!B1</f>
        <v>Muscat Desert Adventures Tourism LLC</v>
      </c>
    </row>
    <row r="2" spans="1:10">
      <c r="A2" s="75"/>
      <c r="B2" s="74" t="str">
        <f>'Market rate risk'!B2</f>
        <v>Notes forming part of the Financial Statements as at and for the 12 months ended 31 MAR 2023</v>
      </c>
    </row>
    <row r="4" spans="1:10">
      <c r="B4" s="74" t="s">
        <v>942</v>
      </c>
    </row>
    <row r="5" spans="1:10">
      <c r="B5" s="74" t="s">
        <v>997</v>
      </c>
    </row>
    <row r="6" spans="1:10" ht="38.25" customHeight="1">
      <c r="B6" s="996" t="s">
        <v>998</v>
      </c>
      <c r="C6" s="996"/>
      <c r="D6" s="996"/>
      <c r="E6" s="996"/>
      <c r="F6" s="996"/>
      <c r="G6" s="996"/>
      <c r="H6" s="996"/>
      <c r="I6" s="996"/>
      <c r="J6" s="79"/>
    </row>
    <row r="7" spans="1:10" ht="13.5" customHeight="1">
      <c r="B7" s="996"/>
      <c r="C7" s="996"/>
      <c r="D7" s="996"/>
      <c r="E7" s="996"/>
      <c r="F7" s="996"/>
      <c r="G7" s="996"/>
      <c r="H7" s="996"/>
      <c r="I7" s="996"/>
      <c r="J7" s="265"/>
    </row>
    <row r="8" spans="1:10" ht="12.75" thickBot="1">
      <c r="B8" s="74" t="s">
        <v>999</v>
      </c>
    </row>
    <row r="9" spans="1:10">
      <c r="B9" s="519"/>
      <c r="C9" s="525" t="str">
        <f>'Market rate risk'!C9</f>
        <v xml:space="preserve"> 31 Mar 2023</v>
      </c>
    </row>
    <row r="10" spans="1:10">
      <c r="B10" s="159" t="s">
        <v>1000</v>
      </c>
      <c r="C10" s="891"/>
    </row>
    <row r="11" spans="1:10">
      <c r="B11" s="524" t="s">
        <v>1001</v>
      </c>
      <c r="C11" s="903">
        <f>'Financial Liablities'!G48</f>
        <v>0</v>
      </c>
    </row>
    <row r="12" spans="1:10" ht="12.75" thickBot="1">
      <c r="B12" s="182"/>
      <c r="C12" s="28">
        <f>SUM(C11:C11)</f>
        <v>0</v>
      </c>
    </row>
    <row r="13" spans="1:10">
      <c r="B13" s="1137" t="s">
        <v>1002</v>
      </c>
      <c r="C13" s="1137"/>
      <c r="D13" s="1137"/>
      <c r="E13" s="1137"/>
      <c r="F13" s="1137"/>
      <c r="G13" s="1137"/>
      <c r="H13" s="1137"/>
      <c r="I13" s="1137"/>
      <c r="J13" s="1137"/>
    </row>
    <row r="15" spans="1:10">
      <c r="B15" s="484" t="s">
        <v>1003</v>
      </c>
    </row>
    <row r="16" spans="1:10" ht="13.5" customHeight="1">
      <c r="B16" s="75" t="s">
        <v>1004</v>
      </c>
    </row>
    <row r="17" spans="2:9" ht="24" customHeight="1">
      <c r="B17" s="75" t="s">
        <v>1005</v>
      </c>
    </row>
    <row r="18" spans="2:9">
      <c r="B18" s="75" t="s">
        <v>1006</v>
      </c>
    </row>
    <row r="19" spans="2:9" ht="24.95" customHeight="1" thickBot="1">
      <c r="B19" s="1058" t="s">
        <v>1007</v>
      </c>
      <c r="C19" s="1058"/>
      <c r="D19" s="1058"/>
      <c r="E19" s="1058"/>
      <c r="F19" s="1058"/>
      <c r="G19" s="1058"/>
      <c r="H19" s="1058"/>
      <c r="I19" s="1058"/>
    </row>
    <row r="20" spans="2:9">
      <c r="B20" s="519" t="s">
        <v>1008</v>
      </c>
      <c r="C20" s="1071" t="s">
        <v>1009</v>
      </c>
      <c r="D20" s="1071" t="s">
        <v>1010</v>
      </c>
      <c r="E20" s="1071" t="s">
        <v>1011</v>
      </c>
      <c r="F20" s="1072" t="s">
        <v>373</v>
      </c>
    </row>
    <row r="21" spans="2:9">
      <c r="B21" s="526" t="str">
        <f>C9</f>
        <v xml:space="preserve"> 31 Mar 2023</v>
      </c>
      <c r="C21" s="1138"/>
      <c r="D21" s="1138"/>
      <c r="E21" s="1138"/>
      <c r="F21" s="1139"/>
    </row>
    <row r="22" spans="2:9">
      <c r="B22" s="177" t="s">
        <v>911</v>
      </c>
      <c r="C22" s="903"/>
      <c r="D22" s="903"/>
      <c r="E22" s="903"/>
      <c r="F22" s="13">
        <f>SUM(C22:E22)</f>
        <v>0</v>
      </c>
    </row>
    <row r="23" spans="2:9">
      <c r="B23" s="177" t="s">
        <v>93</v>
      </c>
      <c r="C23" s="903">
        <f>'Financial Liablities'!C84</f>
        <v>299505.10000000003</v>
      </c>
      <c r="D23" s="903"/>
      <c r="E23" s="903"/>
      <c r="F23" s="13">
        <f t="shared" ref="F23" si="0">SUM(C23:E23)</f>
        <v>299505.10000000003</v>
      </c>
    </row>
    <row r="24" spans="2:9">
      <c r="B24" s="177" t="s">
        <v>98</v>
      </c>
      <c r="C24" s="903">
        <f>'Financial Liablities'!D65+'BS Ind AS'!E73</f>
        <v>38611.54</v>
      </c>
      <c r="D24" s="903"/>
      <c r="E24" s="903">
        <f>+'BS Ind AS'!E60</f>
        <v>0</v>
      </c>
      <c r="F24" s="13">
        <f>SUM(C24:E24)</f>
        <v>38611.54</v>
      </c>
    </row>
    <row r="25" spans="2:9" s="37" customFormat="1" ht="12.75" thickBot="1">
      <c r="B25" s="160" t="s">
        <v>1012</v>
      </c>
      <c r="C25" s="28">
        <f>SUM(C22:C24)</f>
        <v>338116.64</v>
      </c>
      <c r="D25" s="28">
        <f>SUM(D22:D24)</f>
        <v>0</v>
      </c>
      <c r="E25" s="28">
        <f>SUM(E22:E24)</f>
        <v>0</v>
      </c>
      <c r="F25" s="29">
        <f>SUM(F22:F24)</f>
        <v>338116.64</v>
      </c>
    </row>
    <row r="27" spans="2:9" ht="24.95" customHeight="1">
      <c r="B27" s="258"/>
      <c r="C27" s="79"/>
      <c r="D27" s="79"/>
      <c r="E27" s="79"/>
      <c r="F27" s="79"/>
      <c r="G27" s="79"/>
      <c r="H27" s="79"/>
      <c r="I27" s="79"/>
    </row>
    <row r="28" spans="2:9" ht="24.95" customHeight="1">
      <c r="B28" s="258"/>
      <c r="C28" s="79"/>
      <c r="D28" s="79"/>
      <c r="E28" s="79"/>
      <c r="F28" s="79"/>
      <c r="G28" s="79"/>
      <c r="H28" s="79"/>
      <c r="I28" s="79"/>
    </row>
  </sheetData>
  <customSheetViews>
    <customSheetView guid="{96F1B851-9F8A-4FD0-811B-FD39A764D1E6}" printArea="1" topLeftCell="A56">
      <selection activeCell="A59" sqref="A59"/>
      <rowBreaks count="1" manualBreakCount="1">
        <brk id="40" max="7" man="1"/>
      </rowBreaks>
      <pageMargins left="0" right="0" top="0" bottom="0" header="0" footer="0"/>
      <pageSetup paperSize="9" scale="63" fitToHeight="2" orientation="portrait" r:id="rId1"/>
    </customSheetView>
    <customSheetView guid="{FAF6636C-C982-4E87-BB0F-333AB9C785FB}" fitToPage="1">
      <rowBreaks count="2" manualBreakCount="2">
        <brk id="79" max="8" man="1"/>
        <brk id="133" max="8" man="1"/>
      </rowBreaks>
      <pageMargins left="0" right="0" top="0" bottom="0" header="0" footer="0"/>
      <pageSetup paperSize="9" scale="54" fitToHeight="2" orientation="portrait" r:id="rId2"/>
    </customSheetView>
    <customSheetView guid="{A78E47A5-AEA5-4FAA-816D-26AC70AB2BA5}" scale="85" showPageBreaks="1" showGridLines="0" fitToPage="1" printArea="1" view="pageBreakPreview" topLeftCell="A57">
      <selection activeCell="D13" sqref="D13:D14"/>
      <rowBreaks count="2" manualBreakCount="2">
        <brk id="79" max="8" man="1"/>
        <brk id="133" max="8" man="1"/>
      </rowBreaks>
      <pageMargins left="0" right="0" top="0" bottom="0" header="0" footer="0"/>
      <pageSetup paperSize="9" scale="54" fitToHeight="2" orientation="portrait" r:id="rId3"/>
    </customSheetView>
  </customSheetViews>
  <mergeCells count="7">
    <mergeCell ref="B6:I7"/>
    <mergeCell ref="B19:I19"/>
    <mergeCell ref="B13:J13"/>
    <mergeCell ref="C20:C21"/>
    <mergeCell ref="D20:D21"/>
    <mergeCell ref="E20:E21"/>
    <mergeCell ref="F20:F21"/>
  </mergeCells>
  <pageMargins left="0.6692913385826772" right="0.15748031496062992" top="0.47244094488188981" bottom="0.70866141732283472" header="0.31496062992125984" footer="0.31496062992125984"/>
  <pageSetup paperSize="9" scale="70" fitToHeight="2" orientation="landscape"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E205"/>
  <sheetViews>
    <sheetView showGridLines="0" view="pageBreakPreview" topLeftCell="A179" zoomScaleNormal="100" zoomScaleSheetLayoutView="100" workbookViewId="0">
      <selection activeCell="C165" sqref="C165"/>
    </sheetView>
  </sheetViews>
  <sheetFormatPr defaultColWidth="9.140625" defaultRowHeight="12"/>
  <cols>
    <col min="1" max="1" width="1.7109375" style="38" customWidth="1"/>
    <col min="2" max="2" width="74.5703125" style="264" customWidth="1"/>
    <col min="3" max="3" width="26.5703125" style="38" bestFit="1" customWidth="1"/>
    <col min="4" max="4" width="14.85546875" style="38" customWidth="1"/>
    <col min="5" max="5" width="19.5703125" style="38" customWidth="1"/>
    <col min="6" max="6" width="11.5703125" style="38" bestFit="1" customWidth="1"/>
    <col min="7" max="7" width="15.85546875" style="38" bestFit="1" customWidth="1"/>
    <col min="8" max="8" width="14.5703125" style="38" bestFit="1" customWidth="1"/>
    <col min="9" max="16384" width="9.140625" style="38"/>
  </cols>
  <sheetData>
    <row r="1" spans="2:5" ht="10.15" hidden="1" customHeight="1"/>
    <row r="2" spans="2:5">
      <c r="B2" s="74" t="str">
        <f>'Capital Management'!B1</f>
        <v>Muscat Desert Adventures Tourism LLC</v>
      </c>
    </row>
    <row r="3" spans="2:5">
      <c r="B3" s="74" t="str">
        <f>'Capital Management'!B2</f>
        <v>Notes forming part of the Financial Statements as at and for the 12 months ended 31 MAR 2023</v>
      </c>
    </row>
    <row r="5" spans="2:5">
      <c r="B5" s="216" t="s">
        <v>1013</v>
      </c>
    </row>
    <row r="6" spans="2:5">
      <c r="B6" s="216" t="s">
        <v>1014</v>
      </c>
    </row>
    <row r="7" spans="2:5">
      <c r="B7" s="75" t="s">
        <v>1015</v>
      </c>
    </row>
    <row r="8" spans="2:5" ht="12.75" thickBot="1"/>
    <row r="9" spans="2:5" s="57" customFormat="1" ht="24" customHeight="1">
      <c r="B9" s="1142" t="s">
        <v>1016</v>
      </c>
      <c r="C9" s="1077" t="s">
        <v>1017</v>
      </c>
      <c r="D9" s="1140" t="s">
        <v>1018</v>
      </c>
      <c r="E9" s="362" t="s">
        <v>1019</v>
      </c>
    </row>
    <row r="10" spans="2:5" s="57" customFormat="1">
      <c r="B10" s="1143"/>
      <c r="C10" s="1078"/>
      <c r="D10" s="1141"/>
      <c r="E10" s="527" t="str">
        <f>'FRM 2'!C9</f>
        <v xml:space="preserve"> 31 Mar 2023</v>
      </c>
    </row>
    <row r="11" spans="2:5" ht="12.75" thickBot="1">
      <c r="B11" s="528" t="s">
        <v>1020</v>
      </c>
      <c r="C11" s="166" t="s">
        <v>1021</v>
      </c>
      <c r="D11" s="529" t="s">
        <v>1022</v>
      </c>
      <c r="E11" s="530">
        <v>0.7</v>
      </c>
    </row>
    <row r="12" spans="2:5" hidden="1">
      <c r="B12" s="253" t="s">
        <v>1023</v>
      </c>
      <c r="C12" s="254" t="s">
        <v>1021</v>
      </c>
      <c r="D12" s="254" t="s">
        <v>1024</v>
      </c>
      <c r="E12" s="255">
        <v>0</v>
      </c>
    </row>
    <row r="13" spans="2:5" ht="12.75" hidden="1" thickBot="1">
      <c r="B13" s="157"/>
      <c r="C13" s="103"/>
      <c r="D13" s="103"/>
      <c r="E13" s="103"/>
    </row>
    <row r="15" spans="2:5">
      <c r="B15" s="74" t="s">
        <v>1025</v>
      </c>
    </row>
    <row r="16" spans="2:5" ht="13.5" customHeight="1"/>
    <row r="17" spans="2:4" ht="24" customHeight="1">
      <c r="B17" s="952" t="s">
        <v>1026</v>
      </c>
      <c r="C17" s="952" t="s">
        <v>1027</v>
      </c>
      <c r="D17" s="953" t="s">
        <v>1028</v>
      </c>
    </row>
    <row r="18" spans="2:4">
      <c r="B18" s="954" t="s">
        <v>1020</v>
      </c>
      <c r="C18" s="955" t="s">
        <v>1022</v>
      </c>
      <c r="D18" s="955" t="s">
        <v>1029</v>
      </c>
    </row>
    <row r="19" spans="2:4">
      <c r="B19" s="954" t="s">
        <v>1030</v>
      </c>
      <c r="C19" s="955" t="s">
        <v>1031</v>
      </c>
      <c r="D19" s="955" t="s">
        <v>1032</v>
      </c>
    </row>
    <row r="20" spans="2:4">
      <c r="B20" s="954" t="s">
        <v>1033</v>
      </c>
      <c r="C20" s="955" t="s">
        <v>1024</v>
      </c>
      <c r="D20" s="955" t="s">
        <v>1034</v>
      </c>
    </row>
    <row r="21" spans="2:4">
      <c r="B21" s="954" t="s">
        <v>1035</v>
      </c>
      <c r="C21" s="955" t="s">
        <v>1036</v>
      </c>
      <c r="D21" s="955" t="s">
        <v>1032</v>
      </c>
    </row>
    <row r="22" spans="2:4">
      <c r="B22" s="954" t="s">
        <v>923</v>
      </c>
      <c r="C22" s="955"/>
      <c r="D22" s="955"/>
    </row>
    <row r="23" spans="2:4">
      <c r="B23" s="75" t="s">
        <v>1037</v>
      </c>
      <c r="C23" s="64"/>
    </row>
    <row r="24" spans="2:4">
      <c r="B24" s="75" t="s">
        <v>1038</v>
      </c>
      <c r="C24" s="64"/>
    </row>
    <row r="25" spans="2:4">
      <c r="B25" s="277"/>
    </row>
    <row r="26" spans="2:4">
      <c r="B26" s="228" t="s">
        <v>1039</v>
      </c>
    </row>
    <row r="27" spans="2:4">
      <c r="B27" s="74" t="s">
        <v>1040</v>
      </c>
    </row>
    <row r="28" spans="2:4" ht="12" hidden="1" customHeight="1">
      <c r="B28" s="233" t="s">
        <v>1041</v>
      </c>
    </row>
    <row r="29" spans="2:4">
      <c r="B29" s="534" t="s">
        <v>1042</v>
      </c>
    </row>
    <row r="30" spans="2:4">
      <c r="B30" s="534" t="s">
        <v>1043</v>
      </c>
    </row>
    <row r="31" spans="2:4">
      <c r="B31" s="531" t="s">
        <v>923</v>
      </c>
    </row>
    <row r="33" spans="2:5">
      <c r="B33" s="74" t="s">
        <v>1044</v>
      </c>
    </row>
    <row r="34" spans="2:5">
      <c r="B34" s="532" t="s">
        <v>1045</v>
      </c>
    </row>
    <row r="35" spans="2:5">
      <c r="B35" s="532" t="s">
        <v>1046</v>
      </c>
    </row>
    <row r="36" spans="2:5">
      <c r="B36" s="532" t="s">
        <v>923</v>
      </c>
    </row>
    <row r="37" spans="2:5">
      <c r="B37" s="75"/>
    </row>
    <row r="38" spans="2:5">
      <c r="B38" s="75" t="s">
        <v>1047</v>
      </c>
    </row>
    <row r="39" spans="2:5">
      <c r="B39" s="532" t="s">
        <v>1048</v>
      </c>
    </row>
    <row r="40" spans="2:5">
      <c r="B40" s="532" t="s">
        <v>1049</v>
      </c>
    </row>
    <row r="41" spans="2:5">
      <c r="B41" s="532" t="s">
        <v>923</v>
      </c>
    </row>
    <row r="42" spans="2:5">
      <c r="B42" s="75"/>
    </row>
    <row r="43" spans="2:5" ht="12.75" thickBot="1">
      <c r="B43" s="74" t="s">
        <v>1050</v>
      </c>
    </row>
    <row r="44" spans="2:5">
      <c r="B44" s="487" t="s">
        <v>0</v>
      </c>
      <c r="C44" s="486" t="str">
        <f>E10</f>
        <v xml:space="preserve"> 31 Mar 2023</v>
      </c>
      <c r="E44" s="12"/>
    </row>
    <row r="45" spans="2:5">
      <c r="B45" s="152" t="s">
        <v>1051</v>
      </c>
      <c r="C45" s="909">
        <v>2714.5</v>
      </c>
      <c r="D45" s="12"/>
      <c r="E45" s="12"/>
    </row>
    <row r="46" spans="2:5">
      <c r="B46" s="152" t="s">
        <v>1052</v>
      </c>
      <c r="C46" s="873" t="s">
        <v>1053</v>
      </c>
      <c r="D46" s="12"/>
      <c r="E46" s="12"/>
    </row>
    <row r="47" spans="2:5">
      <c r="B47" s="152" t="s">
        <v>1054</v>
      </c>
      <c r="C47" s="874"/>
      <c r="D47" s="12"/>
      <c r="E47" s="12"/>
    </row>
    <row r="48" spans="2:5">
      <c r="B48" s="152" t="s">
        <v>1055</v>
      </c>
      <c r="C48" s="873" t="s">
        <v>1053</v>
      </c>
      <c r="D48" s="12"/>
      <c r="E48" s="12"/>
    </row>
    <row r="49" spans="1:5" ht="24" hidden="1" customHeight="1">
      <c r="B49" s="153" t="s">
        <v>1056</v>
      </c>
      <c r="C49" s="28">
        <f>(SUM(C45:C48))</f>
        <v>2714.5</v>
      </c>
      <c r="D49" s="29" t="e">
        <f>(SUM(#REF!))</f>
        <v>#REF!</v>
      </c>
      <c r="E49" s="12"/>
    </row>
    <row r="50" spans="1:5">
      <c r="B50" s="74" t="s">
        <v>1057</v>
      </c>
      <c r="C50" s="44"/>
      <c r="D50" s="44"/>
      <c r="E50" s="12"/>
    </row>
    <row r="51" spans="1:5">
      <c r="B51" s="74" t="s">
        <v>1058</v>
      </c>
      <c r="C51" s="12"/>
      <c r="D51" s="12"/>
      <c r="E51" s="12"/>
    </row>
    <row r="52" spans="1:5">
      <c r="B52" s="74"/>
      <c r="C52" s="12"/>
      <c r="D52" s="12"/>
      <c r="E52" s="12"/>
    </row>
    <row r="53" spans="1:5">
      <c r="B53" s="74" t="s">
        <v>1059</v>
      </c>
      <c r="C53" s="12"/>
      <c r="D53" s="638" t="s">
        <v>1060</v>
      </c>
      <c r="E53" s="12"/>
    </row>
    <row r="54" spans="1:5" ht="12" customHeight="1" thickBot="1">
      <c r="B54" s="75" t="s">
        <v>1061</v>
      </c>
      <c r="C54" s="12"/>
      <c r="D54" s="12"/>
      <c r="E54" s="12"/>
    </row>
    <row r="55" spans="1:5" ht="12" customHeight="1">
      <c r="B55" s="487" t="s">
        <v>1062</v>
      </c>
      <c r="C55" s="533" t="str">
        <f>C44</f>
        <v xml:space="preserve"> 31 Mar 2023</v>
      </c>
    </row>
    <row r="56" spans="1:5">
      <c r="B56" s="151" t="s">
        <v>1063</v>
      </c>
      <c r="C56" s="550"/>
    </row>
    <row r="57" spans="1:5">
      <c r="B57" s="536" t="s">
        <v>1064</v>
      </c>
      <c r="C57" s="883"/>
    </row>
    <row r="58" spans="1:5" ht="24">
      <c r="B58" s="540" t="s">
        <v>1065</v>
      </c>
      <c r="C58" s="903"/>
    </row>
    <row r="59" spans="1:5">
      <c r="B59" s="536" t="s">
        <v>1066</v>
      </c>
      <c r="C59" s="883"/>
    </row>
    <row r="60" spans="1:5" ht="24">
      <c r="B60" s="540" t="s">
        <v>1065</v>
      </c>
      <c r="C60" s="903"/>
    </row>
    <row r="61" spans="1:5">
      <c r="A61" s="38" t="s">
        <v>1067</v>
      </c>
      <c r="B61" s="539" t="s">
        <v>1068</v>
      </c>
      <c r="C61" s="883"/>
    </row>
    <row r="62" spans="1:5" ht="24">
      <c r="B62" s="540" t="s">
        <v>1065</v>
      </c>
      <c r="C62" s="903"/>
    </row>
    <row r="63" spans="1:5">
      <c r="B63" s="151" t="s">
        <v>1069</v>
      </c>
      <c r="C63" s="883"/>
    </row>
    <row r="64" spans="1:5">
      <c r="B64" s="536" t="s">
        <v>1064</v>
      </c>
      <c r="C64" s="883"/>
    </row>
    <row r="65" spans="2:3" ht="24">
      <c r="B65" s="540" t="s">
        <v>1065</v>
      </c>
      <c r="C65" s="903"/>
    </row>
    <row r="66" spans="2:3" hidden="1">
      <c r="B66" s="536" t="s">
        <v>1070</v>
      </c>
      <c r="C66" s="883"/>
    </row>
    <row r="67" spans="2:3" hidden="1">
      <c r="B67" s="536" t="s">
        <v>1071</v>
      </c>
      <c r="C67" s="883"/>
    </row>
    <row r="68" spans="2:3">
      <c r="B68" s="537" t="s">
        <v>721</v>
      </c>
      <c r="C68" s="883"/>
    </row>
    <row r="69" spans="2:3">
      <c r="B69" s="536" t="s">
        <v>1072</v>
      </c>
      <c r="C69" s="903"/>
    </row>
    <row r="70" spans="2:3">
      <c r="B70" s="536" t="s">
        <v>1073</v>
      </c>
      <c r="C70" s="903"/>
    </row>
    <row r="71" spans="2:3">
      <c r="B71" s="217" t="s">
        <v>1074</v>
      </c>
      <c r="C71" s="883"/>
    </row>
    <row r="72" spans="2:3">
      <c r="B72" s="151" t="s">
        <v>1075</v>
      </c>
      <c r="C72" s="883"/>
    </row>
    <row r="73" spans="2:3">
      <c r="B73" s="541" t="s">
        <v>1076</v>
      </c>
      <c r="C73" s="883"/>
    </row>
    <row r="74" spans="2:3" ht="24">
      <c r="B74" s="540" t="s">
        <v>1065</v>
      </c>
      <c r="C74" s="903"/>
    </row>
    <row r="75" spans="2:3" ht="24" hidden="1">
      <c r="B75" s="536" t="s">
        <v>1077</v>
      </c>
      <c r="C75" s="883"/>
    </row>
    <row r="76" spans="2:3">
      <c r="B76" s="536" t="s">
        <v>1078</v>
      </c>
      <c r="C76" s="883"/>
    </row>
    <row r="77" spans="2:3" ht="24">
      <c r="B77" s="540" t="s">
        <v>1065</v>
      </c>
      <c r="C77" s="903"/>
    </row>
    <row r="78" spans="2:3">
      <c r="B78" s="536" t="s">
        <v>1064</v>
      </c>
      <c r="C78" s="883"/>
    </row>
    <row r="79" spans="2:3" ht="24">
      <c r="B79" s="540" t="s">
        <v>1065</v>
      </c>
      <c r="C79" s="903"/>
    </row>
    <row r="80" spans="2:3">
      <c r="B80" s="536" t="s">
        <v>1079</v>
      </c>
      <c r="C80" s="883"/>
    </row>
    <row r="81" spans="2:3" ht="24">
      <c r="B81" s="540" t="s">
        <v>1065</v>
      </c>
      <c r="C81" s="903"/>
    </row>
    <row r="82" spans="2:3" hidden="1">
      <c r="B82" s="536" t="s">
        <v>1080</v>
      </c>
      <c r="C82" s="883"/>
    </row>
    <row r="83" spans="2:3" ht="24" hidden="1">
      <c r="B83" s="538" t="s">
        <v>1081</v>
      </c>
      <c r="C83" s="883"/>
    </row>
    <row r="84" spans="2:3">
      <c r="B84" s="536" t="s">
        <v>721</v>
      </c>
      <c r="C84" s="883"/>
    </row>
    <row r="85" spans="2:3" ht="24">
      <c r="B85" s="540" t="s">
        <v>1065</v>
      </c>
      <c r="C85" s="903"/>
    </row>
    <row r="86" spans="2:3">
      <c r="B86" s="536" t="s">
        <v>1082</v>
      </c>
      <c r="C86" s="883"/>
    </row>
    <row r="87" spans="2:3" ht="24">
      <c r="B87" s="540" t="s">
        <v>1065</v>
      </c>
      <c r="C87" s="903"/>
    </row>
    <row r="88" spans="2:3">
      <c r="B88" s="536" t="s">
        <v>1083</v>
      </c>
      <c r="C88" s="883"/>
    </row>
    <row r="89" spans="2:3" ht="24">
      <c r="B89" s="540" t="s">
        <v>1065</v>
      </c>
      <c r="C89" s="903"/>
    </row>
    <row r="90" spans="2:3">
      <c r="B90" s="536" t="s">
        <v>1084</v>
      </c>
      <c r="C90" s="883"/>
    </row>
    <row r="91" spans="2:3" ht="24">
      <c r="B91" s="540" t="s">
        <v>1065</v>
      </c>
      <c r="C91" s="903"/>
    </row>
    <row r="92" spans="2:3">
      <c r="B92" s="536" t="s">
        <v>1085</v>
      </c>
      <c r="C92" s="883"/>
    </row>
    <row r="93" spans="2:3" ht="24">
      <c r="B93" s="540" t="s">
        <v>1065</v>
      </c>
      <c r="C93" s="903"/>
    </row>
    <row r="94" spans="2:3">
      <c r="B94" s="536" t="s">
        <v>1086</v>
      </c>
      <c r="C94" s="883"/>
    </row>
    <row r="95" spans="2:3" ht="24">
      <c r="B95" s="540" t="s">
        <v>1065</v>
      </c>
      <c r="C95" s="903"/>
    </row>
    <row r="96" spans="2:3">
      <c r="B96" s="542" t="s">
        <v>1087</v>
      </c>
      <c r="C96" s="883"/>
    </row>
    <row r="97" spans="2:3" ht="24">
      <c r="B97" s="540" t="s">
        <v>1065</v>
      </c>
      <c r="C97" s="903"/>
    </row>
    <row r="98" spans="2:3">
      <c r="B98" s="536" t="s">
        <v>1088</v>
      </c>
      <c r="C98" s="883"/>
    </row>
    <row r="99" spans="2:3" ht="24">
      <c r="B99" s="540" t="s">
        <v>1065</v>
      </c>
      <c r="C99" s="903"/>
    </row>
    <row r="100" spans="2:3">
      <c r="B100" s="536" t="s">
        <v>1089</v>
      </c>
      <c r="C100" s="883"/>
    </row>
    <row r="101" spans="2:3" ht="12" customHeight="1">
      <c r="B101" s="540" t="s">
        <v>1065</v>
      </c>
      <c r="C101" s="903"/>
    </row>
    <row r="102" spans="2:3">
      <c r="B102" s="536" t="s">
        <v>1090</v>
      </c>
      <c r="C102" s="883"/>
    </row>
    <row r="103" spans="2:3" ht="12" customHeight="1">
      <c r="B103" s="540" t="s">
        <v>1065</v>
      </c>
      <c r="C103" s="903"/>
    </row>
    <row r="104" spans="2:3" ht="12" customHeight="1">
      <c r="B104" s="536" t="s">
        <v>1091</v>
      </c>
      <c r="C104" s="883"/>
    </row>
    <row r="105" spans="2:3" ht="24">
      <c r="B105" s="540" t="s">
        <v>1065</v>
      </c>
      <c r="C105" s="903"/>
    </row>
    <row r="106" spans="2:3" ht="12" customHeight="1">
      <c r="B106" s="536" t="s">
        <v>1092</v>
      </c>
      <c r="C106" s="883"/>
    </row>
    <row r="107" spans="2:3" ht="24">
      <c r="B107" s="540" t="s">
        <v>1065</v>
      </c>
      <c r="C107" s="903"/>
    </row>
    <row r="108" spans="2:3" ht="12" customHeight="1">
      <c r="B108" s="536" t="s">
        <v>1093</v>
      </c>
      <c r="C108" s="883"/>
    </row>
    <row r="109" spans="2:3" ht="12" customHeight="1">
      <c r="B109" s="540" t="s">
        <v>1065</v>
      </c>
      <c r="C109" s="903"/>
    </row>
    <row r="110" spans="2:3">
      <c r="B110" s="544" t="s">
        <v>1094</v>
      </c>
      <c r="C110" s="883"/>
    </row>
    <row r="111" spans="2:3" ht="24">
      <c r="B111" s="540" t="s">
        <v>1065</v>
      </c>
      <c r="C111" s="903"/>
    </row>
    <row r="112" spans="2:3">
      <c r="B112" s="218"/>
      <c r="C112" s="883"/>
    </row>
    <row r="113" spans="2:3">
      <c r="B113" s="217" t="s">
        <v>1095</v>
      </c>
      <c r="C113" s="883"/>
    </row>
    <row r="114" spans="2:3">
      <c r="B114" s="536" t="s">
        <v>1064</v>
      </c>
      <c r="C114" s="883"/>
    </row>
    <row r="115" spans="2:3" ht="24">
      <c r="B115" s="540" t="s">
        <v>1065</v>
      </c>
      <c r="C115" s="903"/>
    </row>
    <row r="116" spans="2:3" hidden="1">
      <c r="B116" s="536" t="s">
        <v>1096</v>
      </c>
      <c r="C116" s="883"/>
    </row>
    <row r="117" spans="2:3" hidden="1">
      <c r="B117" s="538" t="s">
        <v>1097</v>
      </c>
      <c r="C117" s="883"/>
    </row>
    <row r="118" spans="2:3">
      <c r="B118" s="536" t="s">
        <v>1098</v>
      </c>
      <c r="C118" s="883"/>
    </row>
    <row r="119" spans="2:3" ht="24">
      <c r="B119" s="540" t="s">
        <v>1065</v>
      </c>
      <c r="C119" s="903"/>
    </row>
    <row r="120" spans="2:3">
      <c r="B120" s="536" t="s">
        <v>1099</v>
      </c>
      <c r="C120" s="883"/>
    </row>
    <row r="121" spans="2:3" ht="24">
      <c r="B121" s="540" t="s">
        <v>1065</v>
      </c>
      <c r="C121" s="903"/>
    </row>
    <row r="122" spans="2:3">
      <c r="B122" s="544" t="s">
        <v>1094</v>
      </c>
      <c r="C122" s="883"/>
    </row>
    <row r="123" spans="2:3" ht="24">
      <c r="B123" s="540" t="s">
        <v>1065</v>
      </c>
      <c r="C123" s="903"/>
    </row>
    <row r="124" spans="2:3" ht="5.25" customHeight="1">
      <c r="B124" s="249"/>
      <c r="C124" s="883"/>
    </row>
    <row r="125" spans="2:3">
      <c r="B125" s="217" t="s">
        <v>1100</v>
      </c>
      <c r="C125" s="883"/>
    </row>
    <row r="126" spans="2:3">
      <c r="B126" s="702" t="s">
        <v>1101</v>
      </c>
      <c r="C126" s="926"/>
    </row>
    <row r="127" spans="2:3" ht="24">
      <c r="B127" s="540" t="s">
        <v>1102</v>
      </c>
      <c r="C127" s="903"/>
    </row>
    <row r="128" spans="2:3">
      <c r="B128" s="543" t="s">
        <v>1103</v>
      </c>
      <c r="C128" s="956"/>
    </row>
    <row r="129" spans="2:3">
      <c r="B129" s="218"/>
      <c r="C129" s="883"/>
    </row>
    <row r="130" spans="2:3">
      <c r="B130" s="536" t="s">
        <v>1104</v>
      </c>
      <c r="C130" s="883"/>
    </row>
    <row r="131" spans="2:3" ht="24">
      <c r="B131" s="540" t="s">
        <v>1105</v>
      </c>
      <c r="C131" s="903"/>
    </row>
    <row r="132" spans="2:3">
      <c r="B132" s="538"/>
      <c r="C132" s="883"/>
    </row>
    <row r="133" spans="2:3">
      <c r="B133" s="536" t="s">
        <v>1106</v>
      </c>
      <c r="C133" s="883"/>
    </row>
    <row r="134" spans="2:3" ht="24">
      <c r="B134" s="540" t="s">
        <v>1105</v>
      </c>
      <c r="C134" s="903"/>
    </row>
    <row r="135" spans="2:3" ht="12" customHeight="1">
      <c r="B135" s="538"/>
      <c r="C135" s="883"/>
    </row>
    <row r="136" spans="2:3">
      <c r="B136" s="217" t="s">
        <v>1107</v>
      </c>
      <c r="C136" s="883"/>
    </row>
    <row r="137" spans="2:3">
      <c r="B137" s="536" t="s">
        <v>1108</v>
      </c>
      <c r="C137" s="883"/>
    </row>
    <row r="138" spans="2:3" ht="24">
      <c r="B138" s="540" t="s">
        <v>1109</v>
      </c>
      <c r="C138" s="903"/>
    </row>
    <row r="139" spans="2:3">
      <c r="B139" s="544" t="s">
        <v>1094</v>
      </c>
      <c r="C139" s="883"/>
    </row>
    <row r="140" spans="2:3" ht="24">
      <c r="B140" s="540" t="s">
        <v>1109</v>
      </c>
      <c r="C140" s="903"/>
    </row>
    <row r="141" spans="2:3">
      <c r="B141" s="540"/>
      <c r="C141" s="883"/>
    </row>
    <row r="142" spans="2:3">
      <c r="B142" s="537" t="s">
        <v>1110</v>
      </c>
      <c r="C142" s="883"/>
    </row>
    <row r="143" spans="2:3">
      <c r="B143" s="536" t="s">
        <v>1111</v>
      </c>
      <c r="C143" s="883"/>
    </row>
    <row r="144" spans="2:3" ht="24">
      <c r="B144" s="540" t="s">
        <v>1109</v>
      </c>
      <c r="C144" s="903"/>
    </row>
    <row r="145" spans="2:5">
      <c r="B145" s="551" t="s">
        <v>1112</v>
      </c>
      <c r="C145" s="883"/>
    </row>
    <row r="146" spans="2:5" ht="24">
      <c r="B146" s="540" t="s">
        <v>1109</v>
      </c>
      <c r="C146" s="903"/>
    </row>
    <row r="147" spans="2:5">
      <c r="B147" s="249"/>
      <c r="C147" s="883"/>
    </row>
    <row r="148" spans="2:5">
      <c r="B148" s="535"/>
      <c r="C148" s="44"/>
    </row>
    <row r="149" spans="2:5">
      <c r="B149" s="74" t="s">
        <v>1113</v>
      </c>
      <c r="C149" s="12"/>
      <c r="D149" s="12"/>
      <c r="E149" s="12"/>
    </row>
    <row r="150" spans="2:5" ht="12.75" thickBot="1">
      <c r="B150" s="75" t="s">
        <v>1114</v>
      </c>
      <c r="C150" s="12"/>
      <c r="D150" s="12"/>
      <c r="E150" s="12"/>
    </row>
    <row r="151" spans="2:5" ht="12" customHeight="1">
      <c r="B151" s="487" t="s">
        <v>0</v>
      </c>
      <c r="C151" s="545" t="str">
        <f>C44</f>
        <v xml:space="preserve"> 31 Mar 2023</v>
      </c>
    </row>
    <row r="152" spans="2:5" ht="12" customHeight="1">
      <c r="B152" s="151" t="s">
        <v>1115</v>
      </c>
      <c r="C152" s="552"/>
    </row>
    <row r="153" spans="2:5" ht="24">
      <c r="B153" s="540" t="s">
        <v>1065</v>
      </c>
      <c r="C153" s="421"/>
    </row>
    <row r="154" spans="2:5">
      <c r="B154" s="219"/>
      <c r="C154" s="883"/>
      <c r="D154" s="12"/>
    </row>
    <row r="155" spans="2:5">
      <c r="B155" s="217" t="s">
        <v>1116</v>
      </c>
      <c r="C155" s="13"/>
      <c r="D155" s="12"/>
    </row>
    <row r="156" spans="2:5" ht="24">
      <c r="B156" s="540" t="s">
        <v>1065</v>
      </c>
      <c r="C156" s="421"/>
      <c r="D156" s="12"/>
    </row>
    <row r="157" spans="2:5">
      <c r="B157" s="235"/>
      <c r="C157" s="883"/>
      <c r="D157" s="12"/>
    </row>
    <row r="158" spans="2:5" ht="12" customHeight="1">
      <c r="B158" s="217" t="s">
        <v>1117</v>
      </c>
      <c r="C158" s="13"/>
    </row>
    <row r="159" spans="2:5" ht="24">
      <c r="B159" s="540" t="s">
        <v>1065</v>
      </c>
      <c r="C159" s="421"/>
    </row>
    <row r="160" spans="2:5">
      <c r="B160" s="235"/>
      <c r="C160" s="883"/>
      <c r="D160" s="12"/>
    </row>
    <row r="161" spans="2:5">
      <c r="B161" s="548" t="s">
        <v>1118</v>
      </c>
      <c r="C161" s="77"/>
    </row>
    <row r="162" spans="2:5" ht="24">
      <c r="B162" s="540" t="s">
        <v>1065</v>
      </c>
      <c r="C162" s="424"/>
    </row>
    <row r="163" spans="2:5">
      <c r="B163" s="549"/>
      <c r="C163" s="77"/>
    </row>
    <row r="164" spans="2:5">
      <c r="B164" s="548" t="s">
        <v>1119</v>
      </c>
      <c r="C164" s="77"/>
    </row>
    <row r="165" spans="2:5">
      <c r="B165" s="704" t="s">
        <v>1020</v>
      </c>
      <c r="C165" s="697">
        <v>11300.12</v>
      </c>
    </row>
    <row r="166" spans="2:5">
      <c r="B166" s="704" t="s">
        <v>1120</v>
      </c>
      <c r="C166" s="697">
        <v>4013.19</v>
      </c>
    </row>
    <row r="167" spans="2:5">
      <c r="B167" s="702" t="s">
        <v>1121</v>
      </c>
      <c r="C167" s="697"/>
    </row>
    <row r="168" spans="2:5" ht="12.75" thickBot="1">
      <c r="B168" s="153" t="s">
        <v>1122</v>
      </c>
      <c r="C168" s="821">
        <f>SUM(C153:C167)</f>
        <v>15313.310000000001</v>
      </c>
      <c r="D168" s="12">
        <f>'Financial Liablities'!D70</f>
        <v>15313.31</v>
      </c>
      <c r="E168" s="566">
        <f>D168-C168</f>
        <v>0</v>
      </c>
    </row>
    <row r="169" spans="2:5" ht="12.75" thickBot="1">
      <c r="B169" s="216"/>
      <c r="C169" s="31"/>
      <c r="D169" s="12"/>
    </row>
    <row r="170" spans="2:5">
      <c r="B170" s="487" t="s">
        <v>0</v>
      </c>
      <c r="C170" s="545" t="str">
        <f>C151</f>
        <v xml:space="preserve"> 31 Mar 2023</v>
      </c>
      <c r="D170" s="12"/>
    </row>
    <row r="171" spans="2:5">
      <c r="B171" s="151" t="s">
        <v>49</v>
      </c>
      <c r="C171" s="552"/>
      <c r="D171" s="12"/>
    </row>
    <row r="172" spans="2:5" ht="24">
      <c r="B172" s="540" t="s">
        <v>1065</v>
      </c>
      <c r="C172" s="552"/>
      <c r="D172" s="12"/>
    </row>
    <row r="173" spans="2:5">
      <c r="B173" s="250"/>
      <c r="C173" s="421"/>
    </row>
    <row r="174" spans="2:5">
      <c r="B174" s="234" t="s">
        <v>1123</v>
      </c>
      <c r="C174" s="77"/>
    </row>
    <row r="175" spans="2:5" ht="24">
      <c r="B175" s="540" t="s">
        <v>1065</v>
      </c>
      <c r="C175" s="424"/>
    </row>
    <row r="176" spans="2:5">
      <c r="B176" s="250"/>
      <c r="C176" s="424"/>
    </row>
    <row r="177" spans="2:3">
      <c r="B177" s="234" t="s">
        <v>1124</v>
      </c>
      <c r="C177" s="77"/>
    </row>
    <row r="178" spans="2:3" ht="24">
      <c r="B178" s="540" t="s">
        <v>1065</v>
      </c>
      <c r="C178" s="424"/>
    </row>
    <row r="179" spans="2:3">
      <c r="B179" s="250"/>
      <c r="C179" s="883"/>
    </row>
    <row r="180" spans="2:3">
      <c r="B180" s="234" t="s">
        <v>1125</v>
      </c>
      <c r="C180" s="77"/>
    </row>
    <row r="181" spans="2:3" ht="24">
      <c r="B181" s="540" t="s">
        <v>1065</v>
      </c>
      <c r="C181" s="424"/>
    </row>
    <row r="182" spans="2:3">
      <c r="B182" s="250"/>
      <c r="C182" s="609"/>
    </row>
    <row r="183" spans="2:3">
      <c r="B183" s="234" t="s">
        <v>1126</v>
      </c>
      <c r="C183" s="77"/>
    </row>
    <row r="184" spans="2:3" ht="24">
      <c r="B184" s="540" t="s">
        <v>1065</v>
      </c>
      <c r="C184" s="424"/>
    </row>
    <row r="185" spans="2:3">
      <c r="B185" s="250"/>
      <c r="C185" s="609"/>
    </row>
    <row r="186" spans="2:3">
      <c r="B186" s="250"/>
      <c r="C186" s="609"/>
    </row>
    <row r="187" spans="2:3">
      <c r="B187" s="250"/>
      <c r="C187" s="609"/>
    </row>
    <row r="188" spans="2:3">
      <c r="B188" s="548" t="s">
        <v>1127</v>
      </c>
      <c r="C188" s="77"/>
    </row>
    <row r="189" spans="2:3">
      <c r="B189" s="540" t="s">
        <v>1128</v>
      </c>
      <c r="C189" s="424">
        <v>0</v>
      </c>
    </row>
    <row r="190" spans="2:3">
      <c r="B190" s="549" t="s">
        <v>1030</v>
      </c>
      <c r="C190" s="424">
        <v>48259.81</v>
      </c>
    </row>
    <row r="191" spans="2:3">
      <c r="B191" s="549" t="s">
        <v>1035</v>
      </c>
      <c r="C191" s="424"/>
    </row>
    <row r="192" spans="2:3">
      <c r="B192" s="250"/>
      <c r="C192" s="77"/>
    </row>
    <row r="193" spans="2:4">
      <c r="B193" s="250"/>
      <c r="C193" s="77"/>
    </row>
    <row r="194" spans="2:4" ht="12.75" thickBot="1">
      <c r="B194" s="153" t="s">
        <v>1129</v>
      </c>
      <c r="C194" s="29">
        <f>SUM(C171:C193)</f>
        <v>48259.81</v>
      </c>
      <c r="D194" s="12"/>
    </row>
    <row r="195" spans="2:4">
      <c r="B195" s="546"/>
      <c r="C195" s="252"/>
      <c r="D195" s="12"/>
    </row>
    <row r="196" spans="2:4" ht="12.75" thickBot="1">
      <c r="B196" s="547" t="s">
        <v>1130</v>
      </c>
      <c r="C196" s="252"/>
      <c r="D196" s="44"/>
    </row>
    <row r="197" spans="2:4">
      <c r="B197" s="487" t="s">
        <v>0</v>
      </c>
      <c r="C197" s="545" t="str">
        <f>C170</f>
        <v xml:space="preserve"> 31 Mar 2023</v>
      </c>
      <c r="D197" s="12"/>
    </row>
    <row r="198" spans="2:4" ht="12" customHeight="1">
      <c r="B198" s="217" t="s">
        <v>1131</v>
      </c>
      <c r="C198" s="119"/>
      <c r="D198" s="12" t="s">
        <v>1065</v>
      </c>
    </row>
    <row r="199" spans="2:4">
      <c r="B199" s="218" t="s">
        <v>1132</v>
      </c>
      <c r="C199" s="421"/>
      <c r="D199" s="12"/>
    </row>
    <row r="200" spans="2:4">
      <c r="B200" s="218" t="s">
        <v>1133</v>
      </c>
      <c r="C200" s="421"/>
      <c r="D200" s="12"/>
    </row>
    <row r="201" spans="2:4">
      <c r="B201" s="218" t="s">
        <v>1134</v>
      </c>
      <c r="C201" s="421"/>
      <c r="D201" s="12"/>
    </row>
    <row r="202" spans="2:4">
      <c r="B202" s="218" t="s">
        <v>1135</v>
      </c>
      <c r="C202" s="421"/>
      <c r="D202" s="12"/>
    </row>
    <row r="203" spans="2:4">
      <c r="B203" s="218" t="s">
        <v>1136</v>
      </c>
      <c r="C203" s="421"/>
      <c r="D203" s="12"/>
    </row>
    <row r="204" spans="2:4" ht="12.75" thickBot="1">
      <c r="B204" s="153" t="s">
        <v>1137</v>
      </c>
      <c r="C204" s="88">
        <v>0</v>
      </c>
      <c r="D204" s="12"/>
    </row>
    <row r="205" spans="2:4">
      <c r="D205" s="12"/>
    </row>
  </sheetData>
  <customSheetViews>
    <customSheetView guid="{96F1B851-9F8A-4FD0-811B-FD39A764D1E6}" topLeftCell="A72">
      <selection activeCell="D97" sqref="D97"/>
      <rowBreaks count="2" manualBreakCount="2">
        <brk id="69" max="16383" man="1"/>
        <brk id="167" max="6" man="1"/>
      </rowBreaks>
      <pageMargins left="0" right="0" top="0" bottom="0" header="0" footer="0"/>
      <pageSetup paperSize="9" scale="64" orientation="portrait" r:id="rId1"/>
    </customSheetView>
    <customSheetView guid="{FAF6636C-C982-4E87-BB0F-333AB9C785FB}">
      <pageMargins left="0" right="0" top="0" bottom="0" header="0" footer="0"/>
    </customSheetView>
    <customSheetView guid="{A78E47A5-AEA5-4FAA-816D-26AC70AB2BA5}" showGridLines="0" topLeftCell="A96">
      <selection activeCell="A12" sqref="A12:XFD12"/>
      <pageMargins left="0" right="0" top="0" bottom="0" header="0" footer="0"/>
    </customSheetView>
  </customSheetViews>
  <mergeCells count="3">
    <mergeCell ref="D9:D10"/>
    <mergeCell ref="C9:C10"/>
    <mergeCell ref="B9:B10"/>
  </mergeCells>
  <pageMargins left="0.7" right="0.34" top="0.75" bottom="0.75" header="0.3" footer="0.3"/>
  <pageSetup paperSize="9" scale="60"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93321-1EA5-4BAF-9796-B49B2AD21A58}">
  <sheetPr codeName="Sheet28">
    <tabColor rgb="FF00B0F0"/>
  </sheetPr>
  <dimension ref="A1:W39"/>
  <sheetViews>
    <sheetView showGridLines="0" topLeftCell="B1" zoomScaleNormal="100" workbookViewId="0">
      <selection activeCell="AO21" sqref="AO21"/>
    </sheetView>
  </sheetViews>
  <sheetFormatPr defaultRowHeight="15"/>
  <cols>
    <col min="1" max="1" width="0" hidden="1" customWidth="1"/>
    <col min="2" max="2" width="46.85546875" customWidth="1"/>
    <col min="3" max="9" width="19.5703125" customWidth="1"/>
    <col min="10" max="10" width="14.28515625" bestFit="1" customWidth="1"/>
    <col min="11" max="14" width="22.85546875" hidden="1" customWidth="1"/>
    <col min="15" max="16" width="11.140625" hidden="1" customWidth="1"/>
    <col min="17" max="21" width="0" hidden="1" customWidth="1"/>
    <col min="22" max="22" width="30.5703125" hidden="1" customWidth="1"/>
    <col min="23" max="40" width="0" hidden="1" customWidth="1"/>
  </cols>
  <sheetData>
    <row r="1" spans="1:17" s="706" customFormat="1">
      <c r="B1" s="706" t="s">
        <v>1138</v>
      </c>
      <c r="K1"/>
      <c r="L1"/>
      <c r="M1"/>
      <c r="N1"/>
      <c r="O1"/>
      <c r="P1"/>
    </row>
    <row r="2" spans="1:17">
      <c r="B2" s="707" t="s">
        <v>1139</v>
      </c>
      <c r="C2" s="708"/>
      <c r="D2" s="708"/>
      <c r="E2" s="708"/>
      <c r="F2" s="708"/>
      <c r="G2" s="708"/>
      <c r="H2" s="707"/>
      <c r="I2" s="708"/>
      <c r="J2" s="726"/>
    </row>
    <row r="3" spans="1:17">
      <c r="B3" s="709" t="s">
        <v>0</v>
      </c>
      <c r="C3" s="709" t="s">
        <v>1140</v>
      </c>
      <c r="D3" s="709" t="s">
        <v>1141</v>
      </c>
      <c r="E3" s="709" t="s">
        <v>1142</v>
      </c>
      <c r="F3" s="709" t="s">
        <v>1143</v>
      </c>
      <c r="G3" s="709" t="s">
        <v>1144</v>
      </c>
      <c r="H3" s="709" t="str">
        <f>H20</f>
        <v>Unbilled Revenue</v>
      </c>
      <c r="I3" s="709" t="s">
        <v>373</v>
      </c>
      <c r="J3" s="726"/>
      <c r="K3" s="706"/>
      <c r="L3" s="706"/>
      <c r="M3" s="706"/>
      <c r="N3" s="706"/>
      <c r="O3" s="706" t="s">
        <v>1145</v>
      </c>
      <c r="P3" s="706"/>
      <c r="Q3" s="706" t="str">
        <f>'Trade Payables'!M3</f>
        <v>Will Update</v>
      </c>
    </row>
    <row r="4" spans="1:17">
      <c r="A4" s="706">
        <v>120201</v>
      </c>
      <c r="B4" s="710" t="str">
        <f>B21</f>
        <v>(i) Undisputed Trade receivables considered good</v>
      </c>
      <c r="C4" s="711">
        <f>SUMIF('Trial Balance'!B:B,A4,'Trial Balance'!K:K)-D4-E4-F4-G4-H4+428</f>
        <v>171545.24000000002</v>
      </c>
      <c r="D4" s="727"/>
      <c r="E4" s="727">
        <v>5712.83</v>
      </c>
      <c r="F4" s="727"/>
      <c r="G4" s="727"/>
      <c r="H4" s="728"/>
      <c r="I4" s="729">
        <f>SUM(C4:H4)</f>
        <v>177258.07</v>
      </c>
      <c r="J4" s="726"/>
    </row>
    <row r="5" spans="1:17">
      <c r="B5" s="710" t="str">
        <f>B22</f>
        <v>(ii) Undisputed Trade Receivables-Which have significant increase in credit risk</v>
      </c>
      <c r="C5" s="727">
        <f>SUMIF('Trial Balance'!B:B,A5,'Trial Balance'!K:K)-D5-E5-F5-G5-H5</f>
        <v>0</v>
      </c>
      <c r="D5" s="727"/>
      <c r="E5" s="727"/>
      <c r="F5" s="727"/>
      <c r="G5" s="727"/>
      <c r="H5" s="728"/>
      <c r="I5" s="729">
        <f t="shared" ref="I5:I10" si="0">SUM(C5:H5)</f>
        <v>0</v>
      </c>
      <c r="J5" s="726"/>
    </row>
    <row r="6" spans="1:17">
      <c r="B6" s="710" t="str">
        <f>B23</f>
        <v>(iii) Undisputed Trade Receivables – credit impaired</v>
      </c>
      <c r="C6" s="727">
        <f>SUMIF('Trial Balance'!B:B,A6,'Trial Balance'!K:K)-D6-E6-F6-G6-H6</f>
        <v>0</v>
      </c>
      <c r="D6" s="727"/>
      <c r="E6" s="727"/>
      <c r="F6" s="727"/>
      <c r="G6" s="727"/>
      <c r="H6" s="728"/>
      <c r="I6" s="729">
        <f t="shared" si="0"/>
        <v>0</v>
      </c>
      <c r="J6" s="726"/>
      <c r="K6" s="706" t="s">
        <v>1146</v>
      </c>
      <c r="L6" s="706"/>
      <c r="M6" s="706"/>
      <c r="N6" s="706"/>
    </row>
    <row r="7" spans="1:17">
      <c r="B7" s="710" t="str">
        <f>B24</f>
        <v>(iv) Disputed Trade Receivables– considered good</v>
      </c>
      <c r="C7" s="727">
        <f>SUMIF('Trial Balance'!B:B,A7,'Trial Balance'!K:K)-D7-E7-F7-G7-H7</f>
        <v>0</v>
      </c>
      <c r="D7" s="727"/>
      <c r="E7" s="727"/>
      <c r="F7" s="727"/>
      <c r="G7" s="727"/>
      <c r="H7" s="728"/>
      <c r="I7" s="729">
        <f t="shared" si="0"/>
        <v>0</v>
      </c>
      <c r="J7" s="726"/>
      <c r="K7" s="706"/>
      <c r="L7" s="706"/>
      <c r="M7" s="706"/>
      <c r="N7" s="706"/>
      <c r="O7" s="706"/>
      <c r="P7" s="706"/>
    </row>
    <row r="8" spans="1:17">
      <c r="B8" s="710" t="str">
        <f>B25</f>
        <v>(iv) Disputed Trade Receivables – which have significant increase in credit risk</v>
      </c>
      <c r="C8" s="727">
        <f>SUMIF('Trial Balance'!B:B,A8,'Trial Balance'!K:K)-D8-E8-F8-G8-H8</f>
        <v>0</v>
      </c>
      <c r="D8" s="727"/>
      <c r="E8" s="727"/>
      <c r="F8" s="727"/>
      <c r="G8" s="727"/>
      <c r="H8" s="728"/>
      <c r="I8" s="729">
        <f t="shared" si="0"/>
        <v>0</v>
      </c>
      <c r="J8" s="726"/>
      <c r="K8" s="706"/>
      <c r="L8" s="706"/>
      <c r="M8" s="706"/>
      <c r="N8" s="706"/>
      <c r="O8" s="706"/>
      <c r="P8" s="706"/>
    </row>
    <row r="9" spans="1:17">
      <c r="B9" s="710" t="str">
        <f>B26</f>
        <v>(vi) Disputed Trade Receivables – credit impaired</v>
      </c>
      <c r="C9" s="727">
        <f>SUMIF('Trial Balance'!B:B,A9,'Trial Balance'!K:K)-D9-E9-F9-G9-H9</f>
        <v>0</v>
      </c>
      <c r="D9" s="727"/>
      <c r="E9" s="727"/>
      <c r="F9" s="727"/>
      <c r="G9" s="727"/>
      <c r="H9" s="728"/>
      <c r="I9" s="729">
        <f t="shared" si="0"/>
        <v>0</v>
      </c>
      <c r="J9" s="726"/>
      <c r="K9" s="706"/>
      <c r="L9" s="706"/>
      <c r="M9" s="706"/>
      <c r="N9" s="706"/>
      <c r="O9" s="706"/>
      <c r="P9" s="706"/>
    </row>
    <row r="10" spans="1:17">
      <c r="B10" s="710" t="str">
        <f>B27</f>
        <v>(vii) Unbilled revenue</v>
      </c>
      <c r="C10" s="730">
        <f>SUMIF('Trial Balance'!B:B,A10,'Trial Balance'!K:K)-D10-E10-F10-G10-H10</f>
        <v>0</v>
      </c>
      <c r="D10" s="730"/>
      <c r="E10" s="730"/>
      <c r="F10" s="730"/>
      <c r="G10" s="730"/>
      <c r="H10" s="728"/>
      <c r="I10" s="731">
        <f t="shared" si="0"/>
        <v>0</v>
      </c>
      <c r="J10" s="726"/>
      <c r="K10" s="706"/>
      <c r="L10" s="706"/>
      <c r="M10" s="706"/>
      <c r="N10" s="706"/>
      <c r="O10" s="706"/>
      <c r="P10" s="706"/>
    </row>
    <row r="11" spans="1:17">
      <c r="B11" s="732" t="s">
        <v>373</v>
      </c>
      <c r="C11" s="733">
        <f>SUM(C4:C10)</f>
        <v>171545.24000000002</v>
      </c>
      <c r="D11" s="733">
        <f t="shared" ref="D11:I11" si="1">SUM(D4:D10)</f>
        <v>0</v>
      </c>
      <c r="E11" s="733">
        <f t="shared" si="1"/>
        <v>5712.83</v>
      </c>
      <c r="F11" s="733">
        <f t="shared" si="1"/>
        <v>0</v>
      </c>
      <c r="G11" s="733">
        <f t="shared" si="1"/>
        <v>0</v>
      </c>
      <c r="H11" s="733">
        <f t="shared" si="1"/>
        <v>0</v>
      </c>
      <c r="I11" s="733">
        <f t="shared" si="1"/>
        <v>177258.07</v>
      </c>
      <c r="J11" s="726"/>
    </row>
    <row r="12" spans="1:17">
      <c r="B12" s="700"/>
      <c r="C12" s="734"/>
      <c r="D12" s="734"/>
      <c r="E12" s="734"/>
      <c r="F12" s="734"/>
      <c r="G12" s="734"/>
      <c r="H12" s="734"/>
      <c r="I12" s="734"/>
      <c r="J12" s="726"/>
    </row>
    <row r="13" spans="1:17">
      <c r="B13" s="719" t="s">
        <v>1147</v>
      </c>
      <c r="C13" s="731"/>
      <c r="D13" s="731"/>
      <c r="E13" s="731"/>
      <c r="F13" s="731"/>
      <c r="G13" s="731"/>
      <c r="H13" s="728"/>
      <c r="I13" s="729"/>
      <c r="J13" s="726"/>
    </row>
    <row r="14" spans="1:17">
      <c r="A14">
        <v>120301</v>
      </c>
      <c r="B14" s="719" t="s">
        <v>1148</v>
      </c>
      <c r="C14" s="716">
        <f>-SUMIF('Trial Balance'!B:B,A14,'Trial Balance'!K:K)-D14-E14-F14-G14-H14</f>
        <v>0</v>
      </c>
      <c r="D14" s="731"/>
      <c r="E14" s="731">
        <v>5712.83</v>
      </c>
      <c r="F14" s="731"/>
      <c r="G14" s="731"/>
      <c r="H14" s="728"/>
      <c r="I14" s="731">
        <f>SUM(C14:H14)</f>
        <v>5712.83</v>
      </c>
      <c r="J14" s="726"/>
    </row>
    <row r="15" spans="1:17">
      <c r="B15" s="700"/>
      <c r="C15" s="734"/>
      <c r="D15" s="734"/>
      <c r="E15" s="734"/>
      <c r="F15" s="734"/>
      <c r="G15" s="734"/>
      <c r="H15" s="734"/>
      <c r="I15" s="734"/>
      <c r="J15" s="726"/>
      <c r="K15" s="706"/>
      <c r="L15" s="706"/>
      <c r="M15" s="706"/>
      <c r="N15" s="706"/>
      <c r="O15" s="706"/>
      <c r="P15" s="706"/>
    </row>
    <row r="16" spans="1:17">
      <c r="B16" s="717" t="s">
        <v>1149</v>
      </c>
      <c r="C16" s="733">
        <f>C11-C14</f>
        <v>171545.24000000002</v>
      </c>
      <c r="D16" s="733">
        <f t="shared" ref="D16:I16" si="2">D11-D14</f>
        <v>0</v>
      </c>
      <c r="E16" s="733">
        <f t="shared" si="2"/>
        <v>0</v>
      </c>
      <c r="F16" s="733">
        <f t="shared" si="2"/>
        <v>0</v>
      </c>
      <c r="G16" s="733">
        <f t="shared" si="2"/>
        <v>0</v>
      </c>
      <c r="H16" s="733">
        <f t="shared" si="2"/>
        <v>0</v>
      </c>
      <c r="I16" s="733">
        <f t="shared" si="2"/>
        <v>171545.24000000002</v>
      </c>
      <c r="J16" s="721">
        <f>+'BS Ind AS'!E34</f>
        <v>171545.24000000002</v>
      </c>
    </row>
    <row r="17" spans="1:23">
      <c r="E17" s="726"/>
      <c r="J17" s="724">
        <f>+J16-I16</f>
        <v>0</v>
      </c>
      <c r="K17" s="725" t="s">
        <v>838</v>
      </c>
    </row>
    <row r="18" spans="1:23">
      <c r="E18" s="726"/>
      <c r="J18" s="724"/>
      <c r="K18" s="725"/>
    </row>
    <row r="19" spans="1:23">
      <c r="B19" s="707" t="s">
        <v>1150</v>
      </c>
      <c r="C19" s="708"/>
      <c r="D19" s="708"/>
      <c r="E19" s="708"/>
      <c r="F19" s="708"/>
      <c r="G19" s="708"/>
      <c r="H19" s="707"/>
      <c r="I19" s="708"/>
      <c r="Q19" s="706" t="str">
        <f>'Trade Payables'!M11</f>
        <v>Deadline to submit the details</v>
      </c>
    </row>
    <row r="20" spans="1:23">
      <c r="B20" s="709" t="s">
        <v>0</v>
      </c>
      <c r="C20" s="709" t="s">
        <v>1140</v>
      </c>
      <c r="D20" s="709" t="s">
        <v>1141</v>
      </c>
      <c r="E20" s="709" t="s">
        <v>1142</v>
      </c>
      <c r="F20" s="709" t="s">
        <v>1143</v>
      </c>
      <c r="G20" s="709" t="s">
        <v>1144</v>
      </c>
      <c r="H20" s="709" t="s">
        <v>1151</v>
      </c>
      <c r="I20" s="709" t="s">
        <v>373</v>
      </c>
      <c r="K20" s="706"/>
      <c r="L20" s="706"/>
      <c r="M20" s="706"/>
      <c r="N20" s="706"/>
      <c r="O20" s="706" t="s">
        <v>1152</v>
      </c>
      <c r="P20" s="706"/>
      <c r="Q20" s="706" t="str">
        <f>'Trade Payables'!M12</f>
        <v>31.03.2022</v>
      </c>
    </row>
    <row r="21" spans="1:23">
      <c r="A21" s="706">
        <v>120201</v>
      </c>
      <c r="B21" s="710" t="s">
        <v>1153</v>
      </c>
      <c r="C21" s="711">
        <f>SUMIF('Trial Balance'!B:B,A21,'Trial Balance'!F:F)-D21-E21-F21-G21-H21</f>
        <v>100078.68999999997</v>
      </c>
      <c r="D21" s="711"/>
      <c r="E21" s="711">
        <v>4954.5600000000104</v>
      </c>
      <c r="F21" s="711"/>
      <c r="G21" s="711"/>
      <c r="H21" s="712"/>
      <c r="I21" s="713">
        <f>SUM(C21:H21)</f>
        <v>105033.24999999999</v>
      </c>
    </row>
    <row r="22" spans="1:23">
      <c r="B22" s="710" t="s">
        <v>1154</v>
      </c>
      <c r="C22" s="711">
        <f>SUMIF('Trial Balance'!B:B,A22,'Trial Balance'!F:F)-D22-E22-F22-G22-H22</f>
        <v>0</v>
      </c>
      <c r="D22" s="711"/>
      <c r="E22" s="711"/>
      <c r="F22" s="711"/>
      <c r="G22" s="711"/>
      <c r="H22" s="712"/>
      <c r="I22" s="713">
        <f t="shared" ref="I22:I27" si="3">SUM(C22:H22)</f>
        <v>0</v>
      </c>
      <c r="K22" s="706"/>
      <c r="L22" s="706"/>
      <c r="M22" s="706"/>
      <c r="N22" s="706"/>
      <c r="O22" s="706"/>
      <c r="P22" s="706"/>
      <c r="U22" s="714" t="s">
        <v>22</v>
      </c>
      <c r="V22" s="714" t="s">
        <v>23</v>
      </c>
      <c r="W22" s="706" t="s">
        <v>1155</v>
      </c>
    </row>
    <row r="23" spans="1:23">
      <c r="B23" s="710" t="s">
        <v>1156</v>
      </c>
      <c r="C23" s="711">
        <f>SUMIF('Trial Balance'!B:B,A23,'Trial Balance'!F:F)-D23-E23-F23-G23-H23</f>
        <v>0</v>
      </c>
      <c r="D23" s="711"/>
      <c r="E23" s="711"/>
      <c r="F23" s="711"/>
      <c r="G23" s="711"/>
      <c r="H23" s="712"/>
      <c r="I23" s="713">
        <f t="shared" si="3"/>
        <v>0</v>
      </c>
      <c r="K23" s="706" t="s">
        <v>1146</v>
      </c>
      <c r="L23" s="706"/>
      <c r="M23" s="706"/>
      <c r="N23" s="706"/>
      <c r="U23">
        <v>120201</v>
      </c>
      <c r="V23" s="590" t="s">
        <v>48</v>
      </c>
      <c r="W23" s="710" t="s">
        <v>1153</v>
      </c>
    </row>
    <row r="24" spans="1:23">
      <c r="B24" s="710" t="s">
        <v>1157</v>
      </c>
      <c r="C24" s="711">
        <f>SUMIF('Trial Balance'!B:B,A24,'Trial Balance'!F:F)-D24-E24-F24-G24-H24</f>
        <v>0</v>
      </c>
      <c r="D24" s="711"/>
      <c r="E24" s="711"/>
      <c r="F24" s="711"/>
      <c r="G24" s="711"/>
      <c r="H24" s="712"/>
      <c r="I24" s="713">
        <f t="shared" si="3"/>
        <v>0</v>
      </c>
      <c r="U24">
        <v>120301</v>
      </c>
      <c r="V24" t="s">
        <v>58</v>
      </c>
      <c r="W24" s="710" t="s">
        <v>1148</v>
      </c>
    </row>
    <row r="25" spans="1:23">
      <c r="B25" s="710" t="s">
        <v>1158</v>
      </c>
      <c r="C25" s="711">
        <f>SUMIF('Trial Balance'!B:B,A25,'Trial Balance'!F:F)-D25-E25-F25-G25-H25</f>
        <v>0</v>
      </c>
      <c r="D25" s="711"/>
      <c r="E25" s="711"/>
      <c r="F25" s="711"/>
      <c r="G25" s="711"/>
      <c r="H25" s="712"/>
      <c r="I25" s="713">
        <f t="shared" si="3"/>
        <v>0</v>
      </c>
    </row>
    <row r="26" spans="1:23">
      <c r="B26" s="710" t="s">
        <v>1159</v>
      </c>
      <c r="C26" s="711">
        <f>SUMIF('Trial Balance'!B:B,A26,'Trial Balance'!F:F)-D26-E26-F26-G26-H26</f>
        <v>0</v>
      </c>
      <c r="D26" s="711"/>
      <c r="E26" s="711"/>
      <c r="F26" s="711"/>
      <c r="G26" s="711"/>
      <c r="H26" s="712"/>
      <c r="I26" s="713">
        <f t="shared" si="3"/>
        <v>0</v>
      </c>
    </row>
    <row r="27" spans="1:23">
      <c r="B27" s="710" t="s">
        <v>1160</v>
      </c>
      <c r="C27" s="715">
        <f>SUMIF('Trial Balance'!B:B,A27,'Trial Balance'!F:F)-D27-E27-F27-G27-H27</f>
        <v>0</v>
      </c>
      <c r="D27" s="715"/>
      <c r="E27" s="715"/>
      <c r="F27" s="715"/>
      <c r="G27" s="715"/>
      <c r="H27" s="712"/>
      <c r="I27" s="716">
        <f t="shared" si="3"/>
        <v>0</v>
      </c>
    </row>
    <row r="28" spans="1:23">
      <c r="B28" s="717" t="s">
        <v>373</v>
      </c>
      <c r="C28" s="718">
        <f t="shared" ref="C28:I28" si="4">SUM(C21:C27)</f>
        <v>100078.68999999997</v>
      </c>
      <c r="D28" s="718">
        <f t="shared" si="4"/>
        <v>0</v>
      </c>
      <c r="E28" s="718">
        <f t="shared" si="4"/>
        <v>4954.5600000000104</v>
      </c>
      <c r="F28" s="718">
        <f t="shared" si="4"/>
        <v>0</v>
      </c>
      <c r="G28" s="718">
        <f t="shared" si="4"/>
        <v>0</v>
      </c>
      <c r="H28" s="718">
        <f>SUM(H21:H27)</f>
        <v>0</v>
      </c>
      <c r="I28" s="718">
        <f t="shared" si="4"/>
        <v>105033.24999999999</v>
      </c>
    </row>
    <row r="29" spans="1:23">
      <c r="B29" s="719"/>
      <c r="C29" s="713"/>
      <c r="D29" s="713"/>
      <c r="E29" s="713"/>
      <c r="F29" s="713"/>
      <c r="G29" s="713"/>
      <c r="H29" s="712"/>
      <c r="I29" s="713"/>
    </row>
    <row r="30" spans="1:23">
      <c r="B30" s="719" t="s">
        <v>1147</v>
      </c>
      <c r="C30" s="716"/>
      <c r="D30" s="716"/>
      <c r="E30" s="716"/>
      <c r="F30" s="716"/>
      <c r="G30" s="716"/>
      <c r="H30" s="712"/>
      <c r="I30" s="716"/>
    </row>
    <row r="31" spans="1:23">
      <c r="A31">
        <v>120301</v>
      </c>
      <c r="B31" s="719" t="s">
        <v>1148</v>
      </c>
      <c r="C31" s="716">
        <v>758.26999999998952</v>
      </c>
      <c r="D31" s="716"/>
      <c r="E31" s="716">
        <v>4954.5600000000104</v>
      </c>
      <c r="F31" s="716"/>
      <c r="G31" s="716"/>
      <c r="H31" s="712"/>
      <c r="I31" s="720">
        <f t="shared" ref="I31" si="5">SUM(C31:H31)</f>
        <v>5712.83</v>
      </c>
    </row>
    <row r="32" spans="1:23">
      <c r="B32" s="719"/>
      <c r="C32" s="713"/>
      <c r="D32" s="713"/>
      <c r="E32" s="713"/>
      <c r="F32" s="713"/>
      <c r="G32" s="713"/>
      <c r="H32" s="712"/>
      <c r="I32" s="713"/>
    </row>
    <row r="33" spans="2:16">
      <c r="B33" s="717" t="s">
        <v>1149</v>
      </c>
      <c r="C33" s="718">
        <f>C28-C31</f>
        <v>99320.419999999984</v>
      </c>
      <c r="D33" s="718">
        <f t="shared" ref="D33:I33" si="6">D28-D31</f>
        <v>0</v>
      </c>
      <c r="E33" s="718">
        <f t="shared" si="6"/>
        <v>0</v>
      </c>
      <c r="F33" s="718">
        <f t="shared" si="6"/>
        <v>0</v>
      </c>
      <c r="G33" s="718">
        <f t="shared" si="6"/>
        <v>0</v>
      </c>
      <c r="H33" s="718">
        <f t="shared" si="6"/>
        <v>0</v>
      </c>
      <c r="I33" s="718">
        <f t="shared" si="6"/>
        <v>99320.419999999984</v>
      </c>
      <c r="J33" s="721">
        <f>+'BS Ind AS'!F34</f>
        <v>99320.419999999984</v>
      </c>
    </row>
    <row r="34" spans="2:16">
      <c r="B34" s="722"/>
      <c r="C34" s="723"/>
      <c r="D34" s="723"/>
      <c r="E34" s="723"/>
      <c r="F34" s="723"/>
      <c r="G34" s="723"/>
      <c r="H34" s="722"/>
      <c r="I34" s="723"/>
      <c r="J34" s="724">
        <f>+J33-I33</f>
        <v>0</v>
      </c>
      <c r="K34" s="725" t="s">
        <v>838</v>
      </c>
    </row>
    <row r="35" spans="2:16">
      <c r="J35" s="726"/>
    </row>
    <row r="39" spans="2:16">
      <c r="K39" s="706"/>
      <c r="L39" s="706"/>
      <c r="M39" s="706"/>
      <c r="N39" s="706"/>
      <c r="O39" s="706"/>
      <c r="P39" s="706"/>
    </row>
  </sheetData>
  <conditionalFormatting sqref="A4">
    <cfRule type="duplicateValues" dxfId="11" priority="1"/>
    <cfRule type="duplicateValues" dxfId="10" priority="2"/>
  </conditionalFormatting>
  <conditionalFormatting sqref="A21">
    <cfRule type="duplicateValues" dxfId="9" priority="5"/>
    <cfRule type="duplicateValues" dxfId="8" priority="6"/>
  </conditionalFormatting>
  <conditionalFormatting sqref="U22:U23">
    <cfRule type="duplicateValues" dxfId="7" priority="7"/>
    <cfRule type="duplicateValues" dxfId="6" priority="10"/>
  </conditionalFormatting>
  <conditionalFormatting sqref="V22:V23">
    <cfRule type="duplicateValues" dxfId="5" priority="8"/>
    <cfRule type="duplicateValues" dxfId="4" priority="9"/>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0318C-5DFE-4492-8177-395126068243}">
  <sheetPr codeName="Sheet29">
    <tabColor rgb="FF00B0F0"/>
  </sheetPr>
  <dimension ref="B1:T29"/>
  <sheetViews>
    <sheetView showGridLines="0" tabSelected="1" zoomScaleNormal="100" workbookViewId="0">
      <pane xSplit="2" ySplit="1" topLeftCell="C2" activePane="bottomRight" state="frozen"/>
      <selection pane="bottomRight" activeCell="F27" sqref="F27"/>
      <selection pane="bottomLeft" activeCell="C4" sqref="C4"/>
      <selection pane="topRight" activeCell="C4" sqref="C4"/>
    </sheetView>
  </sheetViews>
  <sheetFormatPr defaultRowHeight="15"/>
  <cols>
    <col min="2" max="2" width="36.7109375" customWidth="1"/>
    <col min="3" max="5" width="14" customWidth="1"/>
    <col min="6" max="6" width="15.28515625" customWidth="1"/>
    <col min="7" max="7" width="20.28515625" bestFit="1" customWidth="1"/>
    <col min="8" max="8" width="14" customWidth="1"/>
    <col min="9" max="9" width="15.28515625" bestFit="1" customWidth="1"/>
    <col min="10" max="10" width="22.85546875" hidden="1" customWidth="1"/>
    <col min="11" max="11" width="11.140625" hidden="1" customWidth="1"/>
    <col min="12" max="12" width="0" hidden="1" customWidth="1"/>
    <col min="13" max="13" width="10.85546875" hidden="1" customWidth="1"/>
    <col min="14" max="17" width="0" hidden="1" customWidth="1"/>
    <col min="18" max="18" width="8.28515625" hidden="1" customWidth="1"/>
    <col min="19" max="19" width="34.85546875" hidden="1" customWidth="1"/>
    <col min="20" max="20" width="46" hidden="1" customWidth="1"/>
    <col min="21" max="22" width="0" hidden="1" customWidth="1"/>
  </cols>
  <sheetData>
    <row r="1" spans="2:20" s="706" customFormat="1">
      <c r="B1" s="706" t="s">
        <v>1161</v>
      </c>
      <c r="J1"/>
      <c r="K1"/>
    </row>
    <row r="2" spans="2:20" ht="15.75" thickBot="1">
      <c r="B2" s="706" t="str">
        <f>+'Trade Receivables'!B2</f>
        <v>For the F.Y. 2022-23</v>
      </c>
      <c r="C2" s="759"/>
      <c r="D2" s="759"/>
      <c r="E2" s="759"/>
      <c r="F2" s="759"/>
      <c r="G2" s="760"/>
      <c r="H2" s="759"/>
      <c r="I2" s="745"/>
      <c r="S2" s="590"/>
      <c r="T2" s="746"/>
    </row>
    <row r="3" spans="2:20">
      <c r="B3" s="761" t="str">
        <f>B12</f>
        <v>Particulars</v>
      </c>
      <c r="C3" s="762" t="str">
        <f>C12</f>
        <v>Less than 1 yr.</v>
      </c>
      <c r="D3" s="763" t="str">
        <f>D12</f>
        <v>1-2 yrs.</v>
      </c>
      <c r="E3" s="762" t="str">
        <f>E12</f>
        <v>2-3 yrs.</v>
      </c>
      <c r="F3" s="763" t="str">
        <f>F12</f>
        <v>More than 3 yrs</v>
      </c>
      <c r="G3" s="764" t="s">
        <v>1162</v>
      </c>
      <c r="H3" s="765" t="str">
        <f>H12</f>
        <v>Total</v>
      </c>
      <c r="I3" s="745"/>
      <c r="J3" s="766" t="s">
        <v>1163</v>
      </c>
      <c r="K3" s="706" t="s">
        <v>1145</v>
      </c>
      <c r="M3" s="706" t="s">
        <v>1164</v>
      </c>
      <c r="S3" s="590"/>
      <c r="T3" s="746"/>
    </row>
    <row r="4" spans="2:20">
      <c r="B4" s="767" t="s">
        <v>1165</v>
      </c>
      <c r="C4" s="768"/>
      <c r="D4" s="769"/>
      <c r="E4" s="768"/>
      <c r="F4" s="769"/>
      <c r="G4" s="770"/>
      <c r="H4" s="771">
        <f>SUM(C4:G4)</f>
        <v>0</v>
      </c>
      <c r="I4" s="745"/>
      <c r="S4" s="590"/>
      <c r="T4" s="746"/>
    </row>
    <row r="5" spans="2:20">
      <c r="B5" s="767" t="s">
        <v>1166</v>
      </c>
      <c r="C5" s="727" cm="1">
        <f t="array" ref="C5">-SUMPRODUCT(('Trial Balance'!B5:B301=R14)+('Trial Balance'!B5:B301=R15),'Trial Balance'!K5:K301)-D14-E14-F14-G14</f>
        <v>100932.37000000001</v>
      </c>
      <c r="D5" s="769"/>
      <c r="E5" s="768"/>
      <c r="F5" s="769"/>
      <c r="G5" s="770"/>
      <c r="H5" s="771">
        <f t="shared" ref="H5:H8" si="0">SUM(C5:G5)</f>
        <v>100932.37000000001</v>
      </c>
      <c r="I5" s="745"/>
      <c r="R5">
        <v>230302</v>
      </c>
      <c r="S5" s="590" t="s">
        <v>97</v>
      </c>
      <c r="T5" s="746" t="s">
        <v>1167</v>
      </c>
    </row>
    <row r="6" spans="2:20">
      <c r="B6" s="767" t="s">
        <v>1168</v>
      </c>
      <c r="C6" s="768"/>
      <c r="D6" s="769"/>
      <c r="E6" s="768"/>
      <c r="F6" s="769"/>
      <c r="G6" s="770"/>
      <c r="H6" s="771">
        <f t="shared" si="0"/>
        <v>0</v>
      </c>
      <c r="I6" s="745"/>
      <c r="S6" s="590"/>
      <c r="T6" s="746" t="s">
        <v>1167</v>
      </c>
    </row>
    <row r="7" spans="2:20">
      <c r="B7" s="767" t="s">
        <v>1169</v>
      </c>
      <c r="C7" s="768"/>
      <c r="D7" s="769"/>
      <c r="E7" s="768"/>
      <c r="F7" s="769"/>
      <c r="G7" s="770"/>
      <c r="H7" s="771">
        <f t="shared" si="0"/>
        <v>0</v>
      </c>
      <c r="I7" s="745"/>
      <c r="J7" s="706"/>
      <c r="K7" s="706"/>
    </row>
    <row r="8" spans="2:20">
      <c r="B8" s="767" t="str">
        <f>B17</f>
        <v>(v) Unbilled dues</v>
      </c>
      <c r="C8" s="772"/>
      <c r="D8" s="773"/>
      <c r="E8" s="772"/>
      <c r="F8" s="773"/>
      <c r="G8" s="770" cm="1">
        <f t="array" ref="G8">-SUMPRODUCT(('Trial Balance'!B5:B301=R5)*'Trial Balance'!K5:K301)</f>
        <v>198572.73</v>
      </c>
      <c r="H8" s="774">
        <f t="shared" si="0"/>
        <v>198572.73</v>
      </c>
      <c r="I8" s="745"/>
      <c r="J8" s="706"/>
      <c r="K8" s="706"/>
    </row>
    <row r="9" spans="2:20" ht="15.75" thickBot="1">
      <c r="B9" s="775" t="s">
        <v>373</v>
      </c>
      <c r="C9" s="776">
        <f>SUM(C4:C8)</f>
        <v>100932.37000000001</v>
      </c>
      <c r="D9" s="777">
        <f t="shared" ref="D9:H9" si="1">SUM(D4:D8)</f>
        <v>0</v>
      </c>
      <c r="E9" s="776">
        <f t="shared" si="1"/>
        <v>0</v>
      </c>
      <c r="F9" s="777">
        <f t="shared" si="1"/>
        <v>0</v>
      </c>
      <c r="G9" s="776">
        <f t="shared" si="1"/>
        <v>198572.73</v>
      </c>
      <c r="H9" s="778">
        <f t="shared" si="1"/>
        <v>299505.10000000003</v>
      </c>
      <c r="I9" s="779">
        <f>+'BS Ind AS'!E70</f>
        <v>299505.10000000003</v>
      </c>
    </row>
    <row r="10" spans="2:20">
      <c r="B10" s="780"/>
      <c r="C10" s="781"/>
      <c r="D10" s="781"/>
      <c r="E10" s="781"/>
      <c r="F10" s="781"/>
      <c r="G10" s="760"/>
      <c r="H10" s="781"/>
      <c r="I10" s="757">
        <f>+I9-H9</f>
        <v>0</v>
      </c>
      <c r="J10" s="758" t="s">
        <v>838</v>
      </c>
    </row>
    <row r="11" spans="2:20" ht="15.75" thickBot="1">
      <c r="B11" s="706" t="str">
        <f>+'Trade Receivables'!B19</f>
        <v>For the F.Y. 2021-22</v>
      </c>
      <c r="G11" s="707"/>
      <c r="M11" s="706" t="s">
        <v>1170</v>
      </c>
    </row>
    <row r="12" spans="2:20">
      <c r="B12" s="735" t="s">
        <v>0</v>
      </c>
      <c r="C12" s="736" t="s">
        <v>1171</v>
      </c>
      <c r="D12" s="736" t="s">
        <v>1142</v>
      </c>
      <c r="E12" s="736" t="s">
        <v>1143</v>
      </c>
      <c r="F12" s="736" t="s">
        <v>1172</v>
      </c>
      <c r="G12" s="736" t="s">
        <v>1162</v>
      </c>
      <c r="H12" s="737" t="s">
        <v>373</v>
      </c>
      <c r="J12" s="706" t="s">
        <v>1173</v>
      </c>
      <c r="K12" s="706" t="s">
        <v>1152</v>
      </c>
      <c r="M12" s="706" t="s">
        <v>1174</v>
      </c>
    </row>
    <row r="13" spans="2:20">
      <c r="B13" s="738" t="s">
        <v>1165</v>
      </c>
      <c r="C13" s="739"/>
      <c r="D13" s="740"/>
      <c r="E13" s="740"/>
      <c r="F13" s="740"/>
      <c r="G13" s="741"/>
      <c r="H13" s="742">
        <f t="shared" ref="H13:H17" si="2">SUM(C13:G13)</f>
        <v>0</v>
      </c>
      <c r="R13" s="714" t="s">
        <v>22</v>
      </c>
      <c r="S13" s="714" t="s">
        <v>23</v>
      </c>
      <c r="T13" t="s">
        <v>1175</v>
      </c>
    </row>
    <row r="14" spans="2:20">
      <c r="B14" s="738" t="s">
        <v>1166</v>
      </c>
      <c r="C14" s="727" cm="1">
        <f t="array" ref="C14">-SUMPRODUCT(('Trial Balance'!B5:B301=R14)+('Trial Balance'!B5:B301=R15),'Trial Balance'!F5:F301)-D14-E14-F14-G14</f>
        <v>4862.32</v>
      </c>
      <c r="D14" s="727"/>
      <c r="E14" s="727"/>
      <c r="F14" s="727"/>
      <c r="G14" s="743"/>
      <c r="H14" s="744">
        <f t="shared" si="2"/>
        <v>4862.32</v>
      </c>
      <c r="I14" s="745"/>
      <c r="J14" s="706"/>
      <c r="K14" s="706"/>
      <c r="R14">
        <v>230102</v>
      </c>
      <c r="S14" s="590" t="s">
        <v>92</v>
      </c>
      <c r="T14" s="746" t="s">
        <v>1166</v>
      </c>
    </row>
    <row r="15" spans="2:20">
      <c r="B15" s="738" t="s">
        <v>1168</v>
      </c>
      <c r="C15" s="727"/>
      <c r="D15" s="727"/>
      <c r="E15" s="727"/>
      <c r="F15" s="727"/>
      <c r="G15" s="743"/>
      <c r="H15" s="744">
        <f t="shared" si="2"/>
        <v>0</v>
      </c>
      <c r="I15" s="745"/>
      <c r="R15">
        <v>230201</v>
      </c>
      <c r="S15" s="590" t="s">
        <v>94</v>
      </c>
      <c r="T15" s="746" t="s">
        <v>1166</v>
      </c>
    </row>
    <row r="16" spans="2:20">
      <c r="B16" s="738" t="s">
        <v>1169</v>
      </c>
      <c r="C16" s="727"/>
      <c r="D16" s="727"/>
      <c r="E16" s="727"/>
      <c r="F16" s="727"/>
      <c r="G16" s="743"/>
      <c r="H16" s="744">
        <f t="shared" si="2"/>
        <v>0</v>
      </c>
      <c r="I16" s="745"/>
      <c r="S16" s="590"/>
      <c r="T16" s="746" t="s">
        <v>1166</v>
      </c>
    </row>
    <row r="17" spans="2:20" ht="15.75" thickBot="1">
      <c r="B17" s="738" t="s">
        <v>1167</v>
      </c>
      <c r="C17" s="747"/>
      <c r="D17" s="747"/>
      <c r="E17" s="747"/>
      <c r="F17" s="727"/>
      <c r="G17" s="748" cm="1">
        <f t="array" ref="G17">-SUMPRODUCT(('Trial Balance'!B5:B301=R5)*'Trial Balance'!F5:F301)</f>
        <v>150646.42000000001</v>
      </c>
      <c r="H17" s="749">
        <f t="shared" si="2"/>
        <v>150646.42000000001</v>
      </c>
      <c r="I17" s="745"/>
      <c r="S17" s="590"/>
      <c r="T17" s="746" t="s">
        <v>1166</v>
      </c>
    </row>
    <row r="18" spans="2:20" ht="15.75" thickBot="1">
      <c r="B18" s="750" t="s">
        <v>373</v>
      </c>
      <c r="C18" s="751">
        <f>SUM(C13:C17)</f>
        <v>4862.32</v>
      </c>
      <c r="D18" s="751">
        <f t="shared" ref="D18:H18" si="3">SUM(D13:D17)</f>
        <v>0</v>
      </c>
      <c r="E18" s="751">
        <f>SUM(E13:E17)</f>
        <v>0</v>
      </c>
      <c r="F18" s="751">
        <f t="shared" si="3"/>
        <v>0</v>
      </c>
      <c r="G18" s="752">
        <f t="shared" si="3"/>
        <v>150646.42000000001</v>
      </c>
      <c r="H18" s="753">
        <f t="shared" si="3"/>
        <v>155508.74000000002</v>
      </c>
      <c r="I18" s="754">
        <f>+'BS Ind AS'!F70</f>
        <v>155508.74000000002</v>
      </c>
      <c r="S18" s="590"/>
      <c r="T18" s="746" t="s">
        <v>1166</v>
      </c>
    </row>
    <row r="19" spans="2:20">
      <c r="B19" s="722"/>
      <c r="C19" s="755"/>
      <c r="D19" s="755"/>
      <c r="E19" s="755"/>
      <c r="F19" s="755"/>
      <c r="G19" s="756"/>
      <c r="H19" s="755"/>
      <c r="I19" s="757">
        <f>+I18-H18</f>
        <v>0</v>
      </c>
      <c r="J19" s="758" t="s">
        <v>838</v>
      </c>
      <c r="S19" s="590"/>
      <c r="T19" s="746" t="s">
        <v>1166</v>
      </c>
    </row>
    <row r="22" spans="2:20">
      <c r="J22" s="706"/>
      <c r="K22" s="706"/>
    </row>
    <row r="23" spans="2:20">
      <c r="J23" s="706"/>
      <c r="K23" s="706"/>
    </row>
    <row r="29" spans="2:20">
      <c r="J29" s="706"/>
      <c r="K29" s="706"/>
    </row>
  </sheetData>
  <conditionalFormatting sqref="A13:A18">
    <cfRule type="duplicateValues" dxfId="3" priority="1"/>
  </conditionalFormatting>
  <conditionalFormatting sqref="R2:R6 R13:R19">
    <cfRule type="duplicateValues" dxfId="2" priority="2"/>
  </conditionalFormatting>
  <conditionalFormatting sqref="S2:S6 S13:S19">
    <cfRule type="duplicateValues" dxfId="1" priority="3"/>
    <cfRule type="duplicateValues" dxfId="0" priority="4"/>
  </conditionalFormatting>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D618-80BE-49CB-B4A5-0B76465276E4}">
  <sheetPr codeName="Sheet30">
    <tabColor rgb="FF00B0F0"/>
  </sheetPr>
  <dimension ref="A1:I16"/>
  <sheetViews>
    <sheetView showGridLines="0" workbookViewId="0">
      <pane xSplit="1" ySplit="3" topLeftCell="B4" activePane="bottomRight" state="frozen"/>
      <selection pane="bottomRight" activeCell="B4" sqref="B4"/>
      <selection pane="bottomLeft" activeCell="C4" sqref="C4"/>
      <selection pane="topRight" activeCell="C4" sqref="C4"/>
    </sheetView>
  </sheetViews>
  <sheetFormatPr defaultRowHeight="15"/>
  <cols>
    <col min="1" max="1" width="16.42578125" bestFit="1" customWidth="1"/>
    <col min="2" max="2" width="30.42578125" customWidth="1"/>
    <col min="3" max="3" width="32.5703125" customWidth="1"/>
    <col min="4" max="4" width="14.28515625" bestFit="1" customWidth="1"/>
    <col min="6" max="6" width="16.5703125" bestFit="1" customWidth="1"/>
  </cols>
  <sheetData>
    <row r="1" spans="1:9">
      <c r="A1" s="782" t="s">
        <v>1176</v>
      </c>
    </row>
    <row r="2" spans="1:9">
      <c r="A2" s="706" t="str">
        <f>'Trade Payables'!B11</f>
        <v>For the F.Y. 2021-22</v>
      </c>
      <c r="I2" s="783" t="str">
        <f>'Trade Payables'!M11</f>
        <v>Deadline to submit the details</v>
      </c>
    </row>
    <row r="3" spans="1:9" s="441" customFormat="1" ht="36.75" customHeight="1">
      <c r="A3" s="784" t="s">
        <v>1177</v>
      </c>
      <c r="B3" s="785" t="s">
        <v>1178</v>
      </c>
      <c r="C3" s="785" t="s">
        <v>1179</v>
      </c>
      <c r="D3" s="784" t="s">
        <v>373</v>
      </c>
      <c r="F3" s="783" t="s">
        <v>1173</v>
      </c>
      <c r="G3" s="783" t="s">
        <v>1152</v>
      </c>
      <c r="I3" s="783" t="str">
        <f>'Trade Payables'!M12</f>
        <v>31.03.2022</v>
      </c>
    </row>
    <row r="4" spans="1:9">
      <c r="A4" s="786" t="s">
        <v>1180</v>
      </c>
      <c r="B4" s="787">
        <v>0</v>
      </c>
      <c r="C4" s="788" t="e">
        <f>B4/$B$8</f>
        <v>#DIV/0!</v>
      </c>
      <c r="D4" s="787" t="e">
        <f>SUM(B4:C4)</f>
        <v>#DIV/0!</v>
      </c>
      <c r="E4" t="s">
        <v>1181</v>
      </c>
    </row>
    <row r="5" spans="1:9">
      <c r="A5" s="786" t="s">
        <v>1182</v>
      </c>
      <c r="B5" s="787"/>
      <c r="C5" s="788" t="e">
        <f t="shared" ref="C5:C7" si="0">B5/$B$8</f>
        <v>#DIV/0!</v>
      </c>
      <c r="D5" s="787" t="e">
        <f t="shared" ref="D5:D7" si="1">SUM(B5:C5)</f>
        <v>#DIV/0!</v>
      </c>
    </row>
    <row r="6" spans="1:9">
      <c r="A6" s="786" t="s">
        <v>1183</v>
      </c>
      <c r="B6" s="787"/>
      <c r="C6" s="788" t="e">
        <f t="shared" si="0"/>
        <v>#DIV/0!</v>
      </c>
      <c r="D6" s="787" t="e">
        <f t="shared" si="1"/>
        <v>#DIV/0!</v>
      </c>
    </row>
    <row r="7" spans="1:9">
      <c r="A7" s="786" t="s">
        <v>1184</v>
      </c>
      <c r="B7" s="787"/>
      <c r="C7" s="788" t="e">
        <f t="shared" si="0"/>
        <v>#DIV/0!</v>
      </c>
      <c r="D7" s="787" t="e">
        <f t="shared" si="1"/>
        <v>#DIV/0!</v>
      </c>
    </row>
    <row r="8" spans="1:9">
      <c r="A8" s="789" t="s">
        <v>373</v>
      </c>
      <c r="B8" s="790">
        <f t="shared" ref="B8:C8" si="2">SUM(B4:B7)</f>
        <v>0</v>
      </c>
      <c r="C8" s="791" t="e">
        <f t="shared" si="2"/>
        <v>#DIV/0!</v>
      </c>
      <c r="D8" s="790" t="e">
        <f>SUM(D4:D7)</f>
        <v>#DIV/0!</v>
      </c>
    </row>
    <row r="10" spans="1:9">
      <c r="A10" s="706" t="str">
        <f>'Trade Payables'!B2</f>
        <v>For the F.Y. 2022-23</v>
      </c>
    </row>
    <row r="11" spans="1:9" s="441" customFormat="1" ht="36.75" customHeight="1">
      <c r="A11" s="784" t="s">
        <v>1177</v>
      </c>
      <c r="B11" s="785" t="s">
        <v>1178</v>
      </c>
      <c r="C11" s="785" t="s">
        <v>1179</v>
      </c>
      <c r="D11" s="784" t="s">
        <v>373</v>
      </c>
      <c r="F11" s="783" t="s">
        <v>1163</v>
      </c>
      <c r="G11" s="783" t="s">
        <v>1145</v>
      </c>
      <c r="I11" s="783" t="str">
        <f>'Trade Payables'!M3</f>
        <v>Will Update</v>
      </c>
    </row>
    <row r="12" spans="1:9">
      <c r="A12" s="786" t="s">
        <v>1180</v>
      </c>
      <c r="B12" s="787">
        <v>0</v>
      </c>
      <c r="C12" s="788" t="e">
        <f>B12/$B$16</f>
        <v>#DIV/0!</v>
      </c>
      <c r="D12" s="787" t="e">
        <f>SUM(B12:C12)</f>
        <v>#DIV/0!</v>
      </c>
      <c r="E12" t="s">
        <v>1181</v>
      </c>
    </row>
    <row r="13" spans="1:9">
      <c r="A13" s="786" t="s">
        <v>1182</v>
      </c>
      <c r="B13" s="787"/>
      <c r="C13" s="788" t="e">
        <f t="shared" ref="C13:C15" si="3">B13/$B$16</f>
        <v>#DIV/0!</v>
      </c>
      <c r="D13" s="787" t="e">
        <f t="shared" ref="D13:D15" si="4">SUM(B13:C13)</f>
        <v>#DIV/0!</v>
      </c>
    </row>
    <row r="14" spans="1:9">
      <c r="A14" s="786" t="s">
        <v>1183</v>
      </c>
      <c r="B14" s="787"/>
      <c r="C14" s="788" t="e">
        <f t="shared" si="3"/>
        <v>#DIV/0!</v>
      </c>
      <c r="D14" s="787" t="e">
        <f t="shared" si="4"/>
        <v>#DIV/0!</v>
      </c>
    </row>
    <row r="15" spans="1:9">
      <c r="A15" s="786" t="s">
        <v>1184</v>
      </c>
      <c r="B15" s="787"/>
      <c r="C15" s="788" t="e">
        <f t="shared" si="3"/>
        <v>#DIV/0!</v>
      </c>
      <c r="D15" s="787" t="e">
        <f t="shared" si="4"/>
        <v>#DIV/0!</v>
      </c>
    </row>
    <row r="16" spans="1:9">
      <c r="A16" s="789" t="s">
        <v>373</v>
      </c>
      <c r="B16" s="790">
        <f t="shared" ref="B16:C16" si="5">SUM(B12:B15)</f>
        <v>0</v>
      </c>
      <c r="C16" s="791" t="e">
        <f t="shared" si="5"/>
        <v>#DIV/0!</v>
      </c>
      <c r="D16" s="790" t="e">
        <f>SUM(D12:D15)</f>
        <v>#DIV/0!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44439-62FD-4753-BE8F-50B659107B4C}">
  <sheetPr codeName="Sheet31">
    <tabColor rgb="FF00B0F0"/>
  </sheetPr>
  <dimension ref="A1:L32"/>
  <sheetViews>
    <sheetView showGridLines="0" workbookViewId="0">
      <pane xSplit="1" ySplit="7" topLeftCell="B20" activePane="bottomRight" state="frozen"/>
      <selection pane="bottomRight" activeCell="C4" sqref="C4"/>
      <selection pane="bottomLeft" activeCell="C4" sqref="C4"/>
      <selection pane="topRight" activeCell="C4" sqref="C4"/>
    </sheetView>
  </sheetViews>
  <sheetFormatPr defaultRowHeight="15"/>
  <cols>
    <col min="1" max="1" width="36.140625" bestFit="1" customWidth="1"/>
    <col min="2" max="6" width="18.28515625" customWidth="1"/>
  </cols>
  <sheetData>
    <row r="1" spans="1:12">
      <c r="A1" s="706" t="s">
        <v>1185</v>
      </c>
    </row>
    <row r="3" spans="1:12">
      <c r="A3" s="706" t="s">
        <v>1186</v>
      </c>
    </row>
    <row r="4" spans="1:12">
      <c r="A4" s="706"/>
    </row>
    <row r="5" spans="1:12">
      <c r="A5" s="706" t="str">
        <f>'Trade Payables'!B11</f>
        <v>For the F.Y. 2021-22</v>
      </c>
    </row>
    <row r="6" spans="1:12" s="706" customFormat="1">
      <c r="A6" s="1146" t="s">
        <v>1187</v>
      </c>
      <c r="B6" s="1147" t="s">
        <v>1188</v>
      </c>
      <c r="C6" s="1147"/>
      <c r="D6" s="1147"/>
      <c r="E6" s="1147"/>
      <c r="F6" s="1148" t="s">
        <v>373</v>
      </c>
      <c r="L6" s="706" t="str">
        <f>'Trade Payables'!M11</f>
        <v>Deadline to submit the details</v>
      </c>
    </row>
    <row r="7" spans="1:12" s="706" customFormat="1">
      <c r="A7" s="1146"/>
      <c r="B7" s="792" t="s">
        <v>1189</v>
      </c>
      <c r="C7" s="792" t="s">
        <v>1190</v>
      </c>
      <c r="D7" s="792" t="s">
        <v>1191</v>
      </c>
      <c r="E7" s="792" t="s">
        <v>1192</v>
      </c>
      <c r="F7" s="1148"/>
      <c r="H7" s="706" t="s">
        <v>1193</v>
      </c>
      <c r="J7" s="706" t="s">
        <v>1152</v>
      </c>
      <c r="L7" s="706" t="str">
        <f>'Trade Payables'!M12</f>
        <v>31.03.2022</v>
      </c>
    </row>
    <row r="8" spans="1:12">
      <c r="A8" s="700" t="s">
        <v>1194</v>
      </c>
      <c r="B8" s="700"/>
      <c r="C8" s="700"/>
      <c r="D8" s="700"/>
      <c r="E8" s="700"/>
      <c r="F8" s="787">
        <f>SUM(B8:E8)</f>
        <v>0</v>
      </c>
    </row>
    <row r="9" spans="1:12">
      <c r="A9" s="700" t="s">
        <v>1195</v>
      </c>
      <c r="B9" s="700"/>
      <c r="C9" s="700"/>
      <c r="D9" s="700"/>
      <c r="E9" s="700"/>
      <c r="F9" s="787">
        <f>SUM(B9:E9)</f>
        <v>0</v>
      </c>
    </row>
    <row r="10" spans="1:12">
      <c r="A10" s="793" t="s">
        <v>373</v>
      </c>
      <c r="B10" s="794">
        <f>SUM(B8:B9)</f>
        <v>0</v>
      </c>
      <c r="C10" s="794">
        <f t="shared" ref="C10:F10" si="0">SUM(C8:C9)</f>
        <v>0</v>
      </c>
      <c r="D10" s="794">
        <f t="shared" si="0"/>
        <v>0</v>
      </c>
      <c r="E10" s="794">
        <f t="shared" si="0"/>
        <v>0</v>
      </c>
      <c r="F10" s="794">
        <f t="shared" si="0"/>
        <v>0</v>
      </c>
    </row>
    <row r="12" spans="1:12">
      <c r="A12" s="706" t="str">
        <f>'Trade Payables'!B2</f>
        <v>For the F.Y. 2022-23</v>
      </c>
    </row>
    <row r="13" spans="1:12">
      <c r="A13" s="1146" t="s">
        <v>1187</v>
      </c>
      <c r="B13" s="1147" t="s">
        <v>1188</v>
      </c>
      <c r="C13" s="1147"/>
      <c r="D13" s="1147"/>
      <c r="E13" s="1147"/>
      <c r="F13" s="1148" t="s">
        <v>373</v>
      </c>
      <c r="H13" s="766" t="s">
        <v>1163</v>
      </c>
      <c r="J13" s="706" t="s">
        <v>1145</v>
      </c>
      <c r="L13" s="706" t="str">
        <f>'Trade Payables'!M3</f>
        <v>Will Update</v>
      </c>
    </row>
    <row r="14" spans="1:12">
      <c r="A14" s="1146"/>
      <c r="B14" s="792" t="s">
        <v>1189</v>
      </c>
      <c r="C14" s="792" t="s">
        <v>1190</v>
      </c>
      <c r="D14" s="792" t="s">
        <v>1191</v>
      </c>
      <c r="E14" s="792" t="s">
        <v>1192</v>
      </c>
      <c r="F14" s="1148"/>
    </row>
    <row r="15" spans="1:12">
      <c r="A15" s="700" t="s">
        <v>1194</v>
      </c>
      <c r="B15" s="700"/>
      <c r="C15" s="700"/>
      <c r="D15" s="700"/>
      <c r="E15" s="700"/>
      <c r="F15" s="787">
        <f>SUM(B15:E15)</f>
        <v>0</v>
      </c>
    </row>
    <row r="16" spans="1:12">
      <c r="A16" s="700" t="s">
        <v>1195</v>
      </c>
      <c r="B16" s="700"/>
      <c r="C16" s="700"/>
      <c r="D16" s="700"/>
      <c r="E16" s="700"/>
      <c r="F16" s="787">
        <f>SUM(B16:E16)</f>
        <v>0</v>
      </c>
    </row>
    <row r="17" spans="1:12" s="706" customFormat="1">
      <c r="A17" s="792" t="s">
        <v>373</v>
      </c>
      <c r="B17" s="790">
        <f>SUM(B15:B16)</f>
        <v>0</v>
      </c>
      <c r="C17" s="790">
        <f t="shared" ref="C17:F17" si="1">SUM(C15:C16)</f>
        <v>0</v>
      </c>
      <c r="D17" s="790">
        <f t="shared" si="1"/>
        <v>0</v>
      </c>
      <c r="E17" s="790">
        <f t="shared" si="1"/>
        <v>0</v>
      </c>
      <c r="F17" s="790">
        <f t="shared" si="1"/>
        <v>0</v>
      </c>
    </row>
    <row r="19" spans="1:12">
      <c r="A19" s="1144" t="s">
        <v>1196</v>
      </c>
      <c r="B19" s="1144"/>
      <c r="C19" s="1144"/>
      <c r="D19" s="1144"/>
      <c r="E19" s="1144"/>
      <c r="F19" s="1144"/>
    </row>
    <row r="20" spans="1:12">
      <c r="A20" s="1144"/>
      <c r="B20" s="1144"/>
      <c r="C20" s="1144"/>
      <c r="D20" s="1144"/>
      <c r="E20" s="1144"/>
      <c r="F20" s="1144"/>
    </row>
    <row r="21" spans="1:12">
      <c r="A21" s="795"/>
      <c r="B21" s="795"/>
      <c r="C21" s="795"/>
      <c r="D21" s="795"/>
      <c r="E21" s="795"/>
      <c r="F21" s="795"/>
    </row>
    <row r="22" spans="1:12" s="706" customFormat="1" ht="15.75" thickBot="1">
      <c r="A22" s="706" t="str">
        <f>A5</f>
        <v>For the F.Y. 2021-22</v>
      </c>
    </row>
    <row r="23" spans="1:12" s="706" customFormat="1">
      <c r="A23" s="796" t="str">
        <f>A13</f>
        <v>Intangible Assets under Developments</v>
      </c>
      <c r="B23" s="1145" t="s">
        <v>1197</v>
      </c>
      <c r="C23" s="1145"/>
      <c r="D23" s="1145"/>
      <c r="E23" s="1145"/>
      <c r="F23" s="797" t="str">
        <f>F6</f>
        <v>Total</v>
      </c>
      <c r="H23" s="706" t="s">
        <v>1193</v>
      </c>
      <c r="J23" s="706" t="s">
        <v>1152</v>
      </c>
      <c r="L23" s="706" t="str">
        <f>L7</f>
        <v>31.03.2022</v>
      </c>
    </row>
    <row r="24" spans="1:12" s="706" customFormat="1">
      <c r="A24" s="798"/>
      <c r="B24" s="799" t="str">
        <f>B7</f>
        <v>Less than 1 Year</v>
      </c>
      <c r="C24" s="799" t="str">
        <f>C7</f>
        <v>1-2 Years</v>
      </c>
      <c r="D24" s="799" t="str">
        <f>D7</f>
        <v>2-3 Years</v>
      </c>
      <c r="E24" s="799" t="str">
        <f>E7</f>
        <v>More than 3 Years</v>
      </c>
      <c r="F24" s="800"/>
      <c r="H24"/>
      <c r="J24"/>
    </row>
    <row r="25" spans="1:12">
      <c r="A25" s="801" t="s">
        <v>1198</v>
      </c>
      <c r="F25" s="802"/>
    </row>
    <row r="26" spans="1:12" ht="15.75" thickBot="1">
      <c r="A26" s="803"/>
      <c r="B26" s="804"/>
      <c r="C26" s="804"/>
      <c r="D26" s="804"/>
      <c r="E26" s="804"/>
      <c r="F26" s="805"/>
    </row>
    <row r="28" spans="1:12" s="706" customFormat="1" ht="15.75" thickBot="1">
      <c r="A28" s="706" t="str">
        <f>A12</f>
        <v>For the F.Y. 2022-23</v>
      </c>
      <c r="H28"/>
      <c r="J28"/>
    </row>
    <row r="29" spans="1:12">
      <c r="A29" s="796" t="str">
        <f>A23</f>
        <v>Intangible Assets under Developments</v>
      </c>
      <c r="B29" s="1145" t="s">
        <v>1197</v>
      </c>
      <c r="C29" s="1145"/>
      <c r="D29" s="1145"/>
      <c r="E29" s="1145"/>
      <c r="F29" s="797" t="str">
        <f>F23</f>
        <v>Total</v>
      </c>
      <c r="H29" s="706" t="s">
        <v>1163</v>
      </c>
      <c r="J29" s="706" t="s">
        <v>1145</v>
      </c>
      <c r="L29" s="706" t="str">
        <f>L13</f>
        <v>Will Update</v>
      </c>
    </row>
    <row r="30" spans="1:12">
      <c r="A30" s="798"/>
      <c r="B30" s="799" t="str">
        <f>B24</f>
        <v>Less than 1 Year</v>
      </c>
      <c r="C30" s="799" t="str">
        <f t="shared" ref="C30:E30" si="2">C24</f>
        <v>1-2 Years</v>
      </c>
      <c r="D30" s="799" t="str">
        <f t="shared" si="2"/>
        <v>2-3 Years</v>
      </c>
      <c r="E30" s="799" t="str">
        <f t="shared" si="2"/>
        <v>More than 3 Years</v>
      </c>
      <c r="F30" s="800"/>
    </row>
    <row r="31" spans="1:12">
      <c r="A31" s="801" t="s">
        <v>1198</v>
      </c>
      <c r="F31" s="802"/>
    </row>
    <row r="32" spans="1:12" ht="15.75" thickBot="1">
      <c r="A32" s="803"/>
      <c r="B32" s="804"/>
      <c r="C32" s="804"/>
      <c r="D32" s="804"/>
      <c r="E32" s="804"/>
      <c r="F32" s="805"/>
    </row>
  </sheetData>
  <mergeCells count="9">
    <mergeCell ref="A19:F20"/>
    <mergeCell ref="B23:E23"/>
    <mergeCell ref="B29:E29"/>
    <mergeCell ref="A6:A7"/>
    <mergeCell ref="B6:E6"/>
    <mergeCell ref="F6:F7"/>
    <mergeCell ref="A13:A14"/>
    <mergeCell ref="B13:E13"/>
    <mergeCell ref="F13:F1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2697-C40D-4119-B565-4FA8A42819C1}">
  <sheetPr codeName="Sheet32">
    <tabColor rgb="FF00B0F0"/>
  </sheetPr>
  <dimension ref="A1:L29"/>
  <sheetViews>
    <sheetView workbookViewId="0">
      <pane xSplit="1" ySplit="3" topLeftCell="B4" activePane="bottomRight" state="frozen"/>
      <selection pane="bottomRight" activeCell="C4" sqref="C4"/>
      <selection pane="bottomLeft" activeCell="C4" sqref="C4"/>
      <selection pane="topRight" activeCell="C4" sqref="C4"/>
    </sheetView>
  </sheetViews>
  <sheetFormatPr defaultRowHeight="15"/>
  <cols>
    <col min="1" max="1" width="29.85546875" bestFit="1" customWidth="1"/>
    <col min="2" max="7" width="12" customWidth="1"/>
  </cols>
  <sheetData>
    <row r="1" spans="1:12">
      <c r="A1" s="706" t="s">
        <v>1199</v>
      </c>
    </row>
    <row r="2" spans="1:12">
      <c r="A2" s="706" t="str">
        <f>'Trade Payables'!B11</f>
        <v>For the F.Y. 2021-22</v>
      </c>
      <c r="L2" s="783" t="str">
        <f>'Trade Payables'!M11</f>
        <v>Deadline to submit the details</v>
      </c>
    </row>
    <row r="3" spans="1:12" s="783" customFormat="1" ht="30">
      <c r="A3" s="784" t="s">
        <v>0</v>
      </c>
      <c r="B3" s="785" t="s">
        <v>1189</v>
      </c>
      <c r="C3" s="784" t="s">
        <v>1200</v>
      </c>
      <c r="D3" s="784" t="s">
        <v>1201</v>
      </c>
      <c r="E3" s="785" t="s">
        <v>1192</v>
      </c>
      <c r="F3" s="784" t="s">
        <v>373</v>
      </c>
      <c r="H3" s="783" t="s">
        <v>1193</v>
      </c>
      <c r="J3" s="783" t="s">
        <v>1152</v>
      </c>
      <c r="L3" s="783" t="str">
        <f>'Trade Payables'!M12</f>
        <v>31.03.2022</v>
      </c>
    </row>
    <row r="4" spans="1:12">
      <c r="A4" s="700" t="s">
        <v>1194</v>
      </c>
      <c r="B4" s="700"/>
      <c r="C4" s="700"/>
      <c r="D4" s="700"/>
      <c r="E4" s="700"/>
      <c r="F4" s="787">
        <f>SUM(B4:E4)</f>
        <v>0</v>
      </c>
    </row>
    <row r="5" spans="1:12">
      <c r="A5" s="700" t="s">
        <v>1195</v>
      </c>
      <c r="B5" s="700"/>
      <c r="C5" s="700"/>
      <c r="D5" s="700"/>
      <c r="E5" s="700"/>
      <c r="F5" s="787">
        <f>SUM(B5:E5)</f>
        <v>0</v>
      </c>
    </row>
    <row r="6" spans="1:12">
      <c r="A6" s="792" t="s">
        <v>373</v>
      </c>
      <c r="B6" s="790">
        <f>SUM(B4:B5)</f>
        <v>0</v>
      </c>
      <c r="C6" s="790">
        <f t="shared" ref="C6:F6" si="0">SUM(C4:C5)</f>
        <v>0</v>
      </c>
      <c r="D6" s="790">
        <f t="shared" si="0"/>
        <v>0</v>
      </c>
      <c r="E6" s="790">
        <f t="shared" si="0"/>
        <v>0</v>
      </c>
      <c r="F6" s="790">
        <f t="shared" si="0"/>
        <v>0</v>
      </c>
      <c r="H6" s="706"/>
      <c r="I6" s="706"/>
      <c r="J6" s="706"/>
    </row>
    <row r="8" spans="1:12">
      <c r="A8" s="706" t="str">
        <f>'Trade Payables'!B2</f>
        <v>For the F.Y. 2022-23</v>
      </c>
    </row>
    <row r="9" spans="1:12" s="783" customFormat="1" ht="30">
      <c r="A9" s="784" t="s">
        <v>0</v>
      </c>
      <c r="B9" s="785" t="s">
        <v>1189</v>
      </c>
      <c r="C9" s="784" t="s">
        <v>1200</v>
      </c>
      <c r="D9" s="784" t="s">
        <v>1201</v>
      </c>
      <c r="E9" s="785" t="s">
        <v>1192</v>
      </c>
      <c r="F9" s="784" t="s">
        <v>373</v>
      </c>
      <c r="H9" s="706" t="s">
        <v>1163</v>
      </c>
      <c r="I9"/>
      <c r="J9" s="706" t="s">
        <v>1145</v>
      </c>
      <c r="L9" s="783" t="str">
        <f>'Trade Payables'!M3</f>
        <v>Will Update</v>
      </c>
    </row>
    <row r="10" spans="1:12">
      <c r="A10" s="700" t="s">
        <v>1194</v>
      </c>
      <c r="B10" s="700"/>
      <c r="C10" s="700"/>
      <c r="D10" s="700"/>
      <c r="E10" s="700"/>
      <c r="F10" s="787">
        <f>SUM(B10:E10)</f>
        <v>0</v>
      </c>
    </row>
    <row r="11" spans="1:12">
      <c r="A11" s="700" t="s">
        <v>1195</v>
      </c>
      <c r="B11" s="700"/>
      <c r="C11" s="700"/>
      <c r="D11" s="700"/>
      <c r="E11" s="700"/>
      <c r="F11" s="787">
        <f>SUM(B11:E11)</f>
        <v>0</v>
      </c>
    </row>
    <row r="12" spans="1:12">
      <c r="A12" s="792" t="s">
        <v>373</v>
      </c>
      <c r="B12" s="790">
        <f>SUM(B10:B11)</f>
        <v>0</v>
      </c>
      <c r="C12" s="790">
        <f t="shared" ref="C12:F12" si="1">SUM(C10:C11)</f>
        <v>0</v>
      </c>
      <c r="D12" s="790">
        <f t="shared" si="1"/>
        <v>0</v>
      </c>
      <c r="E12" s="790">
        <f t="shared" si="1"/>
        <v>0</v>
      </c>
      <c r="F12" s="790">
        <f t="shared" si="1"/>
        <v>0</v>
      </c>
    </row>
    <row r="17" spans="8:10">
      <c r="H17" s="706"/>
      <c r="I17" s="706"/>
      <c r="J17" s="706"/>
    </row>
    <row r="22" spans="8:10">
      <c r="H22" s="706"/>
      <c r="I22" s="706"/>
      <c r="J22" s="706"/>
    </row>
    <row r="23" spans="8:10">
      <c r="H23" s="706"/>
      <c r="I23" s="706"/>
      <c r="J23" s="706"/>
    </row>
    <row r="24" spans="8:10">
      <c r="I24" s="706"/>
    </row>
    <row r="28" spans="8:10">
      <c r="I28" s="706"/>
    </row>
    <row r="29" spans="8:10">
      <c r="H29" s="706"/>
      <c r="J29" s="70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079E-9B37-4467-8ACB-6B91AE83D23C}">
  <sheetPr codeName="Sheet33">
    <tabColor rgb="FF00B0F0"/>
  </sheetPr>
  <dimension ref="A1:N14"/>
  <sheetViews>
    <sheetView showGridLines="0" zoomScale="85" zoomScaleNormal="85" workbookViewId="0">
      <pane xSplit="1" ySplit="2" topLeftCell="B3" activePane="bottomRight" state="frozen"/>
      <selection pane="bottomRight" activeCell="C4" sqref="C4"/>
      <selection pane="bottomLeft" activeCell="C4" sqref="C4"/>
      <selection pane="topRight" activeCell="C4" sqref="C4"/>
    </sheetView>
  </sheetViews>
  <sheetFormatPr defaultRowHeight="15"/>
  <cols>
    <col min="1" max="1" width="16.42578125" customWidth="1"/>
    <col min="2" max="7" width="29.7109375" customWidth="1"/>
  </cols>
  <sheetData>
    <row r="1" spans="1:14">
      <c r="A1" s="706" t="s">
        <v>1202</v>
      </c>
      <c r="N1" s="806" t="str">
        <f>'Trade Payables'!M11</f>
        <v>Deadline to submit the details</v>
      </c>
    </row>
    <row r="2" spans="1:14" s="808" customFormat="1" ht="90">
      <c r="A2" s="807" t="s">
        <v>1203</v>
      </c>
      <c r="B2" s="807" t="s">
        <v>1204</v>
      </c>
      <c r="C2" s="807" t="s">
        <v>1205</v>
      </c>
      <c r="D2" s="807" t="s">
        <v>1206</v>
      </c>
      <c r="E2" s="807" t="s">
        <v>1207</v>
      </c>
      <c r="F2" s="807" t="s">
        <v>1208</v>
      </c>
      <c r="G2" s="807" t="s">
        <v>1209</v>
      </c>
      <c r="I2" s="806" t="s">
        <v>1210</v>
      </c>
      <c r="J2" s="806" t="s">
        <v>1211</v>
      </c>
      <c r="N2" s="806" t="str">
        <f>'Trade Payables'!M12</f>
        <v>31.03.2022</v>
      </c>
    </row>
    <row r="3" spans="1:14" s="441" customFormat="1" ht="45">
      <c r="A3" s="809" t="s">
        <v>1212</v>
      </c>
      <c r="B3" s="810" t="s">
        <v>1213</v>
      </c>
      <c r="C3" s="809"/>
      <c r="D3" s="809"/>
      <c r="E3" s="809"/>
      <c r="F3" s="809"/>
      <c r="G3" s="810" t="s">
        <v>1214</v>
      </c>
    </row>
    <row r="4" spans="1:14" s="441" customFormat="1" ht="30">
      <c r="A4" s="810" t="s">
        <v>1215</v>
      </c>
      <c r="B4" s="810" t="s">
        <v>1213</v>
      </c>
      <c r="C4" s="809"/>
      <c r="D4" s="809"/>
      <c r="E4" s="809"/>
      <c r="F4" s="809"/>
      <c r="G4" s="809"/>
    </row>
    <row r="5" spans="1:14" s="441" customFormat="1" ht="90">
      <c r="A5" s="810" t="s">
        <v>1216</v>
      </c>
      <c r="B5" s="810" t="s">
        <v>1213</v>
      </c>
      <c r="C5" s="809"/>
      <c r="D5" s="809"/>
      <c r="E5" s="809"/>
      <c r="F5" s="809"/>
      <c r="G5" s="809"/>
    </row>
    <row r="6" spans="1:14" s="441" customFormat="1"/>
    <row r="7" spans="1:14" s="441" customFormat="1" ht="29.25" customHeight="1">
      <c r="A7" s="1149" t="s">
        <v>1217</v>
      </c>
      <c r="B7" s="1149"/>
      <c r="C7" s="1149"/>
      <c r="D7" s="1149"/>
      <c r="E7" s="1149"/>
      <c r="F7" s="1149"/>
      <c r="G7" s="1149"/>
    </row>
    <row r="9" spans="1:14" s="808" customFormat="1" ht="90">
      <c r="A9" s="807" t="s">
        <v>1203</v>
      </c>
      <c r="B9" s="807" t="s">
        <v>1204</v>
      </c>
      <c r="C9" s="807" t="s">
        <v>1205</v>
      </c>
      <c r="D9" s="807" t="s">
        <v>1206</v>
      </c>
      <c r="E9" s="807" t="s">
        <v>1207</v>
      </c>
      <c r="F9" s="807" t="s">
        <v>1208</v>
      </c>
      <c r="G9" s="807" t="s">
        <v>1209</v>
      </c>
      <c r="I9" s="806" t="s">
        <v>1210</v>
      </c>
      <c r="J9" s="806" t="s">
        <v>1218</v>
      </c>
      <c r="N9" s="806" t="str">
        <f>'Trade Payables'!M3</f>
        <v>Will Update</v>
      </c>
    </row>
    <row r="10" spans="1:14" s="441" customFormat="1" ht="45">
      <c r="A10" s="809" t="s">
        <v>1212</v>
      </c>
      <c r="B10" s="810" t="s">
        <v>1213</v>
      </c>
      <c r="C10" s="809"/>
      <c r="D10" s="809"/>
      <c r="E10" s="809"/>
      <c r="F10" s="809"/>
      <c r="G10" s="810" t="s">
        <v>1214</v>
      </c>
    </row>
    <row r="11" spans="1:14" s="441" customFormat="1" ht="30">
      <c r="A11" s="810" t="s">
        <v>1215</v>
      </c>
      <c r="B11" s="810" t="s">
        <v>1213</v>
      </c>
      <c r="C11" s="809"/>
      <c r="D11" s="809"/>
      <c r="E11" s="809"/>
      <c r="F11" s="809"/>
      <c r="G11" s="809"/>
    </row>
    <row r="12" spans="1:14" s="441" customFormat="1" ht="90">
      <c r="A12" s="810" t="s">
        <v>1216</v>
      </c>
      <c r="B12" s="810" t="s">
        <v>1213</v>
      </c>
      <c r="C12" s="809"/>
      <c r="D12" s="809"/>
      <c r="E12" s="809"/>
      <c r="F12" s="809"/>
      <c r="G12" s="809"/>
    </row>
    <row r="14" spans="1:14" s="441" customFormat="1">
      <c r="A14" s="1149" t="s">
        <v>1217</v>
      </c>
      <c r="B14" s="1149"/>
      <c r="C14" s="1149"/>
      <c r="D14" s="1149"/>
      <c r="E14" s="1149"/>
      <c r="F14" s="1149"/>
      <c r="G14" s="1149"/>
    </row>
  </sheetData>
  <mergeCells count="2">
    <mergeCell ref="A7:G7"/>
    <mergeCell ref="A14:G14"/>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2:X168"/>
  <sheetViews>
    <sheetView showGridLines="0" view="pageBreakPreview" topLeftCell="A32" zoomScale="90" zoomScaleNormal="100" zoomScaleSheetLayoutView="90" workbookViewId="0">
      <selection activeCell="B88" sqref="B88"/>
    </sheetView>
  </sheetViews>
  <sheetFormatPr defaultColWidth="0" defaultRowHeight="0" customHeight="1" zeroHeight="1"/>
  <cols>
    <col min="1" max="1" width="1.5703125" style="38" customWidth="1"/>
    <col min="2" max="2" width="51.7109375" style="38" customWidth="1"/>
    <col min="3" max="3" width="18.140625" style="38" customWidth="1"/>
    <col min="4" max="5" width="17.7109375" style="38" customWidth="1"/>
    <col min="6" max="7" width="15.7109375" style="38" customWidth="1"/>
    <col min="8" max="8" width="12.5703125" style="38" hidden="1" customWidth="1"/>
    <col min="9" max="9" width="17.42578125" style="38" hidden="1" customWidth="1"/>
    <col min="10" max="10" width="16" style="38" hidden="1" customWidth="1"/>
    <col min="11" max="11" width="19.140625" style="38" hidden="1" customWidth="1"/>
    <col min="12" max="20" width="9.140625" style="38" customWidth="1"/>
    <col min="21" max="16384" width="9.140625" style="38" hidden="1"/>
  </cols>
  <sheetData>
    <row r="2" spans="1:24" s="2" customFormat="1" ht="12.75" customHeight="1">
      <c r="B2" s="74" t="str">
        <f>'Unrecognised items'!B1</f>
        <v>Muscat Desert Adventures Tourism LLC</v>
      </c>
      <c r="C2" s="37"/>
    </row>
    <row r="3" spans="1:24" s="2" customFormat="1" ht="12.75" customHeight="1">
      <c r="B3" s="74" t="str">
        <f>'Unrecognised items'!B2</f>
        <v>Notes forming part of the Financial Statements as at and for the 12 months ended 31 MAR 2023</v>
      </c>
    </row>
    <row r="4" spans="1:24" ht="12">
      <c r="A4" s="75"/>
      <c r="B4" s="57"/>
      <c r="C4" s="57"/>
      <c r="D4" s="57"/>
      <c r="E4" s="57"/>
      <c r="F4" s="57"/>
      <c r="G4" s="57"/>
      <c r="H4" s="57"/>
      <c r="I4" s="57"/>
      <c r="J4" s="57"/>
      <c r="K4" s="57"/>
      <c r="L4" s="57"/>
      <c r="M4" s="57"/>
      <c r="N4" s="57"/>
      <c r="O4" s="57"/>
      <c r="P4" s="57"/>
      <c r="Q4" s="57"/>
    </row>
    <row r="5" spans="1:24" ht="12">
      <c r="B5" s="228" t="s">
        <v>1219</v>
      </c>
    </row>
    <row r="6" spans="1:24" ht="12">
      <c r="B6" s="74" t="s">
        <v>1220</v>
      </c>
    </row>
    <row r="7" spans="1:24" ht="12">
      <c r="B7" s="415" t="s">
        <v>1221</v>
      </c>
    </row>
    <row r="8" spans="1:24" ht="153.75" customHeight="1">
      <c r="B8" s="1081" t="s">
        <v>1222</v>
      </c>
      <c r="C8" s="1082"/>
      <c r="D8" s="1082"/>
      <c r="E8" s="1082"/>
      <c r="F8" s="1082"/>
      <c r="G8" s="1082"/>
      <c r="H8" s="1150"/>
      <c r="I8" s="79"/>
      <c r="J8" s="79"/>
      <c r="K8" s="79"/>
      <c r="L8" s="266"/>
      <c r="M8" s="266"/>
      <c r="N8" s="266"/>
      <c r="O8" s="266"/>
      <c r="P8" s="266"/>
      <c r="Q8" s="266"/>
      <c r="R8" s="266"/>
      <c r="S8" s="266"/>
    </row>
    <row r="9" spans="1:24" ht="293.25" customHeight="1">
      <c r="B9" s="1085" t="s">
        <v>1223</v>
      </c>
      <c r="C9" s="1086"/>
      <c r="D9" s="1086"/>
      <c r="E9" s="1086"/>
      <c r="F9" s="1086"/>
      <c r="G9" s="1086"/>
      <c r="H9" s="1151"/>
    </row>
    <row r="10" spans="1:24" ht="12">
      <c r="B10" s="266"/>
      <c r="C10" s="266"/>
      <c r="D10" s="266"/>
      <c r="E10" s="266"/>
      <c r="F10" s="266"/>
      <c r="G10" s="266"/>
      <c r="H10" s="266"/>
    </row>
    <row r="11" spans="1:24" ht="17.45" customHeight="1" thickBot="1">
      <c r="B11" s="562" t="s">
        <v>1224</v>
      </c>
      <c r="C11" s="95"/>
      <c r="D11" s="95"/>
      <c r="E11" s="95"/>
      <c r="F11" s="95"/>
      <c r="G11" s="95"/>
      <c r="H11" s="95"/>
      <c r="I11" s="96"/>
      <c r="J11" s="96"/>
      <c r="K11" s="96"/>
      <c r="L11" s="96"/>
      <c r="M11" s="96"/>
      <c r="N11" s="96"/>
      <c r="O11" s="96"/>
      <c r="P11" s="96"/>
      <c r="Q11" s="96"/>
      <c r="R11" s="96"/>
      <c r="S11" s="96"/>
      <c r="T11" s="96"/>
      <c r="U11" s="96"/>
      <c r="V11" s="96"/>
      <c r="W11" s="96"/>
      <c r="X11" s="96"/>
    </row>
    <row r="12" spans="1:24" ht="12">
      <c r="B12" s="563" t="s">
        <v>1225</v>
      </c>
      <c r="C12" s="1152" t="e">
        <f>-E26</f>
        <v>#VALUE!</v>
      </c>
      <c r="D12" s="1153"/>
    </row>
    <row r="13" spans="1:24" s="287" customFormat="1" ht="36">
      <c r="B13" s="564"/>
      <c r="C13" s="957" t="s">
        <v>1226</v>
      </c>
      <c r="D13" s="957" t="s">
        <v>1227</v>
      </c>
    </row>
    <row r="14" spans="1:24" ht="12">
      <c r="B14" s="159" t="s">
        <v>1228</v>
      </c>
      <c r="C14" s="958"/>
      <c r="D14" s="958"/>
    </row>
    <row r="15" spans="1:24" ht="12">
      <c r="B15" s="159" t="s">
        <v>1229</v>
      </c>
      <c r="C15" s="958"/>
      <c r="D15" s="958"/>
    </row>
    <row r="16" spans="1:24" ht="13.5" customHeight="1">
      <c r="B16" s="159" t="s">
        <v>1230</v>
      </c>
      <c r="C16" s="958"/>
      <c r="D16" s="958"/>
    </row>
    <row r="17" spans="2:9" ht="24" customHeight="1">
      <c r="B17" s="159" t="s">
        <v>1231</v>
      </c>
      <c r="C17" s="958"/>
      <c r="D17" s="958"/>
    </row>
    <row r="18" spans="2:9" ht="12">
      <c r="B18" s="158" t="s">
        <v>1232</v>
      </c>
      <c r="C18" s="959"/>
      <c r="D18" s="889"/>
    </row>
    <row r="19" spans="2:9" ht="12">
      <c r="B19" s="159"/>
      <c r="C19" s="960"/>
      <c r="D19" s="891"/>
    </row>
    <row r="20" spans="2:9" ht="12.75" thickBot="1">
      <c r="B20" s="160" t="s">
        <v>1233</v>
      </c>
      <c r="C20" s="565"/>
      <c r="D20" s="430"/>
    </row>
    <row r="21" spans="2:9" ht="12">
      <c r="E21" s="65"/>
      <c r="G21" s="65"/>
      <c r="I21" s="65"/>
    </row>
    <row r="22" spans="2:9" ht="12">
      <c r="B22" s="75" t="str">
        <f>"Average share price at the date of exercise of options exercised during the year ended "&amp;'Top Sheet'!C4&amp;" -"</f>
        <v>Average share price at the date of exercise of options exercised during the year ended  31 Mar 2023 -</v>
      </c>
      <c r="E22" s="99"/>
      <c r="F22" s="566"/>
      <c r="G22" s="99"/>
      <c r="I22" s="99"/>
    </row>
    <row r="23" spans="2:9" ht="12">
      <c r="B23" s="37"/>
    </row>
    <row r="24" spans="2:9" ht="12.2" customHeight="1">
      <c r="B24" s="567" t="s">
        <v>1234</v>
      </c>
    </row>
    <row r="25" spans="2:9" ht="12.75" thickBot="1">
      <c r="B25" s="37"/>
    </row>
    <row r="26" spans="2:9" ht="12.2" customHeight="1">
      <c r="B26" s="485" t="s">
        <v>1235</v>
      </c>
      <c r="C26" s="486" t="s">
        <v>1236</v>
      </c>
      <c r="D26" s="486" t="s">
        <v>1237</v>
      </c>
      <c r="E26" s="525" t="str">
        <f>EPS!C39</f>
        <v xml:space="preserve"> 31 Mar 2023</v>
      </c>
    </row>
    <row r="27" spans="2:9" ht="12">
      <c r="B27" s="574"/>
      <c r="C27" s="961"/>
      <c r="D27" s="961"/>
      <c r="E27" s="907" t="s">
        <v>1238</v>
      </c>
    </row>
    <row r="28" spans="2:9" ht="12">
      <c r="B28" s="568"/>
      <c r="C28" s="962"/>
      <c r="D28" s="963"/>
      <c r="E28" s="964"/>
    </row>
    <row r="29" spans="2:9" ht="12">
      <c r="B29" s="568"/>
      <c r="C29" s="962"/>
      <c r="D29" s="963"/>
      <c r="E29" s="964"/>
    </row>
    <row r="30" spans="2:9" ht="12">
      <c r="B30" s="568"/>
      <c r="C30" s="962"/>
      <c r="D30" s="963"/>
      <c r="E30" s="964"/>
    </row>
    <row r="31" spans="2:9" ht="12.2" hidden="1" customHeight="1">
      <c r="B31" s="227">
        <v>40325</v>
      </c>
      <c r="C31" s="965">
        <f t="shared" ref="C31" si="0">B31+(365*10)</f>
        <v>43975</v>
      </c>
      <c r="D31" s="966">
        <v>52.74</v>
      </c>
      <c r="E31" s="967">
        <v>0</v>
      </c>
    </row>
    <row r="32" spans="2:9" ht="12">
      <c r="B32" s="217" t="s">
        <v>373</v>
      </c>
      <c r="C32" s="968"/>
      <c r="D32" s="968"/>
      <c r="E32" s="969">
        <f>SUM(E28:E31)</f>
        <v>0</v>
      </c>
    </row>
    <row r="33" spans="2:24" ht="24">
      <c r="B33" s="217" t="s">
        <v>1239</v>
      </c>
      <c r="C33" s="968"/>
      <c r="D33" s="968"/>
      <c r="E33" s="970" t="s">
        <v>1240</v>
      </c>
    </row>
    <row r="34" spans="2:24" ht="4.5" customHeight="1" thickBot="1">
      <c r="B34" s="101"/>
      <c r="C34" s="102"/>
      <c r="D34" s="102"/>
      <c r="E34" s="103"/>
    </row>
    <row r="35" spans="2:24" ht="12">
      <c r="B35" s="104"/>
      <c r="C35" s="104"/>
      <c r="D35" s="104"/>
      <c r="E35" s="64"/>
      <c r="F35" s="64"/>
      <c r="G35" s="64"/>
      <c r="H35" s="64"/>
      <c r="I35" s="64"/>
      <c r="J35" s="64"/>
    </row>
    <row r="36" spans="2:24" ht="12">
      <c r="B36" s="562" t="s">
        <v>1241</v>
      </c>
      <c r="C36" s="266"/>
      <c r="D36" s="266"/>
      <c r="E36" s="266"/>
      <c r="F36" s="266"/>
      <c r="G36" s="266"/>
      <c r="H36" s="266"/>
      <c r="I36" s="266"/>
      <c r="J36" s="266"/>
      <c r="K36" s="266"/>
      <c r="L36" s="266"/>
      <c r="M36" s="266"/>
      <c r="N36" s="266"/>
      <c r="O36" s="266"/>
      <c r="P36" s="266"/>
      <c r="Q36" s="266"/>
      <c r="R36" s="266"/>
      <c r="S36" s="266"/>
      <c r="T36" s="266"/>
      <c r="U36" s="266"/>
      <c r="V36" s="266"/>
      <c r="W36" s="266"/>
      <c r="X36" s="266"/>
    </row>
    <row r="37" spans="2:24" ht="33" customHeight="1">
      <c r="B37" s="996" t="s">
        <v>1242</v>
      </c>
      <c r="C37" s="996"/>
      <c r="D37" s="996"/>
      <c r="E37" s="996"/>
      <c r="F37" s="996"/>
      <c r="G37" s="996"/>
      <c r="H37" s="105"/>
      <c r="I37" s="105"/>
      <c r="J37" s="105"/>
      <c r="K37" s="105"/>
      <c r="L37" s="105"/>
      <c r="M37" s="105"/>
      <c r="N37" s="105"/>
      <c r="O37" s="105"/>
      <c r="P37" s="105"/>
      <c r="Q37" s="105"/>
      <c r="R37" s="105"/>
      <c r="S37" s="105"/>
      <c r="T37" s="266"/>
      <c r="U37" s="266"/>
      <c r="V37" s="266"/>
      <c r="W37" s="266"/>
      <c r="X37" s="266"/>
    </row>
    <row r="38" spans="2:24" ht="12.75" thickBot="1">
      <c r="B38" s="282" t="str">
        <f>"The inputs for the options granted during the year ended "&amp;'Top Sheet'!C4&amp;" included:"</f>
        <v>The inputs for the options granted during the year ended  31 Mar 2023 included:</v>
      </c>
      <c r="C38" s="105"/>
      <c r="D38" s="105"/>
      <c r="E38" s="105"/>
      <c r="F38" s="105"/>
      <c r="G38" s="105"/>
      <c r="H38" s="105"/>
      <c r="I38" s="105"/>
      <c r="J38" s="105"/>
      <c r="K38" s="105"/>
      <c r="L38" s="105"/>
      <c r="M38" s="105"/>
      <c r="N38" s="105"/>
      <c r="O38" s="105"/>
      <c r="P38" s="105"/>
      <c r="Q38" s="105"/>
      <c r="R38" s="105"/>
      <c r="S38" s="105"/>
      <c r="T38" s="266"/>
      <c r="U38" s="266"/>
      <c r="V38" s="266"/>
      <c r="W38" s="266"/>
      <c r="X38" s="266"/>
    </row>
    <row r="39" spans="2:24" ht="15" customHeight="1">
      <c r="B39" s="571" t="s">
        <v>0</v>
      </c>
      <c r="C39" s="572" t="str">
        <f>E26</f>
        <v xml:space="preserve"> 31 Mar 2023</v>
      </c>
      <c r="D39" s="573" t="str">
        <f>C39</f>
        <v xml:space="preserve"> 31 Mar 2023</v>
      </c>
      <c r="E39" s="573" t="str">
        <f>D39</f>
        <v xml:space="preserve"> 31 Mar 2023</v>
      </c>
      <c r="K39" s="100"/>
      <c r="L39" s="100"/>
    </row>
    <row r="40" spans="2:24" ht="12">
      <c r="B40" s="569" t="s">
        <v>1243</v>
      </c>
      <c r="C40" s="971" t="s">
        <v>1244</v>
      </c>
      <c r="D40" s="971" t="s">
        <v>1245</v>
      </c>
      <c r="E40" s="971" t="s">
        <v>923</v>
      </c>
      <c r="K40" s="100"/>
      <c r="L40" s="100"/>
    </row>
    <row r="41" spans="2:24" ht="12">
      <c r="B41" s="570" t="s">
        <v>1235</v>
      </c>
      <c r="C41" s="972"/>
      <c r="D41" s="972"/>
      <c r="E41" s="972"/>
      <c r="K41" s="100"/>
      <c r="L41" s="100"/>
    </row>
    <row r="42" spans="2:24" ht="12">
      <c r="B42" s="159" t="s">
        <v>1246</v>
      </c>
      <c r="C42" s="893"/>
      <c r="D42" s="893"/>
      <c r="E42" s="893"/>
    </row>
    <row r="43" spans="2:24" ht="12">
      <c r="B43" s="159" t="s">
        <v>1247</v>
      </c>
      <c r="C43" s="893"/>
      <c r="D43" s="893"/>
      <c r="E43" s="893"/>
      <c r="O43" s="100"/>
      <c r="P43" s="100"/>
      <c r="Q43" s="100"/>
    </row>
    <row r="44" spans="2:24" ht="12">
      <c r="B44" s="159" t="s">
        <v>1248</v>
      </c>
      <c r="C44" s="973"/>
      <c r="D44" s="973"/>
      <c r="E44" s="973"/>
    </row>
    <row r="45" spans="2:24" ht="12">
      <c r="B45" s="159" t="s">
        <v>1249</v>
      </c>
      <c r="C45" s="974"/>
      <c r="D45" s="974"/>
      <c r="E45" s="974"/>
    </row>
    <row r="46" spans="2:24" ht="12">
      <c r="B46" s="159" t="s">
        <v>1250</v>
      </c>
      <c r="C46" s="973"/>
      <c r="D46" s="973"/>
      <c r="E46" s="973"/>
    </row>
    <row r="47" spans="2:24" ht="12">
      <c r="B47" s="159" t="s">
        <v>1251</v>
      </c>
      <c r="C47" s="973"/>
      <c r="D47" s="973"/>
      <c r="E47" s="973"/>
    </row>
    <row r="48" spans="2:24" ht="12.75" thickBot="1">
      <c r="B48" s="182" t="s">
        <v>1252</v>
      </c>
      <c r="C48" s="437"/>
      <c r="D48" s="437"/>
      <c r="E48" s="437"/>
    </row>
    <row r="49" spans="2:24" ht="12"/>
    <row r="50" spans="2:24" ht="12">
      <c r="B50" s="282" t="s">
        <v>1253</v>
      </c>
      <c r="C50" s="105"/>
      <c r="D50" s="105"/>
      <c r="E50" s="105"/>
      <c r="F50" s="105"/>
      <c r="G50" s="105"/>
      <c r="H50" s="105"/>
      <c r="I50" s="266"/>
      <c r="J50" s="266"/>
      <c r="K50" s="266"/>
      <c r="L50" s="266"/>
      <c r="M50" s="266"/>
      <c r="N50" s="266"/>
      <c r="O50" s="266"/>
      <c r="P50" s="266"/>
      <c r="Q50" s="266"/>
      <c r="R50" s="266"/>
      <c r="S50" s="266"/>
      <c r="T50" s="266"/>
      <c r="U50" s="266"/>
      <c r="V50" s="266"/>
      <c r="W50" s="266"/>
      <c r="X50" s="266"/>
    </row>
    <row r="51" spans="2:24" ht="12">
      <c r="B51" s="282" t="s">
        <v>1254</v>
      </c>
      <c r="C51" s="105"/>
      <c r="D51" s="105"/>
      <c r="E51" s="105"/>
      <c r="F51" s="105"/>
      <c r="G51" s="105"/>
      <c r="H51" s="105"/>
      <c r="I51" s="266"/>
      <c r="J51" s="266"/>
      <c r="K51" s="266"/>
      <c r="L51" s="266"/>
      <c r="M51" s="266"/>
      <c r="N51" s="266"/>
      <c r="O51" s="266"/>
      <c r="P51" s="266"/>
      <c r="Q51" s="266"/>
      <c r="R51" s="266"/>
      <c r="S51" s="266"/>
      <c r="T51" s="266"/>
      <c r="U51" s="266"/>
      <c r="V51" s="266"/>
      <c r="W51" s="266"/>
      <c r="X51" s="266"/>
    </row>
    <row r="52" spans="2:24" ht="12">
      <c r="B52" s="282" t="s">
        <v>1255</v>
      </c>
      <c r="C52" s="105"/>
      <c r="D52" s="105"/>
      <c r="E52" s="105"/>
      <c r="F52" s="105"/>
      <c r="G52" s="105"/>
      <c r="H52" s="105"/>
      <c r="I52" s="266"/>
      <c r="J52" s="266"/>
      <c r="K52" s="266"/>
      <c r="L52" s="266"/>
      <c r="M52" s="266"/>
      <c r="N52" s="266"/>
      <c r="O52" s="266"/>
      <c r="P52" s="266"/>
      <c r="Q52" s="266"/>
      <c r="R52" s="266"/>
      <c r="S52" s="266"/>
      <c r="T52" s="266"/>
      <c r="U52" s="266"/>
      <c r="V52" s="266"/>
      <c r="W52" s="266"/>
      <c r="X52" s="266"/>
    </row>
    <row r="53" spans="2:24" ht="12">
      <c r="B53" s="282" t="s">
        <v>1256</v>
      </c>
      <c r="C53" s="105"/>
      <c r="D53" s="105"/>
      <c r="E53" s="105"/>
      <c r="F53" s="105"/>
      <c r="G53" s="105"/>
      <c r="H53" s="105"/>
      <c r="I53" s="266"/>
      <c r="J53" s="266"/>
      <c r="K53" s="266"/>
      <c r="L53" s="266"/>
      <c r="M53" s="266"/>
      <c r="N53" s="266"/>
      <c r="O53" s="266"/>
      <c r="P53" s="266"/>
      <c r="Q53" s="266"/>
      <c r="R53" s="266"/>
      <c r="S53" s="266"/>
      <c r="T53" s="266"/>
      <c r="U53" s="266"/>
      <c r="V53" s="266"/>
      <c r="W53" s="266"/>
      <c r="X53" s="266"/>
    </row>
    <row r="54" spans="2:24" ht="12">
      <c r="B54" s="282" t="s">
        <v>1257</v>
      </c>
      <c r="C54" s="105"/>
      <c r="D54" s="105"/>
      <c r="E54" s="105"/>
      <c r="F54" s="105"/>
      <c r="G54" s="105"/>
      <c r="H54" s="105"/>
      <c r="I54" s="266"/>
      <c r="J54" s="266"/>
      <c r="K54" s="266"/>
      <c r="L54" s="266"/>
      <c r="M54" s="266"/>
      <c r="N54" s="266"/>
      <c r="O54" s="266"/>
      <c r="P54" s="266"/>
      <c r="Q54" s="266"/>
      <c r="R54" s="266"/>
      <c r="S54" s="266"/>
      <c r="T54" s="266"/>
      <c r="U54" s="266"/>
      <c r="V54" s="266"/>
      <c r="W54" s="266"/>
      <c r="X54" s="266"/>
    </row>
    <row r="55" spans="2:24" ht="12">
      <c r="E55" s="64"/>
      <c r="F55" s="64"/>
      <c r="G55" s="64"/>
      <c r="H55" s="64"/>
      <c r="I55" s="64"/>
      <c r="J55" s="64"/>
      <c r="X55" s="266"/>
    </row>
    <row r="56" spans="2:24" ht="12">
      <c r="B56" s="74" t="s">
        <v>1258</v>
      </c>
      <c r="E56" s="64"/>
      <c r="F56" s="64"/>
      <c r="G56" s="64"/>
      <c r="H56" s="64"/>
      <c r="I56" s="64"/>
      <c r="J56" s="64"/>
      <c r="X56" s="266"/>
    </row>
    <row r="57" spans="2:24" ht="12">
      <c r="B57" s="415" t="s">
        <v>1259</v>
      </c>
      <c r="E57" s="64"/>
      <c r="F57" s="64"/>
      <c r="G57" s="64"/>
      <c r="H57" s="64"/>
      <c r="I57" s="64"/>
      <c r="J57" s="64"/>
      <c r="X57" s="266"/>
    </row>
    <row r="58" spans="2:24" ht="12">
      <c r="B58" s="576" t="s">
        <v>1260</v>
      </c>
      <c r="C58" s="577"/>
      <c r="D58" s="577"/>
      <c r="E58" s="578"/>
      <c r="F58" s="578"/>
      <c r="G58" s="579"/>
      <c r="H58" s="64"/>
      <c r="I58" s="64"/>
      <c r="J58" s="64"/>
      <c r="X58" s="266"/>
    </row>
    <row r="59" spans="2:24" ht="12">
      <c r="B59" s="580" t="s">
        <v>1261</v>
      </c>
      <c r="C59" s="581"/>
      <c r="D59" s="581"/>
      <c r="E59" s="582"/>
      <c r="F59" s="582"/>
      <c r="G59" s="583"/>
      <c r="H59" s="64"/>
      <c r="I59" s="64"/>
      <c r="J59" s="64"/>
      <c r="X59" s="266"/>
    </row>
    <row r="60" spans="2:24" ht="12">
      <c r="B60" s="580" t="s">
        <v>1262</v>
      </c>
      <c r="C60" s="581"/>
      <c r="D60" s="581"/>
      <c r="E60" s="582"/>
      <c r="F60" s="582"/>
      <c r="G60" s="583"/>
      <c r="H60" s="64"/>
      <c r="I60" s="64"/>
      <c r="J60" s="64"/>
      <c r="X60" s="266"/>
    </row>
    <row r="61" spans="2:24" ht="12">
      <c r="B61" s="580" t="s">
        <v>1263</v>
      </c>
      <c r="C61" s="581"/>
      <c r="D61" s="581"/>
      <c r="E61" s="582"/>
      <c r="F61" s="582"/>
      <c r="G61" s="583"/>
      <c r="H61" s="64"/>
      <c r="I61" s="64"/>
      <c r="J61" s="64"/>
      <c r="X61" s="266"/>
    </row>
    <row r="62" spans="2:24" ht="12">
      <c r="B62" s="584" t="s">
        <v>1264</v>
      </c>
      <c r="C62" s="585"/>
      <c r="D62" s="585"/>
      <c r="E62" s="586"/>
      <c r="F62" s="586"/>
      <c r="G62" s="587"/>
      <c r="H62" s="64"/>
      <c r="I62" s="64"/>
      <c r="J62" s="64"/>
      <c r="X62" s="266"/>
    </row>
    <row r="63" spans="2:24" ht="12">
      <c r="B63" s="75"/>
      <c r="E63" s="64"/>
      <c r="F63" s="64"/>
      <c r="G63" s="64"/>
      <c r="H63" s="64"/>
      <c r="I63" s="64"/>
      <c r="J63" s="64"/>
      <c r="X63" s="266"/>
    </row>
    <row r="64" spans="2:24" ht="12">
      <c r="B64" s="74" t="s">
        <v>1265</v>
      </c>
      <c r="X64" s="266"/>
    </row>
    <row r="65" spans="2:24" ht="12.75" thickBot="1">
      <c r="B65" s="75" t="s">
        <v>1266</v>
      </c>
      <c r="X65" s="266"/>
    </row>
    <row r="66" spans="2:24" ht="12">
      <c r="B66" s="575" t="s">
        <v>0</v>
      </c>
      <c r="C66" s="97" t="str">
        <f>C39</f>
        <v xml:space="preserve"> 31 Mar 2023</v>
      </c>
      <c r="W66" s="266"/>
    </row>
    <row r="67" spans="2:24" ht="12">
      <c r="B67" s="159" t="s">
        <v>1267</v>
      </c>
      <c r="C67" s="975"/>
      <c r="W67" s="266"/>
    </row>
    <row r="68" spans="2:24" ht="12">
      <c r="B68" s="159" t="s">
        <v>1268</v>
      </c>
      <c r="C68" s="975"/>
      <c r="W68" s="266"/>
    </row>
    <row r="69" spans="2:24" ht="12.75" thickBot="1">
      <c r="B69" s="94"/>
      <c r="C69" s="106"/>
      <c r="W69" s="266"/>
    </row>
    <row r="70" spans="2:24" ht="12">
      <c r="X70" s="266"/>
    </row>
    <row r="71" spans="2:24" ht="12"/>
    <row r="72" spans="2:24" ht="12">
      <c r="B72" s="37"/>
    </row>
    <row r="73" spans="2:24" ht="12"/>
    <row r="74" spans="2:24" ht="12"/>
    <row r="75" spans="2:24" ht="12"/>
    <row r="76" spans="2:24" ht="12"/>
    <row r="77" spans="2:24" ht="12"/>
    <row r="78" spans="2:24" ht="12"/>
    <row r="79" spans="2:24" ht="12"/>
    <row r="80" spans="2:24" ht="12"/>
    <row r="81" ht="12"/>
    <row r="82" ht="12"/>
    <row r="83" ht="12"/>
    <row r="84" ht="12"/>
    <row r="85" ht="12"/>
    <row r="86" ht="12"/>
    <row r="87" ht="12"/>
    <row r="88" ht="12"/>
    <row r="89" ht="12"/>
    <row r="90" ht="12"/>
    <row r="91" ht="12"/>
    <row r="92" ht="12"/>
    <row r="93" ht="12"/>
    <row r="94" ht="12"/>
    <row r="95" ht="12"/>
    <row r="96" ht="12"/>
    <row r="97" ht="12"/>
    <row r="98" ht="12"/>
    <row r="99" ht="12"/>
    <row r="100" ht="12"/>
    <row r="101" ht="12"/>
    <row r="102" ht="12"/>
    <row r="103" ht="12"/>
    <row r="104" ht="12"/>
    <row r="105" ht="12"/>
    <row r="106" ht="12"/>
    <row r="107" ht="12"/>
    <row r="108" ht="12"/>
    <row r="109" ht="12"/>
    <row r="110" ht="12"/>
    <row r="111" ht="12"/>
    <row r="112" ht="12"/>
    <row r="113" ht="12"/>
    <row r="114" ht="12"/>
    <row r="115" ht="12"/>
    <row r="116" ht="12"/>
    <row r="117" ht="12"/>
    <row r="118" ht="12"/>
    <row r="119" ht="12"/>
    <row r="120" ht="12"/>
    <row r="121" ht="12"/>
    <row r="122" ht="12"/>
    <row r="123" ht="12"/>
    <row r="124" ht="12"/>
    <row r="125" ht="12"/>
    <row r="126" ht="12"/>
    <row r="127" ht="12"/>
    <row r="128" ht="12"/>
    <row r="129" ht="12"/>
    <row r="130" ht="12"/>
    <row r="131" ht="12"/>
    <row r="132" ht="12"/>
    <row r="133" ht="12"/>
    <row r="134" ht="12"/>
    <row r="135" ht="12"/>
    <row r="136" ht="12" hidden="1" customHeight="1"/>
    <row r="137" ht="12" hidden="1" customHeight="1"/>
    <row r="138" ht="12" hidden="1" customHeight="1"/>
    <row r="139" ht="12" hidden="1" customHeight="1"/>
    <row r="157" ht="12.2" customHeight="1"/>
    <row r="158" ht="12.2" customHeight="1"/>
    <row r="159" ht="12.2" customHeight="1"/>
    <row r="160" ht="12.2" customHeight="1"/>
    <row r="161" ht="12.2" customHeight="1"/>
    <row r="162" ht="12.2" hidden="1" customHeight="1"/>
    <row r="163" ht="12.2" customHeight="1"/>
    <row r="164" ht="12.2" customHeight="1"/>
    <row r="165" ht="12.2" customHeight="1"/>
    <row r="166" ht="12.2" customHeight="1"/>
    <row r="167" ht="12.2" customHeight="1"/>
    <row r="168" ht="12.2" customHeight="1"/>
  </sheetData>
  <customSheetViews>
    <customSheetView guid="{96F1B851-9F8A-4FD0-811B-FD39A764D1E6}" showPageBreaks="1" printArea="1" hiddenRows="1" hiddenColumns="1" topLeftCell="A53">
      <selection activeCell="B67" sqref="B67"/>
      <rowBreaks count="1" manualBreakCount="1">
        <brk id="9" max="18" man="1"/>
      </rowBreaks>
      <colBreaks count="1" manualBreakCount="1">
        <brk id="9" min="1" max="74" man="1"/>
      </colBreaks>
      <pageMargins left="0" right="0" top="0" bottom="0" header="0" footer="0"/>
      <pageSetup paperSize="9" scale="65" fitToHeight="2" orientation="portrait" verticalDpi="300" r:id="rId1"/>
    </customSheetView>
    <customSheetView guid="{FAF6636C-C982-4E87-BB0F-333AB9C785FB}" fitToPage="1" hiddenRows="1" hiddenColumns="1" topLeftCell="A2">
      <rowBreaks count="1" manualBreakCount="1">
        <brk id="9" max="15" man="1"/>
      </rowBreaks>
      <pageMargins left="0" right="0" top="0" bottom="0" header="0" footer="0"/>
      <pageSetup paperSize="9" scale="40" fitToHeight="2" orientation="portrait" verticalDpi="300" r:id="rId2"/>
    </customSheetView>
    <customSheetView guid="{A78E47A5-AEA5-4FAA-816D-26AC70AB2BA5}" scale="85" showPageBreaks="1" showGridLines="0" fitToPage="1" printArea="1" hiddenRows="1" hiddenColumns="1" topLeftCell="B47">
      <selection activeCell="A47" sqref="A47"/>
      <rowBreaks count="1" manualBreakCount="1">
        <brk id="9" max="15" man="1"/>
      </rowBreaks>
      <pageMargins left="0" right="0" top="0" bottom="0" header="0" footer="0"/>
      <pageSetup paperSize="9" scale="40" fitToHeight="2" orientation="portrait" verticalDpi="300" r:id="rId3"/>
    </customSheetView>
  </customSheetViews>
  <mergeCells count="4">
    <mergeCell ref="B8:H8"/>
    <mergeCell ref="B9:H9"/>
    <mergeCell ref="B37:G37"/>
    <mergeCell ref="C12:D12"/>
  </mergeCells>
  <pageMargins left="0.118110236220472" right="0.15748031496063" top="0.55118110236220497" bottom="0.39370078740157499" header="0.31496062992126" footer="0.31496062992126"/>
  <pageSetup paperSize="9" scale="70" fitToHeight="2"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B1:D48"/>
  <sheetViews>
    <sheetView showGridLines="0" view="pageBreakPreview" topLeftCell="A2" zoomScale="90" zoomScaleNormal="100" zoomScaleSheetLayoutView="90" workbookViewId="0">
      <selection activeCell="B88" sqref="B88"/>
    </sheetView>
  </sheetViews>
  <sheetFormatPr defaultColWidth="9.140625" defaultRowHeight="12"/>
  <cols>
    <col min="1" max="1" width="1.7109375" style="57" customWidth="1"/>
    <col min="2" max="2" width="95" style="73" customWidth="1"/>
    <col min="3" max="4" width="18" style="57" customWidth="1"/>
    <col min="5" max="16384" width="9.140625" style="57"/>
  </cols>
  <sheetData>
    <row r="1" spans="2:4" ht="10.15" hidden="1" customHeight="1"/>
    <row r="2" spans="2:4">
      <c r="B2" s="89" t="str">
        <f>'Share based payments (EBT)'!B2</f>
        <v>Muscat Desert Adventures Tourism LLC</v>
      </c>
    </row>
    <row r="3" spans="2:4">
      <c r="B3" s="89" t="str">
        <f>'Share based payments (EBT)'!B3</f>
        <v>Notes forming part of the Financial Statements as at and for the 12 months ended 31 MAR 2023</v>
      </c>
    </row>
    <row r="5" spans="2:4" ht="12.75" thickBot="1">
      <c r="B5" s="89" t="s">
        <v>1269</v>
      </c>
    </row>
    <row r="6" spans="2:4">
      <c r="B6" s="357" t="s">
        <v>0</v>
      </c>
      <c r="C6" s="502" t="str">
        <f>'Related Party Transactions'!E10</f>
        <v xml:space="preserve"> 31 Mar 2023</v>
      </c>
      <c r="D6" s="502" t="s">
        <v>412</v>
      </c>
    </row>
    <row r="7" spans="2:4">
      <c r="B7" s="167" t="s">
        <v>1270</v>
      </c>
      <c r="C7" s="894"/>
      <c r="D7" s="894"/>
    </row>
    <row r="8" spans="2:4">
      <c r="B8" s="169" t="s">
        <v>1271</v>
      </c>
      <c r="C8" s="976"/>
      <c r="D8" s="976"/>
    </row>
    <row r="9" spans="2:4">
      <c r="B9" s="154"/>
      <c r="C9" s="977"/>
      <c r="D9" s="977"/>
    </row>
    <row r="10" spans="2:4">
      <c r="B10" s="167" t="s">
        <v>1272</v>
      </c>
      <c r="C10" s="977"/>
      <c r="D10" s="977"/>
    </row>
    <row r="11" spans="2:4" ht="12.75" thickBot="1">
      <c r="B11" s="554" t="s">
        <v>1273</v>
      </c>
      <c r="C11" s="553"/>
      <c r="D11" s="553"/>
    </row>
    <row r="14" spans="2:4" ht="12.75" thickBot="1">
      <c r="B14" s="89" t="s">
        <v>1274</v>
      </c>
    </row>
    <row r="15" spans="2:4">
      <c r="B15" s="357" t="s">
        <v>0</v>
      </c>
      <c r="C15" s="502" t="str">
        <f>C6</f>
        <v xml:space="preserve"> 31 Mar 2023</v>
      </c>
      <c r="D15" s="502" t="str">
        <f>D6</f>
        <v>31st March, 2018</v>
      </c>
    </row>
    <row r="16" spans="2:4" ht="13.5" customHeight="1">
      <c r="B16" s="167" t="s">
        <v>1275</v>
      </c>
      <c r="C16" s="894"/>
      <c r="D16" s="894"/>
    </row>
    <row r="17" spans="2:4" ht="24" customHeight="1">
      <c r="B17" s="155" t="s">
        <v>1276</v>
      </c>
      <c r="C17" s="895"/>
      <c r="D17" s="895"/>
    </row>
    <row r="18" spans="2:4">
      <c r="B18" s="154"/>
      <c r="C18" s="894"/>
      <c r="D18" s="894"/>
    </row>
    <row r="19" spans="2:4" ht="24.75" thickBot="1">
      <c r="B19" s="241" t="s">
        <v>1277</v>
      </c>
      <c r="C19" s="555">
        <f>+C17</f>
        <v>0</v>
      </c>
      <c r="D19" s="555">
        <f>+D17</f>
        <v>0</v>
      </c>
    </row>
    <row r="21" spans="2:4" ht="12.75" thickBot="1">
      <c r="B21" s="89" t="s">
        <v>1278</v>
      </c>
    </row>
    <row r="22" spans="2:4" ht="24">
      <c r="B22" s="479" t="s">
        <v>0</v>
      </c>
      <c r="C22" s="361" t="str">
        <f>C15&amp;"
No. of Shares"</f>
        <v xml:space="preserve"> 31 Mar 2023
No. of Shares</v>
      </c>
      <c r="D22" s="361" t="str">
        <f>D15&amp;"
No. of Shares"</f>
        <v>31st March, 2018
No. of Shares</v>
      </c>
    </row>
    <row r="23" spans="2:4" s="51" customFormat="1" ht="24">
      <c r="B23" s="240" t="s">
        <v>1279</v>
      </c>
      <c r="C23" s="978"/>
      <c r="D23" s="978"/>
    </row>
    <row r="24" spans="2:4">
      <c r="B24" s="154" t="s">
        <v>1280</v>
      </c>
      <c r="C24" s="979"/>
      <c r="D24" s="979"/>
    </row>
    <row r="25" spans="2:4">
      <c r="B25" s="154" t="s">
        <v>1281</v>
      </c>
      <c r="C25" s="980"/>
      <c r="D25" s="980"/>
    </row>
    <row r="26" spans="2:4">
      <c r="B26" s="154"/>
      <c r="C26" s="979"/>
      <c r="D26" s="979"/>
    </row>
    <row r="27" spans="2:4" ht="24.75" thickBot="1">
      <c r="B27" s="241" t="s">
        <v>1282</v>
      </c>
      <c r="C27" s="557">
        <f>SUM(C23:C26)</f>
        <v>0</v>
      </c>
      <c r="D27" s="557">
        <f>SUM(D23:D26)</f>
        <v>0</v>
      </c>
    </row>
    <row r="29" spans="2:4">
      <c r="B29" s="556" t="s">
        <v>1283</v>
      </c>
    </row>
    <row r="30" spans="2:4" ht="36" customHeight="1">
      <c r="B30" s="1066" t="s">
        <v>1284</v>
      </c>
      <c r="C30" s="1066"/>
    </row>
    <row r="32" spans="2:4">
      <c r="B32" s="996" t="s">
        <v>1285</v>
      </c>
      <c r="C32" s="996"/>
    </row>
    <row r="33" spans="2:4" ht="40.5" customHeight="1">
      <c r="B33" s="1058" t="s">
        <v>1286</v>
      </c>
      <c r="C33" s="1058"/>
    </row>
    <row r="35" spans="2:4" ht="24.75" customHeight="1">
      <c r="B35" s="1154" t="s">
        <v>1287</v>
      </c>
      <c r="C35" s="1154"/>
    </row>
    <row r="37" spans="2:4">
      <c r="B37" s="230" t="s">
        <v>1288</v>
      </c>
    </row>
    <row r="38" spans="2:4" ht="12.75" thickBot="1"/>
    <row r="39" spans="2:4">
      <c r="B39" s="559"/>
      <c r="C39" s="560" t="str">
        <f>C15</f>
        <v xml:space="preserve"> 31 Mar 2023</v>
      </c>
      <c r="D39" s="560" t="str">
        <f>D15</f>
        <v>31st March, 2018</v>
      </c>
    </row>
    <row r="40" spans="2:4">
      <c r="B40" s="238" t="s">
        <v>1289</v>
      </c>
      <c r="C40" s="981"/>
      <c r="D40" s="981"/>
    </row>
    <row r="41" spans="2:4">
      <c r="B41" s="238" t="s">
        <v>1290</v>
      </c>
      <c r="C41" s="982">
        <v>0</v>
      </c>
      <c r="D41" s="982">
        <v>0</v>
      </c>
    </row>
    <row r="42" spans="2:4" ht="12.75" thickBot="1">
      <c r="B42" s="239" t="s">
        <v>1291</v>
      </c>
      <c r="C42" s="558">
        <v>0</v>
      </c>
      <c r="D42" s="558">
        <v>0</v>
      </c>
    </row>
    <row r="44" spans="2:4">
      <c r="B44" s="73" t="s">
        <v>1292</v>
      </c>
    </row>
    <row r="45" spans="2:4">
      <c r="B45" s="561" t="s">
        <v>1293</v>
      </c>
    </row>
    <row r="47" spans="2:4">
      <c r="B47" s="282" t="s">
        <v>1294</v>
      </c>
      <c r="C47" s="296"/>
      <c r="D47" s="296"/>
    </row>
    <row r="48" spans="2:4">
      <c r="B48" s="89"/>
      <c r="C48" s="51"/>
      <c r="D48" s="51"/>
    </row>
  </sheetData>
  <customSheetViews>
    <customSheetView guid="{96F1B851-9F8A-4FD0-811B-FD39A764D1E6}">
      <selection activeCell="B17" sqref="B17"/>
      <pageMargins left="0" right="0" top="0" bottom="0" header="0" footer="0"/>
      <pageSetup paperSize="9" scale="76" orientation="portrait" r:id="rId1"/>
    </customSheetView>
    <customSheetView guid="{FAF6636C-C982-4E87-BB0F-333AB9C785FB}">
      <pageMargins left="0" right="0" top="0" bottom="0" header="0" footer="0"/>
    </customSheetView>
    <customSheetView guid="{A78E47A5-AEA5-4FAA-816D-26AC70AB2BA5}">
      <selection activeCell="D12" sqref="D12"/>
      <pageMargins left="0" right="0" top="0" bottom="0" header="0" footer="0"/>
    </customSheetView>
  </customSheetViews>
  <mergeCells count="4">
    <mergeCell ref="B30:C30"/>
    <mergeCell ref="B35:C35"/>
    <mergeCell ref="B32:C32"/>
    <mergeCell ref="B33:C33"/>
  </mergeCells>
  <pageMargins left="0.7" right="0.7" top="0.75" bottom="0.75" header="0.3" footer="0.3"/>
  <pageSetup paperSize="9" scale="73"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b509080-4e68-4212-b4ec-5733e2339213">
      <Terms xmlns="http://schemas.microsoft.com/office/infopath/2007/PartnerControls"/>
    </lcf76f155ced4ddcb4097134ff3c332f>
    <TaxCatchAll xmlns="50ced27d-06be-47b3-9dc8-0ca28c267a7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CFD65E9AF9214B9909AE895E60504B" ma:contentTypeVersion="12" ma:contentTypeDescription="Create a new document." ma:contentTypeScope="" ma:versionID="b2154f62cb412b663a338435f1abc9fd">
  <xsd:schema xmlns:xsd="http://www.w3.org/2001/XMLSchema" xmlns:xs="http://www.w3.org/2001/XMLSchema" xmlns:p="http://schemas.microsoft.com/office/2006/metadata/properties" xmlns:ns2="2b509080-4e68-4212-b4ec-5733e2339213" xmlns:ns3="50ced27d-06be-47b3-9dc8-0ca28c267a73" targetNamespace="http://schemas.microsoft.com/office/2006/metadata/properties" ma:root="true" ma:fieldsID="685f58dfa1c57f6971573081b6777750" ns2:_="" ns3:_="">
    <xsd:import namespace="2b509080-4e68-4212-b4ec-5733e2339213"/>
    <xsd:import namespace="50ced27d-06be-47b3-9dc8-0ca28c267a7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09080-4e68-4212-b4ec-5733e23392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ced27d-06be-47b3-9dc8-0ca28c267a7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b99b99e-4bf6-4c6f-b367-1b8d56054b21}" ma:internalName="TaxCatchAll" ma:showField="CatchAllData" ma:web="50ced27d-06be-47b3-9dc8-0ca28c267a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1696A7-1D8C-4805-AB6C-1CD43D3D33C4}"/>
</file>

<file path=customXml/itemProps2.xml><?xml version="1.0" encoding="utf-8"?>
<ds:datastoreItem xmlns:ds="http://schemas.openxmlformats.org/officeDocument/2006/customXml" ds:itemID="{5D432554-8D57-4C17-A5AD-92F61F8452B1}"/>
</file>

<file path=customXml/itemProps3.xml><?xml version="1.0" encoding="utf-8"?>
<ds:datastoreItem xmlns:ds="http://schemas.openxmlformats.org/officeDocument/2006/customXml" ds:itemID="{45B19F4B-CCE2-4092-9C28-798D245E375B}"/>
</file>

<file path=docProps/app.xml><?xml version="1.0" encoding="utf-8"?>
<Properties xmlns="http://schemas.openxmlformats.org/officeDocument/2006/extended-properties" xmlns:vt="http://schemas.openxmlformats.org/officeDocument/2006/docPropsVTypes">
  <Application>Microsoft Excel Online</Application>
  <Manager/>
  <Company>PricewaterhouseCoopers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Arpit Chittora</dc:creator>
  <cp:keywords/>
  <dc:description/>
  <cp:lastModifiedBy/>
  <cp:revision/>
  <dcterms:created xsi:type="dcterms:W3CDTF">2016-12-23T08:00:24Z</dcterms:created>
  <dcterms:modified xsi:type="dcterms:W3CDTF">2023-11-06T08:43:43Z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0x010100B4CFD65E9AF9214B9909AE895E60504B</vt:lpwstr>
  </property>
</Properties>
</file>