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shisingh/Desktop/"/>
    </mc:Choice>
  </mc:AlternateContent>
  <xr:revisionPtr revIDLastSave="0" documentId="8_{80ED0265-EA53-DB40-B49C-F9F07E8D0165}" xr6:coauthVersionLast="47" xr6:coauthVersionMax="47" xr10:uidLastSave="{00000000-0000-0000-0000-000000000000}"/>
  <bookViews>
    <workbookView xWindow="0" yWindow="0" windowWidth="28800" windowHeight="18000" activeTab="5" xr2:uid="{08753C89-E9F8-7D4C-A844-C43E955CBECD}"/>
  </bookViews>
  <sheets>
    <sheet name="break even analysis" sheetId="1" r:id="rId1"/>
    <sheet name="Prescriptive" sheetId="2" r:id="rId2"/>
    <sheet name="Sales promotion" sheetId="3" r:id="rId3"/>
    <sheet name="KERC CARS" sheetId="4" r:id="rId4"/>
    <sheet name="WonderZon Retailer" sheetId="5" r:id="rId5"/>
    <sheet name="Monte Carlo Simulation" sheetId="6" r:id="rId6"/>
  </sheets>
  <definedNames>
    <definedName name="solver_adj" localSheetId="3" hidden="1">'KERC CARS'!$E$3:$E$4</definedName>
    <definedName name="solver_adj" localSheetId="1" hidden="1">Prescriptive!$F$15</definedName>
    <definedName name="solver_adj" localSheetId="2" hidden="1">'Sales promotion'!$E$11:$E$12</definedName>
    <definedName name="solver_adj" localSheetId="4" hidden="1">'WonderZon Retailer'!$H$2:$H$7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3" hidden="1">'KERC CARS'!$B$5</definedName>
    <definedName name="solver_lhs1" localSheetId="2" hidden="1">'Sales promotion'!$E$12</definedName>
    <definedName name="solver_lhs1" localSheetId="4" hidden="1">'WonderZon Retailer'!$B$2</definedName>
    <definedName name="solver_lhs2" localSheetId="3" hidden="1">'KERC CARS'!$C$5</definedName>
    <definedName name="solver_lhs2" localSheetId="2" hidden="1">'Sales promotion'!$E$12</definedName>
    <definedName name="solver_lhs2" localSheetId="4" hidden="1">'WonderZon Retailer'!$B$3</definedName>
    <definedName name="solver_lhs3" localSheetId="3" hidden="1">'KERC CARS'!$D$5</definedName>
    <definedName name="solver_lhs3" localSheetId="2" hidden="1">'Sales promotion'!$E$14</definedName>
    <definedName name="solver_lhs3" localSheetId="4" hidden="1">'WonderZon Retailer'!$E$7</definedName>
    <definedName name="solver_lhs4" localSheetId="4" hidden="1">'WonderZon Retailer'!$E$8</definedName>
    <definedName name="solver_lhs5" localSheetId="4" hidden="1">'WonderZon Retailer'!$E$9</definedName>
    <definedName name="solver_lin" localSheetId="3" hidden="1">2</definedName>
    <definedName name="solver_lin" localSheetId="1" hidden="1">2</definedName>
    <definedName name="solver_lin" localSheetId="2" hidden="1">2</definedName>
    <definedName name="solver_lin" localSheetId="4" hidden="1">2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3" hidden="1">3</definedName>
    <definedName name="solver_num" localSheetId="1" hidden="1">0</definedName>
    <definedName name="solver_num" localSheetId="2" hidden="1">3</definedName>
    <definedName name="solver_num" localSheetId="4" hidden="1">5</definedName>
    <definedName name="solver_opt" localSheetId="3" hidden="1">'KERC CARS'!$E$11</definedName>
    <definedName name="solver_opt" localSheetId="1" hidden="1">Prescriptive!$F$19</definedName>
    <definedName name="solver_opt" localSheetId="2" hidden="1">'Sales promotion'!$E$14</definedName>
    <definedName name="solver_opt" localSheetId="4" hidden="1">'WonderZon Retailer'!$I$8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3" hidden="1">1</definedName>
    <definedName name="solver_rel1" localSheetId="2" hidden="1">1</definedName>
    <definedName name="solver_rel1" localSheetId="4" hidden="1">2</definedName>
    <definedName name="solver_rel2" localSheetId="3" hidden="1">1</definedName>
    <definedName name="solver_rel2" localSheetId="2" hidden="1">3</definedName>
    <definedName name="solver_rel2" localSheetId="4" hidden="1">2</definedName>
    <definedName name="solver_rel3" localSheetId="3" hidden="1">1</definedName>
    <definedName name="solver_rel3" localSheetId="2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hs1" localSheetId="3" hidden="1">'KERC CARS'!$B$9</definedName>
    <definedName name="solver_rhs1" localSheetId="2" hidden="1">'Sales promotion'!$B$3</definedName>
    <definedName name="solver_rhs1" localSheetId="4" hidden="1">'WonderZon Retailer'!$E$2</definedName>
    <definedName name="solver_rhs2" localSheetId="3" hidden="1">'KERC CARS'!$B$10</definedName>
    <definedName name="solver_rhs2" localSheetId="2" hidden="1">'Sales promotion'!$B$4</definedName>
    <definedName name="solver_rhs2" localSheetId="4" hidden="1">'WonderZon Retailer'!$E$3</definedName>
    <definedName name="solver_rhs3" localSheetId="3" hidden="1">'KERC CARS'!$B$11</definedName>
    <definedName name="solver_rhs3" localSheetId="2" hidden="1">'Sales promotion'!$B$2</definedName>
    <definedName name="solver_rhs3" localSheetId="4" hidden="1">'WonderZon Retailer'!$B$7</definedName>
    <definedName name="solver_rhs4" localSheetId="4" hidden="1">'WonderZon Retailer'!$B$8</definedName>
    <definedName name="solver_rhs5" localSheetId="4" hidden="1">'WonderZon Retailer'!$B$9</definedName>
    <definedName name="solver_rlx" localSheetId="3" hidden="1">2</definedName>
    <definedName name="solver_rlx" localSheetId="1" hidden="1">1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3" hidden="1">1</definedName>
    <definedName name="solver_typ" localSheetId="1" hidden="1">1</definedName>
    <definedName name="solver_typ" localSheetId="2" hidden="1">1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3" hidden="1">2</definedName>
    <definedName name="solver_ver" localSheetId="1" hidden="1">2</definedName>
    <definedName name="solver_ver" localSheetId="2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14" i="6"/>
  <c r="G17" i="6" s="1"/>
  <c r="C4" i="6"/>
  <c r="B4" i="6"/>
  <c r="D32" i="5"/>
  <c r="D31" i="5"/>
  <c r="D30" i="5"/>
  <c r="D26" i="5"/>
  <c r="D25" i="5"/>
  <c r="I32" i="5"/>
  <c r="I31" i="5"/>
  <c r="I30" i="5"/>
  <c r="I29" i="5"/>
  <c r="I28" i="5"/>
  <c r="I27" i="5"/>
  <c r="H33" i="5"/>
  <c r="E3" i="5"/>
  <c r="E9" i="5"/>
  <c r="E8" i="5"/>
  <c r="E7" i="5"/>
  <c r="H8" i="5"/>
  <c r="E2" i="5"/>
  <c r="I2" i="5"/>
  <c r="I7" i="5"/>
  <c r="I6" i="5"/>
  <c r="I5" i="5"/>
  <c r="I4" i="5"/>
  <c r="I3" i="5"/>
  <c r="E10" i="4"/>
  <c r="E9" i="4"/>
  <c r="E11" i="4" s="1"/>
  <c r="E5" i="4"/>
  <c r="D4" i="4"/>
  <c r="C4" i="4"/>
  <c r="B4" i="4"/>
  <c r="D3" i="4"/>
  <c r="D5" i="4" s="1"/>
  <c r="C3" i="4"/>
  <c r="B3" i="4"/>
  <c r="D14" i="3"/>
  <c r="E13" i="3"/>
  <c r="E14" i="3" s="1"/>
  <c r="D13" i="3"/>
  <c r="F13" i="3"/>
  <c r="F14" i="3" s="1"/>
  <c r="F16" i="2"/>
  <c r="F17" i="2" s="1"/>
  <c r="G7" i="2"/>
  <c r="G8" i="2" s="1"/>
  <c r="H7" i="2"/>
  <c r="H8" i="2" s="1"/>
  <c r="I7" i="2"/>
  <c r="I8" i="2" s="1"/>
  <c r="I9" i="2"/>
  <c r="F7" i="2"/>
  <c r="F9" i="2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  <c r="B6" i="1"/>
  <c r="H14" i="6" l="1"/>
  <c r="G15" i="6"/>
  <c r="C258" i="6"/>
  <c r="G16" i="6"/>
  <c r="C259" i="6"/>
  <c r="H17" i="6"/>
  <c r="C257" i="6"/>
  <c r="G14" i="6"/>
  <c r="H16" i="6"/>
  <c r="C260" i="6"/>
  <c r="D259" i="6"/>
  <c r="D258" i="6"/>
  <c r="H15" i="6"/>
  <c r="D260" i="6"/>
  <c r="D257" i="6"/>
  <c r="I33" i="5"/>
  <c r="I8" i="5"/>
  <c r="B5" i="4"/>
  <c r="C5" i="4"/>
  <c r="F18" i="2"/>
  <c r="F19" i="2" s="1"/>
  <c r="G9" i="2"/>
  <c r="G10" i="2" s="1"/>
  <c r="I10" i="2"/>
  <c r="H9" i="2"/>
  <c r="H10" i="2"/>
  <c r="F8" i="2"/>
  <c r="F10" i="2" s="1"/>
</calcChain>
</file>

<file path=xl/sharedStrings.xml><?xml version="1.0" encoding="utf-8"?>
<sst xmlns="http://schemas.openxmlformats.org/spreadsheetml/2006/main" count="142" uniqueCount="87">
  <si>
    <t>Fixed cost</t>
  </si>
  <si>
    <t>Inhouse</t>
  </si>
  <si>
    <t>Outsource</t>
  </si>
  <si>
    <t>per unit cost</t>
  </si>
  <si>
    <t>Quantity</t>
  </si>
  <si>
    <t>Inhouse cost</t>
  </si>
  <si>
    <t>Outsource cost</t>
  </si>
  <si>
    <t>Sales</t>
  </si>
  <si>
    <t>Sales = -2.9 (Price) + 3000</t>
  </si>
  <si>
    <t>Total revenue = (Price)(Sales)</t>
  </si>
  <si>
    <t>Cost = 10(Sales) + 5000</t>
  </si>
  <si>
    <t>Price</t>
  </si>
  <si>
    <t>Revenue</t>
  </si>
  <si>
    <t>Profit</t>
  </si>
  <si>
    <t>Total cost</t>
  </si>
  <si>
    <t>now we will be applying SOLVER to understand at what price we can get max profit</t>
  </si>
  <si>
    <t>Solver solution</t>
  </si>
  <si>
    <t>Again revision</t>
  </si>
  <si>
    <t>Sales=-142*Price+0.10*Ad+3091</t>
  </si>
  <si>
    <t>Ads Budget</t>
  </si>
  <si>
    <t>profit</t>
  </si>
  <si>
    <t>Cost Price per unit</t>
  </si>
  <si>
    <t>Minimum Profit</t>
  </si>
  <si>
    <t>Maximum Ads Budget</t>
  </si>
  <si>
    <t xml:space="preserve">Minimum Ads Budget </t>
  </si>
  <si>
    <t>with wrong values</t>
  </si>
  <si>
    <t>Correct output</t>
  </si>
  <si>
    <t>objective in solver&gt;profit&gt;max&gt;changing price and ads&gt;3 conditions related to b2,b3,b4</t>
  </si>
  <si>
    <t>Original</t>
  </si>
  <si>
    <t>KERC 501</t>
  </si>
  <si>
    <t xml:space="preserve">KERC 601 </t>
  </si>
  <si>
    <t>Assembly ( All parts)</t>
  </si>
  <si>
    <t xml:space="preserve"> Frame Fitting and Painting</t>
  </si>
  <si>
    <t xml:space="preserve">Car Model  </t>
  </si>
  <si>
    <t>Quality Assurance</t>
  </si>
  <si>
    <t>Activity in hours</t>
  </si>
  <si>
    <t>Manufacturing Activity</t>
  </si>
  <si>
    <t>Time Availble hours per week</t>
  </si>
  <si>
    <t>Profit(USD)</t>
  </si>
  <si>
    <t>Qunatity</t>
  </si>
  <si>
    <t>Total</t>
  </si>
  <si>
    <t>Warehouses Shipment</t>
  </si>
  <si>
    <t xml:space="preserve"> Quantity</t>
  </si>
  <si>
    <t xml:space="preserve">Gurgaon </t>
  </si>
  <si>
    <t>Mumbai</t>
  </si>
  <si>
    <t xml:space="preserve">Delivery Centers </t>
  </si>
  <si>
    <t>Minimum Quantity</t>
  </si>
  <si>
    <t xml:space="preserve">Bengaluru (B) </t>
  </si>
  <si>
    <t>Hyderabad(H)</t>
  </si>
  <si>
    <t xml:space="preserve">Chennai(C) </t>
  </si>
  <si>
    <t>Warehouses</t>
  </si>
  <si>
    <t xml:space="preserve">Logistics Cost in INR per Package </t>
  </si>
  <si>
    <t>Delivery Centers</t>
  </si>
  <si>
    <t xml:space="preserve">From / To </t>
  </si>
  <si>
    <t xml:space="preserve">Hyderabad (H) </t>
  </si>
  <si>
    <t>Chennai (C)</t>
  </si>
  <si>
    <t>Gurgaon (G)</t>
  </si>
  <si>
    <t>Mumbai (M)</t>
  </si>
  <si>
    <t>Route</t>
  </si>
  <si>
    <t>Cost</t>
  </si>
  <si>
    <t xml:space="preserve">Gurgaon - Bengaluru (B) </t>
  </si>
  <si>
    <t>Gurgaon - Hyderabad(H)</t>
  </si>
  <si>
    <t xml:space="preserve">Gurgaon -  Chennai(C) </t>
  </si>
  <si>
    <t xml:space="preserve">Mumbai- Bengaluru (B) </t>
  </si>
  <si>
    <t xml:space="preserve">Mumbai-Chennai(C) </t>
  </si>
  <si>
    <t>Mumbai- Hyderabad(H)</t>
  </si>
  <si>
    <t>AFTER USING SOLVER</t>
  </si>
  <si>
    <t>BEFORE USING SOLVER</t>
  </si>
  <si>
    <t>BEFORE USING SOLVER DOWN</t>
  </si>
  <si>
    <t>WE GOT MINIMUM COST HERE AFTER APPLYING ALL CONDITIONS</t>
  </si>
  <si>
    <t>Past Usage</t>
  </si>
  <si>
    <t>Corporate Internet Plans</t>
  </si>
  <si>
    <t>$1500 + $3.5 per GB</t>
  </si>
  <si>
    <t xml:space="preserve">FLEXI </t>
  </si>
  <si>
    <t>Flat plan charging $2 per GB</t>
  </si>
  <si>
    <t xml:space="preserve">FAST1000 </t>
  </si>
  <si>
    <t>1000 GB included , Post 1000 GB ,</t>
  </si>
  <si>
    <t>Monte Carlo Simulation means random numbers</t>
  </si>
  <si>
    <t>Mean</t>
  </si>
  <si>
    <t>Stdev</t>
  </si>
  <si>
    <t>Usage</t>
  </si>
  <si>
    <t>Flexi plan cost</t>
  </si>
  <si>
    <t>Fast 1000 cost</t>
  </si>
  <si>
    <t>average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</si>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</sst>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analysis'!$B$8</c:f>
              <c:strCache>
                <c:ptCount val="1"/>
                <c:pt idx="0">
                  <c:v>Quantity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analysis'!$B$9:$B$28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C-644C-9B6E-E6EBB4A753B5}"/>
            </c:ext>
          </c:extLst>
        </c:ser>
        <c:ser>
          <c:idx val="1"/>
          <c:order val="1"/>
          <c:tx>
            <c:strRef>
              <c:f>'break even analysis'!$C$8</c:f>
              <c:strCache>
                <c:ptCount val="1"/>
                <c:pt idx="0">
                  <c:v>Inhouse cost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analysis'!$C$9:$C$28</c:f>
              <c:numCache>
                <c:formatCode>General</c:formatCode>
                <c:ptCount val="20"/>
                <c:pt idx="0">
                  <c:v>62500</c:v>
                </c:pt>
                <c:pt idx="1">
                  <c:v>75000</c:v>
                </c:pt>
                <c:pt idx="2">
                  <c:v>87500</c:v>
                </c:pt>
                <c:pt idx="3">
                  <c:v>100000</c:v>
                </c:pt>
                <c:pt idx="4">
                  <c:v>112500</c:v>
                </c:pt>
                <c:pt idx="5">
                  <c:v>125000</c:v>
                </c:pt>
                <c:pt idx="6">
                  <c:v>137500</c:v>
                </c:pt>
                <c:pt idx="7">
                  <c:v>150000</c:v>
                </c:pt>
                <c:pt idx="8">
                  <c:v>162500</c:v>
                </c:pt>
                <c:pt idx="9">
                  <c:v>175000</c:v>
                </c:pt>
                <c:pt idx="10">
                  <c:v>187500</c:v>
                </c:pt>
                <c:pt idx="11">
                  <c:v>200000</c:v>
                </c:pt>
                <c:pt idx="12">
                  <c:v>212500</c:v>
                </c:pt>
                <c:pt idx="13">
                  <c:v>225000</c:v>
                </c:pt>
                <c:pt idx="14">
                  <c:v>237500</c:v>
                </c:pt>
                <c:pt idx="15">
                  <c:v>250000</c:v>
                </c:pt>
                <c:pt idx="16">
                  <c:v>262500</c:v>
                </c:pt>
                <c:pt idx="17">
                  <c:v>275000</c:v>
                </c:pt>
                <c:pt idx="18">
                  <c:v>287500</c:v>
                </c:pt>
                <c:pt idx="19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C-644C-9B6E-E6EBB4A753B5}"/>
            </c:ext>
          </c:extLst>
        </c:ser>
        <c:ser>
          <c:idx val="2"/>
          <c:order val="2"/>
          <c:tx>
            <c:strRef>
              <c:f>'break even analysis'!$D$8</c:f>
              <c:strCache>
                <c:ptCount val="1"/>
                <c:pt idx="0">
                  <c:v>Outsource cost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analysis'!$D$9:$D$28</c:f>
              <c:numCache>
                <c:formatCode>General</c:formatCode>
                <c:ptCount val="20"/>
                <c:pt idx="0">
                  <c:v>17500</c:v>
                </c:pt>
                <c:pt idx="1">
                  <c:v>35000</c:v>
                </c:pt>
                <c:pt idx="2">
                  <c:v>52500</c:v>
                </c:pt>
                <c:pt idx="3">
                  <c:v>70000</c:v>
                </c:pt>
                <c:pt idx="4">
                  <c:v>87500</c:v>
                </c:pt>
                <c:pt idx="5">
                  <c:v>105000</c:v>
                </c:pt>
                <c:pt idx="6">
                  <c:v>122500</c:v>
                </c:pt>
                <c:pt idx="7">
                  <c:v>140000</c:v>
                </c:pt>
                <c:pt idx="8">
                  <c:v>157500</c:v>
                </c:pt>
                <c:pt idx="9">
                  <c:v>175000</c:v>
                </c:pt>
                <c:pt idx="10">
                  <c:v>192500</c:v>
                </c:pt>
                <c:pt idx="11">
                  <c:v>210000</c:v>
                </c:pt>
                <c:pt idx="12">
                  <c:v>227500</c:v>
                </c:pt>
                <c:pt idx="13">
                  <c:v>245000</c:v>
                </c:pt>
                <c:pt idx="14">
                  <c:v>262500</c:v>
                </c:pt>
                <c:pt idx="15">
                  <c:v>280000</c:v>
                </c:pt>
                <c:pt idx="16">
                  <c:v>297500</c:v>
                </c:pt>
                <c:pt idx="17">
                  <c:v>315000</c:v>
                </c:pt>
                <c:pt idx="18">
                  <c:v>332500</c:v>
                </c:pt>
                <c:pt idx="19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C-644C-9B6E-E6EBB4A7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69728"/>
        <c:axId val="399871440"/>
      </c:lineChart>
      <c:catAx>
        <c:axId val="39986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1440"/>
        <c:crosses val="autoZero"/>
        <c:auto val="1"/>
        <c:lblAlgn val="ctr"/>
        <c:lblOffset val="100"/>
        <c:noMultiLvlLbl val="0"/>
      </c:catAx>
      <c:valAx>
        <c:axId val="39987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612322</xdr:colOff>
      <xdr:row>10</xdr:row>
      <xdr:rowOff>79829</xdr:rowOff>
    </xdr:from>
    <xdr:to>
      <xdr:col>10</xdr:col>
      <xdr:colOff>68036</xdr:colOff>
      <xdr:row>24</xdr:row>
      <xdr:rowOff>29029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09ECA-5F3C-F337-1380-A89EF031F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702733</xdr:colOff>
      <xdr:row>0</xdr:row>
      <xdr:rowOff>0</xdr:rowOff>
    </xdr:from>
    <xdr:to>
      <xdr:col>10</xdr:col>
      <xdr:colOff>567266</xdr:colOff>
      <xdr:row>21</xdr:row>
      <xdr:rowOff>193675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E241D2-80B8-ECD4-C320-EC0C3F983F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84" t="20309"/>
        <a:stretch>
          <a:fillRect/>
        </a:stretch>
      </xdr:blipFill>
      <xdr:spPr>
        <a:xfrm>
          <a:off x="8729133" y="0"/>
          <a:ext cx="2810933" cy="446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41DE-13B7-EB4F-90AA-9B682AB20991}">
  <dimension ref="A1:D28"/>
  <sheetViews>
    <sheetView topLeftCell="A4" zoomScale="140" zoomScaleNormal="140" workbookViewId="0">
      <selection activeCell="L23" sqref="L23"/>
    </sheetView>
  </sheetViews>
  <sheetFormatPr baseColWidth="10" defaultColWidth="11.1640625" defaultRowHeight="16" x14ac:dyDescent="0.2"/>
  <cols>
    <col min="2" max="2" width="8.1640625" bestFit="1" customWidth="1"/>
    <col min="3" max="3" width="11.6640625" bestFit="1" customWidth="1"/>
    <col min="4" max="4" width="13.6640625" bestFit="1" customWidth="1"/>
  </cols>
  <sheetData>
    <row r="1" spans="1:4" s="2" customFormat="1" x14ac:dyDescent="0.2">
      <c r="A1" s="1"/>
      <c r="B1" s="1" t="s">
        <v>1</v>
      </c>
      <c r="C1" s="1" t="s">
        <v>2</v>
      </c>
    </row>
    <row r="2" spans="1:4" x14ac:dyDescent="0.2">
      <c r="A2" s="3" t="s">
        <v>0</v>
      </c>
      <c r="B2" s="3">
        <v>50000</v>
      </c>
      <c r="C2" s="3">
        <v>0</v>
      </c>
    </row>
    <row r="3" spans="1:4" x14ac:dyDescent="0.2">
      <c r="A3" s="3" t="s">
        <v>3</v>
      </c>
      <c r="B3" s="3">
        <v>125</v>
      </c>
      <c r="C3" s="3">
        <v>175</v>
      </c>
    </row>
    <row r="6" spans="1:4" x14ac:dyDescent="0.2">
      <c r="A6" s="3" t="s">
        <v>4</v>
      </c>
      <c r="B6" s="3">
        <f>B2/(C3-B3)</f>
        <v>1000</v>
      </c>
    </row>
    <row r="8" spans="1:4" x14ac:dyDescent="0.2">
      <c r="B8" t="s">
        <v>4</v>
      </c>
      <c r="C8" t="s">
        <v>5</v>
      </c>
      <c r="D8" t="s">
        <v>6</v>
      </c>
    </row>
    <row r="9" spans="1:4" x14ac:dyDescent="0.2">
      <c r="B9">
        <v>100</v>
      </c>
      <c r="C9">
        <f>$B$2+$B$3*B9</f>
        <v>62500</v>
      </c>
      <c r="D9">
        <f>$C$3*B9</f>
        <v>17500</v>
      </c>
    </row>
    <row r="10" spans="1:4" x14ac:dyDescent="0.2">
      <c r="B10">
        <v>200</v>
      </c>
      <c r="C10">
        <f t="shared" ref="C10:C28" si="0">$B$2+$B$3*B10</f>
        <v>75000</v>
      </c>
      <c r="D10">
        <f t="shared" ref="D10:D28" si="1">$C$3*B10</f>
        <v>35000</v>
      </c>
    </row>
    <row r="11" spans="1:4" x14ac:dyDescent="0.2">
      <c r="B11">
        <v>300</v>
      </c>
      <c r="C11">
        <f t="shared" si="0"/>
        <v>87500</v>
      </c>
      <c r="D11">
        <f t="shared" si="1"/>
        <v>52500</v>
      </c>
    </row>
    <row r="12" spans="1:4" x14ac:dyDescent="0.2">
      <c r="B12">
        <v>400</v>
      </c>
      <c r="C12">
        <f t="shared" si="0"/>
        <v>100000</v>
      </c>
      <c r="D12">
        <f t="shared" si="1"/>
        <v>70000</v>
      </c>
    </row>
    <row r="13" spans="1:4" x14ac:dyDescent="0.2">
      <c r="B13">
        <v>500</v>
      </c>
      <c r="C13">
        <f t="shared" si="0"/>
        <v>112500</v>
      </c>
      <c r="D13">
        <f t="shared" si="1"/>
        <v>87500</v>
      </c>
    </row>
    <row r="14" spans="1:4" x14ac:dyDescent="0.2">
      <c r="B14">
        <v>600</v>
      </c>
      <c r="C14">
        <f t="shared" si="0"/>
        <v>125000</v>
      </c>
      <c r="D14">
        <f t="shared" si="1"/>
        <v>105000</v>
      </c>
    </row>
    <row r="15" spans="1:4" x14ac:dyDescent="0.2">
      <c r="B15">
        <v>700</v>
      </c>
      <c r="C15">
        <f t="shared" si="0"/>
        <v>137500</v>
      </c>
      <c r="D15">
        <f t="shared" si="1"/>
        <v>122500</v>
      </c>
    </row>
    <row r="16" spans="1:4" x14ac:dyDescent="0.2">
      <c r="B16">
        <v>800</v>
      </c>
      <c r="C16">
        <f t="shared" si="0"/>
        <v>150000</v>
      </c>
      <c r="D16">
        <f t="shared" si="1"/>
        <v>140000</v>
      </c>
    </row>
    <row r="17" spans="2:4" x14ac:dyDescent="0.2">
      <c r="B17">
        <v>900</v>
      </c>
      <c r="C17">
        <f t="shared" si="0"/>
        <v>162500</v>
      </c>
      <c r="D17">
        <f t="shared" si="1"/>
        <v>157500</v>
      </c>
    </row>
    <row r="18" spans="2:4" x14ac:dyDescent="0.2">
      <c r="B18" s="3">
        <v>1000</v>
      </c>
      <c r="C18" s="3">
        <f t="shared" si="0"/>
        <v>175000</v>
      </c>
      <c r="D18" s="3">
        <f t="shared" si="1"/>
        <v>175000</v>
      </c>
    </row>
    <row r="19" spans="2:4" x14ac:dyDescent="0.2">
      <c r="B19">
        <v>1100</v>
      </c>
      <c r="C19">
        <f t="shared" si="0"/>
        <v>187500</v>
      </c>
      <c r="D19">
        <f t="shared" si="1"/>
        <v>192500</v>
      </c>
    </row>
    <row r="20" spans="2:4" x14ac:dyDescent="0.2">
      <c r="B20">
        <v>1200</v>
      </c>
      <c r="C20">
        <f t="shared" si="0"/>
        <v>200000</v>
      </c>
      <c r="D20">
        <f t="shared" si="1"/>
        <v>210000</v>
      </c>
    </row>
    <row r="21" spans="2:4" x14ac:dyDescent="0.2">
      <c r="B21">
        <v>1300</v>
      </c>
      <c r="C21">
        <f t="shared" si="0"/>
        <v>212500</v>
      </c>
      <c r="D21">
        <f t="shared" si="1"/>
        <v>227500</v>
      </c>
    </row>
    <row r="22" spans="2:4" x14ac:dyDescent="0.2">
      <c r="B22">
        <v>1400</v>
      </c>
      <c r="C22">
        <f t="shared" si="0"/>
        <v>225000</v>
      </c>
      <c r="D22">
        <f t="shared" si="1"/>
        <v>245000</v>
      </c>
    </row>
    <row r="23" spans="2:4" x14ac:dyDescent="0.2">
      <c r="B23">
        <v>1500</v>
      </c>
      <c r="C23">
        <f t="shared" si="0"/>
        <v>237500</v>
      </c>
      <c r="D23">
        <f t="shared" si="1"/>
        <v>262500</v>
      </c>
    </row>
    <row r="24" spans="2:4" x14ac:dyDescent="0.2">
      <c r="B24">
        <v>1600</v>
      </c>
      <c r="C24">
        <f t="shared" si="0"/>
        <v>250000</v>
      </c>
      <c r="D24">
        <f t="shared" si="1"/>
        <v>280000</v>
      </c>
    </row>
    <row r="25" spans="2:4" x14ac:dyDescent="0.2">
      <c r="B25">
        <v>1700</v>
      </c>
      <c r="C25">
        <f t="shared" si="0"/>
        <v>262500</v>
      </c>
      <c r="D25">
        <f t="shared" si="1"/>
        <v>297500</v>
      </c>
    </row>
    <row r="26" spans="2:4" x14ac:dyDescent="0.2">
      <c r="B26">
        <v>1800</v>
      </c>
      <c r="C26">
        <f t="shared" si="0"/>
        <v>275000</v>
      </c>
      <c r="D26">
        <f t="shared" si="1"/>
        <v>315000</v>
      </c>
    </row>
    <row r="27" spans="2:4" x14ac:dyDescent="0.2">
      <c r="B27">
        <v>1900</v>
      </c>
      <c r="C27">
        <f t="shared" si="0"/>
        <v>287500</v>
      </c>
      <c r="D27">
        <f t="shared" si="1"/>
        <v>332500</v>
      </c>
    </row>
    <row r="28" spans="2:4" x14ac:dyDescent="0.2">
      <c r="B28">
        <v>2000</v>
      </c>
      <c r="C28">
        <f t="shared" si="0"/>
        <v>300000</v>
      </c>
      <c r="D28">
        <f t="shared" si="1"/>
        <v>350000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8D17-F470-CF47-BCA3-C768CE6F482A}">
  <dimension ref="A2:I19"/>
  <sheetViews>
    <sheetView zoomScale="111" zoomScaleNormal="178" workbookViewId="0">
      <selection activeCell="B32" sqref="B32"/>
    </sheetView>
  </sheetViews>
  <sheetFormatPr baseColWidth="10" defaultColWidth="23.6640625" defaultRowHeight="16" x14ac:dyDescent="0.2"/>
  <cols>
    <col min="1" max="1" width="25.1640625" bestFit="1" customWidth="1"/>
    <col min="4" max="4" width="12.1640625" bestFit="1" customWidth="1"/>
    <col min="5" max="5" width="9" bestFit="1" customWidth="1"/>
    <col min="6" max="7" width="7.1640625" bestFit="1" customWidth="1"/>
    <col min="8" max="8" width="67.5" bestFit="1" customWidth="1"/>
    <col min="9" max="9" width="13" bestFit="1" customWidth="1"/>
  </cols>
  <sheetData>
    <row r="2" spans="1:9" x14ac:dyDescent="0.2">
      <c r="A2" t="s">
        <v>8</v>
      </c>
    </row>
    <row r="3" spans="1:9" x14ac:dyDescent="0.2">
      <c r="A3" t="s">
        <v>9</v>
      </c>
    </row>
    <row r="4" spans="1:9" x14ac:dyDescent="0.2">
      <c r="A4" t="s">
        <v>10</v>
      </c>
    </row>
    <row r="5" spans="1:9" x14ac:dyDescent="0.2">
      <c r="I5" t="s">
        <v>16</v>
      </c>
    </row>
    <row r="6" spans="1:9" x14ac:dyDescent="0.2">
      <c r="E6" s="3" t="s">
        <v>11</v>
      </c>
      <c r="F6" s="3">
        <v>100</v>
      </c>
      <c r="G6" s="3">
        <v>700</v>
      </c>
      <c r="H6" s="3">
        <v>500</v>
      </c>
      <c r="I6" s="3">
        <v>522.24137191640045</v>
      </c>
    </row>
    <row r="7" spans="1:9" x14ac:dyDescent="0.2">
      <c r="A7" t="s">
        <v>8</v>
      </c>
      <c r="E7" s="3" t="s">
        <v>7</v>
      </c>
      <c r="F7" s="3">
        <f>-2.9*F6+3000</f>
        <v>2710</v>
      </c>
      <c r="G7" s="3">
        <f>-2.9*G6+3000</f>
        <v>970</v>
      </c>
      <c r="H7" s="3">
        <f t="shared" ref="H7:I7" si="0">-2.9*H6+3000</f>
        <v>1550</v>
      </c>
      <c r="I7" s="3">
        <f t="shared" si="0"/>
        <v>1485.5000214424388</v>
      </c>
    </row>
    <row r="8" spans="1:9" x14ac:dyDescent="0.2">
      <c r="E8" s="3" t="s">
        <v>12</v>
      </c>
      <c r="F8" s="3">
        <f>F6*F7</f>
        <v>271000</v>
      </c>
      <c r="G8" s="3">
        <f>G6*G7</f>
        <v>679000</v>
      </c>
      <c r="H8" s="3">
        <f t="shared" ref="H8:I8" si="1">H6*H7</f>
        <v>775000</v>
      </c>
      <c r="I8" s="3">
        <f t="shared" si="1"/>
        <v>775789.56917994155</v>
      </c>
    </row>
    <row r="9" spans="1:9" x14ac:dyDescent="0.2">
      <c r="E9" s="3" t="s">
        <v>14</v>
      </c>
      <c r="F9" s="3">
        <f>10*F7+5000</f>
        <v>32100</v>
      </c>
      <c r="G9" s="3">
        <f>10*G7+5000</f>
        <v>14700</v>
      </c>
      <c r="H9" s="3">
        <f t="shared" ref="H9:I9" si="2">10*H7+5000</f>
        <v>20500</v>
      </c>
      <c r="I9" s="3">
        <f t="shared" si="2"/>
        <v>19855.000214424388</v>
      </c>
    </row>
    <row r="10" spans="1:9" x14ac:dyDescent="0.2">
      <c r="E10" s="3" t="s">
        <v>13</v>
      </c>
      <c r="F10" s="3">
        <f>F8-F9</f>
        <v>238900</v>
      </c>
      <c r="G10" s="3">
        <f>G8-G9</f>
        <v>664300</v>
      </c>
      <c r="H10" s="3">
        <f t="shared" ref="H10:I10" si="3">H8-H9</f>
        <v>754500</v>
      </c>
      <c r="I10" s="3">
        <f t="shared" si="3"/>
        <v>755934.56896551722</v>
      </c>
    </row>
    <row r="12" spans="1:9" x14ac:dyDescent="0.2">
      <c r="H12" s="3" t="s">
        <v>15</v>
      </c>
    </row>
    <row r="15" spans="1:9" x14ac:dyDescent="0.2">
      <c r="D15" t="s">
        <v>17</v>
      </c>
      <c r="E15" s="3" t="s">
        <v>11</v>
      </c>
      <c r="F15">
        <v>522.24137848219834</v>
      </c>
    </row>
    <row r="16" spans="1:9" x14ac:dyDescent="0.2">
      <c r="E16" s="3" t="s">
        <v>7</v>
      </c>
      <c r="F16">
        <f>-2.9*F15+3000</f>
        <v>1485.5000024016249</v>
      </c>
    </row>
    <row r="17" spans="5:6" x14ac:dyDescent="0.2">
      <c r="E17" s="3" t="s">
        <v>12</v>
      </c>
      <c r="F17">
        <f>F16*F15</f>
        <v>775789.56898953358</v>
      </c>
    </row>
    <row r="18" spans="5:6" x14ac:dyDescent="0.2">
      <c r="E18" s="3" t="s">
        <v>14</v>
      </c>
      <c r="F18">
        <f>10*F16+5000</f>
        <v>19855.000024016248</v>
      </c>
    </row>
    <row r="19" spans="5:6" x14ac:dyDescent="0.2">
      <c r="E19" s="3" t="s">
        <v>13</v>
      </c>
      <c r="F19">
        <f>F17-F18</f>
        <v>755934.56896551733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1C12-E7D3-EA4C-AEF7-71D8E632EC3F}">
  <dimension ref="A1:F16"/>
  <sheetViews>
    <sheetView zoomScale="150" zoomScaleNormal="219" workbookViewId="0">
      <selection activeCell="E18" sqref="E18"/>
    </sheetView>
  </sheetViews>
  <sheetFormatPr baseColWidth="10" defaultRowHeight="16" x14ac:dyDescent="0.2"/>
  <cols>
    <col min="1" max="1" width="31.33203125" customWidth="1"/>
    <col min="5" max="5" width="27.1640625" customWidth="1"/>
  </cols>
  <sheetData>
    <row r="1" spans="1:6" x14ac:dyDescent="0.2">
      <c r="A1" t="s">
        <v>21</v>
      </c>
      <c r="B1">
        <v>9</v>
      </c>
    </row>
    <row r="2" spans="1:6" x14ac:dyDescent="0.2">
      <c r="A2" t="s">
        <v>22</v>
      </c>
      <c r="B2">
        <v>4000</v>
      </c>
      <c r="E2" s="3" t="s">
        <v>18</v>
      </c>
    </row>
    <row r="3" spans="1:6" x14ac:dyDescent="0.2">
      <c r="A3" t="s">
        <v>23</v>
      </c>
      <c r="B3">
        <v>10000</v>
      </c>
    </row>
    <row r="4" spans="1:6" x14ac:dyDescent="0.2">
      <c r="A4" t="s">
        <v>24</v>
      </c>
      <c r="B4">
        <v>1000</v>
      </c>
    </row>
    <row r="10" spans="1:6" x14ac:dyDescent="0.2">
      <c r="D10" t="s">
        <v>28</v>
      </c>
      <c r="E10" t="s">
        <v>26</v>
      </c>
      <c r="F10" t="s">
        <v>25</v>
      </c>
    </row>
    <row r="11" spans="1:6" x14ac:dyDescent="0.2">
      <c r="C11" s="3" t="s">
        <v>11</v>
      </c>
      <c r="D11">
        <v>10</v>
      </c>
      <c r="E11" s="4">
        <v>15.73591543715418</v>
      </c>
      <c r="F11" s="3">
        <v>15.384154929583019</v>
      </c>
    </row>
    <row r="12" spans="1:6" x14ac:dyDescent="0.2">
      <c r="C12" s="3" t="s">
        <v>19</v>
      </c>
      <c r="D12">
        <v>500</v>
      </c>
      <c r="E12" s="4">
        <v>1000</v>
      </c>
      <c r="F12" s="3">
        <v>0.99999999999999956</v>
      </c>
    </row>
    <row r="13" spans="1:6" x14ac:dyDescent="0.2">
      <c r="C13" s="3" t="s">
        <v>7</v>
      </c>
      <c r="D13">
        <f>(-142*D11)+(0.1*D12)+3091</f>
        <v>1721</v>
      </c>
      <c r="E13" s="4">
        <f>(-142*E11)+(0.1*E12)+3091</f>
        <v>956.50000792410628</v>
      </c>
      <c r="F13" s="3">
        <f>-142*F11+0.1*F12+3091</f>
        <v>906.5499999992112</v>
      </c>
    </row>
    <row r="14" spans="1:6" x14ac:dyDescent="0.2">
      <c r="C14" s="3" t="s">
        <v>20</v>
      </c>
      <c r="D14">
        <f>(D11-B1)*D13-D12</f>
        <v>1221</v>
      </c>
      <c r="E14" s="4">
        <f>(E11-B1)*E13-E12</f>
        <v>5442.9031690140828</v>
      </c>
      <c r="F14" s="3">
        <f>(F11-B1)*F13-F12</f>
        <v>5786.5556514084501</v>
      </c>
    </row>
    <row r="16" spans="1:6" x14ac:dyDescent="0.2">
      <c r="E16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8546-F540-F641-9298-95A7799865C4}">
  <dimension ref="A1:E11"/>
  <sheetViews>
    <sheetView zoomScale="150" zoomScaleNormal="223" workbookViewId="0">
      <selection activeCell="A8" sqref="A8:B11"/>
    </sheetView>
  </sheetViews>
  <sheetFormatPr baseColWidth="10" defaultColWidth="9.6640625" defaultRowHeight="16" x14ac:dyDescent="0.2"/>
  <cols>
    <col min="1" max="1" width="22.6640625" style="6" bestFit="1" customWidth="1"/>
    <col min="2" max="2" width="24.33203125" style="6" bestFit="1" customWidth="1"/>
    <col min="3" max="3" width="22.6640625" style="6" bestFit="1" customWidth="1"/>
    <col min="4" max="4" width="15.6640625" style="6" bestFit="1" customWidth="1"/>
    <col min="5" max="5" width="10.33203125" style="6" bestFit="1" customWidth="1"/>
    <col min="6" max="16384" width="9.6640625" style="6"/>
  </cols>
  <sheetData>
    <row r="1" spans="1:5" x14ac:dyDescent="0.2">
      <c r="A1" s="5"/>
      <c r="B1" s="8" t="s">
        <v>35</v>
      </c>
      <c r="C1" s="8"/>
      <c r="D1" s="8"/>
    </row>
    <row r="2" spans="1:5" x14ac:dyDescent="0.2">
      <c r="A2" s="5" t="s">
        <v>33</v>
      </c>
      <c r="B2" s="5" t="s">
        <v>31</v>
      </c>
      <c r="C2" s="5" t="s">
        <v>32</v>
      </c>
      <c r="D2" s="5" t="s">
        <v>34</v>
      </c>
      <c r="E2" s="5" t="s">
        <v>39</v>
      </c>
    </row>
    <row r="3" spans="1:5" x14ac:dyDescent="0.2">
      <c r="A3" s="7" t="s">
        <v>29</v>
      </c>
      <c r="B3" s="7">
        <f>8*E3</f>
        <v>6300.0000000000027</v>
      </c>
      <c r="C3" s="7">
        <f>4*E3</f>
        <v>3150.0000000000014</v>
      </c>
      <c r="D3" s="7">
        <f>2*E3</f>
        <v>1575.0000000000007</v>
      </c>
      <c r="E3" s="7">
        <v>787.50000000000034</v>
      </c>
    </row>
    <row r="4" spans="1:5" x14ac:dyDescent="0.2">
      <c r="A4" s="7" t="s">
        <v>30</v>
      </c>
      <c r="B4" s="7">
        <f>10*E4</f>
        <v>4499.9999999999964</v>
      </c>
      <c r="C4" s="7">
        <f>3*E4</f>
        <v>1349.9999999999991</v>
      </c>
      <c r="D4" s="7">
        <f>1.6*E4</f>
        <v>719.99999999999955</v>
      </c>
      <c r="E4" s="7">
        <v>449.99999999999966</v>
      </c>
    </row>
    <row r="5" spans="1:5" x14ac:dyDescent="0.2">
      <c r="A5" s="5" t="s">
        <v>40</v>
      </c>
      <c r="B5" s="5">
        <f>B3+B4</f>
        <v>10800</v>
      </c>
      <c r="C5" s="5">
        <f>C3+C4</f>
        <v>4500</v>
      </c>
      <c r="D5" s="5">
        <f>D3+D4</f>
        <v>2295</v>
      </c>
      <c r="E5" s="5">
        <f>E3+E4</f>
        <v>1237.5</v>
      </c>
    </row>
    <row r="8" spans="1:5" x14ac:dyDescent="0.2">
      <c r="A8" s="5" t="s">
        <v>36</v>
      </c>
      <c r="B8" s="5" t="s">
        <v>37</v>
      </c>
      <c r="D8" s="5" t="s">
        <v>33</v>
      </c>
      <c r="E8" s="5" t="s">
        <v>38</v>
      </c>
    </row>
    <row r="9" spans="1:5" x14ac:dyDescent="0.2">
      <c r="A9" s="7" t="s">
        <v>31</v>
      </c>
      <c r="B9" s="7">
        <v>10800</v>
      </c>
      <c r="D9" s="7" t="s">
        <v>29</v>
      </c>
      <c r="E9" s="7">
        <f>4.9*E3</f>
        <v>3858.7500000000018</v>
      </c>
    </row>
    <row r="10" spans="1:5" x14ac:dyDescent="0.2">
      <c r="A10" s="7" t="s">
        <v>32</v>
      </c>
      <c r="B10" s="7">
        <v>4500</v>
      </c>
      <c r="D10" s="7" t="s">
        <v>30</v>
      </c>
      <c r="E10" s="7">
        <f>5.8*E4</f>
        <v>2609.9999999999977</v>
      </c>
    </row>
    <row r="11" spans="1:5" x14ac:dyDescent="0.2">
      <c r="A11" s="7" t="s">
        <v>34</v>
      </c>
      <c r="B11" s="7">
        <v>2500</v>
      </c>
      <c r="D11" s="5" t="s">
        <v>40</v>
      </c>
      <c r="E11" s="5">
        <f>E9+E10</f>
        <v>6468.75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CCA3-C98C-D144-89E7-2589BC3C5A25}">
  <dimension ref="A1:J33"/>
  <sheetViews>
    <sheetView zoomScale="108" zoomScaleNormal="195" workbookViewId="0">
      <selection activeCell="F35" sqref="F35"/>
    </sheetView>
  </sheetViews>
  <sheetFormatPr baseColWidth="10" defaultColWidth="22.6640625" defaultRowHeight="16" x14ac:dyDescent="0.2"/>
  <cols>
    <col min="1" max="1" width="28.33203125" bestFit="1" customWidth="1"/>
    <col min="2" max="2" width="17.83203125" customWidth="1"/>
    <col min="3" max="3" width="14.6640625" bestFit="1" customWidth="1"/>
    <col min="4" max="4" width="13.33203125" bestFit="1" customWidth="1"/>
    <col min="5" max="5" width="11" bestFit="1" customWidth="1"/>
  </cols>
  <sheetData>
    <row r="1" spans="1:10" x14ac:dyDescent="0.2">
      <c r="A1" s="17" t="s">
        <v>41</v>
      </c>
      <c r="B1" s="17" t="s">
        <v>42</v>
      </c>
      <c r="D1" s="17" t="s">
        <v>41</v>
      </c>
      <c r="E1" s="17" t="s">
        <v>42</v>
      </c>
      <c r="G1" s="17" t="s">
        <v>58</v>
      </c>
      <c r="H1" s="17" t="s">
        <v>4</v>
      </c>
      <c r="I1" s="17" t="s">
        <v>59</v>
      </c>
    </row>
    <row r="2" spans="1:10" x14ac:dyDescent="0.2">
      <c r="A2" s="7" t="s">
        <v>43</v>
      </c>
      <c r="B2" s="7">
        <v>25</v>
      </c>
      <c r="D2" s="7" t="s">
        <v>43</v>
      </c>
      <c r="E2" s="7">
        <f>SUM(H2:H4)</f>
        <v>25.000000260769518</v>
      </c>
      <c r="G2" s="7" t="s">
        <v>60</v>
      </c>
      <c r="H2" s="7">
        <v>10.000000260769518</v>
      </c>
      <c r="I2" s="7">
        <f>H2*C16</f>
        <v>1160.000030249264</v>
      </c>
    </row>
    <row r="3" spans="1:10" x14ac:dyDescent="0.2">
      <c r="A3" s="7" t="s">
        <v>44</v>
      </c>
      <c r="B3" s="7">
        <v>50</v>
      </c>
      <c r="D3" s="7" t="s">
        <v>44</v>
      </c>
      <c r="E3" s="7">
        <f>SUM(H5:H7)</f>
        <v>49.999900663776813</v>
      </c>
      <c r="G3" s="7" t="s">
        <v>61</v>
      </c>
      <c r="H3" s="7">
        <v>0</v>
      </c>
      <c r="I3" s="7">
        <f>H3*D16</f>
        <v>0</v>
      </c>
    </row>
    <row r="4" spans="1:10" x14ac:dyDescent="0.2">
      <c r="G4" s="7" t="s">
        <v>62</v>
      </c>
      <c r="H4" s="7">
        <v>15</v>
      </c>
      <c r="I4" s="1">
        <f>H4*E16</f>
        <v>1725</v>
      </c>
    </row>
    <row r="5" spans="1:10" x14ac:dyDescent="0.2">
      <c r="G5" s="7" t="s">
        <v>63</v>
      </c>
      <c r="H5" s="7">
        <v>9.9999997392304856</v>
      </c>
      <c r="I5" s="18">
        <f>H5*C17</f>
        <v>1099.9999713153534</v>
      </c>
      <c r="J5" s="19" t="s">
        <v>66</v>
      </c>
    </row>
    <row r="6" spans="1:10" x14ac:dyDescent="0.2">
      <c r="A6" s="17" t="s">
        <v>45</v>
      </c>
      <c r="B6" s="17" t="s">
        <v>46</v>
      </c>
      <c r="D6" s="17" t="s">
        <v>45</v>
      </c>
      <c r="E6" s="17" t="s">
        <v>46</v>
      </c>
      <c r="G6" s="7" t="s">
        <v>65</v>
      </c>
      <c r="H6" s="7">
        <v>39.999900924546324</v>
      </c>
      <c r="I6" s="7">
        <f>H6*D17</f>
        <v>3799.9905878319009</v>
      </c>
    </row>
    <row r="7" spans="1:10" x14ac:dyDescent="0.2">
      <c r="A7" s="7" t="s">
        <v>47</v>
      </c>
      <c r="B7" s="7">
        <v>20</v>
      </c>
      <c r="D7" s="7" t="s">
        <v>47</v>
      </c>
      <c r="E7" s="7">
        <f>H2+H5</f>
        <v>20.000000000000004</v>
      </c>
      <c r="G7" s="7" t="s">
        <v>64</v>
      </c>
      <c r="H7" s="7">
        <v>0</v>
      </c>
      <c r="I7" s="7">
        <f>H7*E17</f>
        <v>0</v>
      </c>
    </row>
    <row r="8" spans="1:10" x14ac:dyDescent="0.2">
      <c r="A8" s="7" t="s">
        <v>48</v>
      </c>
      <c r="B8" s="7">
        <v>25</v>
      </c>
      <c r="D8" s="7" t="s">
        <v>48</v>
      </c>
      <c r="E8" s="7">
        <f>H3+H6</f>
        <v>39.999900924546324</v>
      </c>
      <c r="G8" s="3" t="s">
        <v>40</v>
      </c>
      <c r="H8" s="3">
        <f>SUM(H2:H7)</f>
        <v>74.999900924546324</v>
      </c>
      <c r="I8" s="3">
        <f>SUM(I2:I7)</f>
        <v>7784.9905893965188</v>
      </c>
    </row>
    <row r="9" spans="1:10" x14ac:dyDescent="0.2">
      <c r="A9" s="7" t="s">
        <v>49</v>
      </c>
      <c r="B9" s="7">
        <v>15</v>
      </c>
      <c r="D9" s="7" t="s">
        <v>49</v>
      </c>
      <c r="E9" s="7">
        <f>H4+H7</f>
        <v>15</v>
      </c>
    </row>
    <row r="11" spans="1:10" x14ac:dyDescent="0.2">
      <c r="H11" s="19" t="s">
        <v>69</v>
      </c>
    </row>
    <row r="14" spans="1:10" x14ac:dyDescent="0.2">
      <c r="A14" s="14" t="s">
        <v>51</v>
      </c>
      <c r="B14" s="15"/>
      <c r="C14" s="14" t="s">
        <v>52</v>
      </c>
      <c r="D14" s="16"/>
      <c r="E14" s="15"/>
    </row>
    <row r="15" spans="1:10" x14ac:dyDescent="0.2">
      <c r="A15" s="7"/>
      <c r="B15" s="7" t="s">
        <v>53</v>
      </c>
      <c r="C15" s="7" t="s">
        <v>47</v>
      </c>
      <c r="D15" s="7" t="s">
        <v>54</v>
      </c>
      <c r="E15" s="7" t="s">
        <v>55</v>
      </c>
    </row>
    <row r="16" spans="1:10" ht="17" customHeight="1" x14ac:dyDescent="0.2">
      <c r="A16" s="9" t="s">
        <v>50</v>
      </c>
      <c r="B16" s="7" t="s">
        <v>56</v>
      </c>
      <c r="C16" s="7">
        <v>116</v>
      </c>
      <c r="D16" s="7">
        <v>106</v>
      </c>
      <c r="E16" s="7">
        <v>115</v>
      </c>
    </row>
    <row r="17" spans="1:10" x14ac:dyDescent="0.2">
      <c r="A17" s="10"/>
      <c r="B17" s="7" t="s">
        <v>57</v>
      </c>
      <c r="C17" s="7">
        <v>110</v>
      </c>
      <c r="D17" s="7">
        <v>95</v>
      </c>
      <c r="E17" s="7">
        <v>112</v>
      </c>
    </row>
    <row r="20" spans="1:10" s="19" customFormat="1" x14ac:dyDescent="0.2">
      <c r="G20" s="19" t="s">
        <v>68</v>
      </c>
    </row>
    <row r="24" spans="1:10" x14ac:dyDescent="0.2">
      <c r="C24" s="17" t="s">
        <v>41</v>
      </c>
      <c r="D24" s="17" t="s">
        <v>42</v>
      </c>
    </row>
    <row r="25" spans="1:10" x14ac:dyDescent="0.2">
      <c r="C25" s="7" t="s">
        <v>43</v>
      </c>
      <c r="D25" s="7">
        <f>SUM(H27:H29)</f>
        <v>60</v>
      </c>
    </row>
    <row r="26" spans="1:10" x14ac:dyDescent="0.2">
      <c r="C26" s="7" t="s">
        <v>44</v>
      </c>
      <c r="D26" s="7">
        <f>SUM(H30:H32)</f>
        <v>150</v>
      </c>
      <c r="G26" s="17" t="s">
        <v>58</v>
      </c>
      <c r="H26" s="17" t="s">
        <v>4</v>
      </c>
      <c r="I26" s="17" t="s">
        <v>59</v>
      </c>
    </row>
    <row r="27" spans="1:10" x14ac:dyDescent="0.2">
      <c r="G27" s="7" t="s">
        <v>60</v>
      </c>
      <c r="H27" s="7">
        <v>10</v>
      </c>
      <c r="I27" s="7">
        <f>H27*C16</f>
        <v>1160</v>
      </c>
    </row>
    <row r="28" spans="1:10" x14ac:dyDescent="0.2">
      <c r="G28" s="7" t="s">
        <v>61</v>
      </c>
      <c r="H28" s="7">
        <v>20</v>
      </c>
      <c r="I28" s="7">
        <f>H28*D16</f>
        <v>2120</v>
      </c>
    </row>
    <row r="29" spans="1:10" x14ac:dyDescent="0.2">
      <c r="C29" s="17" t="s">
        <v>45</v>
      </c>
      <c r="D29" s="17" t="s">
        <v>46</v>
      </c>
      <c r="G29" s="7" t="s">
        <v>62</v>
      </c>
      <c r="H29" s="7">
        <v>30</v>
      </c>
      <c r="I29" s="1">
        <f>H29*E16</f>
        <v>3450</v>
      </c>
      <c r="J29" s="19" t="s">
        <v>67</v>
      </c>
    </row>
    <row r="30" spans="1:10" x14ac:dyDescent="0.2">
      <c r="C30" s="7" t="s">
        <v>47</v>
      </c>
      <c r="D30" s="7">
        <f>H27+H30</f>
        <v>50</v>
      </c>
      <c r="G30" s="7" t="s">
        <v>63</v>
      </c>
      <c r="H30" s="7">
        <v>40</v>
      </c>
      <c r="I30" s="18">
        <f>H30*C17</f>
        <v>4400</v>
      </c>
    </row>
    <row r="31" spans="1:10" x14ac:dyDescent="0.2">
      <c r="C31" s="7" t="s">
        <v>48</v>
      </c>
      <c r="D31" s="7">
        <f>H28+H31</f>
        <v>70</v>
      </c>
      <c r="G31" s="7" t="s">
        <v>65</v>
      </c>
      <c r="H31" s="7">
        <v>50</v>
      </c>
      <c r="I31" s="7">
        <f>H31*D17</f>
        <v>4750</v>
      </c>
    </row>
    <row r="32" spans="1:10" x14ac:dyDescent="0.2">
      <c r="C32" s="7" t="s">
        <v>49</v>
      </c>
      <c r="D32" s="7">
        <f>H29+H32</f>
        <v>90</v>
      </c>
      <c r="G32" s="7" t="s">
        <v>64</v>
      </c>
      <c r="H32" s="7">
        <v>60</v>
      </c>
      <c r="I32" s="7">
        <f>H32*E17</f>
        <v>6720</v>
      </c>
    </row>
    <row r="33" spans="7:9" x14ac:dyDescent="0.2">
      <c r="G33" s="3" t="s">
        <v>40</v>
      </c>
      <c r="H33" s="7">
        <f>SUM(H27:H32)</f>
        <v>210</v>
      </c>
      <c r="I33" s="3">
        <f>SUM(I27:I32)</f>
        <v>22600</v>
      </c>
    </row>
  </sheetData>
  <mergeCells count="3">
    <mergeCell ref="A16:A17"/>
    <mergeCell ref="A14:B14"/>
    <mergeCell ref="C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84B-30C2-9348-942A-DE3F6CF9BB29}">
  <dimension ref="A1:M260"/>
  <sheetViews>
    <sheetView tabSelected="1" zoomScale="143" zoomScaleNormal="181" workbookViewId="0">
      <selection activeCell="F19" sqref="F19"/>
    </sheetView>
  </sheetViews>
  <sheetFormatPr baseColWidth="10" defaultColWidth="9.5" defaultRowHeight="16" x14ac:dyDescent="0.2"/>
  <cols>
    <col min="1" max="1" width="9.83203125" bestFit="1" customWidth="1"/>
    <col min="3" max="3" width="13.5" customWidth="1"/>
    <col min="4" max="4" width="13.6640625" customWidth="1"/>
    <col min="7" max="7" width="21.1640625" bestFit="1" customWidth="1"/>
    <col min="8" max="8" width="28.5" bestFit="1" customWidth="1"/>
  </cols>
  <sheetData>
    <row r="1" spans="1:13" x14ac:dyDescent="0.2">
      <c r="A1" s="5" t="s">
        <v>70</v>
      </c>
    </row>
    <row r="2" spans="1:13" x14ac:dyDescent="0.2">
      <c r="A2" s="7">
        <v>620</v>
      </c>
    </row>
    <row r="3" spans="1:13" x14ac:dyDescent="0.2">
      <c r="A3" s="7">
        <v>1050</v>
      </c>
      <c r="B3" s="3" t="s">
        <v>78</v>
      </c>
      <c r="C3" s="3" t="s">
        <v>79</v>
      </c>
      <c r="G3" s="11" t="s">
        <v>71</v>
      </c>
      <c r="H3" s="13"/>
      <c r="I3" s="12"/>
      <c r="M3" t="s">
        <v>77</v>
      </c>
    </row>
    <row r="4" spans="1:13" x14ac:dyDescent="0.2">
      <c r="A4" s="7">
        <v>1200</v>
      </c>
      <c r="B4" s="1">
        <f>AVERAGE(A2:A7)</f>
        <v>1136.6666666666667</v>
      </c>
      <c r="C4" s="1">
        <f>STDEV(A2:A7)</f>
        <v>369.3598065121144</v>
      </c>
      <c r="G4" s="7" t="s">
        <v>73</v>
      </c>
      <c r="H4" s="7" t="s">
        <v>74</v>
      </c>
      <c r="I4" s="7"/>
    </row>
    <row r="5" spans="1:13" x14ac:dyDescent="0.2">
      <c r="A5" s="7">
        <v>1480</v>
      </c>
      <c r="G5" s="7" t="s">
        <v>75</v>
      </c>
      <c r="H5" s="7" t="s">
        <v>76</v>
      </c>
      <c r="I5" s="7"/>
    </row>
    <row r="6" spans="1:13" x14ac:dyDescent="0.2">
      <c r="A6" s="7">
        <v>870</v>
      </c>
      <c r="G6" s="7"/>
      <c r="H6" s="7" t="s">
        <v>72</v>
      </c>
      <c r="I6" s="7"/>
    </row>
    <row r="7" spans="1:13" x14ac:dyDescent="0.2">
      <c r="A7" s="7">
        <v>1600</v>
      </c>
    </row>
    <row r="13" spans="1:13" x14ac:dyDescent="0.2">
      <c r="B13" s="5" t="s">
        <v>80</v>
      </c>
      <c r="C13" s="5" t="s">
        <v>81</v>
      </c>
      <c r="D13" s="5" t="s">
        <v>82</v>
      </c>
      <c r="G13" s="5" t="s">
        <v>81</v>
      </c>
      <c r="H13" s="5" t="s">
        <v>82</v>
      </c>
    </row>
    <row r="14" spans="1:13" x14ac:dyDescent="0.2">
      <c r="B14" s="3">
        <v>-340.72952914237976</v>
      </c>
      <c r="C14" s="7">
        <f>B14*2</f>
        <v>-681.45905828475952</v>
      </c>
      <c r="D14" s="7">
        <f>IF(B14&lt;=1000,1500,(B14-1000)*3.5+1500)</f>
        <v>1500</v>
      </c>
      <c r="F14" s="3" t="s">
        <v>83</v>
      </c>
      <c r="G14" s="1">
        <f>AVERAGE(C14:C253)</f>
        <v>2285.0382557920743</v>
      </c>
      <c r="H14" s="1">
        <f>AVERAGE(D14:D253)</f>
        <v>2357.1321965108064</v>
      </c>
    </row>
    <row r="15" spans="1:13" x14ac:dyDescent="0.2">
      <c r="B15" s="3">
        <v>1161.2054056798224</v>
      </c>
      <c r="C15" s="7">
        <f t="shared" ref="C15:C78" si="0">B15*2</f>
        <v>2322.4108113596449</v>
      </c>
      <c r="D15" s="7">
        <f t="shared" ref="D15:D78" si="1">IF(B15&lt;=1000,1500,(B15-1000)*3.5+1500)</f>
        <v>2064.2189198793785</v>
      </c>
      <c r="F15" s="3" t="s">
        <v>84</v>
      </c>
      <c r="G15" s="1">
        <f>STDEV(C14:C253)</f>
        <v>812.75551031748341</v>
      </c>
      <c r="H15" s="1">
        <f>STDEV(D14:D253)</f>
        <v>945.03895830540444</v>
      </c>
    </row>
    <row r="16" spans="1:13" x14ac:dyDescent="0.2">
      <c r="B16" s="3">
        <v>396.7391246818006</v>
      </c>
      <c r="C16" s="7">
        <f t="shared" si="0"/>
        <v>793.47824936360121</v>
      </c>
      <c r="D16" s="7">
        <f t="shared" si="1"/>
        <v>1500</v>
      </c>
      <c r="F16" s="3" t="s">
        <v>85</v>
      </c>
      <c r="G16" s="1">
        <f>MIN(C14:C253)</f>
        <v>-681.45905828475952</v>
      </c>
      <c r="H16" s="1">
        <f>MIN(D14:D253)</f>
        <v>1500</v>
      </c>
    </row>
    <row r="17" spans="2:8" x14ac:dyDescent="0.2">
      <c r="B17" s="3">
        <v>1495.8549975575006</v>
      </c>
      <c r="C17" s="7">
        <f t="shared" si="0"/>
        <v>2991.7099951150012</v>
      </c>
      <c r="D17" s="7">
        <f t="shared" si="1"/>
        <v>3235.4924914512521</v>
      </c>
      <c r="F17" s="3" t="s">
        <v>86</v>
      </c>
      <c r="G17" s="1">
        <f>MAX(C14:C253)</f>
        <v>4546.8682961314917</v>
      </c>
      <c r="H17" s="1">
        <f>MAX(D14:D253)</f>
        <v>5957.0195182301104</v>
      </c>
    </row>
    <row r="18" spans="2:8" x14ac:dyDescent="0.2">
      <c r="B18" s="3">
        <v>723.22096528415568</v>
      </c>
      <c r="C18" s="7">
        <f t="shared" si="0"/>
        <v>1446.4419305683114</v>
      </c>
      <c r="D18" s="7">
        <f t="shared" si="1"/>
        <v>1500</v>
      </c>
    </row>
    <row r="19" spans="2:8" x14ac:dyDescent="0.2">
      <c r="B19" s="3">
        <v>1562.9824186192418</v>
      </c>
      <c r="C19" s="7">
        <f t="shared" si="0"/>
        <v>3125.9648372384836</v>
      </c>
      <c r="D19" s="7">
        <f t="shared" si="1"/>
        <v>3470.4384651673463</v>
      </c>
    </row>
    <row r="20" spans="2:8" x14ac:dyDescent="0.2">
      <c r="B20" s="3">
        <v>810.5718559648376</v>
      </c>
      <c r="C20" s="5">
        <f t="shared" si="0"/>
        <v>1621.1437119296752</v>
      </c>
      <c r="D20" s="5">
        <f t="shared" si="1"/>
        <v>1500</v>
      </c>
    </row>
    <row r="21" spans="2:8" x14ac:dyDescent="0.2">
      <c r="B21" s="3">
        <v>1347.1096333717578</v>
      </c>
      <c r="C21" s="7">
        <f t="shared" si="0"/>
        <v>2694.2192667435156</v>
      </c>
      <c r="D21" s="7">
        <f t="shared" si="1"/>
        <v>2714.8837168011523</v>
      </c>
    </row>
    <row r="22" spans="2:8" x14ac:dyDescent="0.2">
      <c r="B22" s="3">
        <v>1348.9906912412262</v>
      </c>
      <c r="C22" s="7">
        <f t="shared" si="0"/>
        <v>2697.9813824824523</v>
      </c>
      <c r="D22" s="7">
        <f t="shared" si="1"/>
        <v>2721.4674193442916</v>
      </c>
    </row>
    <row r="23" spans="2:8" x14ac:dyDescent="0.2">
      <c r="B23" s="3">
        <v>1372.998929838388</v>
      </c>
      <c r="C23" s="7">
        <f t="shared" si="0"/>
        <v>2745.997859676776</v>
      </c>
      <c r="D23" s="7">
        <f t="shared" si="1"/>
        <v>2805.496254434358</v>
      </c>
    </row>
    <row r="24" spans="2:8" x14ac:dyDescent="0.2">
      <c r="B24" s="3">
        <v>1168.4938756673655</v>
      </c>
      <c r="C24" s="7">
        <f t="shared" si="0"/>
        <v>2336.987751334731</v>
      </c>
      <c r="D24" s="7">
        <f t="shared" si="1"/>
        <v>2089.7285648357793</v>
      </c>
    </row>
    <row r="25" spans="2:8" x14ac:dyDescent="0.2">
      <c r="B25" s="3">
        <v>612.66896253192681</v>
      </c>
      <c r="C25" s="7">
        <f t="shared" si="0"/>
        <v>1225.3379250638536</v>
      </c>
      <c r="D25" s="7">
        <f t="shared" si="1"/>
        <v>1500</v>
      </c>
    </row>
    <row r="26" spans="2:8" x14ac:dyDescent="0.2">
      <c r="B26" s="3">
        <v>968.39361802386702</v>
      </c>
      <c r="C26" s="7">
        <f t="shared" si="0"/>
        <v>1936.787236047734</v>
      </c>
      <c r="D26" s="7">
        <f t="shared" si="1"/>
        <v>1500</v>
      </c>
    </row>
    <row r="27" spans="2:8" x14ac:dyDescent="0.2">
      <c r="B27" s="3">
        <v>735.51244511810364</v>
      </c>
      <c r="C27" s="5">
        <f t="shared" si="0"/>
        <v>1471.0248902362073</v>
      </c>
      <c r="D27" s="5">
        <f t="shared" si="1"/>
        <v>1500</v>
      </c>
    </row>
    <row r="28" spans="2:8" x14ac:dyDescent="0.2">
      <c r="B28" s="3">
        <v>844.32937754291925</v>
      </c>
      <c r="C28" s="7">
        <f t="shared" si="0"/>
        <v>1688.6587550858385</v>
      </c>
      <c r="D28" s="7">
        <f t="shared" si="1"/>
        <v>1500</v>
      </c>
    </row>
    <row r="29" spans="2:8" x14ac:dyDescent="0.2">
      <c r="B29" s="3">
        <v>701.2095677794714</v>
      </c>
      <c r="C29" s="7">
        <f t="shared" si="0"/>
        <v>1402.4191355589428</v>
      </c>
      <c r="D29" s="7">
        <f t="shared" si="1"/>
        <v>1500</v>
      </c>
    </row>
    <row r="30" spans="2:8" x14ac:dyDescent="0.2">
      <c r="B30" s="3">
        <v>1314.3392057202727</v>
      </c>
      <c r="C30" s="7">
        <f t="shared" si="0"/>
        <v>2628.6784114405455</v>
      </c>
      <c r="D30" s="7">
        <f t="shared" si="1"/>
        <v>2600.1872200209546</v>
      </c>
    </row>
    <row r="31" spans="2:8" x14ac:dyDescent="0.2">
      <c r="B31" s="3">
        <v>447.2407461265102</v>
      </c>
      <c r="C31" s="7">
        <f t="shared" si="0"/>
        <v>894.48149225302041</v>
      </c>
      <c r="D31" s="7">
        <f t="shared" si="1"/>
        <v>1500</v>
      </c>
    </row>
    <row r="32" spans="2:8" x14ac:dyDescent="0.2">
      <c r="B32" s="3">
        <v>1168.172954777503</v>
      </c>
      <c r="C32" s="7">
        <f t="shared" si="0"/>
        <v>2336.3459095550061</v>
      </c>
      <c r="D32" s="7">
        <f t="shared" si="1"/>
        <v>2088.6053417212606</v>
      </c>
    </row>
    <row r="33" spans="2:4" x14ac:dyDescent="0.2">
      <c r="B33" s="3">
        <v>907.9287663383293</v>
      </c>
      <c r="C33" s="7">
        <f t="shared" si="0"/>
        <v>1815.8575326766586</v>
      </c>
      <c r="D33" s="7">
        <f t="shared" si="1"/>
        <v>1500</v>
      </c>
    </row>
    <row r="34" spans="2:4" x14ac:dyDescent="0.2">
      <c r="B34" s="3">
        <v>1299.2710260562599</v>
      </c>
      <c r="C34" s="5">
        <f t="shared" si="0"/>
        <v>2598.5420521125197</v>
      </c>
      <c r="D34" s="5">
        <f t="shared" si="1"/>
        <v>2547.4485911969095</v>
      </c>
    </row>
    <row r="35" spans="2:4" x14ac:dyDescent="0.2">
      <c r="B35" s="3">
        <v>1382.5191633998766</v>
      </c>
      <c r="C35" s="7">
        <f t="shared" si="0"/>
        <v>2765.0383267997531</v>
      </c>
      <c r="D35" s="7">
        <f t="shared" si="1"/>
        <v>2838.817071899568</v>
      </c>
    </row>
    <row r="36" spans="2:4" x14ac:dyDescent="0.2">
      <c r="B36" s="3">
        <v>1000.6832935972052</v>
      </c>
      <c r="C36" s="7">
        <f t="shared" si="0"/>
        <v>2001.3665871944104</v>
      </c>
      <c r="D36" s="7">
        <f t="shared" si="1"/>
        <v>1502.3915275902182</v>
      </c>
    </row>
    <row r="37" spans="2:4" x14ac:dyDescent="0.2">
      <c r="B37" s="3">
        <v>1353.9853109990072</v>
      </c>
      <c r="C37" s="7">
        <f t="shared" si="0"/>
        <v>2707.9706219980144</v>
      </c>
      <c r="D37" s="7">
        <f t="shared" si="1"/>
        <v>2738.9485884965252</v>
      </c>
    </row>
    <row r="38" spans="2:4" x14ac:dyDescent="0.2">
      <c r="B38" s="3">
        <v>1028.7926075137075</v>
      </c>
      <c r="C38" s="7">
        <f t="shared" si="0"/>
        <v>2057.585215027415</v>
      </c>
      <c r="D38" s="7">
        <f t="shared" si="1"/>
        <v>1600.7741262979762</v>
      </c>
    </row>
    <row r="39" spans="2:4" x14ac:dyDescent="0.2">
      <c r="B39" s="3">
        <v>679.89286961284233</v>
      </c>
      <c r="C39" s="7">
        <f t="shared" si="0"/>
        <v>1359.7857392256847</v>
      </c>
      <c r="D39" s="7">
        <f t="shared" si="1"/>
        <v>1500</v>
      </c>
    </row>
    <row r="40" spans="2:4" x14ac:dyDescent="0.2">
      <c r="B40" s="3">
        <v>1012.4524904143182</v>
      </c>
      <c r="C40" s="7">
        <f t="shared" si="0"/>
        <v>2024.9049808286363</v>
      </c>
      <c r="D40" s="7">
        <f t="shared" si="1"/>
        <v>1543.5837164501136</v>
      </c>
    </row>
    <row r="41" spans="2:4" x14ac:dyDescent="0.2">
      <c r="B41" s="3">
        <v>1245.539220491366</v>
      </c>
      <c r="C41" s="5">
        <f t="shared" si="0"/>
        <v>2491.078440982732</v>
      </c>
      <c r="D41" s="5">
        <f t="shared" si="1"/>
        <v>2359.387271719781</v>
      </c>
    </row>
    <row r="42" spans="2:4" x14ac:dyDescent="0.2">
      <c r="B42" s="3">
        <v>1293.2335182825336</v>
      </c>
      <c r="C42" s="7">
        <f t="shared" si="0"/>
        <v>2586.4670365650672</v>
      </c>
      <c r="D42" s="7">
        <f t="shared" si="1"/>
        <v>2526.3173139888677</v>
      </c>
    </row>
    <row r="43" spans="2:4" x14ac:dyDescent="0.2">
      <c r="B43" s="3">
        <v>1453.8810621900775</v>
      </c>
      <c r="C43" s="7">
        <f t="shared" si="0"/>
        <v>2907.762124380155</v>
      </c>
      <c r="D43" s="7">
        <f t="shared" si="1"/>
        <v>3088.5837176652713</v>
      </c>
    </row>
    <row r="44" spans="2:4" x14ac:dyDescent="0.2">
      <c r="B44" s="3">
        <v>1270.5379090505739</v>
      </c>
      <c r="C44" s="7">
        <f t="shared" si="0"/>
        <v>2541.0758181011479</v>
      </c>
      <c r="D44" s="7">
        <f t="shared" si="1"/>
        <v>2446.8826816770088</v>
      </c>
    </row>
    <row r="45" spans="2:4" x14ac:dyDescent="0.2">
      <c r="B45" s="3">
        <v>525.68471872410737</v>
      </c>
      <c r="C45" s="7">
        <f t="shared" si="0"/>
        <v>1051.3694374482147</v>
      </c>
      <c r="D45" s="7">
        <f t="shared" si="1"/>
        <v>1500</v>
      </c>
    </row>
    <row r="46" spans="2:4" x14ac:dyDescent="0.2">
      <c r="B46" s="3">
        <v>529.37635771860369</v>
      </c>
      <c r="C46" s="7">
        <f t="shared" si="0"/>
        <v>1058.7527154372074</v>
      </c>
      <c r="D46" s="7">
        <f t="shared" si="1"/>
        <v>1500</v>
      </c>
    </row>
    <row r="47" spans="2:4" x14ac:dyDescent="0.2">
      <c r="B47" s="3">
        <v>812.86318916801247</v>
      </c>
      <c r="C47" s="7">
        <f t="shared" si="0"/>
        <v>1625.7263783360249</v>
      </c>
      <c r="D47" s="7">
        <f t="shared" si="1"/>
        <v>1500</v>
      </c>
    </row>
    <row r="48" spans="2:4" x14ac:dyDescent="0.2">
      <c r="B48" s="3">
        <v>1724.51427786774</v>
      </c>
      <c r="C48" s="5">
        <f t="shared" si="0"/>
        <v>3449.02855573548</v>
      </c>
      <c r="D48" s="5">
        <f t="shared" si="1"/>
        <v>4035.7999725370901</v>
      </c>
    </row>
    <row r="49" spans="2:4" x14ac:dyDescent="0.2">
      <c r="B49" s="3">
        <v>957.0967831962771</v>
      </c>
      <c r="C49" s="7">
        <f t="shared" si="0"/>
        <v>1914.1935663925542</v>
      </c>
      <c r="D49" s="7">
        <f t="shared" si="1"/>
        <v>1500</v>
      </c>
    </row>
    <row r="50" spans="2:4" x14ac:dyDescent="0.2">
      <c r="B50" s="3">
        <v>1165.2888618130528</v>
      </c>
      <c r="C50" s="7">
        <f t="shared" si="0"/>
        <v>2330.5777236261056</v>
      </c>
      <c r="D50" s="7">
        <f t="shared" si="1"/>
        <v>2078.5110163456848</v>
      </c>
    </row>
    <row r="51" spans="2:4" x14ac:dyDescent="0.2">
      <c r="B51" s="3">
        <v>417.78482298587915</v>
      </c>
      <c r="C51" s="7">
        <f t="shared" si="0"/>
        <v>835.56964597175829</v>
      </c>
      <c r="D51" s="7">
        <f t="shared" si="1"/>
        <v>1500</v>
      </c>
    </row>
    <row r="52" spans="2:4" x14ac:dyDescent="0.2">
      <c r="B52" s="3">
        <v>1801.5722078246763</v>
      </c>
      <c r="C52" s="7">
        <f t="shared" si="0"/>
        <v>3603.1444156493526</v>
      </c>
      <c r="D52" s="7">
        <f t="shared" si="1"/>
        <v>4305.502727386367</v>
      </c>
    </row>
    <row r="53" spans="2:4" x14ac:dyDescent="0.2">
      <c r="B53" s="3">
        <v>1101.1990723375784</v>
      </c>
      <c r="C53" s="7">
        <f t="shared" si="0"/>
        <v>2202.3981446751568</v>
      </c>
      <c r="D53" s="7">
        <f t="shared" si="1"/>
        <v>1854.1967531815244</v>
      </c>
    </row>
    <row r="54" spans="2:4" x14ac:dyDescent="0.2">
      <c r="B54" s="3">
        <v>1971.7265611519106</v>
      </c>
      <c r="C54" s="7">
        <f t="shared" si="0"/>
        <v>3943.4531223038211</v>
      </c>
      <c r="D54" s="7">
        <f t="shared" si="1"/>
        <v>4901.042964031687</v>
      </c>
    </row>
    <row r="55" spans="2:4" x14ac:dyDescent="0.2">
      <c r="B55" s="3">
        <v>1682.1208380691241</v>
      </c>
      <c r="C55" s="5">
        <f t="shared" si="0"/>
        <v>3364.2416761382483</v>
      </c>
      <c r="D55" s="5">
        <f t="shared" si="1"/>
        <v>3887.4229332419345</v>
      </c>
    </row>
    <row r="56" spans="2:4" x14ac:dyDescent="0.2">
      <c r="B56" s="3">
        <v>1590.8509369922394</v>
      </c>
      <c r="C56" s="7">
        <f t="shared" si="0"/>
        <v>3181.7018739844789</v>
      </c>
      <c r="D56" s="7">
        <f t="shared" si="1"/>
        <v>3567.978279472838</v>
      </c>
    </row>
    <row r="57" spans="2:4" x14ac:dyDescent="0.2">
      <c r="B57" s="3">
        <v>320.12754743965343</v>
      </c>
      <c r="C57" s="7">
        <f t="shared" si="0"/>
        <v>640.25509487930685</v>
      </c>
      <c r="D57" s="7">
        <f t="shared" si="1"/>
        <v>1500</v>
      </c>
    </row>
    <row r="58" spans="2:4" x14ac:dyDescent="0.2">
      <c r="B58" s="3">
        <v>1236.2983768810518</v>
      </c>
      <c r="C58" s="7">
        <f t="shared" si="0"/>
        <v>2472.5967537621036</v>
      </c>
      <c r="D58" s="7">
        <f t="shared" si="1"/>
        <v>2327.0443190836813</v>
      </c>
    </row>
    <row r="59" spans="2:4" x14ac:dyDescent="0.2">
      <c r="B59" s="3">
        <v>933.60201802289521</v>
      </c>
      <c r="C59" s="7">
        <f t="shared" si="0"/>
        <v>1867.2040360457904</v>
      </c>
      <c r="D59" s="7">
        <f t="shared" si="1"/>
        <v>1500</v>
      </c>
    </row>
    <row r="60" spans="2:4" x14ac:dyDescent="0.2">
      <c r="B60" s="3">
        <v>1161.5653404817858</v>
      </c>
      <c r="C60" s="7">
        <f t="shared" si="0"/>
        <v>2323.1306809635716</v>
      </c>
      <c r="D60" s="7">
        <f t="shared" si="1"/>
        <v>2065.4786916862504</v>
      </c>
    </row>
    <row r="61" spans="2:4" x14ac:dyDescent="0.2">
      <c r="B61" s="3">
        <v>1172.9712464614859</v>
      </c>
      <c r="C61" s="7">
        <f t="shared" si="0"/>
        <v>2345.9424929229717</v>
      </c>
      <c r="D61" s="7">
        <f t="shared" si="1"/>
        <v>2105.3993626152005</v>
      </c>
    </row>
    <row r="62" spans="2:4" x14ac:dyDescent="0.2">
      <c r="B62" s="3">
        <v>644.16283819929231</v>
      </c>
      <c r="C62" s="5">
        <f t="shared" si="0"/>
        <v>1288.3256763985846</v>
      </c>
      <c r="D62" s="5">
        <f t="shared" si="1"/>
        <v>1500</v>
      </c>
    </row>
    <row r="63" spans="2:4" x14ac:dyDescent="0.2">
      <c r="B63" s="3">
        <v>1380.8537308080413</v>
      </c>
      <c r="C63" s="7">
        <f t="shared" si="0"/>
        <v>2761.7074616160826</v>
      </c>
      <c r="D63" s="7">
        <f t="shared" si="1"/>
        <v>2832.9880578281445</v>
      </c>
    </row>
    <row r="64" spans="2:4" x14ac:dyDescent="0.2">
      <c r="B64" s="3">
        <v>581.12978038599249</v>
      </c>
      <c r="C64" s="7">
        <f t="shared" si="0"/>
        <v>1162.259560771985</v>
      </c>
      <c r="D64" s="7">
        <f t="shared" si="1"/>
        <v>1500</v>
      </c>
    </row>
    <row r="65" spans="2:4" x14ac:dyDescent="0.2">
      <c r="B65" s="3">
        <v>1633.8534972249472</v>
      </c>
      <c r="C65" s="7">
        <f t="shared" si="0"/>
        <v>3267.7069944498944</v>
      </c>
      <c r="D65" s="7">
        <f t="shared" si="1"/>
        <v>3718.4872402873152</v>
      </c>
    </row>
    <row r="66" spans="2:4" x14ac:dyDescent="0.2">
      <c r="B66" s="3">
        <v>1747.9125570219476</v>
      </c>
      <c r="C66" s="7">
        <f t="shared" si="0"/>
        <v>3495.8251140438952</v>
      </c>
      <c r="D66" s="7">
        <f t="shared" si="1"/>
        <v>4117.6939495768165</v>
      </c>
    </row>
    <row r="67" spans="2:4" x14ac:dyDescent="0.2">
      <c r="B67" s="3">
        <v>663.32244458072819</v>
      </c>
      <c r="C67" s="7">
        <f t="shared" si="0"/>
        <v>1326.6448891614564</v>
      </c>
      <c r="D67" s="7">
        <f t="shared" si="1"/>
        <v>1500</v>
      </c>
    </row>
    <row r="68" spans="2:4" x14ac:dyDescent="0.2">
      <c r="B68" s="3">
        <v>1078.5403794955637</v>
      </c>
      <c r="C68" s="7">
        <f t="shared" si="0"/>
        <v>2157.0807589911274</v>
      </c>
      <c r="D68" s="7">
        <f t="shared" si="1"/>
        <v>1774.8913282344729</v>
      </c>
    </row>
    <row r="69" spans="2:4" x14ac:dyDescent="0.2">
      <c r="B69" s="3">
        <v>1295.2916070219653</v>
      </c>
      <c r="C69" s="5">
        <f t="shared" si="0"/>
        <v>2590.5832140439306</v>
      </c>
      <c r="D69" s="5">
        <f t="shared" si="1"/>
        <v>2533.5206245768786</v>
      </c>
    </row>
    <row r="70" spans="2:4" x14ac:dyDescent="0.2">
      <c r="B70" s="3">
        <v>1730.3084730713745</v>
      </c>
      <c r="C70" s="7">
        <f t="shared" si="0"/>
        <v>3460.6169461427489</v>
      </c>
      <c r="D70" s="7">
        <f t="shared" si="1"/>
        <v>4056.0796557498106</v>
      </c>
    </row>
    <row r="71" spans="2:4" x14ac:dyDescent="0.2">
      <c r="B71" s="3">
        <v>1221.5578301778005</v>
      </c>
      <c r="C71" s="7">
        <f t="shared" si="0"/>
        <v>2443.115660355601</v>
      </c>
      <c r="D71" s="7">
        <f t="shared" si="1"/>
        <v>2275.4524056223017</v>
      </c>
    </row>
    <row r="72" spans="2:4" x14ac:dyDescent="0.2">
      <c r="B72" s="3">
        <v>1266.1519902224536</v>
      </c>
      <c r="C72" s="7">
        <f t="shared" si="0"/>
        <v>2532.3039804449072</v>
      </c>
      <c r="D72" s="7">
        <f t="shared" si="1"/>
        <v>2431.5319657785876</v>
      </c>
    </row>
    <row r="73" spans="2:4" x14ac:dyDescent="0.2">
      <c r="B73" s="3">
        <v>879.04672525956994</v>
      </c>
      <c r="C73" s="7">
        <f t="shared" si="0"/>
        <v>1758.0934505191399</v>
      </c>
      <c r="D73" s="7">
        <f t="shared" si="1"/>
        <v>1500</v>
      </c>
    </row>
    <row r="74" spans="2:4" x14ac:dyDescent="0.2">
      <c r="B74" s="3">
        <v>1248.3784264816786</v>
      </c>
      <c r="C74" s="7">
        <f t="shared" si="0"/>
        <v>2496.7568529633572</v>
      </c>
      <c r="D74" s="7">
        <f t="shared" si="1"/>
        <v>2369.3244926858752</v>
      </c>
    </row>
    <row r="75" spans="2:4" x14ac:dyDescent="0.2">
      <c r="B75" s="3">
        <v>363.99764283606783</v>
      </c>
      <c r="C75" s="7">
        <f t="shared" si="0"/>
        <v>727.99528567213565</v>
      </c>
      <c r="D75" s="7">
        <f t="shared" si="1"/>
        <v>1500</v>
      </c>
    </row>
    <row r="76" spans="2:4" x14ac:dyDescent="0.2">
      <c r="B76" s="3">
        <v>578.78391160676256</v>
      </c>
      <c r="C76" s="5">
        <f t="shared" si="0"/>
        <v>1157.5678232135251</v>
      </c>
      <c r="D76" s="5">
        <f t="shared" si="1"/>
        <v>1500</v>
      </c>
    </row>
    <row r="77" spans="2:4" x14ac:dyDescent="0.2">
      <c r="B77" s="3">
        <v>917.67721031038673</v>
      </c>
      <c r="C77" s="7">
        <f t="shared" si="0"/>
        <v>1835.3544206207735</v>
      </c>
      <c r="D77" s="7">
        <f t="shared" si="1"/>
        <v>1500</v>
      </c>
    </row>
    <row r="78" spans="2:4" x14ac:dyDescent="0.2">
      <c r="B78" s="3">
        <v>1731.9948808847694</v>
      </c>
      <c r="C78" s="7">
        <f t="shared" si="0"/>
        <v>3463.9897617695387</v>
      </c>
      <c r="D78" s="7">
        <f t="shared" si="1"/>
        <v>4061.9820830966928</v>
      </c>
    </row>
    <row r="79" spans="2:4" x14ac:dyDescent="0.2">
      <c r="B79" s="3">
        <v>1866.0382927749306</v>
      </c>
      <c r="C79" s="7">
        <f t="shared" ref="C79:C142" si="2">B79*2</f>
        <v>3732.0765855498612</v>
      </c>
      <c r="D79" s="7">
        <f t="shared" ref="D79:D142" si="3">IF(B79&lt;=1000,1500,(B79-1000)*3.5+1500)</f>
        <v>4531.1340247122571</v>
      </c>
    </row>
    <row r="80" spans="2:4" x14ac:dyDescent="0.2">
      <c r="B80" s="3">
        <v>577.065621456597</v>
      </c>
      <c r="C80" s="7">
        <f t="shared" si="2"/>
        <v>1154.131242913194</v>
      </c>
      <c r="D80" s="7">
        <f t="shared" si="3"/>
        <v>1500</v>
      </c>
    </row>
    <row r="81" spans="2:4" x14ac:dyDescent="0.2">
      <c r="B81" s="3">
        <v>1007.6160238270968</v>
      </c>
      <c r="C81" s="7">
        <f t="shared" si="2"/>
        <v>2015.2320476541936</v>
      </c>
      <c r="D81" s="7">
        <f t="shared" si="3"/>
        <v>1526.6560833948388</v>
      </c>
    </row>
    <row r="82" spans="2:4" x14ac:dyDescent="0.2">
      <c r="B82" s="3">
        <v>1435.9245945173025</v>
      </c>
      <c r="C82" s="7">
        <f t="shared" si="2"/>
        <v>2871.8491890346049</v>
      </c>
      <c r="D82" s="7">
        <f t="shared" si="3"/>
        <v>3025.7360808105586</v>
      </c>
    </row>
    <row r="83" spans="2:4" x14ac:dyDescent="0.2">
      <c r="B83" s="3">
        <v>938.16580672984128</v>
      </c>
      <c r="C83" s="5">
        <f t="shared" si="2"/>
        <v>1876.3316134596826</v>
      </c>
      <c r="D83" s="5">
        <f t="shared" si="3"/>
        <v>1500</v>
      </c>
    </row>
    <row r="84" spans="2:4" x14ac:dyDescent="0.2">
      <c r="B84" s="3">
        <v>115.95977483130991</v>
      </c>
      <c r="C84" s="7">
        <f t="shared" si="2"/>
        <v>231.91954966261983</v>
      </c>
      <c r="D84" s="7">
        <f t="shared" si="3"/>
        <v>1500</v>
      </c>
    </row>
    <row r="85" spans="2:4" x14ac:dyDescent="0.2">
      <c r="B85" s="3">
        <v>1170.8716267833661</v>
      </c>
      <c r="C85" s="7">
        <f t="shared" si="2"/>
        <v>2341.7432535667322</v>
      </c>
      <c r="D85" s="7">
        <f t="shared" si="3"/>
        <v>2098.0506937417813</v>
      </c>
    </row>
    <row r="86" spans="2:4" x14ac:dyDescent="0.2">
      <c r="B86" s="3">
        <v>681.11027147216373</v>
      </c>
      <c r="C86" s="7">
        <f t="shared" si="2"/>
        <v>1362.2205429443275</v>
      </c>
      <c r="D86" s="7">
        <f t="shared" si="3"/>
        <v>1500</v>
      </c>
    </row>
    <row r="87" spans="2:4" x14ac:dyDescent="0.2">
      <c r="B87" s="3">
        <v>1284.4478369800636</v>
      </c>
      <c r="C87" s="7">
        <f t="shared" si="2"/>
        <v>2568.8956739601272</v>
      </c>
      <c r="D87" s="7">
        <f t="shared" si="3"/>
        <v>2495.5674294302225</v>
      </c>
    </row>
    <row r="88" spans="2:4" x14ac:dyDescent="0.2">
      <c r="B88" s="3">
        <v>701.56027348394855</v>
      </c>
      <c r="C88" s="7">
        <f t="shared" si="2"/>
        <v>1403.1205469678971</v>
      </c>
      <c r="D88" s="7">
        <f t="shared" si="3"/>
        <v>1500</v>
      </c>
    </row>
    <row r="89" spans="2:4" x14ac:dyDescent="0.2">
      <c r="B89" s="3">
        <v>1531.9827191718214</v>
      </c>
      <c r="C89" s="7">
        <f t="shared" si="2"/>
        <v>3063.9654383436427</v>
      </c>
      <c r="D89" s="7">
        <f t="shared" si="3"/>
        <v>3361.9395171013748</v>
      </c>
    </row>
    <row r="90" spans="2:4" x14ac:dyDescent="0.2">
      <c r="B90" s="3">
        <v>1402.2992168350465</v>
      </c>
      <c r="C90" s="5">
        <f t="shared" si="2"/>
        <v>2804.5984336700931</v>
      </c>
      <c r="D90" s="5">
        <f t="shared" si="3"/>
        <v>2908.0472589226629</v>
      </c>
    </row>
    <row r="91" spans="2:4" x14ac:dyDescent="0.2">
      <c r="B91" s="3">
        <v>826.88470527619938</v>
      </c>
      <c r="C91" s="7">
        <f t="shared" si="2"/>
        <v>1653.7694105523988</v>
      </c>
      <c r="D91" s="7">
        <f t="shared" si="3"/>
        <v>1500</v>
      </c>
    </row>
    <row r="92" spans="2:4" x14ac:dyDescent="0.2">
      <c r="B92" s="3">
        <v>515.47565888660029</v>
      </c>
      <c r="C92" s="7">
        <f t="shared" si="2"/>
        <v>1030.9513177732006</v>
      </c>
      <c r="D92" s="7">
        <f t="shared" si="3"/>
        <v>1500</v>
      </c>
    </row>
    <row r="93" spans="2:4" x14ac:dyDescent="0.2">
      <c r="B93" s="3">
        <v>620.55145079403883</v>
      </c>
      <c r="C93" s="7">
        <f t="shared" si="2"/>
        <v>1241.1029015880777</v>
      </c>
      <c r="D93" s="7">
        <f t="shared" si="3"/>
        <v>1500</v>
      </c>
    </row>
    <row r="94" spans="2:4" x14ac:dyDescent="0.2">
      <c r="B94" s="3">
        <v>955.35751782455191</v>
      </c>
      <c r="C94" s="7">
        <f t="shared" si="2"/>
        <v>1910.7150356491038</v>
      </c>
      <c r="D94" s="7">
        <f t="shared" si="3"/>
        <v>1500</v>
      </c>
    </row>
    <row r="95" spans="2:4" x14ac:dyDescent="0.2">
      <c r="B95" s="3">
        <v>1138.3516432773031</v>
      </c>
      <c r="C95" s="7">
        <f t="shared" si="2"/>
        <v>2276.7032865546062</v>
      </c>
      <c r="D95" s="7">
        <f t="shared" si="3"/>
        <v>1984.2307514705608</v>
      </c>
    </row>
    <row r="96" spans="2:4" x14ac:dyDescent="0.2">
      <c r="B96" s="3">
        <v>573.80523301736685</v>
      </c>
      <c r="C96" s="7">
        <f t="shared" si="2"/>
        <v>1147.6104660347337</v>
      </c>
      <c r="D96" s="7">
        <f t="shared" si="3"/>
        <v>1500</v>
      </c>
    </row>
    <row r="97" spans="2:4" x14ac:dyDescent="0.2">
      <c r="B97" s="3">
        <v>1390.3420820327592</v>
      </c>
      <c r="C97" s="5">
        <f t="shared" si="2"/>
        <v>2780.6841640655184</v>
      </c>
      <c r="D97" s="5">
        <f t="shared" si="3"/>
        <v>2866.1972871146572</v>
      </c>
    </row>
    <row r="98" spans="2:4" x14ac:dyDescent="0.2">
      <c r="B98" s="3">
        <v>1111.9966968920489</v>
      </c>
      <c r="C98" s="7">
        <f t="shared" si="2"/>
        <v>2223.9933937840979</v>
      </c>
      <c r="D98" s="7">
        <f t="shared" si="3"/>
        <v>1891.9884391221713</v>
      </c>
    </row>
    <row r="99" spans="2:4" x14ac:dyDescent="0.2">
      <c r="B99" s="3">
        <v>1153.8154156199307</v>
      </c>
      <c r="C99" s="7">
        <f t="shared" si="2"/>
        <v>2307.6308312398614</v>
      </c>
      <c r="D99" s="7">
        <f t="shared" si="3"/>
        <v>2038.3539546697575</v>
      </c>
    </row>
    <row r="100" spans="2:4" x14ac:dyDescent="0.2">
      <c r="B100" s="3">
        <v>1726.3953357372084</v>
      </c>
      <c r="C100" s="7">
        <f t="shared" si="2"/>
        <v>3452.7906714744167</v>
      </c>
      <c r="D100" s="7">
        <f t="shared" si="3"/>
        <v>4042.3836750802293</v>
      </c>
    </row>
    <row r="101" spans="2:4" x14ac:dyDescent="0.2">
      <c r="B101" s="3">
        <v>1613.3791639561532</v>
      </c>
      <c r="C101" s="7">
        <f t="shared" si="2"/>
        <v>3226.7583279123064</v>
      </c>
      <c r="D101" s="7">
        <f t="shared" si="3"/>
        <v>3646.8270738465362</v>
      </c>
    </row>
    <row r="102" spans="2:4" x14ac:dyDescent="0.2">
      <c r="B102" s="3">
        <v>2189.5869583943859</v>
      </c>
      <c r="C102" s="7">
        <f t="shared" si="2"/>
        <v>4379.1739167887717</v>
      </c>
      <c r="D102" s="7">
        <f t="shared" si="3"/>
        <v>5663.5543543803506</v>
      </c>
    </row>
    <row r="103" spans="2:4" x14ac:dyDescent="0.2">
      <c r="B103" s="3">
        <v>1187.3703165577463</v>
      </c>
      <c r="C103" s="7">
        <f t="shared" si="2"/>
        <v>2374.7406331154925</v>
      </c>
      <c r="D103" s="7">
        <f t="shared" si="3"/>
        <v>2155.7961079521119</v>
      </c>
    </row>
    <row r="104" spans="2:4" x14ac:dyDescent="0.2">
      <c r="B104" s="3">
        <v>1689.326246179291</v>
      </c>
      <c r="C104" s="5">
        <f t="shared" si="2"/>
        <v>3378.6524923585821</v>
      </c>
      <c r="D104" s="5">
        <f t="shared" si="3"/>
        <v>3912.6418616275187</v>
      </c>
    </row>
    <row r="105" spans="2:4" x14ac:dyDescent="0.2">
      <c r="B105" s="3">
        <v>858.60511333640898</v>
      </c>
      <c r="C105" s="7">
        <f t="shared" si="2"/>
        <v>1717.210226672818</v>
      </c>
      <c r="D105" s="7">
        <f t="shared" si="3"/>
        <v>1500</v>
      </c>
    </row>
    <row r="106" spans="2:4" x14ac:dyDescent="0.2">
      <c r="B106" s="3">
        <v>1047.3883999396203</v>
      </c>
      <c r="C106" s="7">
        <f t="shared" si="2"/>
        <v>2094.7767998792406</v>
      </c>
      <c r="D106" s="7">
        <f t="shared" si="3"/>
        <v>1665.859399788671</v>
      </c>
    </row>
    <row r="107" spans="2:4" x14ac:dyDescent="0.2">
      <c r="B107" s="3">
        <v>540.859033009212</v>
      </c>
      <c r="C107" s="7">
        <f t="shared" si="2"/>
        <v>1081.718066018424</v>
      </c>
      <c r="D107" s="7">
        <f t="shared" si="3"/>
        <v>1500</v>
      </c>
    </row>
    <row r="108" spans="2:4" x14ac:dyDescent="0.2">
      <c r="B108" s="3">
        <v>1009.1128156375926</v>
      </c>
      <c r="C108" s="7">
        <f t="shared" si="2"/>
        <v>2018.2256312751852</v>
      </c>
      <c r="D108" s="7">
        <f t="shared" si="3"/>
        <v>1531.894854731574</v>
      </c>
    </row>
    <row r="109" spans="2:4" x14ac:dyDescent="0.2">
      <c r="B109" s="3">
        <v>1028.0765134496614</v>
      </c>
      <c r="C109" s="7">
        <f t="shared" si="2"/>
        <v>2056.1530268993229</v>
      </c>
      <c r="D109" s="7">
        <f t="shared" si="3"/>
        <v>1598.267797073815</v>
      </c>
    </row>
    <row r="110" spans="2:4" x14ac:dyDescent="0.2">
      <c r="B110" s="3">
        <v>1277.5142677413096</v>
      </c>
      <c r="C110" s="7">
        <f t="shared" si="2"/>
        <v>2555.0285354826192</v>
      </c>
      <c r="D110" s="7">
        <f t="shared" si="3"/>
        <v>2471.2999370945836</v>
      </c>
    </row>
    <row r="111" spans="2:4" x14ac:dyDescent="0.2">
      <c r="B111" s="3">
        <v>1010.6716941039049</v>
      </c>
      <c r="C111" s="5">
        <f t="shared" si="2"/>
        <v>2021.3433882078098</v>
      </c>
      <c r="D111" s="5">
        <f t="shared" si="3"/>
        <v>1537.3509293636671</v>
      </c>
    </row>
    <row r="112" spans="2:4" x14ac:dyDescent="0.2">
      <c r="B112" s="3">
        <v>611.66131288820179</v>
      </c>
      <c r="C112" s="7">
        <f t="shared" si="2"/>
        <v>1223.3226257764036</v>
      </c>
      <c r="D112" s="7">
        <f t="shared" si="3"/>
        <v>1500</v>
      </c>
    </row>
    <row r="113" spans="2:4" x14ac:dyDescent="0.2">
      <c r="B113" s="3">
        <v>1290.7899049708358</v>
      </c>
      <c r="C113" s="7">
        <f t="shared" si="2"/>
        <v>2581.5798099416716</v>
      </c>
      <c r="D113" s="7">
        <f t="shared" si="3"/>
        <v>2517.7646673979252</v>
      </c>
    </row>
    <row r="114" spans="2:4" x14ac:dyDescent="0.2">
      <c r="B114" s="3">
        <v>753.31285714247497</v>
      </c>
      <c r="C114" s="7">
        <f t="shared" si="2"/>
        <v>1506.6257142849499</v>
      </c>
      <c r="D114" s="7">
        <f t="shared" si="3"/>
        <v>1500</v>
      </c>
    </row>
    <row r="115" spans="2:4" x14ac:dyDescent="0.2">
      <c r="B115" s="3">
        <v>1555.5630632491666</v>
      </c>
      <c r="C115" s="7">
        <f t="shared" si="2"/>
        <v>3111.1261264983332</v>
      </c>
      <c r="D115" s="7">
        <f t="shared" si="3"/>
        <v>3444.4707213720831</v>
      </c>
    </row>
    <row r="116" spans="2:4" x14ac:dyDescent="0.2">
      <c r="B116" s="3">
        <v>752.73058499197941</v>
      </c>
      <c r="C116" s="7">
        <f t="shared" si="2"/>
        <v>1505.4611699839588</v>
      </c>
      <c r="D116" s="7">
        <f t="shared" si="3"/>
        <v>1500</v>
      </c>
    </row>
    <row r="117" spans="2:4" x14ac:dyDescent="0.2">
      <c r="B117" s="3">
        <v>1344.7776082387572</v>
      </c>
      <c r="C117" s="7">
        <f t="shared" si="2"/>
        <v>2689.5552164775145</v>
      </c>
      <c r="D117" s="7">
        <f t="shared" si="3"/>
        <v>2706.7216288356503</v>
      </c>
    </row>
    <row r="118" spans="2:4" x14ac:dyDescent="0.2">
      <c r="B118" s="3">
        <v>1244.7706883734209</v>
      </c>
      <c r="C118" s="5">
        <f t="shared" si="2"/>
        <v>2489.5413767468417</v>
      </c>
      <c r="D118" s="5">
        <f t="shared" si="3"/>
        <v>2356.697409306973</v>
      </c>
    </row>
    <row r="119" spans="2:4" x14ac:dyDescent="0.2">
      <c r="B119" s="3">
        <v>929.14646145919687</v>
      </c>
      <c r="C119" s="7">
        <f t="shared" si="2"/>
        <v>1858.2929229183937</v>
      </c>
      <c r="D119" s="7">
        <f t="shared" si="3"/>
        <v>1500</v>
      </c>
    </row>
    <row r="120" spans="2:4" x14ac:dyDescent="0.2">
      <c r="B120" s="3">
        <v>838.94755519514729</v>
      </c>
      <c r="C120" s="7">
        <f t="shared" si="2"/>
        <v>1677.8951103902946</v>
      </c>
      <c r="D120" s="7">
        <f t="shared" si="3"/>
        <v>1500</v>
      </c>
    </row>
    <row r="121" spans="2:4" x14ac:dyDescent="0.2">
      <c r="B121" s="3">
        <v>725.20270421711029</v>
      </c>
      <c r="C121" s="7">
        <f t="shared" si="2"/>
        <v>1450.4054084342206</v>
      </c>
      <c r="D121" s="7">
        <f t="shared" si="3"/>
        <v>1500</v>
      </c>
    </row>
    <row r="122" spans="2:4" x14ac:dyDescent="0.2">
      <c r="B122" s="3">
        <v>734.69441147727775</v>
      </c>
      <c r="C122" s="7">
        <f t="shared" si="2"/>
        <v>1469.3888229545555</v>
      </c>
      <c r="D122" s="7">
        <f t="shared" si="3"/>
        <v>1500</v>
      </c>
    </row>
    <row r="123" spans="2:4" x14ac:dyDescent="0.2">
      <c r="B123" s="3">
        <v>2062.2656855096575</v>
      </c>
      <c r="C123" s="7">
        <f t="shared" si="2"/>
        <v>4124.531371019315</v>
      </c>
      <c r="D123" s="7">
        <f t="shared" si="3"/>
        <v>5217.9298992838012</v>
      </c>
    </row>
    <row r="124" spans="2:4" x14ac:dyDescent="0.2">
      <c r="B124" s="3">
        <v>1476.8044623281748</v>
      </c>
      <c r="C124" s="7">
        <f t="shared" si="2"/>
        <v>2953.6089246563497</v>
      </c>
      <c r="D124" s="7">
        <f t="shared" si="3"/>
        <v>3168.815618148612</v>
      </c>
    </row>
    <row r="125" spans="2:4" x14ac:dyDescent="0.2">
      <c r="B125" s="3">
        <v>2046.9957242142409</v>
      </c>
      <c r="C125" s="5">
        <f t="shared" si="2"/>
        <v>4093.9914484284818</v>
      </c>
      <c r="D125" s="5">
        <f t="shared" si="3"/>
        <v>5164.4850347498432</v>
      </c>
    </row>
    <row r="126" spans="2:4" x14ac:dyDescent="0.2">
      <c r="B126" s="3">
        <v>849.98178024881054</v>
      </c>
      <c r="C126" s="7">
        <f t="shared" si="2"/>
        <v>1699.9635604976211</v>
      </c>
      <c r="D126" s="7">
        <f t="shared" si="3"/>
        <v>1500</v>
      </c>
    </row>
    <row r="127" spans="2:4" x14ac:dyDescent="0.2">
      <c r="B127" s="3">
        <v>1195.4688496019226</v>
      </c>
      <c r="C127" s="7">
        <f t="shared" si="2"/>
        <v>2390.9376992038451</v>
      </c>
      <c r="D127" s="7">
        <f t="shared" si="3"/>
        <v>2184.1409736067289</v>
      </c>
    </row>
    <row r="128" spans="2:4" x14ac:dyDescent="0.2">
      <c r="B128" s="3">
        <v>1136.4424786109448</v>
      </c>
      <c r="C128" s="7">
        <f t="shared" si="2"/>
        <v>2272.8849572218896</v>
      </c>
      <c r="D128" s="7">
        <f t="shared" si="3"/>
        <v>1977.5486751383069</v>
      </c>
    </row>
    <row r="129" spans="2:4" x14ac:dyDescent="0.2">
      <c r="B129" s="3">
        <v>1012.7448850028595</v>
      </c>
      <c r="C129" s="7">
        <f t="shared" si="2"/>
        <v>2025.489770005719</v>
      </c>
      <c r="D129" s="7">
        <f t="shared" si="3"/>
        <v>1544.6070975100083</v>
      </c>
    </row>
    <row r="130" spans="2:4" x14ac:dyDescent="0.2">
      <c r="B130" s="3">
        <v>1268.3543884862156</v>
      </c>
      <c r="C130" s="7">
        <f t="shared" si="2"/>
        <v>2536.7087769724312</v>
      </c>
      <c r="D130" s="7">
        <f t="shared" si="3"/>
        <v>2439.2403597017546</v>
      </c>
    </row>
    <row r="131" spans="2:4" x14ac:dyDescent="0.2">
      <c r="B131" s="3">
        <v>1521.039526579727</v>
      </c>
      <c r="C131" s="7">
        <f t="shared" si="2"/>
        <v>3042.0790531594539</v>
      </c>
      <c r="D131" s="7">
        <f t="shared" si="3"/>
        <v>3323.6383430290443</v>
      </c>
    </row>
    <row r="132" spans="2:4" x14ac:dyDescent="0.2">
      <c r="B132" s="3">
        <v>1533.7203065258218</v>
      </c>
      <c r="C132" s="5">
        <f t="shared" si="2"/>
        <v>3067.4406130516436</v>
      </c>
      <c r="D132" s="5">
        <f t="shared" si="3"/>
        <v>3368.0210728403763</v>
      </c>
    </row>
    <row r="133" spans="2:4" x14ac:dyDescent="0.2">
      <c r="B133" s="3">
        <v>1157.0896477053902</v>
      </c>
      <c r="C133" s="7">
        <f t="shared" si="2"/>
        <v>2314.1792954107805</v>
      </c>
      <c r="D133" s="7">
        <f t="shared" si="3"/>
        <v>2049.8137669688658</v>
      </c>
    </row>
    <row r="134" spans="2:4" x14ac:dyDescent="0.2">
      <c r="B134" s="3">
        <v>1008.6282880195649</v>
      </c>
      <c r="C134" s="7">
        <f t="shared" si="2"/>
        <v>2017.2565760391299</v>
      </c>
      <c r="D134" s="7">
        <f t="shared" si="3"/>
        <v>1530.1990080684773</v>
      </c>
    </row>
    <row r="135" spans="2:4" x14ac:dyDescent="0.2">
      <c r="B135" s="3">
        <v>660.62251406157156</v>
      </c>
      <c r="C135" s="7">
        <f t="shared" si="2"/>
        <v>1321.2450281231431</v>
      </c>
      <c r="D135" s="7">
        <f t="shared" si="3"/>
        <v>1500</v>
      </c>
    </row>
    <row r="136" spans="2:4" x14ac:dyDescent="0.2">
      <c r="B136" s="3">
        <v>304.09912213264033</v>
      </c>
      <c r="C136" s="7">
        <f t="shared" si="2"/>
        <v>608.19824426528066</v>
      </c>
      <c r="D136" s="7">
        <f t="shared" si="3"/>
        <v>1500</v>
      </c>
    </row>
    <row r="137" spans="2:4" x14ac:dyDescent="0.2">
      <c r="B137" s="3">
        <v>1286.3565821419907</v>
      </c>
      <c r="C137" s="7">
        <f t="shared" si="2"/>
        <v>2572.7131642839813</v>
      </c>
      <c r="D137" s="7">
        <f t="shared" si="3"/>
        <v>2502.2480374969673</v>
      </c>
    </row>
    <row r="138" spans="2:4" x14ac:dyDescent="0.2">
      <c r="B138" s="3">
        <v>679.47504319937434</v>
      </c>
      <c r="C138" s="7">
        <f t="shared" si="2"/>
        <v>1358.9500863987487</v>
      </c>
      <c r="D138" s="7">
        <f t="shared" si="3"/>
        <v>1500</v>
      </c>
    </row>
    <row r="139" spans="2:4" x14ac:dyDescent="0.2">
      <c r="B139" s="3">
        <v>1502.8623995761445</v>
      </c>
      <c r="C139" s="5">
        <f t="shared" si="2"/>
        <v>3005.7247991522891</v>
      </c>
      <c r="D139" s="5">
        <f t="shared" si="3"/>
        <v>3260.0183985165058</v>
      </c>
    </row>
    <row r="140" spans="2:4" x14ac:dyDescent="0.2">
      <c r="B140" s="3">
        <v>1387.7352814973274</v>
      </c>
      <c r="C140" s="7">
        <f t="shared" si="2"/>
        <v>2775.4705629946548</v>
      </c>
      <c r="D140" s="7">
        <f t="shared" si="3"/>
        <v>2857.0734852406458</v>
      </c>
    </row>
    <row r="141" spans="2:4" x14ac:dyDescent="0.2">
      <c r="B141" s="3">
        <v>1781.4796235882677</v>
      </c>
      <c r="C141" s="7">
        <f t="shared" si="2"/>
        <v>3562.9592471765354</v>
      </c>
      <c r="D141" s="7">
        <f t="shared" si="3"/>
        <v>4235.178682558937</v>
      </c>
    </row>
    <row r="142" spans="2:4" x14ac:dyDescent="0.2">
      <c r="B142" s="3">
        <v>1356.0090003750811</v>
      </c>
      <c r="C142" s="7">
        <f t="shared" si="2"/>
        <v>2712.0180007501622</v>
      </c>
      <c r="D142" s="7">
        <f t="shared" si="3"/>
        <v>2746.0315013127838</v>
      </c>
    </row>
    <row r="143" spans="2:4" x14ac:dyDescent="0.2">
      <c r="B143" s="3">
        <v>911.04820128867868</v>
      </c>
      <c r="C143" s="7">
        <f t="shared" ref="C143:C206" si="4">B143*2</f>
        <v>1822.0964025773574</v>
      </c>
      <c r="D143" s="7">
        <f t="shared" ref="D143:D206" si="5">IF(B143&lt;=1000,1500,(B143-1000)*3.5+1500)</f>
        <v>1500</v>
      </c>
    </row>
    <row r="144" spans="2:4" x14ac:dyDescent="0.2">
      <c r="B144" s="3">
        <v>1181.4699867330201</v>
      </c>
      <c r="C144" s="7">
        <f t="shared" si="4"/>
        <v>2362.9399734660401</v>
      </c>
      <c r="D144" s="7">
        <f t="shared" si="5"/>
        <v>2135.1449535655702</v>
      </c>
    </row>
    <row r="145" spans="2:4" x14ac:dyDescent="0.2">
      <c r="B145" s="3">
        <v>1238.3724067888688</v>
      </c>
      <c r="C145" s="7">
        <f t="shared" si="4"/>
        <v>2476.7448135777377</v>
      </c>
      <c r="D145" s="7">
        <f t="shared" si="5"/>
        <v>2334.3034237610409</v>
      </c>
    </row>
    <row r="146" spans="2:4" x14ac:dyDescent="0.2">
      <c r="B146" s="3">
        <v>1231.7660510064452</v>
      </c>
      <c r="C146" s="5">
        <f t="shared" si="4"/>
        <v>2463.5321020128904</v>
      </c>
      <c r="D146" s="5">
        <f t="shared" si="5"/>
        <v>2311.1811785225582</v>
      </c>
    </row>
    <row r="147" spans="2:4" x14ac:dyDescent="0.2">
      <c r="B147" s="3">
        <v>1357.9991293966596</v>
      </c>
      <c r="C147" s="7">
        <f t="shared" si="4"/>
        <v>2715.9982587933191</v>
      </c>
      <c r="D147" s="7">
        <f t="shared" si="5"/>
        <v>2752.9969528883084</v>
      </c>
    </row>
    <row r="148" spans="2:4" x14ac:dyDescent="0.2">
      <c r="B148" s="3">
        <v>1177.0907799757988</v>
      </c>
      <c r="C148" s="7">
        <f t="shared" si="4"/>
        <v>2354.1815599515976</v>
      </c>
      <c r="D148" s="7">
        <f t="shared" si="5"/>
        <v>2119.8177299152958</v>
      </c>
    </row>
    <row r="149" spans="2:4" x14ac:dyDescent="0.2">
      <c r="B149" s="3">
        <v>1184.2093506687088</v>
      </c>
      <c r="C149" s="7">
        <f t="shared" si="4"/>
        <v>2368.4187013374176</v>
      </c>
      <c r="D149" s="7">
        <f t="shared" si="5"/>
        <v>2144.7327273404808</v>
      </c>
    </row>
    <row r="150" spans="2:4" x14ac:dyDescent="0.2">
      <c r="B150" s="3">
        <v>2273.4341480657458</v>
      </c>
      <c r="C150" s="7">
        <f t="shared" si="4"/>
        <v>4546.8682961314917</v>
      </c>
      <c r="D150" s="7">
        <f t="shared" si="5"/>
        <v>5957.0195182301104</v>
      </c>
    </row>
    <row r="151" spans="2:4" x14ac:dyDescent="0.2">
      <c r="B151" s="3">
        <v>1221.0896632325894</v>
      </c>
      <c r="C151" s="7">
        <f t="shared" si="4"/>
        <v>2442.1793264651787</v>
      </c>
      <c r="D151" s="7">
        <f t="shared" si="5"/>
        <v>2273.8138213140628</v>
      </c>
    </row>
    <row r="152" spans="2:4" x14ac:dyDescent="0.2">
      <c r="B152" s="3">
        <v>993.56723993088235</v>
      </c>
      <c r="C152" s="7">
        <f t="shared" si="4"/>
        <v>1987.1344798617647</v>
      </c>
      <c r="D152" s="7">
        <f t="shared" si="5"/>
        <v>1500</v>
      </c>
    </row>
    <row r="153" spans="2:4" x14ac:dyDescent="0.2">
      <c r="B153" s="3">
        <v>1026.5071473725693</v>
      </c>
      <c r="C153" s="5">
        <f t="shared" si="4"/>
        <v>2053.0142947451386</v>
      </c>
      <c r="D153" s="5">
        <f t="shared" si="5"/>
        <v>1592.7750158039926</v>
      </c>
    </row>
    <row r="154" spans="2:4" x14ac:dyDescent="0.2">
      <c r="B154" s="3">
        <v>1005.157308355876</v>
      </c>
      <c r="C154" s="7">
        <f t="shared" si="4"/>
        <v>2010.314616711752</v>
      </c>
      <c r="D154" s="7">
        <f t="shared" si="5"/>
        <v>1518.050579245566</v>
      </c>
    </row>
    <row r="155" spans="2:4" x14ac:dyDescent="0.2">
      <c r="B155" s="3">
        <v>1477.0763011995878</v>
      </c>
      <c r="C155" s="7">
        <f t="shared" si="4"/>
        <v>2954.1526023991755</v>
      </c>
      <c r="D155" s="7">
        <f t="shared" si="5"/>
        <v>3169.7670541985572</v>
      </c>
    </row>
    <row r="156" spans="2:4" x14ac:dyDescent="0.2">
      <c r="B156" s="3">
        <v>857.74051470372069</v>
      </c>
      <c r="C156" s="7">
        <f t="shared" si="4"/>
        <v>1715.4810294074414</v>
      </c>
      <c r="D156" s="7">
        <f t="shared" si="5"/>
        <v>1500</v>
      </c>
    </row>
    <row r="157" spans="2:4" x14ac:dyDescent="0.2">
      <c r="B157" s="3">
        <v>1223.4397270561312</v>
      </c>
      <c r="C157" s="7">
        <f t="shared" si="4"/>
        <v>2446.8794541122625</v>
      </c>
      <c r="D157" s="7">
        <f t="shared" si="5"/>
        <v>2282.0390446964593</v>
      </c>
    </row>
    <row r="158" spans="2:4" x14ac:dyDescent="0.2">
      <c r="B158" s="3">
        <v>1690.5780474019703</v>
      </c>
      <c r="C158" s="7">
        <f t="shared" si="4"/>
        <v>3381.1560948039405</v>
      </c>
      <c r="D158" s="7">
        <f t="shared" si="5"/>
        <v>3917.0231659068959</v>
      </c>
    </row>
    <row r="159" spans="2:4" x14ac:dyDescent="0.2">
      <c r="B159" s="3">
        <v>1264.4169198950403</v>
      </c>
      <c r="C159" s="7">
        <f t="shared" si="4"/>
        <v>2528.8338397900807</v>
      </c>
      <c r="D159" s="7">
        <f t="shared" si="5"/>
        <v>2425.4592196326412</v>
      </c>
    </row>
    <row r="160" spans="2:4" x14ac:dyDescent="0.2">
      <c r="B160" s="3">
        <v>1199.5275549737125</v>
      </c>
      <c r="C160" s="5">
        <f t="shared" si="4"/>
        <v>2399.0551099474251</v>
      </c>
      <c r="D160" s="5">
        <f t="shared" si="5"/>
        <v>2198.3464424079939</v>
      </c>
    </row>
    <row r="161" spans="2:4" x14ac:dyDescent="0.2">
      <c r="B161" s="3">
        <v>899.14434354915284</v>
      </c>
      <c r="C161" s="7">
        <f t="shared" si="4"/>
        <v>1798.2886870983057</v>
      </c>
      <c r="D161" s="7">
        <f t="shared" si="5"/>
        <v>1500</v>
      </c>
    </row>
    <row r="162" spans="2:4" x14ac:dyDescent="0.2">
      <c r="B162" s="3">
        <v>256.39643425284885</v>
      </c>
      <c r="C162" s="7">
        <f t="shared" si="4"/>
        <v>512.7928685056977</v>
      </c>
      <c r="D162" s="7">
        <f t="shared" si="5"/>
        <v>1500</v>
      </c>
    </row>
    <row r="163" spans="2:4" x14ac:dyDescent="0.2">
      <c r="B163" s="3">
        <v>1758.9656597750145</v>
      </c>
      <c r="C163" s="7">
        <f t="shared" si="4"/>
        <v>3517.931319550029</v>
      </c>
      <c r="D163" s="7">
        <f t="shared" si="5"/>
        <v>4156.3798092125508</v>
      </c>
    </row>
    <row r="164" spans="2:4" x14ac:dyDescent="0.2">
      <c r="B164" s="3">
        <v>1529.2685255020042</v>
      </c>
      <c r="C164" s="7">
        <f t="shared" si="4"/>
        <v>3058.5370510040084</v>
      </c>
      <c r="D164" s="7">
        <f t="shared" si="5"/>
        <v>3352.4398392570147</v>
      </c>
    </row>
    <row r="165" spans="2:4" x14ac:dyDescent="0.2">
      <c r="B165" s="3">
        <v>1510.6593089342932</v>
      </c>
      <c r="C165" s="7">
        <f t="shared" si="4"/>
        <v>3021.3186178685864</v>
      </c>
      <c r="D165" s="7">
        <f t="shared" si="5"/>
        <v>3287.3075812700263</v>
      </c>
    </row>
    <row r="166" spans="2:4" x14ac:dyDescent="0.2">
      <c r="B166" s="3">
        <v>1140.8137147839734</v>
      </c>
      <c r="C166" s="7">
        <f t="shared" si="4"/>
        <v>2281.6274295679468</v>
      </c>
      <c r="D166" s="7">
        <f t="shared" si="5"/>
        <v>1992.8480017439069</v>
      </c>
    </row>
    <row r="167" spans="2:4" x14ac:dyDescent="0.2">
      <c r="B167" s="3">
        <v>1446.2796418968646</v>
      </c>
      <c r="C167" s="5">
        <f t="shared" si="4"/>
        <v>2892.5592837937293</v>
      </c>
      <c r="D167" s="5">
        <f t="shared" si="5"/>
        <v>3061.9787466390262</v>
      </c>
    </row>
    <row r="168" spans="2:4" x14ac:dyDescent="0.2">
      <c r="B168" s="3">
        <v>918.63284140464384</v>
      </c>
      <c r="C168" s="7">
        <f t="shared" si="4"/>
        <v>1837.2656828092877</v>
      </c>
      <c r="D168" s="7">
        <f t="shared" si="5"/>
        <v>1500</v>
      </c>
    </row>
    <row r="169" spans="2:4" x14ac:dyDescent="0.2">
      <c r="B169" s="3">
        <v>1152.799795392013</v>
      </c>
      <c r="C169" s="7">
        <f t="shared" si="4"/>
        <v>2305.5995907840261</v>
      </c>
      <c r="D169" s="7">
        <f t="shared" si="5"/>
        <v>2034.7992838720456</v>
      </c>
    </row>
    <row r="170" spans="2:4" x14ac:dyDescent="0.2">
      <c r="B170" s="3">
        <v>1143.3349364154419</v>
      </c>
      <c r="C170" s="7">
        <f t="shared" si="4"/>
        <v>2286.6698728308838</v>
      </c>
      <c r="D170" s="7">
        <f t="shared" si="5"/>
        <v>2001.6722774540467</v>
      </c>
    </row>
    <row r="171" spans="2:4" x14ac:dyDescent="0.2">
      <c r="B171" s="3">
        <v>1235.2831761575653</v>
      </c>
      <c r="C171" s="7">
        <f t="shared" si="4"/>
        <v>2470.5663523151306</v>
      </c>
      <c r="D171" s="7">
        <f t="shared" si="5"/>
        <v>2323.4911165514786</v>
      </c>
    </row>
    <row r="172" spans="2:4" x14ac:dyDescent="0.2">
      <c r="B172" s="3">
        <v>1124.5440744290245</v>
      </c>
      <c r="C172" s="7">
        <f t="shared" si="4"/>
        <v>2249.088148858049</v>
      </c>
      <c r="D172" s="7">
        <f t="shared" si="5"/>
        <v>1935.9042605015857</v>
      </c>
    </row>
    <row r="173" spans="2:4" x14ac:dyDescent="0.2">
      <c r="B173" s="3">
        <v>842.35602869858849</v>
      </c>
      <c r="C173" s="7">
        <f t="shared" si="4"/>
        <v>1684.712057397177</v>
      </c>
      <c r="D173" s="7">
        <f t="shared" si="5"/>
        <v>1500</v>
      </c>
    </row>
    <row r="174" spans="2:4" x14ac:dyDescent="0.2">
      <c r="B174" s="3">
        <v>2015.5832324065268</v>
      </c>
      <c r="C174" s="5">
        <f t="shared" si="4"/>
        <v>4031.1664648130536</v>
      </c>
      <c r="D174" s="5">
        <f t="shared" si="5"/>
        <v>5054.5413134228438</v>
      </c>
    </row>
    <row r="175" spans="2:4" x14ac:dyDescent="0.2">
      <c r="B175" s="3">
        <v>1622.1954690821003</v>
      </c>
      <c r="C175" s="7">
        <f t="shared" si="4"/>
        <v>3244.3909381642006</v>
      </c>
      <c r="D175" s="7">
        <f t="shared" si="5"/>
        <v>3677.6841417873511</v>
      </c>
    </row>
    <row r="176" spans="2:4" x14ac:dyDescent="0.2">
      <c r="B176" s="3">
        <v>1190.142401839068</v>
      </c>
      <c r="C176" s="7">
        <f t="shared" si="4"/>
        <v>2380.2848036781361</v>
      </c>
      <c r="D176" s="7">
        <f t="shared" si="5"/>
        <v>2165.4984064367382</v>
      </c>
    </row>
    <row r="177" spans="2:4" x14ac:dyDescent="0.2">
      <c r="B177" s="3">
        <v>1465.0449141129793</v>
      </c>
      <c r="C177" s="7">
        <f t="shared" si="4"/>
        <v>2930.0898282259586</v>
      </c>
      <c r="D177" s="7">
        <f t="shared" si="5"/>
        <v>3127.6571993954276</v>
      </c>
    </row>
    <row r="178" spans="2:4" x14ac:dyDescent="0.2">
      <c r="B178" s="3">
        <v>691.204387095524</v>
      </c>
      <c r="C178" s="7">
        <f t="shared" si="4"/>
        <v>1382.408774191048</v>
      </c>
      <c r="D178" s="7">
        <f t="shared" si="5"/>
        <v>1500</v>
      </c>
    </row>
    <row r="179" spans="2:4" x14ac:dyDescent="0.2">
      <c r="B179" s="3">
        <v>1236.8932341644831</v>
      </c>
      <c r="C179" s="7">
        <f t="shared" si="4"/>
        <v>2473.7864683289663</v>
      </c>
      <c r="D179" s="7">
        <f t="shared" si="5"/>
        <v>2329.126319575691</v>
      </c>
    </row>
    <row r="180" spans="2:4" x14ac:dyDescent="0.2">
      <c r="B180" s="3">
        <v>1336.8896664190397</v>
      </c>
      <c r="C180" s="7">
        <f t="shared" si="4"/>
        <v>2673.7793328380794</v>
      </c>
      <c r="D180" s="7">
        <f t="shared" si="5"/>
        <v>2679.113832466639</v>
      </c>
    </row>
    <row r="181" spans="2:4" x14ac:dyDescent="0.2">
      <c r="B181" s="3">
        <v>1200.2830824542907</v>
      </c>
      <c r="C181" s="5">
        <f t="shared" si="4"/>
        <v>2400.5661649085814</v>
      </c>
      <c r="D181" s="5">
        <f t="shared" si="5"/>
        <v>2200.9907885900175</v>
      </c>
    </row>
    <row r="182" spans="2:4" x14ac:dyDescent="0.2">
      <c r="B182" s="3">
        <v>1434.5016354866966</v>
      </c>
      <c r="C182" s="7">
        <f t="shared" si="4"/>
        <v>2869.0032709733932</v>
      </c>
      <c r="D182" s="7">
        <f t="shared" si="5"/>
        <v>3020.7557242034381</v>
      </c>
    </row>
    <row r="183" spans="2:4" x14ac:dyDescent="0.2">
      <c r="B183" s="3">
        <v>1270.5072852270969</v>
      </c>
      <c r="C183" s="7">
        <f t="shared" si="4"/>
        <v>2541.0145704541937</v>
      </c>
      <c r="D183" s="7">
        <f t="shared" si="5"/>
        <v>2446.7754982948391</v>
      </c>
    </row>
    <row r="184" spans="2:4" x14ac:dyDescent="0.2">
      <c r="B184" s="3">
        <v>1159.9108150051616</v>
      </c>
      <c r="C184" s="7">
        <f t="shared" si="4"/>
        <v>2319.8216300103231</v>
      </c>
      <c r="D184" s="7">
        <f t="shared" si="5"/>
        <v>2059.6878525180655</v>
      </c>
    </row>
    <row r="185" spans="2:4" x14ac:dyDescent="0.2">
      <c r="B185" s="3">
        <v>1176.4720109397895</v>
      </c>
      <c r="C185" s="7">
        <f t="shared" si="4"/>
        <v>2352.9440218795789</v>
      </c>
      <c r="D185" s="7">
        <f t="shared" si="5"/>
        <v>2117.6520382892631</v>
      </c>
    </row>
    <row r="186" spans="2:4" x14ac:dyDescent="0.2">
      <c r="B186" s="3">
        <v>1013.2696850462817</v>
      </c>
      <c r="C186" s="7">
        <f t="shared" si="4"/>
        <v>2026.5393700925633</v>
      </c>
      <c r="D186" s="7">
        <f t="shared" si="5"/>
        <v>1546.4438976619858</v>
      </c>
    </row>
    <row r="187" spans="2:4" x14ac:dyDescent="0.2">
      <c r="B187" s="3">
        <v>1277.9828541909519</v>
      </c>
      <c r="C187" s="7">
        <f t="shared" si="4"/>
        <v>2555.9657083819038</v>
      </c>
      <c r="D187" s="7">
        <f t="shared" si="5"/>
        <v>2472.9399896683317</v>
      </c>
    </row>
    <row r="188" spans="2:4" x14ac:dyDescent="0.2">
      <c r="B188" s="3">
        <v>926.57825533143478</v>
      </c>
      <c r="C188" s="5">
        <f t="shared" si="4"/>
        <v>1853.1565106628696</v>
      </c>
      <c r="D188" s="5">
        <f t="shared" si="5"/>
        <v>1500</v>
      </c>
    </row>
    <row r="189" spans="2:4" x14ac:dyDescent="0.2">
      <c r="B189" s="3">
        <v>1101.200330850872</v>
      </c>
      <c r="C189" s="7">
        <f t="shared" si="4"/>
        <v>2202.400661701744</v>
      </c>
      <c r="D189" s="7">
        <f t="shared" si="5"/>
        <v>1854.2011579780519</v>
      </c>
    </row>
    <row r="190" spans="2:4" x14ac:dyDescent="0.2">
      <c r="B190" s="3">
        <v>306.81079877587035</v>
      </c>
      <c r="C190" s="7">
        <f t="shared" si="4"/>
        <v>613.62159755174071</v>
      </c>
      <c r="D190" s="7">
        <f t="shared" si="5"/>
        <v>1500</v>
      </c>
    </row>
    <row r="191" spans="2:4" x14ac:dyDescent="0.2">
      <c r="B191" s="3">
        <v>1174.4667797586881</v>
      </c>
      <c r="C191" s="7">
        <f t="shared" si="4"/>
        <v>2348.9335595173761</v>
      </c>
      <c r="D191" s="7">
        <f t="shared" si="5"/>
        <v>2110.6337291554082</v>
      </c>
    </row>
    <row r="192" spans="2:4" x14ac:dyDescent="0.2">
      <c r="B192" s="3">
        <v>725.88733544881688</v>
      </c>
      <c r="C192" s="7">
        <f t="shared" si="4"/>
        <v>1451.7746708976338</v>
      </c>
      <c r="D192" s="7">
        <f t="shared" si="5"/>
        <v>1500</v>
      </c>
    </row>
    <row r="193" spans="2:4" x14ac:dyDescent="0.2">
      <c r="B193" s="3">
        <v>1476.5015801288537</v>
      </c>
      <c r="C193" s="7">
        <f t="shared" si="4"/>
        <v>2953.0031602577073</v>
      </c>
      <c r="D193" s="7">
        <f t="shared" si="5"/>
        <v>3167.7555304509879</v>
      </c>
    </row>
    <row r="194" spans="2:4" x14ac:dyDescent="0.2">
      <c r="B194" s="3">
        <v>1041.6957248083345</v>
      </c>
      <c r="C194" s="7">
        <f t="shared" si="4"/>
        <v>2083.391449616669</v>
      </c>
      <c r="D194" s="7">
        <f t="shared" si="5"/>
        <v>1645.9350368291707</v>
      </c>
    </row>
    <row r="195" spans="2:4" x14ac:dyDescent="0.2">
      <c r="B195" s="3">
        <v>1459.858161325712</v>
      </c>
      <c r="C195" s="5">
        <f t="shared" si="4"/>
        <v>2919.716322651424</v>
      </c>
      <c r="D195" s="5">
        <f t="shared" si="5"/>
        <v>3109.503564639992</v>
      </c>
    </row>
    <row r="196" spans="2:4" x14ac:dyDescent="0.2">
      <c r="B196" s="3">
        <v>871.33875084083411</v>
      </c>
      <c r="C196" s="7">
        <f t="shared" si="4"/>
        <v>1742.6775016816682</v>
      </c>
      <c r="D196" s="7">
        <f t="shared" si="5"/>
        <v>1500</v>
      </c>
    </row>
    <row r="197" spans="2:4" x14ac:dyDescent="0.2">
      <c r="B197" s="3">
        <v>1359.4535512596049</v>
      </c>
      <c r="C197" s="7">
        <f t="shared" si="4"/>
        <v>2718.9071025192097</v>
      </c>
      <c r="D197" s="7">
        <f t="shared" si="5"/>
        <v>2758.087429408617</v>
      </c>
    </row>
    <row r="198" spans="2:4" x14ac:dyDescent="0.2">
      <c r="B198" s="3">
        <v>1236.7875190478226</v>
      </c>
      <c r="C198" s="7">
        <f t="shared" si="4"/>
        <v>2473.5750380956451</v>
      </c>
      <c r="D198" s="7">
        <f t="shared" si="5"/>
        <v>2328.756316667379</v>
      </c>
    </row>
    <row r="199" spans="2:4" x14ac:dyDescent="0.2">
      <c r="B199" s="3">
        <v>1537.2894502264098</v>
      </c>
      <c r="C199" s="7">
        <f t="shared" si="4"/>
        <v>3074.5789004528197</v>
      </c>
      <c r="D199" s="7">
        <f t="shared" si="5"/>
        <v>3380.5130757924344</v>
      </c>
    </row>
    <row r="200" spans="2:4" x14ac:dyDescent="0.2">
      <c r="B200" s="3">
        <v>1350.2836038981623</v>
      </c>
      <c r="C200" s="7">
        <f t="shared" si="4"/>
        <v>2700.5672077963245</v>
      </c>
      <c r="D200" s="7">
        <f t="shared" si="5"/>
        <v>2725.9926136435679</v>
      </c>
    </row>
    <row r="201" spans="2:4" x14ac:dyDescent="0.2">
      <c r="B201" s="3">
        <v>1265.0264598335634</v>
      </c>
      <c r="C201" s="7">
        <f t="shared" si="4"/>
        <v>2530.0529196671268</v>
      </c>
      <c r="D201" s="7">
        <f t="shared" si="5"/>
        <v>2427.592609417472</v>
      </c>
    </row>
    <row r="202" spans="2:4" x14ac:dyDescent="0.2">
      <c r="B202" s="3">
        <v>-76.757204823195934</v>
      </c>
      <c r="C202" s="5">
        <f t="shared" si="4"/>
        <v>-153.51440964639187</v>
      </c>
      <c r="D202" s="5">
        <f t="shared" si="5"/>
        <v>1500</v>
      </c>
    </row>
    <row r="203" spans="2:4" x14ac:dyDescent="0.2">
      <c r="B203" s="3">
        <v>1084.5082495337119</v>
      </c>
      <c r="C203" s="7">
        <f t="shared" si="4"/>
        <v>2169.0164990674239</v>
      </c>
      <c r="D203" s="7">
        <f t="shared" si="5"/>
        <v>1795.7788733679918</v>
      </c>
    </row>
    <row r="204" spans="2:4" x14ac:dyDescent="0.2">
      <c r="B204" s="3">
        <v>1580.0260446497414</v>
      </c>
      <c r="C204" s="7">
        <f t="shared" si="4"/>
        <v>3160.0520892994828</v>
      </c>
      <c r="D204" s="7">
        <f t="shared" si="5"/>
        <v>3530.0911562740948</v>
      </c>
    </row>
    <row r="205" spans="2:4" x14ac:dyDescent="0.2">
      <c r="B205" s="3">
        <v>406.19643257861026</v>
      </c>
      <c r="C205" s="7">
        <f t="shared" si="4"/>
        <v>812.39286515722051</v>
      </c>
      <c r="D205" s="7">
        <f t="shared" si="5"/>
        <v>1500</v>
      </c>
    </row>
    <row r="206" spans="2:4" x14ac:dyDescent="0.2">
      <c r="B206" s="3">
        <v>1045.0186194078124</v>
      </c>
      <c r="C206" s="7">
        <f t="shared" si="4"/>
        <v>2090.0372388156247</v>
      </c>
      <c r="D206" s="7">
        <f t="shared" si="5"/>
        <v>1657.5651679273433</v>
      </c>
    </row>
    <row r="207" spans="2:4" x14ac:dyDescent="0.2">
      <c r="B207" s="3">
        <v>911.14636532557779</v>
      </c>
      <c r="C207" s="7">
        <f t="shared" ref="C207:C253" si="6">B207*2</f>
        <v>1822.2927306511556</v>
      </c>
      <c r="D207" s="7">
        <f t="shared" ref="D207:D253" si="7">IF(B207&lt;=1000,1500,(B207-1000)*3.5+1500)</f>
        <v>1500</v>
      </c>
    </row>
    <row r="208" spans="2:4" x14ac:dyDescent="0.2">
      <c r="B208" s="3">
        <v>403.21627309941687</v>
      </c>
      <c r="C208" s="7">
        <f t="shared" si="6"/>
        <v>806.43254619883373</v>
      </c>
      <c r="D208" s="7">
        <f t="shared" si="7"/>
        <v>1500</v>
      </c>
    </row>
    <row r="209" spans="2:4" x14ac:dyDescent="0.2">
      <c r="B209" s="3">
        <v>1517.8328347076895</v>
      </c>
      <c r="C209" s="5">
        <f t="shared" si="6"/>
        <v>3035.6656694153789</v>
      </c>
      <c r="D209" s="5">
        <f t="shared" si="7"/>
        <v>3312.4149214769132</v>
      </c>
    </row>
    <row r="210" spans="2:4" x14ac:dyDescent="0.2">
      <c r="B210" s="3">
        <v>1454.8283031957108</v>
      </c>
      <c r="C210" s="7">
        <f t="shared" si="6"/>
        <v>2909.6566063914215</v>
      </c>
      <c r="D210" s="7">
        <f t="shared" si="7"/>
        <v>3091.8990611849877</v>
      </c>
    </row>
    <row r="211" spans="2:4" x14ac:dyDescent="0.2">
      <c r="B211" s="3">
        <v>1165.6601232346584</v>
      </c>
      <c r="C211" s="7">
        <f t="shared" si="6"/>
        <v>2331.3202464693168</v>
      </c>
      <c r="D211" s="7">
        <f t="shared" si="7"/>
        <v>2079.8104313213043</v>
      </c>
    </row>
    <row r="212" spans="2:4" x14ac:dyDescent="0.2">
      <c r="B212" s="3">
        <v>1394.4557424850354</v>
      </c>
      <c r="C212" s="7">
        <f t="shared" si="6"/>
        <v>2788.9114849700709</v>
      </c>
      <c r="D212" s="7">
        <f t="shared" si="7"/>
        <v>2880.5950986976241</v>
      </c>
    </row>
    <row r="213" spans="2:4" x14ac:dyDescent="0.2">
      <c r="B213" s="3">
        <v>942.2106684554019</v>
      </c>
      <c r="C213" s="7">
        <f t="shared" si="6"/>
        <v>1884.4213369108038</v>
      </c>
      <c r="D213" s="7">
        <f t="shared" si="7"/>
        <v>1500</v>
      </c>
    </row>
    <row r="214" spans="2:4" x14ac:dyDescent="0.2">
      <c r="B214" s="3">
        <v>1392.8091875926038</v>
      </c>
      <c r="C214" s="7">
        <f t="shared" si="6"/>
        <v>2785.6183751852077</v>
      </c>
      <c r="D214" s="7">
        <f t="shared" si="7"/>
        <v>2874.8321565741135</v>
      </c>
    </row>
    <row r="215" spans="2:4" x14ac:dyDescent="0.2">
      <c r="B215" s="3">
        <v>1459.3513999728311</v>
      </c>
      <c r="C215" s="7">
        <f t="shared" si="6"/>
        <v>2918.7027999456623</v>
      </c>
      <c r="D215" s="7">
        <f t="shared" si="7"/>
        <v>3107.729899904909</v>
      </c>
    </row>
    <row r="216" spans="2:4" x14ac:dyDescent="0.2">
      <c r="B216" s="3">
        <v>1738.9334841766977</v>
      </c>
      <c r="C216" s="5">
        <f t="shared" si="6"/>
        <v>3477.8669683533954</v>
      </c>
      <c r="D216" s="5">
        <f t="shared" si="7"/>
        <v>4086.2671946184419</v>
      </c>
    </row>
    <row r="217" spans="2:4" x14ac:dyDescent="0.2">
      <c r="B217" s="3">
        <v>1471.4918582115497</v>
      </c>
      <c r="C217" s="7">
        <f t="shared" si="6"/>
        <v>2942.9837164230994</v>
      </c>
      <c r="D217" s="7">
        <f t="shared" si="7"/>
        <v>3150.2215037404239</v>
      </c>
    </row>
    <row r="218" spans="2:4" x14ac:dyDescent="0.2">
      <c r="B218" s="3">
        <v>1048.3578746801068</v>
      </c>
      <c r="C218" s="7">
        <f t="shared" si="6"/>
        <v>2096.7157493602135</v>
      </c>
      <c r="D218" s="7">
        <f t="shared" si="7"/>
        <v>1669.2525613803737</v>
      </c>
    </row>
    <row r="219" spans="2:4" x14ac:dyDescent="0.2">
      <c r="B219" s="3">
        <v>765.87365882124868</v>
      </c>
      <c r="C219" s="7">
        <f t="shared" si="6"/>
        <v>1531.7473176424974</v>
      </c>
      <c r="D219" s="7">
        <f t="shared" si="7"/>
        <v>1500</v>
      </c>
    </row>
    <row r="220" spans="2:4" x14ac:dyDescent="0.2">
      <c r="B220" s="3">
        <v>754.08558430473204</v>
      </c>
      <c r="C220" s="7">
        <f t="shared" si="6"/>
        <v>1508.1711686094641</v>
      </c>
      <c r="D220" s="7">
        <f t="shared" si="7"/>
        <v>1500</v>
      </c>
    </row>
    <row r="221" spans="2:4" x14ac:dyDescent="0.2">
      <c r="B221" s="3">
        <v>556.17765681864694</v>
      </c>
      <c r="C221" s="7">
        <f t="shared" si="6"/>
        <v>1112.3553136372939</v>
      </c>
      <c r="D221" s="7">
        <f t="shared" si="7"/>
        <v>1500</v>
      </c>
    </row>
    <row r="222" spans="2:4" x14ac:dyDescent="0.2">
      <c r="B222" s="3">
        <v>1056.578064009329</v>
      </c>
      <c r="C222" s="7">
        <f t="shared" si="6"/>
        <v>2113.1561280186579</v>
      </c>
      <c r="D222" s="7">
        <f t="shared" si="7"/>
        <v>1698.0232240326513</v>
      </c>
    </row>
    <row r="223" spans="2:4" x14ac:dyDescent="0.2">
      <c r="B223" s="3">
        <v>1285.2939774177794</v>
      </c>
      <c r="C223" s="5">
        <f t="shared" si="6"/>
        <v>2570.5879548355588</v>
      </c>
      <c r="D223" s="5">
        <f t="shared" si="7"/>
        <v>2498.5289209622279</v>
      </c>
    </row>
    <row r="224" spans="2:4" x14ac:dyDescent="0.2">
      <c r="B224" s="3">
        <v>950.74674462131225</v>
      </c>
      <c r="C224" s="7">
        <f t="shared" si="6"/>
        <v>1901.4934892426245</v>
      </c>
      <c r="D224" s="7">
        <f t="shared" si="7"/>
        <v>1500</v>
      </c>
    </row>
    <row r="225" spans="2:4" x14ac:dyDescent="0.2">
      <c r="B225" s="3">
        <v>1142.7929366903409</v>
      </c>
      <c r="C225" s="7">
        <f t="shared" si="6"/>
        <v>2285.5858733806817</v>
      </c>
      <c r="D225" s="7">
        <f t="shared" si="7"/>
        <v>1999.775278416193</v>
      </c>
    </row>
    <row r="226" spans="2:4" x14ac:dyDescent="0.2">
      <c r="B226" s="3">
        <v>1397.8092609079904</v>
      </c>
      <c r="C226" s="7">
        <f t="shared" si="6"/>
        <v>2795.6185218159808</v>
      </c>
      <c r="D226" s="7">
        <f t="shared" si="7"/>
        <v>2892.3324131779664</v>
      </c>
    </row>
    <row r="227" spans="2:4" x14ac:dyDescent="0.2">
      <c r="B227" s="3">
        <v>1652.9787042430253</v>
      </c>
      <c r="C227" s="7">
        <f t="shared" si="6"/>
        <v>3305.9574084860506</v>
      </c>
      <c r="D227" s="7">
        <f t="shared" si="7"/>
        <v>3785.4254648505885</v>
      </c>
    </row>
    <row r="228" spans="2:4" x14ac:dyDescent="0.2">
      <c r="B228" s="3">
        <v>1115.7655247018847</v>
      </c>
      <c r="C228" s="7">
        <f t="shared" si="6"/>
        <v>2231.5310494037694</v>
      </c>
      <c r="D228" s="7">
        <f t="shared" si="7"/>
        <v>1905.1793364565965</v>
      </c>
    </row>
    <row r="229" spans="2:4" x14ac:dyDescent="0.2">
      <c r="B229" s="3">
        <v>1539.9239380543004</v>
      </c>
      <c r="C229" s="7">
        <f t="shared" si="6"/>
        <v>3079.8478761086008</v>
      </c>
      <c r="D229" s="7">
        <f t="shared" si="7"/>
        <v>3389.7337831900513</v>
      </c>
    </row>
    <row r="230" spans="2:4" x14ac:dyDescent="0.2">
      <c r="B230" s="3">
        <v>830.22312153963139</v>
      </c>
      <c r="C230" s="5">
        <f t="shared" si="6"/>
        <v>1660.4462430792628</v>
      </c>
      <c r="D230" s="5">
        <f t="shared" si="7"/>
        <v>1500</v>
      </c>
    </row>
    <row r="231" spans="2:4" x14ac:dyDescent="0.2">
      <c r="B231" s="3">
        <v>1483.5014310677361</v>
      </c>
      <c r="C231" s="7">
        <f t="shared" si="6"/>
        <v>2967.0028621354722</v>
      </c>
      <c r="D231" s="7">
        <f t="shared" si="7"/>
        <v>3192.2550087370764</v>
      </c>
    </row>
    <row r="232" spans="2:4" x14ac:dyDescent="0.2">
      <c r="B232" s="3">
        <v>1814.6943064323859</v>
      </c>
      <c r="C232" s="7">
        <f t="shared" si="6"/>
        <v>3629.3886128647719</v>
      </c>
      <c r="D232" s="7">
        <f t="shared" si="7"/>
        <v>4351.4300725133508</v>
      </c>
    </row>
    <row r="233" spans="2:4" x14ac:dyDescent="0.2">
      <c r="B233" s="3">
        <v>609.35907256981591</v>
      </c>
      <c r="C233" s="7">
        <f t="shared" si="6"/>
        <v>1218.7181451396318</v>
      </c>
      <c r="D233" s="7">
        <f t="shared" si="7"/>
        <v>1500</v>
      </c>
    </row>
    <row r="234" spans="2:4" x14ac:dyDescent="0.2">
      <c r="B234" s="3">
        <v>1177.8962284836889</v>
      </c>
      <c r="C234" s="7">
        <f t="shared" si="6"/>
        <v>2355.7924569673778</v>
      </c>
      <c r="D234" s="7">
        <f t="shared" si="7"/>
        <v>2122.6367996929112</v>
      </c>
    </row>
    <row r="235" spans="2:4" x14ac:dyDescent="0.2">
      <c r="B235" s="3">
        <v>664.00120275039808</v>
      </c>
      <c r="C235" s="7">
        <f t="shared" si="6"/>
        <v>1328.0024055007962</v>
      </c>
      <c r="D235" s="7">
        <f t="shared" si="7"/>
        <v>1500</v>
      </c>
    </row>
    <row r="236" spans="2:4" x14ac:dyDescent="0.2">
      <c r="B236" s="3">
        <v>1524.6908931488288</v>
      </c>
      <c r="C236" s="7">
        <f t="shared" si="6"/>
        <v>3049.3817862976575</v>
      </c>
      <c r="D236" s="7">
        <f t="shared" si="7"/>
        <v>3336.4181260209007</v>
      </c>
    </row>
    <row r="237" spans="2:4" x14ac:dyDescent="0.2">
      <c r="B237" s="3">
        <v>900.48717723340087</v>
      </c>
      <c r="C237" s="5">
        <f t="shared" si="6"/>
        <v>1800.9743544668017</v>
      </c>
      <c r="D237" s="5">
        <f t="shared" si="7"/>
        <v>1500</v>
      </c>
    </row>
    <row r="238" spans="2:4" x14ac:dyDescent="0.2">
      <c r="B238" s="3">
        <v>1525.3310569108289</v>
      </c>
      <c r="C238" s="7">
        <f t="shared" si="6"/>
        <v>3050.6621138216578</v>
      </c>
      <c r="D238" s="7">
        <f t="shared" si="7"/>
        <v>3338.6586991879012</v>
      </c>
    </row>
    <row r="239" spans="2:4" x14ac:dyDescent="0.2">
      <c r="B239" s="3">
        <v>1765.6307461778051</v>
      </c>
      <c r="C239" s="7">
        <f t="shared" si="6"/>
        <v>3531.2614923556102</v>
      </c>
      <c r="D239" s="7">
        <f t="shared" si="7"/>
        <v>4179.7076116223179</v>
      </c>
    </row>
    <row r="240" spans="2:4" x14ac:dyDescent="0.2">
      <c r="B240" s="3">
        <v>1300.0580163691775</v>
      </c>
      <c r="C240" s="7">
        <f t="shared" si="6"/>
        <v>2600.116032738355</v>
      </c>
      <c r="D240" s="7">
        <f t="shared" si="7"/>
        <v>2550.2030572921212</v>
      </c>
    </row>
    <row r="241" spans="2:4" x14ac:dyDescent="0.2">
      <c r="B241" s="3">
        <v>1361.1185643470089</v>
      </c>
      <c r="C241" s="7">
        <f t="shared" si="6"/>
        <v>2722.2371286940179</v>
      </c>
      <c r="D241" s="7">
        <f t="shared" si="7"/>
        <v>2763.9149752145313</v>
      </c>
    </row>
    <row r="242" spans="2:4" x14ac:dyDescent="0.2">
      <c r="B242" s="3">
        <v>1445.2166176682222</v>
      </c>
      <c r="C242" s="7">
        <f t="shared" si="6"/>
        <v>2890.4332353364443</v>
      </c>
      <c r="D242" s="7">
        <f t="shared" si="7"/>
        <v>3058.2581618387776</v>
      </c>
    </row>
    <row r="243" spans="2:4" x14ac:dyDescent="0.2">
      <c r="B243" s="3">
        <v>1295.8050804457453</v>
      </c>
      <c r="C243" s="7">
        <f t="shared" si="6"/>
        <v>2591.6101608914905</v>
      </c>
      <c r="D243" s="7">
        <f t="shared" si="7"/>
        <v>2535.3177815601084</v>
      </c>
    </row>
    <row r="244" spans="2:4" x14ac:dyDescent="0.2">
      <c r="B244" s="3">
        <v>1103.2206641914963</v>
      </c>
      <c r="C244" s="5">
        <f t="shared" si="6"/>
        <v>2206.4413283829927</v>
      </c>
      <c r="D244" s="5">
        <f t="shared" si="7"/>
        <v>1861.2723246702371</v>
      </c>
    </row>
    <row r="245" spans="2:4" x14ac:dyDescent="0.2">
      <c r="B245" s="3">
        <v>1192.7773091713898</v>
      </c>
      <c r="C245" s="7">
        <f t="shared" si="6"/>
        <v>2385.5546183427796</v>
      </c>
      <c r="D245" s="7">
        <f t="shared" si="7"/>
        <v>2174.7205820998643</v>
      </c>
    </row>
    <row r="246" spans="2:4" x14ac:dyDescent="0.2">
      <c r="B246" s="3">
        <v>793.27065421358566</v>
      </c>
      <c r="C246" s="7">
        <f t="shared" si="6"/>
        <v>1586.5413084271713</v>
      </c>
      <c r="D246" s="7">
        <f t="shared" si="7"/>
        <v>1500</v>
      </c>
    </row>
    <row r="247" spans="2:4" x14ac:dyDescent="0.2">
      <c r="B247" s="3">
        <v>1189.6968881331413</v>
      </c>
      <c r="C247" s="7">
        <f t="shared" si="6"/>
        <v>2379.3937762662827</v>
      </c>
      <c r="D247" s="7">
        <f t="shared" si="7"/>
        <v>2163.9391084659947</v>
      </c>
    </row>
    <row r="248" spans="2:4" x14ac:dyDescent="0.2">
      <c r="B248" s="3">
        <v>1449.3940427940397</v>
      </c>
      <c r="C248" s="7">
        <f t="shared" si="6"/>
        <v>2898.7880855880794</v>
      </c>
      <c r="D248" s="7">
        <f t="shared" si="7"/>
        <v>3072.879149779139</v>
      </c>
    </row>
    <row r="249" spans="2:4" x14ac:dyDescent="0.2">
      <c r="B249" s="3">
        <v>1772.3545632009627</v>
      </c>
      <c r="C249" s="7">
        <f t="shared" si="6"/>
        <v>3544.7091264019255</v>
      </c>
      <c r="D249" s="7">
        <f t="shared" si="7"/>
        <v>4203.2409712033696</v>
      </c>
    </row>
    <row r="250" spans="2:4" x14ac:dyDescent="0.2">
      <c r="B250" s="3">
        <v>1539.1839322376763</v>
      </c>
      <c r="C250" s="7">
        <f t="shared" si="6"/>
        <v>3078.3678644753527</v>
      </c>
      <c r="D250" s="7">
        <f t="shared" si="7"/>
        <v>3387.1437628318672</v>
      </c>
    </row>
    <row r="251" spans="2:4" x14ac:dyDescent="0.2">
      <c r="B251" s="3">
        <v>1427.0688559748232</v>
      </c>
      <c r="C251" s="5">
        <f t="shared" si="6"/>
        <v>2854.1377119496465</v>
      </c>
      <c r="D251" s="5">
        <f t="shared" si="7"/>
        <v>2994.7409959118813</v>
      </c>
    </row>
    <row r="252" spans="2:4" x14ac:dyDescent="0.2">
      <c r="B252" s="3">
        <v>902.92911252737395</v>
      </c>
      <c r="C252" s="7">
        <f t="shared" si="6"/>
        <v>1805.8582250547479</v>
      </c>
      <c r="D252" s="7">
        <f t="shared" si="7"/>
        <v>1500</v>
      </c>
    </row>
    <row r="253" spans="2:4" x14ac:dyDescent="0.2">
      <c r="B253" s="3">
        <v>559.03028695075773</v>
      </c>
      <c r="C253" s="7">
        <f t="shared" si="6"/>
        <v>1118.0605739015155</v>
      </c>
      <c r="D253" s="7">
        <f t="shared" si="7"/>
        <v>1500</v>
      </c>
    </row>
    <row r="256" spans="2:4" x14ac:dyDescent="0.2">
      <c r="C256" s="5" t="s">
        <v>81</v>
      </c>
      <c r="D256" s="5" t="s">
        <v>82</v>
      </c>
    </row>
    <row r="257" spans="2:4" x14ac:dyDescent="0.2">
      <c r="B257" s="3" t="s">
        <v>83</v>
      </c>
      <c r="C257" s="1">
        <f>AVERAGE(C13:C253)</f>
        <v>2285.0382557920743</v>
      </c>
      <c r="D257" s="1">
        <f>AVERAGE(D13:D253)</f>
        <v>2357.1321965108064</v>
      </c>
    </row>
    <row r="258" spans="2:4" x14ac:dyDescent="0.2">
      <c r="B258" s="3" t="s">
        <v>84</v>
      </c>
      <c r="C258" s="1">
        <f>STDEV(C13:C253)</f>
        <v>812.75551031748341</v>
      </c>
      <c r="D258" s="1">
        <f>STDEV(D13:D253)</f>
        <v>945.03895830540444</v>
      </c>
    </row>
    <row r="259" spans="2:4" x14ac:dyDescent="0.2">
      <c r="B259" s="3" t="s">
        <v>85</v>
      </c>
      <c r="C259" s="1">
        <f>MIN(C13:C253)</f>
        <v>-681.45905828475952</v>
      </c>
      <c r="D259" s="1">
        <f>MIN(D13:D253)</f>
        <v>1500</v>
      </c>
    </row>
    <row r="260" spans="2:4" x14ac:dyDescent="0.2">
      <c r="B260" s="3" t="s">
        <v>86</v>
      </c>
      <c r="C260" s="1">
        <f>MAX(C13:C253)</f>
        <v>4546.8682961314917</v>
      </c>
      <c r="D260" s="1">
        <f>MAX(D13:D253)</f>
        <v>5957.0195182301104</v>
      </c>
    </row>
  </sheetData>
  <mergeCells count="1"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 even analysis</vt:lpstr>
      <vt:lpstr>Prescriptive</vt:lpstr>
      <vt:lpstr>Sales promotion</vt:lpstr>
      <vt:lpstr>KERC CARS</vt:lpstr>
      <vt:lpstr>WonderZon Retailer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2025-05-15T12:22:10Z</dcterms:created>
  <dcterms:modified xsi:type="dcterms:W3CDTF">2025-05-20T12:29:29Z</dcterms:modified>
</cp:coreProperties>
</file>