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Autumn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<sst xmlns="http://schemas.openxmlformats.org/spreadsheetml/2006/main" count="428" uniqueCount="109">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</sst>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>
      <c r="A2" s="1" t="s">
        <v>7</v>
      </c>
      <c r="B2" s="1">
        <f t="shared" ref="B2:D2" si="1">ROUND(I2, 4)</f>
        <v>0.9927</v>
      </c>
      <c r="C2" s="1">
        <f t="shared" si="1"/>
        <v>41.8598</v>
      </c>
      <c r="D2" s="1">
        <f t="shared" si="1"/>
        <v>12.7123</v>
      </c>
      <c r="E2" s="1" t="s">
        <v>8</v>
      </c>
      <c r="F2" s="1" t="s">
        <v>9</v>
      </c>
      <c r="G2" s="1">
        <f t="shared" ref="G2:G84" si="3">ROUND(N2, 4)</f>
        <v>5.0369</v>
      </c>
      <c r="I2" s="1">
        <v>0.992690219874862</v>
      </c>
      <c r="J2" s="1">
        <v>41.8597733695599</v>
      </c>
      <c r="K2" s="1">
        <v>12.7123042534722</v>
      </c>
      <c r="L2" s="1" t="s">
        <v>8</v>
      </c>
      <c r="M2" s="1" t="s">
        <v>9</v>
      </c>
      <c r="N2" s="1">
        <v>5.03688335418701</v>
      </c>
    </row>
    <row r="3">
      <c r="A3" s="1" t="s">
        <v>10</v>
      </c>
      <c r="B3" s="1">
        <f t="shared" ref="B3:D3" si="2">ROUND(I3, 4)</f>
        <v>0.9928</v>
      </c>
      <c r="C3" s="1">
        <f t="shared" si="2"/>
        <v>41.8761</v>
      </c>
      <c r="D3" s="1">
        <f t="shared" si="2"/>
        <v>12.6645</v>
      </c>
      <c r="E3" s="1" t="s">
        <v>8</v>
      </c>
      <c r="F3" s="1" t="s">
        <v>11</v>
      </c>
      <c r="G3" s="1">
        <f t="shared" si="3"/>
        <v>5.0636</v>
      </c>
      <c r="I3" s="1">
        <v>0.992779650442103</v>
      </c>
      <c r="J3" s="1">
        <v>41.8761194492764</v>
      </c>
      <c r="K3" s="1">
        <v>12.6645473090277</v>
      </c>
      <c r="L3" s="1" t="s">
        <v>8</v>
      </c>
      <c r="M3" s="1" t="s">
        <v>11</v>
      </c>
      <c r="N3" s="1">
        <v>5.06363701820373</v>
      </c>
    </row>
    <row r="4">
      <c r="A4" s="1" t="s">
        <v>12</v>
      </c>
      <c r="B4" s="1">
        <f t="shared" ref="B4:D4" si="4">ROUND(I4, 4)</f>
        <v>0.9928</v>
      </c>
      <c r="C4" s="1">
        <f t="shared" si="4"/>
        <v>50.2996</v>
      </c>
      <c r="D4" s="1">
        <f t="shared" si="4"/>
        <v>1.8207</v>
      </c>
      <c r="E4" s="1" t="s">
        <v>13</v>
      </c>
      <c r="F4" s="1" t="s">
        <v>14</v>
      </c>
      <c r="G4" s="1">
        <f t="shared" si="3"/>
        <v>5.5858</v>
      </c>
      <c r="I4" s="1">
        <v>0.992756325440133</v>
      </c>
      <c r="J4" s="1">
        <v>50.2995849453883</v>
      </c>
      <c r="K4" s="1">
        <v>1.82071982489691</v>
      </c>
      <c r="L4" s="1" t="s">
        <v>13</v>
      </c>
      <c r="M4" s="1" t="s">
        <v>14</v>
      </c>
      <c r="N4" s="1">
        <v>5.58583903312683</v>
      </c>
    </row>
    <row r="5">
      <c r="A5" s="1" t="s">
        <v>15</v>
      </c>
      <c r="B5" s="1">
        <f t="shared" ref="B5:D5" si="5">ROUND(I5, 4)</f>
        <v>0.9957</v>
      </c>
      <c r="C5" s="1">
        <f t="shared" si="5"/>
        <v>49.4381</v>
      </c>
      <c r="D5" s="1">
        <f t="shared" si="5"/>
        <v>2.2202</v>
      </c>
      <c r="E5" s="1" t="s">
        <v>16</v>
      </c>
      <c r="F5" s="1" t="s">
        <v>14</v>
      </c>
      <c r="G5" s="1">
        <f t="shared" si="3"/>
        <v>18.417</v>
      </c>
      <c r="I5" s="1">
        <v>0.995735768550864</v>
      </c>
      <c r="J5" s="1">
        <v>49.4380550527318</v>
      </c>
      <c r="K5" s="1">
        <v>2.22022051022376</v>
      </c>
      <c r="L5" s="1" t="s">
        <v>16</v>
      </c>
      <c r="M5" s="1" t="s">
        <v>14</v>
      </c>
      <c r="N5" s="1">
        <v>18.4170033931732</v>
      </c>
    </row>
    <row r="6">
      <c r="A6" s="1" t="s">
        <v>17</v>
      </c>
      <c r="B6" s="1">
        <f t="shared" ref="B6:D6" si="6">ROUND(I6, 4)</f>
        <v>0.9964</v>
      </c>
      <c r="C6" s="1">
        <f t="shared" si="6"/>
        <v>50.2565</v>
      </c>
      <c r="D6" s="1">
        <f t="shared" si="6"/>
        <v>1.8389</v>
      </c>
      <c r="E6" s="1" t="s">
        <v>16</v>
      </c>
      <c r="F6" s="1" t="s">
        <v>9</v>
      </c>
      <c r="G6" s="1">
        <f t="shared" si="3"/>
        <v>18.3274</v>
      </c>
      <c r="I6" s="1">
        <v>0.996438882620979</v>
      </c>
      <c r="J6" s="1">
        <v>50.2565219185479</v>
      </c>
      <c r="K6" s="1">
        <v>1.83886320891203</v>
      </c>
      <c r="L6" s="1" t="s">
        <v>16</v>
      </c>
      <c r="M6" s="1" t="s">
        <v>9</v>
      </c>
      <c r="N6" s="1">
        <v>18.3274161815643</v>
      </c>
    </row>
    <row r="7">
      <c r="A7" s="1" t="s">
        <v>18</v>
      </c>
      <c r="B7" s="1">
        <f t="shared" ref="B7:D7" si="7">ROUND(I7, 4)</f>
        <v>0.9877</v>
      </c>
      <c r="C7" s="1">
        <f t="shared" si="7"/>
        <v>44.8455</v>
      </c>
      <c r="D7" s="1">
        <f t="shared" si="7"/>
        <v>6.3922</v>
      </c>
      <c r="E7" s="1" t="s">
        <v>19</v>
      </c>
      <c r="F7" s="1" t="s">
        <v>20</v>
      </c>
      <c r="G7" s="1">
        <f t="shared" si="3"/>
        <v>6.9989</v>
      </c>
      <c r="I7" s="1">
        <v>0.987666274510948</v>
      </c>
      <c r="J7" s="1">
        <v>44.8455249922635</v>
      </c>
      <c r="K7" s="1">
        <v>6.39218177222854</v>
      </c>
      <c r="L7" s="1" t="s">
        <v>19</v>
      </c>
      <c r="M7" s="1" t="s">
        <v>20</v>
      </c>
      <c r="N7" s="1">
        <v>6.99891662597656</v>
      </c>
    </row>
    <row r="8">
      <c r="A8" s="1" t="s">
        <v>21</v>
      </c>
      <c r="B8" s="1">
        <f t="shared" ref="B8:D8" si="8">ROUND(I8, 4)</f>
        <v>0.9909</v>
      </c>
      <c r="C8" s="1">
        <f t="shared" si="8"/>
        <v>46.7198</v>
      </c>
      <c r="D8" s="1">
        <f t="shared" si="8"/>
        <v>4.1516</v>
      </c>
      <c r="E8" s="1" t="s">
        <v>22</v>
      </c>
      <c r="F8" s="1" t="s">
        <v>20</v>
      </c>
      <c r="G8" s="1">
        <f t="shared" si="3"/>
        <v>13.8543</v>
      </c>
      <c r="I8" s="1">
        <v>0.990854142485206</v>
      </c>
      <c r="J8" s="1">
        <v>46.7198359498247</v>
      </c>
      <c r="K8" s="1">
        <v>4.15162406422379</v>
      </c>
      <c r="L8" s="1" t="s">
        <v>22</v>
      </c>
      <c r="M8" s="1" t="s">
        <v>20</v>
      </c>
      <c r="N8" s="1">
        <v>13.854263305664</v>
      </c>
    </row>
    <row r="9">
      <c r="A9" s="1" t="s">
        <v>23</v>
      </c>
      <c r="B9" s="1">
        <f t="shared" ref="B9:D9" si="9">ROUND(I9, 4)</f>
        <v>0.9944</v>
      </c>
      <c r="C9" s="1">
        <f t="shared" si="9"/>
        <v>48.3813</v>
      </c>
      <c r="D9" s="1">
        <f t="shared" si="9"/>
        <v>2.8318</v>
      </c>
      <c r="E9" s="1" t="s">
        <v>16</v>
      </c>
      <c r="F9" s="1" t="s">
        <v>24</v>
      </c>
      <c r="G9" s="1">
        <f t="shared" si="3"/>
        <v>18.6722</v>
      </c>
      <c r="I9" s="1">
        <v>0.994440428344423</v>
      </c>
      <c r="J9" s="1">
        <v>48.381335082151</v>
      </c>
      <c r="K9" s="1">
        <v>2.83183605806327</v>
      </c>
      <c r="L9" s="1" t="s">
        <v>16</v>
      </c>
      <c r="M9" s="1" t="s">
        <v>24</v>
      </c>
      <c r="N9" s="1">
        <v>18.672159910202</v>
      </c>
    </row>
    <row r="10">
      <c r="A10" s="1" t="s">
        <v>25</v>
      </c>
      <c r="B10" s="1">
        <f t="shared" ref="B10:D10" si="10">ROUND(I10, 4)</f>
        <v>0.9964</v>
      </c>
      <c r="C10" s="1">
        <f t="shared" si="10"/>
        <v>50.2176</v>
      </c>
      <c r="D10" s="1">
        <f t="shared" si="10"/>
        <v>1.8554</v>
      </c>
      <c r="E10" s="1" t="s">
        <v>16</v>
      </c>
      <c r="F10" s="1" t="s">
        <v>26</v>
      </c>
      <c r="G10" s="1">
        <f t="shared" si="3"/>
        <v>18.1062</v>
      </c>
      <c r="I10" s="1">
        <v>0.996384331072281</v>
      </c>
      <c r="J10" s="1">
        <v>50.2176498782446</v>
      </c>
      <c r="K10" s="1">
        <v>1.85539605034722</v>
      </c>
      <c r="L10" s="1" t="s">
        <v>16</v>
      </c>
      <c r="M10" s="1" t="s">
        <v>26</v>
      </c>
      <c r="N10" s="1">
        <v>18.106186389923</v>
      </c>
    </row>
    <row r="11">
      <c r="A11" s="1" t="s">
        <v>27</v>
      </c>
      <c r="B11" s="1">
        <f t="shared" ref="B11:D11" si="11">ROUND(I11, 4)</f>
        <v>0.9926</v>
      </c>
      <c r="C11" s="1">
        <f t="shared" si="11"/>
        <v>40.9426</v>
      </c>
      <c r="D11" s="1">
        <f t="shared" si="11"/>
        <v>15.7016</v>
      </c>
      <c r="E11" s="1" t="s">
        <v>28</v>
      </c>
      <c r="F11" s="1" t="s">
        <v>29</v>
      </c>
      <c r="G11" s="1">
        <f t="shared" si="3"/>
        <v>8.4077</v>
      </c>
      <c r="I11" s="1">
        <v>0.992615691478687</v>
      </c>
      <c r="J11" s="1">
        <v>40.9425728025016</v>
      </c>
      <c r="K11" s="1">
        <v>15.7016153971354</v>
      </c>
      <c r="L11" s="1" t="s">
        <v>28</v>
      </c>
      <c r="M11" s="1" t="s">
        <v>29</v>
      </c>
      <c r="N11" s="1">
        <v>8.40770840644836</v>
      </c>
    </row>
    <row r="12">
      <c r="A12" s="1" t="s">
        <v>30</v>
      </c>
      <c r="B12" s="1">
        <f t="shared" ref="B12:D12" si="12">ROUND(I12, 4)</f>
        <v>0.9965</v>
      </c>
      <c r="C12" s="1">
        <f t="shared" si="12"/>
        <v>50.3191</v>
      </c>
      <c r="D12" s="1">
        <f t="shared" si="12"/>
        <v>1.8125</v>
      </c>
      <c r="E12" s="1" t="s">
        <v>16</v>
      </c>
      <c r="F12" s="1" t="s">
        <v>31</v>
      </c>
      <c r="G12" s="1">
        <f t="shared" si="3"/>
        <v>17.7234</v>
      </c>
      <c r="I12" s="1">
        <v>0.996470525400493</v>
      </c>
      <c r="J12" s="1">
        <v>50.3191207408344</v>
      </c>
      <c r="K12" s="1">
        <v>1.81254810474537</v>
      </c>
      <c r="L12" s="1" t="s">
        <v>16</v>
      </c>
      <c r="M12" s="1" t="s">
        <v>31</v>
      </c>
      <c r="N12" s="1">
        <v>17.7233877182006</v>
      </c>
    </row>
    <row r="13">
      <c r="A13" s="1" t="s">
        <v>32</v>
      </c>
      <c r="B13" s="1">
        <f t="shared" ref="B13:D13" si="13">ROUND(I13, 4)</f>
        <v>0.9956</v>
      </c>
      <c r="C13" s="1">
        <f t="shared" si="13"/>
        <v>49.065</v>
      </c>
      <c r="D13" s="1">
        <f t="shared" si="13"/>
        <v>2.4194</v>
      </c>
      <c r="E13" s="1" t="s">
        <v>22</v>
      </c>
      <c r="F13" s="1" t="s">
        <v>11</v>
      </c>
      <c r="G13" s="1">
        <f t="shared" si="3"/>
        <v>13.6032</v>
      </c>
      <c r="I13" s="1">
        <v>0.99556829197001</v>
      </c>
      <c r="J13" s="1">
        <v>49.0649704000086</v>
      </c>
      <c r="K13" s="1">
        <v>2.41938272631008</v>
      </c>
      <c r="L13" s="1" t="s">
        <v>22</v>
      </c>
      <c r="M13" s="1" t="s">
        <v>11</v>
      </c>
      <c r="N13" s="1">
        <v>13.6031534671783</v>
      </c>
    </row>
    <row r="14">
      <c r="A14" s="1" t="s">
        <v>33</v>
      </c>
      <c r="B14" s="1">
        <f t="shared" ref="B14:D14" si="14">ROUND(I14, 4)</f>
        <v>0.994</v>
      </c>
      <c r="C14" s="1">
        <f t="shared" si="14"/>
        <v>46.854</v>
      </c>
      <c r="D14" s="1">
        <f t="shared" si="14"/>
        <v>4.0253</v>
      </c>
      <c r="E14" s="1" t="s">
        <v>19</v>
      </c>
      <c r="F14" s="1" t="s">
        <v>26</v>
      </c>
      <c r="G14" s="1">
        <f t="shared" si="3"/>
        <v>6.4884</v>
      </c>
      <c r="I14" s="1">
        <v>0.993978647009148</v>
      </c>
      <c r="J14" s="1">
        <v>46.8540106275977</v>
      </c>
      <c r="K14" s="1">
        <v>4.0253213137034</v>
      </c>
      <c r="L14" s="1" t="s">
        <v>19</v>
      </c>
      <c r="M14" s="1" t="s">
        <v>26</v>
      </c>
      <c r="N14" s="1">
        <v>6.48843741416931</v>
      </c>
    </row>
    <row r="15">
      <c r="A15" s="1" t="s">
        <v>34</v>
      </c>
      <c r="B15" s="1">
        <f t="shared" ref="B15:D15" si="15">ROUND(I15, 4)</f>
        <v>0.9887</v>
      </c>
      <c r="C15" s="1">
        <f t="shared" si="15"/>
        <v>46.2737</v>
      </c>
      <c r="D15" s="1">
        <f t="shared" si="15"/>
        <v>4.6008</v>
      </c>
      <c r="E15" s="1" t="s">
        <v>28</v>
      </c>
      <c r="F15" s="1" t="s">
        <v>29</v>
      </c>
      <c r="G15" s="1">
        <f t="shared" si="3"/>
        <v>8.4906</v>
      </c>
      <c r="I15" s="1">
        <v>0.988699664700458</v>
      </c>
      <c r="J15" s="1">
        <v>46.2737182337466</v>
      </c>
      <c r="K15" s="1">
        <v>4.60076226128472</v>
      </c>
      <c r="L15" s="1" t="s">
        <v>28</v>
      </c>
      <c r="M15" s="1" t="s">
        <v>29</v>
      </c>
      <c r="N15" s="1">
        <v>8.49063944816589</v>
      </c>
    </row>
    <row r="16">
      <c r="A16" s="1" t="s">
        <v>35</v>
      </c>
      <c r="B16" s="1">
        <f t="shared" ref="B16:D16" si="16">ROUND(I16, 4)</f>
        <v>0.9876</v>
      </c>
      <c r="C16" s="1">
        <f t="shared" si="16"/>
        <v>46.9867</v>
      </c>
      <c r="D16" s="1">
        <f t="shared" si="16"/>
        <v>3.9042</v>
      </c>
      <c r="E16" s="1" t="s">
        <v>13</v>
      </c>
      <c r="F16" s="1" t="s">
        <v>24</v>
      </c>
      <c r="G16" s="1">
        <f t="shared" si="3"/>
        <v>5.8765</v>
      </c>
      <c r="I16" s="1">
        <v>0.987627919996064</v>
      </c>
      <c r="J16" s="1">
        <v>46.9866656185922</v>
      </c>
      <c r="K16" s="1">
        <v>3.90422693888346</v>
      </c>
      <c r="L16" s="1" t="s">
        <v>13</v>
      </c>
      <c r="M16" s="1" t="s">
        <v>24</v>
      </c>
      <c r="N16" s="1">
        <v>5.87647533416748</v>
      </c>
    </row>
    <row r="17">
      <c r="A17" s="1" t="s">
        <v>36</v>
      </c>
      <c r="B17" s="1">
        <f t="shared" ref="B17:D17" si="17">ROUND(I17, 4)</f>
        <v>0.9972</v>
      </c>
      <c r="C17" s="1">
        <f t="shared" si="17"/>
        <v>55.9498</v>
      </c>
      <c r="D17" s="1">
        <f t="shared" si="17"/>
        <v>0.4957</v>
      </c>
      <c r="E17" s="1" t="s">
        <v>13</v>
      </c>
      <c r="F17" s="1" t="s">
        <v>11</v>
      </c>
      <c r="G17" s="1">
        <f t="shared" si="3"/>
        <v>5.4258</v>
      </c>
      <c r="I17" s="1">
        <v>0.997161996914128</v>
      </c>
      <c r="J17" s="1">
        <v>55.9497825061068</v>
      </c>
      <c r="K17" s="1">
        <v>0.495705074734158</v>
      </c>
      <c r="L17" s="1" t="s">
        <v>13</v>
      </c>
      <c r="M17" s="1" t="s">
        <v>11</v>
      </c>
      <c r="N17" s="1">
        <v>5.42579460144043</v>
      </c>
    </row>
    <row r="18">
      <c r="A18" s="1" t="s">
        <v>37</v>
      </c>
      <c r="B18" s="1">
        <f t="shared" ref="B18:D18" si="18">ROUND(I18, 4)</f>
        <v>0.9885</v>
      </c>
      <c r="C18" s="1">
        <f t="shared" si="18"/>
        <v>47.182</v>
      </c>
      <c r="D18" s="1">
        <f t="shared" si="18"/>
        <v>3.7325</v>
      </c>
      <c r="E18" s="1" t="s">
        <v>13</v>
      </c>
      <c r="F18" s="1" t="s">
        <v>38</v>
      </c>
      <c r="G18" s="1">
        <f t="shared" si="3"/>
        <v>5.9078</v>
      </c>
      <c r="I18" s="1">
        <v>0.988464176212605</v>
      </c>
      <c r="J18" s="1">
        <v>47.1819841206993</v>
      </c>
      <c r="K18" s="1">
        <v>3.73252911037868</v>
      </c>
      <c r="L18" s="1" t="s">
        <v>13</v>
      </c>
      <c r="M18" s="1" t="s">
        <v>38</v>
      </c>
      <c r="N18" s="1">
        <v>5.90780878067016</v>
      </c>
    </row>
    <row r="19">
      <c r="A19" s="1" t="s">
        <v>39</v>
      </c>
      <c r="B19" s="1">
        <f t="shared" ref="B19:D19" si="19">ROUND(I19, 4)</f>
        <v>0.9925</v>
      </c>
      <c r="C19" s="1">
        <f t="shared" si="19"/>
        <v>45.1032</v>
      </c>
      <c r="D19" s="1">
        <f t="shared" si="19"/>
        <v>6.024</v>
      </c>
      <c r="E19" s="1" t="s">
        <v>40</v>
      </c>
      <c r="F19" s="1" t="s">
        <v>26</v>
      </c>
      <c r="G19" s="1">
        <f t="shared" si="3"/>
        <v>2.7151</v>
      </c>
      <c r="I19" s="1">
        <v>0.99252150408036</v>
      </c>
      <c r="J19" s="1">
        <v>45.1031897642018</v>
      </c>
      <c r="K19" s="1">
        <v>6.02396776406035</v>
      </c>
      <c r="L19" s="1" t="s">
        <v>40</v>
      </c>
      <c r="M19" s="1" t="s">
        <v>26</v>
      </c>
      <c r="N19" s="1">
        <v>2.71514391899108</v>
      </c>
    </row>
    <row r="20">
      <c r="A20" s="1" t="s">
        <v>41</v>
      </c>
      <c r="B20" s="1">
        <f t="shared" ref="B20:D20" si="20">ROUND(I20, 4)</f>
        <v>0.9955</v>
      </c>
      <c r="C20" s="1">
        <f t="shared" si="20"/>
        <v>49.0125</v>
      </c>
      <c r="D20" s="1">
        <f t="shared" si="20"/>
        <v>2.4488</v>
      </c>
      <c r="E20" s="1" t="s">
        <v>22</v>
      </c>
      <c r="F20" s="1" t="s">
        <v>26</v>
      </c>
      <c r="G20" s="1">
        <f t="shared" si="3"/>
        <v>13.5282</v>
      </c>
      <c r="I20" s="1">
        <v>0.995534092120623</v>
      </c>
      <c r="J20" s="1">
        <v>49.0124680492562</v>
      </c>
      <c r="K20" s="1">
        <v>2.44880842444838</v>
      </c>
      <c r="L20" s="1" t="s">
        <v>22</v>
      </c>
      <c r="M20" s="1" t="s">
        <v>26</v>
      </c>
      <c r="N20" s="1">
        <v>13.5282475948333</v>
      </c>
    </row>
    <row r="21">
      <c r="A21" s="1" t="s">
        <v>42</v>
      </c>
      <c r="B21" s="1">
        <f t="shared" ref="B21:D21" si="21">ROUND(I21, 4)</f>
        <v>0.9929</v>
      </c>
      <c r="C21" s="1">
        <f t="shared" si="21"/>
        <v>45.189</v>
      </c>
      <c r="D21" s="1">
        <f t="shared" si="21"/>
        <v>5.9062</v>
      </c>
      <c r="E21" s="1" t="s">
        <v>40</v>
      </c>
      <c r="F21" s="1" t="s">
        <v>9</v>
      </c>
      <c r="G21" s="1">
        <f t="shared" si="3"/>
        <v>2.8725</v>
      </c>
      <c r="I21" s="1">
        <v>0.992905588335698</v>
      </c>
      <c r="J21" s="1">
        <v>45.188960308651</v>
      </c>
      <c r="K21" s="1">
        <v>5.90616512345679</v>
      </c>
      <c r="L21" s="1" t="s">
        <v>40</v>
      </c>
      <c r="M21" s="1" t="s">
        <v>9</v>
      </c>
      <c r="N21" s="1">
        <v>2.87249493598938</v>
      </c>
    </row>
    <row r="22">
      <c r="A22" s="1" t="s">
        <v>43</v>
      </c>
      <c r="B22" s="1">
        <f t="shared" ref="B22:D22" si="22">ROUND(I22, 4)</f>
        <v>0.9842</v>
      </c>
      <c r="C22" s="1">
        <f t="shared" si="22"/>
        <v>44.0213</v>
      </c>
      <c r="D22" s="1">
        <f t="shared" si="22"/>
        <v>7.7281</v>
      </c>
      <c r="E22" s="1" t="s">
        <v>19</v>
      </c>
      <c r="F22" s="1" t="s">
        <v>44</v>
      </c>
      <c r="G22" s="1">
        <f t="shared" si="3"/>
        <v>7.1193</v>
      </c>
      <c r="I22" s="1">
        <v>0.984232402888111</v>
      </c>
      <c r="J22" s="1">
        <v>44.0212885138516</v>
      </c>
      <c r="K22" s="1">
        <v>7.72810055303368</v>
      </c>
      <c r="L22" s="1" t="s">
        <v>19</v>
      </c>
      <c r="M22" s="1" t="s">
        <v>44</v>
      </c>
      <c r="N22" s="1">
        <v>7.11932492256164</v>
      </c>
    </row>
    <row r="23">
      <c r="A23" s="1" t="s">
        <v>45</v>
      </c>
      <c r="B23" s="1">
        <f t="shared" ref="B23:D23" si="23">ROUND(I23, 4)</f>
        <v>0.9908</v>
      </c>
      <c r="C23" s="1">
        <f t="shared" si="23"/>
        <v>48.6758</v>
      </c>
      <c r="D23" s="1">
        <f t="shared" si="23"/>
        <v>2.6462</v>
      </c>
      <c r="E23" s="1" t="s">
        <v>13</v>
      </c>
      <c r="F23" s="1" t="s">
        <v>20</v>
      </c>
      <c r="G23" s="1">
        <f t="shared" si="3"/>
        <v>5.8129</v>
      </c>
      <c r="I23" s="1">
        <v>0.990751191927711</v>
      </c>
      <c r="J23" s="1">
        <v>48.6758027741813</v>
      </c>
      <c r="K23" s="1">
        <v>2.6461919148763</v>
      </c>
      <c r="L23" s="1" t="s">
        <v>13</v>
      </c>
      <c r="M23" s="1" t="s">
        <v>20</v>
      </c>
      <c r="N23" s="1">
        <v>5.81294083595275</v>
      </c>
    </row>
    <row r="24">
      <c r="A24" s="1" t="s">
        <v>46</v>
      </c>
      <c r="B24" s="1">
        <f t="shared" ref="B24:D24" si="24">ROUND(I24, 4)</f>
        <v>0.9896</v>
      </c>
      <c r="C24" s="1">
        <f t="shared" si="24"/>
        <v>46.7237</v>
      </c>
      <c r="D24" s="1">
        <f t="shared" si="24"/>
        <v>4.1479</v>
      </c>
      <c r="E24" s="1" t="s">
        <v>28</v>
      </c>
      <c r="F24" s="1" t="s">
        <v>24</v>
      </c>
      <c r="G24" s="1">
        <f t="shared" si="3"/>
        <v>8.7313</v>
      </c>
      <c r="I24" s="1">
        <v>0.989593711905071</v>
      </c>
      <c r="J24" s="1">
        <v>46.7237079767515</v>
      </c>
      <c r="K24" s="1">
        <v>4.14792426215277</v>
      </c>
      <c r="L24" s="1" t="s">
        <v>28</v>
      </c>
      <c r="M24" s="1" t="s">
        <v>24</v>
      </c>
      <c r="N24" s="1">
        <v>8.73125338554382</v>
      </c>
    </row>
    <row r="25">
      <c r="A25" s="1" t="s">
        <v>47</v>
      </c>
      <c r="B25" s="1">
        <f t="shared" ref="B25:D25" si="25">ROUND(I25, 4)</f>
        <v>0.9845</v>
      </c>
      <c r="C25" s="1">
        <f t="shared" si="25"/>
        <v>44.0761</v>
      </c>
      <c r="D25" s="1">
        <f t="shared" si="25"/>
        <v>7.6312</v>
      </c>
      <c r="E25" s="1" t="s">
        <v>19</v>
      </c>
      <c r="F25" s="1" t="s">
        <v>38</v>
      </c>
      <c r="G25" s="1">
        <f t="shared" si="3"/>
        <v>6.6411</v>
      </c>
      <c r="I25" s="1">
        <v>0.984539267617343</v>
      </c>
      <c r="J25" s="1">
        <v>44.0760743504446</v>
      </c>
      <c r="K25" s="1">
        <v>7.63122362953611</v>
      </c>
      <c r="L25" s="1" t="s">
        <v>19</v>
      </c>
      <c r="M25" s="1" t="s">
        <v>38</v>
      </c>
      <c r="N25" s="1">
        <v>6.64110422134399</v>
      </c>
    </row>
    <row r="26">
      <c r="A26" s="1" t="s">
        <v>48</v>
      </c>
      <c r="B26" s="1">
        <f t="shared" ref="B26:D26" si="26">ROUND(I26, 4)</f>
        <v>0.9851</v>
      </c>
      <c r="C26" s="1">
        <f t="shared" si="26"/>
        <v>45.004</v>
      </c>
      <c r="D26" s="1">
        <f t="shared" si="26"/>
        <v>6.1632</v>
      </c>
      <c r="E26" s="1" t="s">
        <v>22</v>
      </c>
      <c r="F26" s="1" t="s">
        <v>49</v>
      </c>
      <c r="G26" s="1">
        <f t="shared" si="3"/>
        <v>13.111</v>
      </c>
      <c r="I26" s="1">
        <v>0.985092036741997</v>
      </c>
      <c r="J26" s="1">
        <v>45.0039629907307</v>
      </c>
      <c r="K26" s="1">
        <v>6.16318659500591</v>
      </c>
      <c r="L26" s="1" t="s">
        <v>22</v>
      </c>
      <c r="M26" s="1" t="s">
        <v>49</v>
      </c>
      <c r="N26" s="1">
        <v>13.1109521389007</v>
      </c>
    </row>
    <row r="27">
      <c r="A27" s="1" t="s">
        <v>50</v>
      </c>
      <c r="B27" s="1">
        <f t="shared" ref="B27:D27" si="27">ROUND(I27, 4)</f>
        <v>0.9941</v>
      </c>
      <c r="C27" s="1">
        <f t="shared" si="27"/>
        <v>46.8911</v>
      </c>
      <c r="D27" s="1">
        <f t="shared" si="27"/>
        <v>3.9911</v>
      </c>
      <c r="E27" s="1" t="s">
        <v>19</v>
      </c>
      <c r="F27" s="1" t="s">
        <v>9</v>
      </c>
      <c r="G27" s="1">
        <f t="shared" si="3"/>
        <v>6.1159</v>
      </c>
      <c r="I27" s="1">
        <v>0.994068940041072</v>
      </c>
      <c r="J27" s="1">
        <v>46.8911361634287</v>
      </c>
      <c r="K27" s="1">
        <v>3.99105763273842</v>
      </c>
      <c r="L27" s="1" t="s">
        <v>19</v>
      </c>
      <c r="M27" s="1" t="s">
        <v>9</v>
      </c>
      <c r="N27" s="1">
        <v>6.11587500572204</v>
      </c>
    </row>
    <row r="28">
      <c r="A28" s="1" t="s">
        <v>51</v>
      </c>
      <c r="B28" s="1">
        <f t="shared" ref="B28:D28" si="28">ROUND(I28, 4)</f>
        <v>0.985</v>
      </c>
      <c r="C28" s="1">
        <f t="shared" si="28"/>
        <v>44.9865</v>
      </c>
      <c r="D28" s="1">
        <f t="shared" si="28"/>
        <v>6.188</v>
      </c>
      <c r="E28" s="1" t="s">
        <v>22</v>
      </c>
      <c r="F28" s="1" t="s">
        <v>29</v>
      </c>
      <c r="G28" s="1">
        <f t="shared" si="3"/>
        <v>12.4784</v>
      </c>
      <c r="I28" s="1">
        <v>0.984958645254117</v>
      </c>
      <c r="J28" s="1">
        <v>44.9865447165629</v>
      </c>
      <c r="K28" s="1">
        <v>6.18795495961386</v>
      </c>
      <c r="L28" s="1" t="s">
        <v>22</v>
      </c>
      <c r="M28" s="1" t="s">
        <v>29</v>
      </c>
      <c r="N28" s="1">
        <v>12.4783954620361</v>
      </c>
    </row>
    <row r="29">
      <c r="A29" s="1" t="s">
        <v>52</v>
      </c>
      <c r="B29" s="1">
        <f t="shared" ref="B29:D29" si="29">ROUND(I29, 4)</f>
        <v>0.9965</v>
      </c>
      <c r="C29" s="1">
        <f t="shared" si="29"/>
        <v>50.2868</v>
      </c>
      <c r="D29" s="1">
        <f t="shared" si="29"/>
        <v>1.8261</v>
      </c>
      <c r="E29" s="1" t="s">
        <v>16</v>
      </c>
      <c r="F29" s="1" t="s">
        <v>11</v>
      </c>
      <c r="G29" s="1">
        <f t="shared" si="3"/>
        <v>17.3547</v>
      </c>
      <c r="I29" s="1">
        <v>0.996478609911033</v>
      </c>
      <c r="J29" s="1">
        <v>50.2868155622853</v>
      </c>
      <c r="K29" s="1">
        <v>1.82608109085648</v>
      </c>
      <c r="L29" s="1" t="s">
        <v>16</v>
      </c>
      <c r="M29" s="1" t="s">
        <v>11</v>
      </c>
      <c r="N29" s="1">
        <v>17.3546588420867</v>
      </c>
    </row>
    <row r="30">
      <c r="A30" s="1" t="s">
        <v>53</v>
      </c>
      <c r="B30" s="1">
        <f t="shared" ref="B30:D30" si="30">ROUND(I30, 4)</f>
        <v>0.9928</v>
      </c>
      <c r="C30" s="1">
        <f t="shared" si="30"/>
        <v>47.3702</v>
      </c>
      <c r="D30" s="1">
        <f t="shared" si="30"/>
        <v>3.5742</v>
      </c>
      <c r="E30" s="1" t="s">
        <v>54</v>
      </c>
      <c r="F30" s="1" t="s">
        <v>9</v>
      </c>
      <c r="G30" s="1">
        <f t="shared" si="3"/>
        <v>1.0879</v>
      </c>
      <c r="I30" s="1">
        <v>0.99275502957863</v>
      </c>
      <c r="J30" s="1">
        <v>47.3702169565251</v>
      </c>
      <c r="K30" s="1">
        <v>3.57420880149812</v>
      </c>
      <c r="L30" s="1" t="s">
        <v>54</v>
      </c>
      <c r="M30" s="1" t="s">
        <v>9</v>
      </c>
      <c r="N30" s="1">
        <v>1.0878894329071</v>
      </c>
    </row>
    <row r="31">
      <c r="A31" s="1" t="s">
        <v>55</v>
      </c>
      <c r="B31" s="1">
        <f t="shared" ref="B31:D31" si="31">ROUND(I31, 4)</f>
        <v>0.9934</v>
      </c>
      <c r="C31" s="1">
        <f t="shared" si="31"/>
        <v>45.3355</v>
      </c>
      <c r="D31" s="1">
        <f t="shared" si="31"/>
        <v>5.7102</v>
      </c>
      <c r="E31" s="1" t="s">
        <v>40</v>
      </c>
      <c r="F31" s="1" t="s">
        <v>31</v>
      </c>
      <c r="G31" s="1">
        <f t="shared" si="3"/>
        <v>2.7641</v>
      </c>
      <c r="I31" s="1">
        <v>0.993354007379341</v>
      </c>
      <c r="J31" s="1">
        <v>45.3354757551969</v>
      </c>
      <c r="K31" s="1">
        <v>5.71023576817558</v>
      </c>
      <c r="L31" s="1" t="s">
        <v>40</v>
      </c>
      <c r="M31" s="1" t="s">
        <v>31</v>
      </c>
      <c r="N31" s="1">
        <v>2.76406240463256</v>
      </c>
    </row>
    <row r="32">
      <c r="A32" s="1" t="s">
        <v>56</v>
      </c>
      <c r="B32" s="1">
        <f t="shared" ref="B32:D32" si="32">ROUND(I32, 4)</f>
        <v>0.993</v>
      </c>
      <c r="C32" s="1">
        <f t="shared" si="32"/>
        <v>45.2656</v>
      </c>
      <c r="D32" s="1">
        <f t="shared" si="32"/>
        <v>5.8029</v>
      </c>
      <c r="E32" s="1" t="s">
        <v>40</v>
      </c>
      <c r="F32" s="1" t="s">
        <v>11</v>
      </c>
      <c r="G32" s="1">
        <f t="shared" si="3"/>
        <v>2.6673</v>
      </c>
      <c r="I32" s="1">
        <v>0.993045724581362</v>
      </c>
      <c r="J32" s="1">
        <v>45.2655855407428</v>
      </c>
      <c r="K32" s="1">
        <v>5.80287294238683</v>
      </c>
      <c r="L32" s="1" t="s">
        <v>40</v>
      </c>
      <c r="M32" s="1" t="s">
        <v>11</v>
      </c>
      <c r="N32" s="1">
        <v>2.66728520393371</v>
      </c>
    </row>
    <row r="33">
      <c r="A33" s="1" t="s">
        <v>57</v>
      </c>
      <c r="B33" s="1">
        <f t="shared" ref="B33:D33" si="33">ROUND(I33, 4)</f>
        <v>0.9938</v>
      </c>
      <c r="C33" s="1">
        <f t="shared" si="33"/>
        <v>48.059</v>
      </c>
      <c r="D33" s="1">
        <f t="shared" si="33"/>
        <v>3.05</v>
      </c>
      <c r="E33" s="1" t="s">
        <v>16</v>
      </c>
      <c r="F33" s="1" t="s">
        <v>29</v>
      </c>
      <c r="G33" s="1">
        <f t="shared" si="3"/>
        <v>17.8913</v>
      </c>
      <c r="I33" s="1">
        <v>0.993806775504985</v>
      </c>
      <c r="J33" s="1">
        <v>48.059009007144</v>
      </c>
      <c r="K33" s="1">
        <v>3.05000614872685</v>
      </c>
      <c r="L33" s="1" t="s">
        <v>16</v>
      </c>
      <c r="M33" s="1" t="s">
        <v>29</v>
      </c>
      <c r="N33" s="1">
        <v>17.8912980556488</v>
      </c>
    </row>
    <row r="34">
      <c r="A34" s="1" t="s">
        <v>58</v>
      </c>
      <c r="B34" s="1">
        <f t="shared" ref="B34:D34" si="34">ROUND(I34, 4)</f>
        <v>0.9952</v>
      </c>
      <c r="C34" s="1">
        <f t="shared" si="34"/>
        <v>41.8042</v>
      </c>
      <c r="D34" s="1">
        <f t="shared" si="34"/>
        <v>12.8761</v>
      </c>
      <c r="E34" s="1" t="s">
        <v>28</v>
      </c>
      <c r="F34" s="1" t="s">
        <v>11</v>
      </c>
      <c r="G34" s="1">
        <f t="shared" si="3"/>
        <v>7.6925</v>
      </c>
      <c r="I34" s="1">
        <v>0.995151363186504</v>
      </c>
      <c r="J34" s="1">
        <v>41.8041827235101</v>
      </c>
      <c r="K34" s="1">
        <v>12.8760704210069</v>
      </c>
      <c r="L34" s="1" t="s">
        <v>28</v>
      </c>
      <c r="M34" s="1" t="s">
        <v>11</v>
      </c>
      <c r="N34" s="1">
        <v>7.69251227378845</v>
      </c>
    </row>
    <row r="35">
      <c r="A35" s="1" t="s">
        <v>59</v>
      </c>
      <c r="B35" s="1">
        <f t="shared" ref="B35:D35" si="35">ROUND(I35, 4)</f>
        <v>0.9926</v>
      </c>
      <c r="C35" s="1">
        <f t="shared" si="35"/>
        <v>48.437</v>
      </c>
      <c r="D35" s="1">
        <f t="shared" si="35"/>
        <v>2.7957</v>
      </c>
      <c r="E35" s="1" t="s">
        <v>28</v>
      </c>
      <c r="F35" s="1" t="s">
        <v>14</v>
      </c>
      <c r="G35" s="1">
        <f t="shared" si="3"/>
        <v>10.0914</v>
      </c>
      <c r="I35" s="1">
        <v>0.992600455075152</v>
      </c>
      <c r="J35" s="1">
        <v>48.4370487487158</v>
      </c>
      <c r="K35" s="1">
        <v>2.79573974609375</v>
      </c>
      <c r="L35" s="1" t="s">
        <v>28</v>
      </c>
      <c r="M35" s="1" t="s">
        <v>14</v>
      </c>
      <c r="N35" s="1">
        <v>10.0914211273193</v>
      </c>
    </row>
    <row r="36">
      <c r="A36" s="1" t="s">
        <v>60</v>
      </c>
      <c r="B36" s="1">
        <f t="shared" ref="B36:D36" si="36">ROUND(I36, 4)</f>
        <v>0.9899</v>
      </c>
      <c r="C36" s="1">
        <f t="shared" si="36"/>
        <v>40.7741</v>
      </c>
      <c r="D36" s="1">
        <f t="shared" si="36"/>
        <v>16.3225</v>
      </c>
      <c r="E36" s="1" t="s">
        <v>8</v>
      </c>
      <c r="F36" s="1" t="s">
        <v>44</v>
      </c>
      <c r="G36" s="1">
        <f t="shared" si="3"/>
        <v>5.9562</v>
      </c>
      <c r="I36" s="1">
        <v>0.989931509249082</v>
      </c>
      <c r="J36" s="1">
        <v>40.7741470734667</v>
      </c>
      <c r="K36" s="1">
        <v>16.3225086805555</v>
      </c>
      <c r="L36" s="1" t="s">
        <v>8</v>
      </c>
      <c r="M36" s="1" t="s">
        <v>44</v>
      </c>
      <c r="N36" s="1">
        <v>5.95620989799499</v>
      </c>
    </row>
    <row r="37">
      <c r="A37" s="1" t="s">
        <v>61</v>
      </c>
      <c r="B37" s="1">
        <f t="shared" ref="B37:D37" si="37">ROUND(I37, 4)</f>
        <v>0.9849</v>
      </c>
      <c r="C37" s="1">
        <f t="shared" si="37"/>
        <v>46.1515</v>
      </c>
      <c r="D37" s="1">
        <f t="shared" si="37"/>
        <v>4.7321</v>
      </c>
      <c r="E37" s="1" t="s">
        <v>13</v>
      </c>
      <c r="F37" s="1" t="s">
        <v>49</v>
      </c>
      <c r="G37" s="1">
        <f t="shared" si="3"/>
        <v>7.3932</v>
      </c>
      <c r="I37" s="1">
        <v>0.984872264875286</v>
      </c>
      <c r="J37" s="1">
        <v>46.15149475807</v>
      </c>
      <c r="K37" s="1">
        <v>4.73208067152235</v>
      </c>
      <c r="L37" s="1" t="s">
        <v>13</v>
      </c>
      <c r="M37" s="1" t="s">
        <v>49</v>
      </c>
      <c r="N37" s="1">
        <v>7.3932237625122</v>
      </c>
    </row>
    <row r="38">
      <c r="A38" s="1" t="s">
        <v>62</v>
      </c>
      <c r="B38" s="1">
        <f t="shared" ref="B38:D38" si="38">ROUND(I38, 4)</f>
        <v>0.9954</v>
      </c>
      <c r="C38" s="1">
        <f t="shared" si="38"/>
        <v>48.9597</v>
      </c>
      <c r="D38" s="1">
        <f t="shared" si="38"/>
        <v>2.4788</v>
      </c>
      <c r="E38" s="1" t="s">
        <v>22</v>
      </c>
      <c r="F38" s="1" t="s">
        <v>9</v>
      </c>
      <c r="G38" s="1">
        <f t="shared" si="3"/>
        <v>14.3561</v>
      </c>
      <c r="I38" s="1">
        <v>0.995404180891944</v>
      </c>
      <c r="J38" s="1">
        <v>48.9596688748563</v>
      </c>
      <c r="K38" s="1">
        <v>2.47876142016351</v>
      </c>
      <c r="L38" s="1" t="s">
        <v>22</v>
      </c>
      <c r="M38" s="1" t="s">
        <v>9</v>
      </c>
      <c r="N38" s="1">
        <v>14.3560769557952</v>
      </c>
    </row>
    <row r="39">
      <c r="A39" s="1" t="s">
        <v>63</v>
      </c>
      <c r="B39" s="1">
        <f t="shared" ref="B39:D39" si="39">ROUND(I39, 4)</f>
        <v>0.9928</v>
      </c>
      <c r="C39" s="1">
        <f t="shared" si="39"/>
        <v>41.8957</v>
      </c>
      <c r="D39" s="1">
        <f t="shared" si="39"/>
        <v>12.6075</v>
      </c>
      <c r="E39" s="1" t="s">
        <v>8</v>
      </c>
      <c r="F39" s="1" t="s">
        <v>31</v>
      </c>
      <c r="G39" s="1">
        <f t="shared" si="3"/>
        <v>5.5037</v>
      </c>
      <c r="I39" s="1">
        <v>0.992811679827103</v>
      </c>
      <c r="J39" s="1">
        <v>41.895723397347</v>
      </c>
      <c r="K39" s="1">
        <v>12.6075086805555</v>
      </c>
      <c r="L39" s="1" t="s">
        <v>8</v>
      </c>
      <c r="M39" s="1" t="s">
        <v>31</v>
      </c>
      <c r="N39" s="1">
        <v>5.50369811058044</v>
      </c>
    </row>
    <row r="40">
      <c r="A40" s="1" t="s">
        <v>64</v>
      </c>
      <c r="B40" s="1">
        <f t="shared" ref="B40:D40" si="40">ROUND(I40, 4)</f>
        <v>0.9926</v>
      </c>
      <c r="C40" s="1">
        <f t="shared" si="40"/>
        <v>40.9386</v>
      </c>
      <c r="D40" s="1">
        <f t="shared" si="40"/>
        <v>15.7158</v>
      </c>
      <c r="E40" s="1" t="s">
        <v>28</v>
      </c>
      <c r="F40" s="1" t="s">
        <v>49</v>
      </c>
      <c r="G40" s="1">
        <f t="shared" si="3"/>
        <v>9.7428</v>
      </c>
      <c r="I40" s="1">
        <v>0.992579730471544</v>
      </c>
      <c r="J40" s="1">
        <v>40.9386485329819</v>
      </c>
      <c r="K40" s="1">
        <v>15.7158097330729</v>
      </c>
      <c r="L40" s="1" t="s">
        <v>28</v>
      </c>
      <c r="M40" s="1" t="s">
        <v>49</v>
      </c>
      <c r="N40" s="1">
        <v>9.74284982681274</v>
      </c>
    </row>
    <row r="41">
      <c r="A41" s="1" t="s">
        <v>65</v>
      </c>
      <c r="B41" s="1">
        <f t="shared" ref="B41:D41" si="41">ROUND(I41, 4)</f>
        <v>0.9894</v>
      </c>
      <c r="C41" s="1">
        <f t="shared" si="41"/>
        <v>40.545</v>
      </c>
      <c r="D41" s="1">
        <f t="shared" si="41"/>
        <v>17.2068</v>
      </c>
      <c r="E41" s="1" t="s">
        <v>8</v>
      </c>
      <c r="F41" s="1" t="s">
        <v>49</v>
      </c>
      <c r="G41" s="1">
        <f t="shared" si="3"/>
        <v>6.4202</v>
      </c>
      <c r="I41" s="1">
        <v>0.989385385917101</v>
      </c>
      <c r="J41" s="1">
        <v>40.5450065251566</v>
      </c>
      <c r="K41" s="1">
        <v>17.2068337673611</v>
      </c>
      <c r="L41" s="1" t="s">
        <v>8</v>
      </c>
      <c r="M41" s="1" t="s">
        <v>49</v>
      </c>
      <c r="N41" s="1">
        <v>6.42017436027526</v>
      </c>
    </row>
    <row r="42">
      <c r="A42" s="1" t="s">
        <v>66</v>
      </c>
      <c r="B42" s="1">
        <f t="shared" ref="B42:D42" si="42">ROUND(I42, 4)</f>
        <v>0.9817</v>
      </c>
      <c r="C42" s="1">
        <f t="shared" si="42"/>
        <v>43.5324</v>
      </c>
      <c r="D42" s="1">
        <f t="shared" si="42"/>
        <v>8.649</v>
      </c>
      <c r="E42" s="1" t="s">
        <v>19</v>
      </c>
      <c r="F42" s="1" t="s">
        <v>29</v>
      </c>
      <c r="G42" s="1">
        <f t="shared" si="3"/>
        <v>7.239</v>
      </c>
      <c r="I42" s="1">
        <v>0.98170426369396</v>
      </c>
      <c r="J42" s="1">
        <v>43.532371417213</v>
      </c>
      <c r="K42" s="1">
        <v>8.64897165610681</v>
      </c>
      <c r="L42" s="1" t="s">
        <v>19</v>
      </c>
      <c r="M42" s="1" t="s">
        <v>29</v>
      </c>
      <c r="N42" s="1">
        <v>7.23899912834167</v>
      </c>
    </row>
    <row r="43">
      <c r="A43" s="1" t="s">
        <v>67</v>
      </c>
      <c r="B43" s="1">
        <f t="shared" ref="B43:D43" si="43">ROUND(I43, 4)</f>
        <v>0.992</v>
      </c>
      <c r="C43" s="1">
        <f t="shared" si="43"/>
        <v>47.7181</v>
      </c>
      <c r="D43" s="1">
        <f t="shared" si="43"/>
        <v>3.2991</v>
      </c>
      <c r="E43" s="1" t="s">
        <v>28</v>
      </c>
      <c r="F43" s="1" t="s">
        <v>20</v>
      </c>
      <c r="G43" s="1">
        <f t="shared" si="3"/>
        <v>8.4968</v>
      </c>
      <c r="I43" s="1">
        <v>0.992016503290511</v>
      </c>
      <c r="J43" s="1">
        <v>47.7180582299669</v>
      </c>
      <c r="K43" s="1">
        <v>3.29910237630208</v>
      </c>
      <c r="L43" s="1" t="s">
        <v>28</v>
      </c>
      <c r="M43" s="1" t="s">
        <v>20</v>
      </c>
      <c r="N43" s="1">
        <v>8.49676537513732</v>
      </c>
    </row>
    <row r="44">
      <c r="A44" s="1" t="s">
        <v>68</v>
      </c>
      <c r="B44" s="1">
        <f t="shared" ref="B44:D44" si="44">ROUND(I44, 4)</f>
        <v>0.9951</v>
      </c>
      <c r="C44" s="1">
        <f t="shared" si="44"/>
        <v>41.7948</v>
      </c>
      <c r="D44" s="1">
        <f t="shared" si="44"/>
        <v>12.9039</v>
      </c>
      <c r="E44" s="1" t="s">
        <v>28</v>
      </c>
      <c r="F44" s="1" t="s">
        <v>9</v>
      </c>
      <c r="G44" s="1">
        <f t="shared" si="3"/>
        <v>7.5085</v>
      </c>
      <c r="I44" s="1">
        <v>0.995138431354016</v>
      </c>
      <c r="J44" s="1">
        <v>41.7947956738028</v>
      </c>
      <c r="K44" s="1">
        <v>12.9039314778645</v>
      </c>
      <c r="L44" s="1" t="s">
        <v>28</v>
      </c>
      <c r="M44" s="1" t="s">
        <v>9</v>
      </c>
      <c r="N44" s="1">
        <v>7.50846457481384</v>
      </c>
    </row>
    <row r="45">
      <c r="A45" s="1" t="s">
        <v>69</v>
      </c>
      <c r="B45" s="1">
        <f t="shared" ref="B45:D45" si="45">ROUND(I45, 4)</f>
        <v>0.9946</v>
      </c>
      <c r="C45" s="1">
        <f t="shared" si="45"/>
        <v>48.4751</v>
      </c>
      <c r="D45" s="1">
        <f t="shared" si="45"/>
        <v>2.7714</v>
      </c>
      <c r="E45" s="1" t="s">
        <v>16</v>
      </c>
      <c r="F45" s="1" t="s">
        <v>38</v>
      </c>
      <c r="G45" s="1">
        <f t="shared" si="3"/>
        <v>18.3027</v>
      </c>
      <c r="I45" s="1">
        <v>0.994606536944673</v>
      </c>
      <c r="J45" s="1">
        <v>48.4750743153809</v>
      </c>
      <c r="K45" s="1">
        <v>2.77136791087962</v>
      </c>
      <c r="L45" s="1" t="s">
        <v>16</v>
      </c>
      <c r="M45" s="1" t="s">
        <v>38</v>
      </c>
      <c r="N45" s="1">
        <v>18.3026518821716</v>
      </c>
    </row>
    <row r="46">
      <c r="A46" s="1" t="s">
        <v>70</v>
      </c>
      <c r="B46" s="1">
        <f t="shared" ref="B46:D46" si="46">ROUND(I46, 4)</f>
        <v>0.993</v>
      </c>
      <c r="C46" s="1">
        <f t="shared" si="46"/>
        <v>41.0858</v>
      </c>
      <c r="D46" s="1">
        <f t="shared" si="46"/>
        <v>15.1924</v>
      </c>
      <c r="E46" s="1" t="s">
        <v>28</v>
      </c>
      <c r="F46" s="1" t="s">
        <v>44</v>
      </c>
      <c r="G46" s="1">
        <f t="shared" si="3"/>
        <v>7.4822</v>
      </c>
      <c r="I46" s="1">
        <v>0.992975629153399</v>
      </c>
      <c r="J46" s="1">
        <v>41.0857620905215</v>
      </c>
      <c r="K46" s="1">
        <v>15.1923657226562</v>
      </c>
      <c r="L46" s="1" t="s">
        <v>28</v>
      </c>
      <c r="M46" s="1" t="s">
        <v>44</v>
      </c>
      <c r="N46" s="1">
        <v>7.48218774795532</v>
      </c>
    </row>
    <row r="47">
      <c r="A47" s="1" t="s">
        <v>71</v>
      </c>
      <c r="B47" s="1">
        <f t="shared" ref="B47:D47" si="47">ROUND(I47, 4)</f>
        <v>0.9956</v>
      </c>
      <c r="C47" s="1">
        <f t="shared" si="47"/>
        <v>50.146</v>
      </c>
      <c r="D47" s="1">
        <f t="shared" si="47"/>
        <v>1.8863</v>
      </c>
      <c r="E47" s="1" t="s">
        <v>28</v>
      </c>
      <c r="F47" s="1" t="s">
        <v>26</v>
      </c>
      <c r="G47" s="1">
        <f t="shared" si="3"/>
        <v>7.423</v>
      </c>
      <c r="I47" s="1">
        <v>0.995568539844287</v>
      </c>
      <c r="J47" s="1">
        <v>50.1459805327761</v>
      </c>
      <c r="K47" s="1">
        <v>1.88626871744791</v>
      </c>
      <c r="L47" s="1" t="s">
        <v>28</v>
      </c>
      <c r="M47" s="1" t="s">
        <v>26</v>
      </c>
      <c r="N47" s="1">
        <v>7.42302966117858</v>
      </c>
    </row>
    <row r="48">
      <c r="A48" s="1" t="s">
        <v>72</v>
      </c>
      <c r="B48" s="1">
        <f t="shared" ref="B48:D48" si="48">ROUND(I48, 4)</f>
        <v>0.9942</v>
      </c>
      <c r="C48" s="1">
        <f t="shared" si="48"/>
        <v>46.9791</v>
      </c>
      <c r="D48" s="1">
        <f t="shared" si="48"/>
        <v>3.911</v>
      </c>
      <c r="E48" s="1" t="s">
        <v>19</v>
      </c>
      <c r="F48" s="1" t="s">
        <v>11</v>
      </c>
      <c r="G48" s="1">
        <f t="shared" si="3"/>
        <v>6.476</v>
      </c>
      <c r="I48" s="1">
        <v>0.994248384622636</v>
      </c>
      <c r="J48" s="1">
        <v>46.9791237909949</v>
      </c>
      <c r="K48" s="1">
        <v>3.91101279253001</v>
      </c>
      <c r="L48" s="1" t="s">
        <v>19</v>
      </c>
      <c r="M48" s="1" t="s">
        <v>11</v>
      </c>
      <c r="N48" s="1">
        <v>6.47601270675659</v>
      </c>
    </row>
    <row r="49">
      <c r="A49" s="1" t="s">
        <v>73</v>
      </c>
      <c r="B49" s="1">
        <f t="shared" ref="B49:D49" si="49">ROUND(I49, 4)</f>
        <v>0.9852</v>
      </c>
      <c r="C49" s="1">
        <f t="shared" si="49"/>
        <v>46.2196</v>
      </c>
      <c r="D49" s="1">
        <f t="shared" si="49"/>
        <v>4.6585</v>
      </c>
      <c r="E49" s="1" t="s">
        <v>13</v>
      </c>
      <c r="F49" s="1" t="s">
        <v>29</v>
      </c>
      <c r="G49" s="1">
        <f t="shared" si="3"/>
        <v>6.4032</v>
      </c>
      <c r="I49" s="1">
        <v>0.985155409076151</v>
      </c>
      <c r="J49" s="1">
        <v>46.2195893045548</v>
      </c>
      <c r="K49" s="1">
        <v>4.65846337212456</v>
      </c>
      <c r="L49" s="1" t="s">
        <v>13</v>
      </c>
      <c r="M49" s="1" t="s">
        <v>29</v>
      </c>
      <c r="N49" s="1">
        <v>6.40316414833068</v>
      </c>
    </row>
    <row r="50">
      <c r="A50" s="1" t="s">
        <v>74</v>
      </c>
      <c r="B50" s="1">
        <f t="shared" ref="B50:D50" si="50">ROUND(I50, 4)</f>
        <v>0.9939</v>
      </c>
      <c r="C50" s="1">
        <f t="shared" si="50"/>
        <v>48.0634</v>
      </c>
      <c r="D50" s="1">
        <f t="shared" si="50"/>
        <v>3.0469</v>
      </c>
      <c r="E50" s="1" t="s">
        <v>16</v>
      </c>
      <c r="F50" s="1" t="s">
        <v>49</v>
      </c>
      <c r="G50" s="1">
        <f t="shared" si="3"/>
        <v>20.0257</v>
      </c>
      <c r="I50" s="1">
        <v>0.993888513095696</v>
      </c>
      <c r="J50" s="1">
        <v>48.0634402243192</v>
      </c>
      <c r="K50" s="1">
        <v>3.04689573688271</v>
      </c>
      <c r="L50" s="1" t="s">
        <v>16</v>
      </c>
      <c r="M50" s="1" t="s">
        <v>49</v>
      </c>
      <c r="N50" s="1">
        <v>20.0257482528686</v>
      </c>
    </row>
    <row r="51">
      <c r="A51" s="1" t="s">
        <v>75</v>
      </c>
      <c r="B51" s="1">
        <f t="shared" ref="B51:D51" si="51">ROUND(I51, 4)</f>
        <v>0.9904</v>
      </c>
      <c r="C51" s="1">
        <f t="shared" si="51"/>
        <v>46.8821</v>
      </c>
      <c r="D51" s="1">
        <f t="shared" si="51"/>
        <v>3.9994</v>
      </c>
      <c r="E51" s="1" t="s">
        <v>28</v>
      </c>
      <c r="F51" s="1" t="s">
        <v>38</v>
      </c>
      <c r="G51" s="1">
        <f t="shared" si="3"/>
        <v>9.3097</v>
      </c>
      <c r="I51" s="1">
        <v>0.990389456167864</v>
      </c>
      <c r="J51" s="1">
        <v>46.8820857490581</v>
      </c>
      <c r="K51" s="1">
        <v>3.99938340928819</v>
      </c>
      <c r="L51" s="1" t="s">
        <v>28</v>
      </c>
      <c r="M51" s="1" t="s">
        <v>38</v>
      </c>
      <c r="N51" s="1">
        <v>9.30970740318298</v>
      </c>
    </row>
    <row r="52">
      <c r="A52" s="1" t="s">
        <v>76</v>
      </c>
      <c r="B52" s="1">
        <f t="shared" ref="B52:D52" si="52">ROUND(I52, 4)</f>
        <v>0.9929</v>
      </c>
      <c r="C52" s="1">
        <f t="shared" si="52"/>
        <v>47.7549</v>
      </c>
      <c r="D52" s="1">
        <f t="shared" si="52"/>
        <v>3.2712</v>
      </c>
      <c r="E52" s="1" t="s">
        <v>54</v>
      </c>
      <c r="F52" s="1" t="s">
        <v>11</v>
      </c>
      <c r="G52" s="1">
        <f t="shared" si="3"/>
        <v>1.512</v>
      </c>
      <c r="I52" s="1">
        <v>0.99286476969496</v>
      </c>
      <c r="J52" s="1">
        <v>47.7549036610814</v>
      </c>
      <c r="K52" s="1">
        <v>3.27123127340824</v>
      </c>
      <c r="L52" s="1" t="s">
        <v>54</v>
      </c>
      <c r="M52" s="1" t="s">
        <v>11</v>
      </c>
      <c r="N52" s="1">
        <v>1.5120244026184</v>
      </c>
    </row>
    <row r="53">
      <c r="A53" s="1" t="s">
        <v>77</v>
      </c>
      <c r="B53" s="1">
        <f t="shared" ref="B53:D53" si="53">ROUND(I53, 4)</f>
        <v>0.9877</v>
      </c>
      <c r="C53" s="1">
        <f t="shared" si="53"/>
        <v>45.7019</v>
      </c>
      <c r="D53" s="1">
        <f t="shared" si="53"/>
        <v>5.2482</v>
      </c>
      <c r="E53" s="1" t="s">
        <v>22</v>
      </c>
      <c r="F53" s="1" t="s">
        <v>38</v>
      </c>
      <c r="G53" s="1">
        <f t="shared" si="3"/>
        <v>14.1546</v>
      </c>
      <c r="I53" s="1">
        <v>0.987701024171698</v>
      </c>
      <c r="J53" s="1">
        <v>45.7019386103408</v>
      </c>
      <c r="K53" s="1">
        <v>5.24816831043144</v>
      </c>
      <c r="L53" s="1" t="s">
        <v>22</v>
      </c>
      <c r="M53" s="1" t="s">
        <v>38</v>
      </c>
      <c r="N53" s="1">
        <v>14.154627084732</v>
      </c>
    </row>
    <row r="54">
      <c r="A54" s="1" t="s">
        <v>78</v>
      </c>
      <c r="B54" s="1">
        <f t="shared" ref="B54:D54" si="54">ROUND(I54, 4)</f>
        <v>0.9904</v>
      </c>
      <c r="C54" s="1">
        <f t="shared" si="54"/>
        <v>45.5633</v>
      </c>
      <c r="D54" s="1">
        <f t="shared" si="54"/>
        <v>5.4185</v>
      </c>
      <c r="E54" s="1" t="s">
        <v>19</v>
      </c>
      <c r="F54" s="1" t="s">
        <v>14</v>
      </c>
      <c r="G54" s="1">
        <f t="shared" si="3"/>
        <v>6.1183</v>
      </c>
      <c r="I54" s="1">
        <v>0.990417964414897</v>
      </c>
      <c r="J54" s="1">
        <v>45.5632539314864</v>
      </c>
      <c r="K54" s="1">
        <v>5.41846437624162</v>
      </c>
      <c r="L54" s="1" t="s">
        <v>19</v>
      </c>
      <c r="M54" s="1" t="s">
        <v>14</v>
      </c>
      <c r="N54" s="1">
        <v>6.11829328536987</v>
      </c>
    </row>
    <row r="55">
      <c r="A55" s="1" t="s">
        <v>79</v>
      </c>
      <c r="B55" s="1">
        <f t="shared" ref="B55:D55" si="55">ROUND(I55, 4)</f>
        <v>0.9975</v>
      </c>
      <c r="C55" s="1">
        <f t="shared" si="55"/>
        <v>56.3796</v>
      </c>
      <c r="D55" s="1">
        <f t="shared" si="55"/>
        <v>0.449</v>
      </c>
      <c r="E55" s="1" t="s">
        <v>13</v>
      </c>
      <c r="F55" s="1" t="s">
        <v>31</v>
      </c>
      <c r="G55" s="1">
        <f t="shared" si="3"/>
        <v>5.4983</v>
      </c>
      <c r="I55" s="1">
        <v>0.997532323293157</v>
      </c>
      <c r="J55" s="1">
        <v>56.3795892500156</v>
      </c>
      <c r="K55" s="1">
        <v>0.448996225992838</v>
      </c>
      <c r="L55" s="1" t="s">
        <v>13</v>
      </c>
      <c r="M55" s="1" t="s">
        <v>31</v>
      </c>
      <c r="N55" s="1">
        <v>5.49825596809387</v>
      </c>
    </row>
    <row r="56">
      <c r="A56" s="1" t="s">
        <v>80</v>
      </c>
      <c r="B56" s="1">
        <f t="shared" ref="B56:D56" si="56">ROUND(I56, 4)</f>
        <v>0.99</v>
      </c>
      <c r="C56" s="1">
        <f t="shared" si="56"/>
        <v>46.8198</v>
      </c>
      <c r="D56" s="1">
        <f t="shared" si="56"/>
        <v>4.0572</v>
      </c>
      <c r="E56" s="1" t="s">
        <v>28</v>
      </c>
      <c r="F56" s="1" t="s">
        <v>44</v>
      </c>
      <c r="G56" s="1">
        <f t="shared" si="3"/>
        <v>9.1972</v>
      </c>
      <c r="I56" s="1">
        <v>0.990036502205064</v>
      </c>
      <c r="J56" s="1">
        <v>46.8197688526075</v>
      </c>
      <c r="K56" s="1">
        <v>4.05718424479166</v>
      </c>
      <c r="L56" s="1" t="s">
        <v>28</v>
      </c>
      <c r="M56" s="1" t="s">
        <v>44</v>
      </c>
      <c r="N56" s="1">
        <v>9.19719195365905</v>
      </c>
    </row>
    <row r="57">
      <c r="A57" s="1" t="s">
        <v>81</v>
      </c>
      <c r="B57" s="1">
        <f t="shared" ref="B57:D57" si="57">ROUND(I57, 4)</f>
        <v>0.9973</v>
      </c>
      <c r="C57" s="1">
        <f t="shared" si="57"/>
        <v>55.1696</v>
      </c>
      <c r="D57" s="1">
        <f t="shared" si="57"/>
        <v>0.5933</v>
      </c>
      <c r="E57" s="1" t="s">
        <v>13</v>
      </c>
      <c r="F57" s="1" t="s">
        <v>26</v>
      </c>
      <c r="G57" s="1">
        <f t="shared" si="3"/>
        <v>5.422</v>
      </c>
      <c r="I57" s="1">
        <v>0.997334934833224</v>
      </c>
      <c r="J57" s="1">
        <v>55.169580824974</v>
      </c>
      <c r="K57" s="1">
        <v>0.593257904052734</v>
      </c>
      <c r="L57" s="1" t="s">
        <v>13</v>
      </c>
      <c r="M57" s="1" t="s">
        <v>26</v>
      </c>
      <c r="N57" s="1">
        <v>5.42197203636169</v>
      </c>
    </row>
    <row r="58">
      <c r="A58" s="1" t="s">
        <v>82</v>
      </c>
      <c r="B58" s="1">
        <f t="shared" ref="B58:D58" si="58">ROUND(I58, 4)</f>
        <v>0.9973</v>
      </c>
      <c r="C58" s="1">
        <f t="shared" si="58"/>
        <v>55.5337</v>
      </c>
      <c r="D58" s="1">
        <f t="shared" si="58"/>
        <v>0.5455</v>
      </c>
      <c r="E58" s="1" t="s">
        <v>13</v>
      </c>
      <c r="F58" s="1" t="s">
        <v>9</v>
      </c>
      <c r="G58" s="1">
        <f t="shared" si="3"/>
        <v>5.303</v>
      </c>
      <c r="I58" s="1">
        <v>0.997336274299814</v>
      </c>
      <c r="J58" s="1">
        <v>55.5337445604594</v>
      </c>
      <c r="K58" s="1">
        <v>0.545540703667534</v>
      </c>
      <c r="L58" s="1" t="s">
        <v>13</v>
      </c>
      <c r="M58" s="1" t="s">
        <v>9</v>
      </c>
      <c r="N58" s="1">
        <v>5.30300664901733</v>
      </c>
    </row>
    <row r="59">
      <c r="A59" s="1" t="s">
        <v>83</v>
      </c>
      <c r="B59" s="1">
        <f t="shared" ref="B59:D59" si="59">ROUND(I59, 4)</f>
        <v>0.9894</v>
      </c>
      <c r="C59" s="1">
        <f t="shared" si="59"/>
        <v>40.5554</v>
      </c>
      <c r="D59" s="1">
        <f t="shared" si="59"/>
        <v>17.1658</v>
      </c>
      <c r="E59" s="1" t="s">
        <v>8</v>
      </c>
      <c r="F59" s="1" t="s">
        <v>29</v>
      </c>
      <c r="G59" s="1">
        <f t="shared" si="3"/>
        <v>5.7648</v>
      </c>
      <c r="I59" s="1">
        <v>0.989409809514075</v>
      </c>
      <c r="J59" s="1">
        <v>40.5553774525673</v>
      </c>
      <c r="K59" s="1">
        <v>17.16579296875</v>
      </c>
      <c r="L59" s="1" t="s">
        <v>8</v>
      </c>
      <c r="M59" s="1" t="s">
        <v>29</v>
      </c>
      <c r="N59" s="1">
        <v>5.76482582092285</v>
      </c>
    </row>
    <row r="60">
      <c r="A60" s="1" t="s">
        <v>84</v>
      </c>
      <c r="B60" s="1">
        <f t="shared" ref="B60:D60" si="60">ROUND(I60, 4)</f>
        <v>0.9838</v>
      </c>
      <c r="C60" s="1">
        <f t="shared" si="60"/>
        <v>43.9488</v>
      </c>
      <c r="D60" s="1">
        <f t="shared" si="60"/>
        <v>7.8581</v>
      </c>
      <c r="E60" s="1" t="s">
        <v>19</v>
      </c>
      <c r="F60" s="1" t="s">
        <v>24</v>
      </c>
      <c r="G60" s="1">
        <f t="shared" si="3"/>
        <v>6.669</v>
      </c>
      <c r="I60" s="1">
        <v>0.983780510431829</v>
      </c>
      <c r="J60" s="1">
        <v>43.9488431427423</v>
      </c>
      <c r="K60" s="1">
        <v>7.85809547816774</v>
      </c>
      <c r="L60" s="1" t="s">
        <v>19</v>
      </c>
      <c r="M60" s="1" t="s">
        <v>24</v>
      </c>
      <c r="N60" s="1">
        <v>6.6690227985382</v>
      </c>
    </row>
    <row r="61">
      <c r="A61" s="1" t="s">
        <v>85</v>
      </c>
      <c r="B61" s="1">
        <f t="shared" ref="B61:D61" si="61">ROUND(I61, 4)</f>
        <v>0.9943</v>
      </c>
      <c r="C61" s="1">
        <f t="shared" si="61"/>
        <v>41.5226</v>
      </c>
      <c r="D61" s="1">
        <f t="shared" si="61"/>
        <v>13.7386</v>
      </c>
      <c r="E61" s="1" t="s">
        <v>28</v>
      </c>
      <c r="F61" s="1" t="s">
        <v>14</v>
      </c>
      <c r="G61" s="1">
        <f t="shared" si="3"/>
        <v>8.5029</v>
      </c>
      <c r="I61" s="1">
        <v>0.994320535823327</v>
      </c>
      <c r="J61" s="1">
        <v>41.5225778185462</v>
      </c>
      <c r="K61" s="1">
        <v>13.7386428493923</v>
      </c>
      <c r="L61" s="1" t="s">
        <v>28</v>
      </c>
      <c r="M61" s="1" t="s">
        <v>14</v>
      </c>
      <c r="N61" s="1">
        <v>8.50289344787597</v>
      </c>
    </row>
    <row r="62">
      <c r="A62" s="1" t="s">
        <v>86</v>
      </c>
      <c r="B62" s="1">
        <f t="shared" ref="B62:D62" si="62">ROUND(I62, 4)</f>
        <v>0.9901</v>
      </c>
      <c r="C62" s="1">
        <f t="shared" si="62"/>
        <v>40.8041</v>
      </c>
      <c r="D62" s="1">
        <f t="shared" si="62"/>
        <v>16.2101</v>
      </c>
      <c r="E62" s="1" t="s">
        <v>8</v>
      </c>
      <c r="F62" s="1" t="s">
        <v>38</v>
      </c>
      <c r="G62" s="1">
        <f t="shared" si="3"/>
        <v>5.8452</v>
      </c>
      <c r="I62" s="1">
        <v>0.990108517856763</v>
      </c>
      <c r="J62" s="1">
        <v>40.8041469362449</v>
      </c>
      <c r="K62" s="1">
        <v>16.2101458333333</v>
      </c>
      <c r="L62" s="1" t="s">
        <v>8</v>
      </c>
      <c r="M62" s="1" t="s">
        <v>38</v>
      </c>
      <c r="N62" s="1">
        <v>5.84521961212158</v>
      </c>
    </row>
    <row r="63">
      <c r="A63" s="1" t="s">
        <v>87</v>
      </c>
      <c r="B63" s="1">
        <f t="shared" ref="B63:D63" si="63">ROUND(I63, 4)</f>
        <v>0.9887</v>
      </c>
      <c r="C63" s="1">
        <f t="shared" si="63"/>
        <v>46.2656</v>
      </c>
      <c r="D63" s="1">
        <f t="shared" si="63"/>
        <v>4.6094</v>
      </c>
      <c r="E63" s="1" t="s">
        <v>28</v>
      </c>
      <c r="F63" s="1" t="s">
        <v>49</v>
      </c>
      <c r="G63" s="1">
        <f t="shared" si="3"/>
        <v>8.3225</v>
      </c>
      <c r="I63" s="1">
        <v>0.988712161356463</v>
      </c>
      <c r="J63" s="1">
        <v>46.2655561200327</v>
      </c>
      <c r="K63" s="1">
        <v>4.60941704644097</v>
      </c>
      <c r="L63" s="1" t="s">
        <v>28</v>
      </c>
      <c r="M63" s="1" t="s">
        <v>49</v>
      </c>
      <c r="N63" s="1">
        <v>8.32246708869934</v>
      </c>
    </row>
    <row r="64">
      <c r="A64" s="1" t="s">
        <v>88</v>
      </c>
      <c r="B64" s="1">
        <f t="shared" ref="B64:D64" si="64">ROUND(I64, 4)</f>
        <v>0.9958</v>
      </c>
      <c r="C64" s="1">
        <f t="shared" si="64"/>
        <v>49.1913</v>
      </c>
      <c r="D64" s="1">
        <f t="shared" si="64"/>
        <v>2.35</v>
      </c>
      <c r="E64" s="1" t="s">
        <v>22</v>
      </c>
      <c r="F64" s="1" t="s">
        <v>31</v>
      </c>
      <c r="G64" s="1">
        <f t="shared" si="3"/>
        <v>13.929</v>
      </c>
      <c r="I64" s="1">
        <v>0.995771202378554</v>
      </c>
      <c r="J64" s="1">
        <v>49.1912809307236</v>
      </c>
      <c r="K64" s="1">
        <v>2.35003062820133</v>
      </c>
      <c r="L64" s="1" t="s">
        <v>22</v>
      </c>
      <c r="M64" s="1" t="s">
        <v>31</v>
      </c>
      <c r="N64" s="1">
        <v>13.9289724826812</v>
      </c>
    </row>
    <row r="65">
      <c r="A65" s="1" t="s">
        <v>89</v>
      </c>
      <c r="B65" s="1">
        <f t="shared" ref="B65:D65" si="65">ROUND(I65, 4)</f>
        <v>0.9901</v>
      </c>
      <c r="C65" s="1">
        <f t="shared" si="65"/>
        <v>40.7392</v>
      </c>
      <c r="D65" s="1">
        <f t="shared" si="65"/>
        <v>16.4543</v>
      </c>
      <c r="E65" s="1" t="s">
        <v>8</v>
      </c>
      <c r="F65" s="1" t="s">
        <v>24</v>
      </c>
      <c r="G65" s="1">
        <f t="shared" si="3"/>
        <v>5.7589</v>
      </c>
      <c r="I65" s="1">
        <v>0.990086194378053</v>
      </c>
      <c r="J65" s="1">
        <v>40.7392217227488</v>
      </c>
      <c r="K65" s="1">
        <v>16.4543012152777</v>
      </c>
      <c r="L65" s="1" t="s">
        <v>8</v>
      </c>
      <c r="M65" s="1" t="s">
        <v>24</v>
      </c>
      <c r="N65" s="1">
        <v>5.75885152816772</v>
      </c>
    </row>
    <row r="66">
      <c r="A66" s="1" t="s">
        <v>90</v>
      </c>
      <c r="B66" s="1">
        <f t="shared" ref="B66:D66" si="66">ROUND(I66, 4)</f>
        <v>0.9931</v>
      </c>
      <c r="C66" s="1">
        <f t="shared" si="66"/>
        <v>41.1117</v>
      </c>
      <c r="D66" s="1">
        <f t="shared" si="66"/>
        <v>15.1018</v>
      </c>
      <c r="E66" s="1" t="s">
        <v>28</v>
      </c>
      <c r="F66" s="1" t="s">
        <v>38</v>
      </c>
      <c r="G66" s="1">
        <f t="shared" si="3"/>
        <v>8.4017</v>
      </c>
      <c r="I66" s="1">
        <v>0.993131676490964</v>
      </c>
      <c r="J66" s="1">
        <v>41.1117389596787</v>
      </c>
      <c r="K66" s="1">
        <v>15.1017654079861</v>
      </c>
      <c r="L66" s="1" t="s">
        <v>28</v>
      </c>
      <c r="M66" s="1" t="s">
        <v>38</v>
      </c>
      <c r="N66" s="1">
        <v>8.40174984931945</v>
      </c>
    </row>
    <row r="67">
      <c r="A67" s="1" t="s">
        <v>91</v>
      </c>
      <c r="B67" s="1">
        <f t="shared" ref="B67:D67" si="67">ROUND(I67, 4)</f>
        <v>0.9952</v>
      </c>
      <c r="C67" s="1">
        <f t="shared" si="67"/>
        <v>41.8137</v>
      </c>
      <c r="D67" s="1">
        <f t="shared" si="67"/>
        <v>12.848</v>
      </c>
      <c r="E67" s="1" t="s">
        <v>28</v>
      </c>
      <c r="F67" s="1" t="s">
        <v>31</v>
      </c>
      <c r="G67" s="1">
        <f t="shared" si="3"/>
        <v>7.8179</v>
      </c>
      <c r="I67" s="1">
        <v>0.995159716161965</v>
      </c>
      <c r="J67" s="1">
        <v>41.8136600696124</v>
      </c>
      <c r="K67" s="1">
        <v>12.8480023871527</v>
      </c>
      <c r="L67" s="1" t="s">
        <v>28</v>
      </c>
      <c r="M67" s="1" t="s">
        <v>31</v>
      </c>
      <c r="N67" s="1">
        <v>7.81788325309753</v>
      </c>
    </row>
    <row r="68">
      <c r="A68" s="1" t="s">
        <v>92</v>
      </c>
      <c r="B68" s="1">
        <f t="shared" ref="B68:D68" si="68">ROUND(I68, 4)</f>
        <v>0.9956</v>
      </c>
      <c r="C68" s="1">
        <f t="shared" si="68"/>
        <v>50.2497</v>
      </c>
      <c r="D68" s="1">
        <f t="shared" si="68"/>
        <v>1.8418</v>
      </c>
      <c r="E68" s="1" t="s">
        <v>28</v>
      </c>
      <c r="F68" s="1" t="s">
        <v>11</v>
      </c>
      <c r="G68" s="1">
        <f t="shared" si="3"/>
        <v>7.8706</v>
      </c>
      <c r="I68" s="1">
        <v>0.99561286175699</v>
      </c>
      <c r="J68" s="1">
        <v>50.249668560304</v>
      </c>
      <c r="K68" s="1">
        <v>1.84176730685763</v>
      </c>
      <c r="L68" s="1" t="s">
        <v>28</v>
      </c>
      <c r="M68" s="1" t="s">
        <v>11</v>
      </c>
      <c r="N68" s="1">
        <v>7.87060737609863</v>
      </c>
    </row>
    <row r="69">
      <c r="A69" s="1" t="s">
        <v>93</v>
      </c>
      <c r="B69" s="1">
        <f t="shared" ref="B69:D69" si="69">ROUND(I69, 4)</f>
        <v>0.9931</v>
      </c>
      <c r="C69" s="1">
        <f t="shared" si="69"/>
        <v>41.0996</v>
      </c>
      <c r="D69" s="1">
        <f t="shared" si="69"/>
        <v>15.144</v>
      </c>
      <c r="E69" s="1" t="s">
        <v>28</v>
      </c>
      <c r="F69" s="1" t="s">
        <v>24</v>
      </c>
      <c r="G69" s="1">
        <f t="shared" si="3"/>
        <v>9.3901</v>
      </c>
      <c r="I69" s="1">
        <v>0.993082333220127</v>
      </c>
      <c r="J69" s="1">
        <v>41.0996229510866</v>
      </c>
      <c r="K69" s="1">
        <v>15.1439553493923</v>
      </c>
      <c r="L69" s="1" t="s">
        <v>28</v>
      </c>
      <c r="M69" s="1" t="s">
        <v>24</v>
      </c>
      <c r="N69" s="1">
        <v>9.39008665084838</v>
      </c>
    </row>
    <row r="70">
      <c r="A70" s="1" t="s">
        <v>94</v>
      </c>
      <c r="B70" s="1">
        <f t="shared" ref="B70:D70" si="70">ROUND(I70, 4)</f>
        <v>0.9939</v>
      </c>
      <c r="C70" s="1">
        <f t="shared" si="70"/>
        <v>41.34</v>
      </c>
      <c r="D70" s="1">
        <f t="shared" si="70"/>
        <v>14.3286</v>
      </c>
      <c r="E70" s="1" t="s">
        <v>28</v>
      </c>
      <c r="F70" s="1" t="s">
        <v>20</v>
      </c>
      <c r="G70" s="1">
        <f t="shared" si="3"/>
        <v>9.2593</v>
      </c>
      <c r="I70" s="1">
        <v>0.993903983243885</v>
      </c>
      <c r="J70" s="1">
        <v>41.3399654140027</v>
      </c>
      <c r="K70" s="1">
        <v>14.328643391927</v>
      </c>
      <c r="L70" s="1" t="s">
        <v>28</v>
      </c>
      <c r="M70" s="1" t="s">
        <v>20</v>
      </c>
      <c r="N70" s="1">
        <v>9.25929570198059</v>
      </c>
    </row>
    <row r="71">
      <c r="A71" s="1" t="s">
        <v>95</v>
      </c>
      <c r="B71" s="1">
        <f t="shared" ref="B71:D71" si="71">ROUND(I71, 4)</f>
        <v>0.9951</v>
      </c>
      <c r="C71" s="1">
        <f t="shared" si="71"/>
        <v>48.9879</v>
      </c>
      <c r="D71" s="1">
        <f t="shared" si="71"/>
        <v>2.4627</v>
      </c>
      <c r="E71" s="1" t="s">
        <v>16</v>
      </c>
      <c r="F71" s="1" t="s">
        <v>20</v>
      </c>
      <c r="G71" s="1">
        <f t="shared" si="3"/>
        <v>19.3209</v>
      </c>
      <c r="I71" s="1">
        <v>0.995124065624383</v>
      </c>
      <c r="J71" s="1">
        <v>48.9878521260158</v>
      </c>
      <c r="K71" s="1">
        <v>2.46272774402006</v>
      </c>
      <c r="L71" s="1" t="s">
        <v>16</v>
      </c>
      <c r="M71" s="1" t="s">
        <v>20</v>
      </c>
      <c r="N71" s="1">
        <v>19.3209118843078</v>
      </c>
    </row>
    <row r="72">
      <c r="A72" s="1" t="s">
        <v>96</v>
      </c>
      <c r="B72" s="1">
        <f t="shared" ref="B72:D72" si="72">ROUND(I72, 4)</f>
        <v>0.9815</v>
      </c>
      <c r="C72" s="1">
        <f t="shared" si="72"/>
        <v>43.5011</v>
      </c>
      <c r="D72" s="1">
        <f t="shared" si="72"/>
        <v>8.7114</v>
      </c>
      <c r="E72" s="1" t="s">
        <v>19</v>
      </c>
      <c r="F72" s="1" t="s">
        <v>49</v>
      </c>
      <c r="G72" s="1">
        <f t="shared" si="3"/>
        <v>7.1111</v>
      </c>
      <c r="I72" s="1">
        <v>0.981480041696399</v>
      </c>
      <c r="J72" s="1">
        <v>43.5011333534001</v>
      </c>
      <c r="K72" s="1">
        <v>8.71140651143312</v>
      </c>
      <c r="L72" s="1" t="s">
        <v>19</v>
      </c>
      <c r="M72" s="1" t="s">
        <v>49</v>
      </c>
      <c r="N72" s="1">
        <v>7.11110067367553</v>
      </c>
    </row>
    <row r="73">
      <c r="A73" s="1" t="s">
        <v>97</v>
      </c>
      <c r="B73" s="1">
        <f t="shared" ref="B73:D73" si="73">ROUND(I73, 4)</f>
        <v>0.9956</v>
      </c>
      <c r="C73" s="1">
        <f t="shared" si="73"/>
        <v>50.2464</v>
      </c>
      <c r="D73" s="1">
        <f t="shared" si="73"/>
        <v>1.8431</v>
      </c>
      <c r="E73" s="1" t="s">
        <v>28</v>
      </c>
      <c r="F73" s="1" t="s">
        <v>31</v>
      </c>
      <c r="G73" s="1">
        <f t="shared" si="3"/>
        <v>8.3187</v>
      </c>
      <c r="I73" s="1">
        <v>0.995600701579431</v>
      </c>
      <c r="J73" s="1">
        <v>50.2464184007169</v>
      </c>
      <c r="K73" s="1">
        <v>1.84314615885416</v>
      </c>
      <c r="L73" s="1" t="s">
        <v>28</v>
      </c>
      <c r="M73" s="1" t="s">
        <v>31</v>
      </c>
      <c r="N73" s="1">
        <v>8.31870555877685</v>
      </c>
    </row>
    <row r="74">
      <c r="A74" s="1" t="s">
        <v>98</v>
      </c>
      <c r="B74" s="1">
        <f t="shared" ref="B74:D74" si="74">ROUND(I74, 4)</f>
        <v>0.9917</v>
      </c>
      <c r="C74" s="1">
        <f t="shared" si="74"/>
        <v>41.3961</v>
      </c>
      <c r="D74" s="1">
        <f t="shared" si="74"/>
        <v>14.1446</v>
      </c>
      <c r="E74" s="1" t="s">
        <v>8</v>
      </c>
      <c r="F74" s="1" t="s">
        <v>14</v>
      </c>
      <c r="G74" s="1">
        <f t="shared" si="3"/>
        <v>5.4953</v>
      </c>
      <c r="I74" s="1">
        <v>0.991687779601414</v>
      </c>
      <c r="J74" s="1">
        <v>41.3960944463943</v>
      </c>
      <c r="K74" s="1">
        <v>14.1446488715277</v>
      </c>
      <c r="L74" s="1" t="s">
        <v>8</v>
      </c>
      <c r="M74" s="1" t="s">
        <v>14</v>
      </c>
      <c r="N74" s="1">
        <v>5.49530839920043</v>
      </c>
    </row>
    <row r="75">
      <c r="A75" s="1" t="s">
        <v>99</v>
      </c>
      <c r="B75" s="1">
        <f t="shared" ref="B75:D75" si="75">ROUND(I75, 4)</f>
        <v>0.9909</v>
      </c>
      <c r="C75" s="1">
        <f t="shared" si="75"/>
        <v>41.1415</v>
      </c>
      <c r="D75" s="1">
        <f t="shared" si="75"/>
        <v>14.9985</v>
      </c>
      <c r="E75" s="1" t="s">
        <v>8</v>
      </c>
      <c r="F75" s="1" t="s">
        <v>20</v>
      </c>
      <c r="G75" s="1">
        <f t="shared" si="3"/>
        <v>6.2083</v>
      </c>
      <c r="I75" s="1">
        <v>0.990933840426563</v>
      </c>
      <c r="J75" s="1">
        <v>41.1415349909589</v>
      </c>
      <c r="K75" s="1">
        <v>14.9985099826388</v>
      </c>
      <c r="L75" s="1" t="s">
        <v>8</v>
      </c>
      <c r="M75" s="1" t="s">
        <v>20</v>
      </c>
      <c r="N75" s="1">
        <v>6.20829725265502</v>
      </c>
    </row>
    <row r="76">
      <c r="A76" s="1" t="s">
        <v>100</v>
      </c>
      <c r="B76" s="1">
        <f t="shared" ref="B76:D76" si="76">ROUND(I76, 4)</f>
        <v>0.9943</v>
      </c>
      <c r="C76" s="1">
        <f t="shared" si="76"/>
        <v>48.4044</v>
      </c>
      <c r="D76" s="1">
        <f t="shared" si="76"/>
        <v>2.8169</v>
      </c>
      <c r="E76" s="1" t="s">
        <v>16</v>
      </c>
      <c r="F76" s="1" t="s">
        <v>44</v>
      </c>
      <c r="G76" s="1">
        <f t="shared" si="3"/>
        <v>18.7648</v>
      </c>
      <c r="I76" s="1">
        <v>0.994340167070966</v>
      </c>
      <c r="J76" s="1">
        <v>48.4043669825912</v>
      </c>
      <c r="K76" s="1">
        <v>2.81685775945216</v>
      </c>
      <c r="L76" s="1" t="s">
        <v>16</v>
      </c>
      <c r="M76" s="1" t="s">
        <v>44</v>
      </c>
      <c r="N76" s="1">
        <v>18.7647941112518</v>
      </c>
    </row>
    <row r="77">
      <c r="A77" s="1" t="s">
        <v>101</v>
      </c>
      <c r="B77" s="1">
        <f t="shared" ref="B77:D77" si="77">ROUND(I77, 4)</f>
        <v>0.9927</v>
      </c>
      <c r="C77" s="1">
        <f t="shared" si="77"/>
        <v>41.8484</v>
      </c>
      <c r="D77" s="1">
        <f t="shared" si="77"/>
        <v>12.7457</v>
      </c>
      <c r="E77" s="1" t="s">
        <v>8</v>
      </c>
      <c r="F77" s="1" t="s">
        <v>26</v>
      </c>
      <c r="G77" s="1">
        <f t="shared" si="3"/>
        <v>5.1392</v>
      </c>
      <c r="I77" s="1">
        <v>0.99266284926558</v>
      </c>
      <c r="J77" s="1">
        <v>41.8483802402964</v>
      </c>
      <c r="K77" s="1">
        <v>12.7456970486111</v>
      </c>
      <c r="L77" s="1" t="s">
        <v>8</v>
      </c>
      <c r="M77" s="1" t="s">
        <v>26</v>
      </c>
      <c r="N77" s="1">
        <v>5.13921809196472</v>
      </c>
    </row>
    <row r="78">
      <c r="A78" s="1" t="s">
        <v>102</v>
      </c>
      <c r="B78" s="1">
        <f t="shared" ref="B78:D78" si="78">ROUND(I78, 4)</f>
        <v>0.9877</v>
      </c>
      <c r="C78" s="1">
        <f t="shared" si="78"/>
        <v>47.0731</v>
      </c>
      <c r="D78" s="1">
        <f t="shared" si="78"/>
        <v>3.8273</v>
      </c>
      <c r="E78" s="1" t="s">
        <v>13</v>
      </c>
      <c r="F78" s="1" t="s">
        <v>44</v>
      </c>
      <c r="G78" s="1">
        <f t="shared" si="3"/>
        <v>5.944</v>
      </c>
      <c r="I78" s="1">
        <v>0.987730052533039</v>
      </c>
      <c r="J78" s="1">
        <v>47.0731053290797</v>
      </c>
      <c r="K78" s="1">
        <v>3.82728746202256</v>
      </c>
      <c r="L78" s="1" t="s">
        <v>13</v>
      </c>
      <c r="M78" s="1" t="s">
        <v>44</v>
      </c>
      <c r="N78" s="1">
        <v>5.94400835037231</v>
      </c>
    </row>
    <row r="79">
      <c r="A79" s="1" t="s">
        <v>103</v>
      </c>
      <c r="B79" s="1">
        <f t="shared" ref="B79:D79" si="79">ROUND(I79, 4)</f>
        <v>0.9951</v>
      </c>
      <c r="C79" s="1">
        <f t="shared" si="79"/>
        <v>41.7879</v>
      </c>
      <c r="D79" s="1">
        <f t="shared" si="79"/>
        <v>12.9243</v>
      </c>
      <c r="E79" s="1" t="s">
        <v>28</v>
      </c>
      <c r="F79" s="1" t="s">
        <v>26</v>
      </c>
      <c r="G79" s="1">
        <f t="shared" si="3"/>
        <v>7.9191</v>
      </c>
      <c r="I79" s="1">
        <v>0.995104305858356</v>
      </c>
      <c r="J79" s="1">
        <v>41.7879455352133</v>
      </c>
      <c r="K79" s="1">
        <v>12.9243009440104</v>
      </c>
      <c r="L79" s="1" t="s">
        <v>28</v>
      </c>
      <c r="M79" s="1" t="s">
        <v>26</v>
      </c>
      <c r="N79" s="1">
        <v>7.9191415309906</v>
      </c>
    </row>
    <row r="80">
      <c r="A80" s="1" t="s">
        <v>104</v>
      </c>
      <c r="B80" s="1">
        <f t="shared" ref="B80:D80" si="80">ROUND(I80, 4)</f>
        <v>0.9945</v>
      </c>
      <c r="C80" s="1">
        <f t="shared" si="80"/>
        <v>47.0658</v>
      </c>
      <c r="D80" s="1">
        <f t="shared" si="80"/>
        <v>3.8337</v>
      </c>
      <c r="E80" s="1" t="s">
        <v>19</v>
      </c>
      <c r="F80" s="1" t="s">
        <v>31</v>
      </c>
      <c r="G80" s="1">
        <f t="shared" si="3"/>
        <v>6.9096</v>
      </c>
      <c r="I80" s="1">
        <v>0.994526539889859</v>
      </c>
      <c r="J80" s="1">
        <v>47.065792854501</v>
      </c>
      <c r="K80" s="1">
        <v>3.83373712194416</v>
      </c>
      <c r="L80" s="1" t="s">
        <v>19</v>
      </c>
      <c r="M80" s="1" t="s">
        <v>31</v>
      </c>
      <c r="N80" s="1">
        <v>6.90961718559265</v>
      </c>
    </row>
    <row r="81">
      <c r="A81" s="1" t="s">
        <v>105</v>
      </c>
      <c r="B81" s="1">
        <f t="shared" ref="B81:D81" si="81">ROUND(I81, 4)</f>
        <v>0.9956</v>
      </c>
      <c r="C81" s="1">
        <f t="shared" si="81"/>
        <v>50.2524</v>
      </c>
      <c r="D81" s="1">
        <f t="shared" si="81"/>
        <v>1.8406</v>
      </c>
      <c r="E81" s="1" t="s">
        <v>28</v>
      </c>
      <c r="F81" s="1" t="s">
        <v>9</v>
      </c>
      <c r="G81" s="1">
        <f t="shared" si="3"/>
        <v>8.0498</v>
      </c>
      <c r="I81" s="1">
        <v>0.995641024076086</v>
      </c>
      <c r="J81" s="1">
        <v>50.2523764323561</v>
      </c>
      <c r="K81" s="1">
        <v>1.84061930338541</v>
      </c>
      <c r="L81" s="1" t="s">
        <v>28</v>
      </c>
      <c r="M81" s="1" t="s">
        <v>9</v>
      </c>
      <c r="N81" s="1">
        <v>8.04979920387268</v>
      </c>
    </row>
    <row r="82">
      <c r="A82" s="1" t="s">
        <v>106</v>
      </c>
      <c r="B82" s="1">
        <f t="shared" ref="B82:D82" si="82">ROUND(I82, 4)</f>
        <v>0.986</v>
      </c>
      <c r="C82" s="1">
        <f t="shared" si="82"/>
        <v>45.2745</v>
      </c>
      <c r="D82" s="1">
        <f t="shared" si="82"/>
        <v>5.7909</v>
      </c>
      <c r="E82" s="1" t="s">
        <v>22</v>
      </c>
      <c r="F82" s="1" t="s">
        <v>24</v>
      </c>
      <c r="G82" s="1">
        <f t="shared" si="3"/>
        <v>13.7198</v>
      </c>
      <c r="I82" s="1">
        <v>0.985973952674173</v>
      </c>
      <c r="J82" s="1">
        <v>45.2745245390212</v>
      </c>
      <c r="K82" s="1">
        <v>5.79094128619976</v>
      </c>
      <c r="L82" s="1" t="s">
        <v>22</v>
      </c>
      <c r="M82" s="1" t="s">
        <v>24</v>
      </c>
      <c r="N82" s="1">
        <v>13.7197697162628</v>
      </c>
    </row>
    <row r="83">
      <c r="A83" s="1" t="s">
        <v>107</v>
      </c>
      <c r="B83" s="1">
        <f t="shared" ref="B83:D83" si="83">ROUND(I83, 4)</f>
        <v>0.9905</v>
      </c>
      <c r="C83" s="1">
        <f t="shared" si="83"/>
        <v>46.7312</v>
      </c>
      <c r="D83" s="1">
        <f t="shared" si="83"/>
        <v>4.1407</v>
      </c>
      <c r="E83" s="1" t="s">
        <v>22</v>
      </c>
      <c r="F83" s="1" t="s">
        <v>14</v>
      </c>
      <c r="G83" s="1">
        <f t="shared" si="3"/>
        <v>13.8557</v>
      </c>
      <c r="I83" s="1">
        <v>0.990535373389058</v>
      </c>
      <c r="J83" s="1">
        <v>46.7312496446582</v>
      </c>
      <c r="K83" s="1">
        <v>4.14072750443262</v>
      </c>
      <c r="L83" s="1" t="s">
        <v>22</v>
      </c>
      <c r="M83" s="1" t="s">
        <v>14</v>
      </c>
      <c r="N83" s="1">
        <v>13.8556683063507</v>
      </c>
    </row>
    <row r="84">
      <c r="A84" s="1" t="s">
        <v>108</v>
      </c>
      <c r="B84" s="1">
        <f t="shared" ref="B84:D84" si="84">ROUND(I84, 4)</f>
        <v>0.987</v>
      </c>
      <c r="C84" s="1">
        <f t="shared" si="84"/>
        <v>45.5253</v>
      </c>
      <c r="D84" s="1">
        <f t="shared" si="84"/>
        <v>5.466</v>
      </c>
      <c r="E84" s="1" t="s">
        <v>22</v>
      </c>
      <c r="F84" s="1" t="s">
        <v>44</v>
      </c>
      <c r="G84" s="1">
        <f t="shared" si="3"/>
        <v>13.9556</v>
      </c>
      <c r="I84" s="1">
        <v>0.987027072472596</v>
      </c>
      <c r="J84" s="1">
        <v>45.525298907558</v>
      </c>
      <c r="K84" s="1">
        <v>5.46602639873916</v>
      </c>
      <c r="L84" s="1" t="s">
        <v>22</v>
      </c>
      <c r="M84" s="1" t="s">
        <v>44</v>
      </c>
      <c r="N84" s="1">
        <v>13.9556229114532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IFERROR(__xludf.DUMMYFUNCTION("QUERY(Main!A1:G100,""select A, B, C, D, E, F, G where A like 'Autumn1%'"", 1)"),"Image")</f>
        <v>Image</v>
      </c>
      <c r="B1" t="str">
        <f>IFERROR(__xludf.DUMMYFUNCTION("""COMPUTED_VALUE"""),"SSIM")</f>
        <v>SSIM</v>
      </c>
      <c r="C1" t="str">
        <f>IFERROR(__xludf.DUMMYFUNCTION("""COMPUTED_VALUE"""),"PSNR")</f>
        <v>PSNR</v>
      </c>
      <c r="D1" t="str">
        <f>IFERROR(__xludf.DUMMYFUNCTION("""COMPUTED_VALUE"""),"ERR")</f>
        <v>ERR</v>
      </c>
      <c r="E1" t="str">
        <f>IFERROR(__xludf.DUMMYFUNCTION("""COMPUTED_VALUE"""),"Host_img_size")</f>
        <v>Host_img_size</v>
      </c>
      <c r="F1" t="str">
        <f>IFERROR(__xludf.DUMMYFUNCTION("""COMPUTED_VALUE"""),"Secret_image_size")</f>
        <v>Secret_image_size</v>
      </c>
      <c r="G1" t="str">
        <f>IFERROR(__xludf.DUMMYFUNCTION("""COMPUTED_VALUE"""),"time")</f>
        <v>time</v>
      </c>
    </row>
    <row r="2">
      <c r="A2" t="str">
        <f>IFERROR(__xludf.DUMMYFUNCTION("""COMPUTED_VALUE"""),"Autumn1_Workflow.png")</f>
        <v>Autumn1_Workflow.png</v>
      </c>
      <c r="B2">
        <f>IFERROR(__xludf.DUMMYFUNCTION("""COMPUTED_VALUE"""),0.9927)</f>
        <v>0.9927</v>
      </c>
      <c r="C2">
        <f>IFERROR(__xludf.DUMMYFUNCTION("""COMPUTED_VALUE"""),41.8598)</f>
        <v>41.8598</v>
      </c>
      <c r="D2">
        <f>IFERROR(__xludf.DUMMYFUNCTION("""COMPUTED_VALUE"""),12.7123)</f>
        <v>12.7123</v>
      </c>
      <c r="E2" t="str">
        <f>IFERROR(__xludf.DUMMYFUNCTION("""COMPUTED_VALUE"""),"(1920, 1200)")</f>
        <v>(1920, 1200)</v>
      </c>
      <c r="F2" t="str">
        <f>IFERROR(__xludf.DUMMYFUNCTION("""COMPUTED_VALUE"""),"(508, 364)")</f>
        <v>(508, 364)</v>
      </c>
      <c r="G2">
        <f>IFERROR(__xludf.DUMMYFUNCTION("""COMPUTED_VALUE"""),5.0369)</f>
        <v>5.0369</v>
      </c>
    </row>
    <row r="3">
      <c r="A3" t="str">
        <f>IFERROR(__xludf.DUMMYFUNCTION("""COMPUTED_VALUE"""),"Autumn1_skills.png")</f>
        <v>Autumn1_skills.png</v>
      </c>
      <c r="B3">
        <f>IFERROR(__xludf.DUMMYFUNCTION("""COMPUTED_VALUE"""),0.9928)</f>
        <v>0.9928</v>
      </c>
      <c r="C3">
        <f>IFERROR(__xludf.DUMMYFUNCTION("""COMPUTED_VALUE"""),41.8761)</f>
        <v>41.8761</v>
      </c>
      <c r="D3">
        <f>IFERROR(__xludf.DUMMYFUNCTION("""COMPUTED_VALUE"""),12.6645)</f>
        <v>12.6645</v>
      </c>
      <c r="E3" t="str">
        <f>IFERROR(__xludf.DUMMYFUNCTION("""COMPUTED_VALUE"""),"(1920, 1200)")</f>
        <v>(1920, 1200)</v>
      </c>
      <c r="F3" t="str">
        <f>IFERROR(__xludf.DUMMYFUNCTION("""COMPUTED_VALUE"""),"(583, 225)")</f>
        <v>(583, 225)</v>
      </c>
      <c r="G3">
        <f>IFERROR(__xludf.DUMMYFUNCTION("""COMPUTED_VALUE"""),5.0636)</f>
        <v>5.0636</v>
      </c>
    </row>
    <row r="4">
      <c r="A4" t="str">
        <f>IFERROR(__xludf.DUMMYFUNCTION("""COMPUTED_VALUE"""),"Autumn1_P3Interlaken.png")</f>
        <v>Autumn1_P3Interlaken.png</v>
      </c>
      <c r="B4">
        <f>IFERROR(__xludf.DUMMYFUNCTION("""COMPUTED_VALUE"""),0.9899)</f>
        <v>0.9899</v>
      </c>
      <c r="C4">
        <f>IFERROR(__xludf.DUMMYFUNCTION("""COMPUTED_VALUE"""),40.7741)</f>
        <v>40.7741</v>
      </c>
      <c r="D4">
        <f>IFERROR(__xludf.DUMMYFUNCTION("""COMPUTED_VALUE"""),16.3225)</f>
        <v>16.3225</v>
      </c>
      <c r="E4" t="str">
        <f>IFERROR(__xludf.DUMMYFUNCTION("""COMPUTED_VALUE"""),"(1920, 1200)")</f>
        <v>(1920, 1200)</v>
      </c>
      <c r="F4" t="str">
        <f>IFERROR(__xludf.DUMMYFUNCTION("""COMPUTED_VALUE"""),"(1739, 899)")</f>
        <v>(1739, 899)</v>
      </c>
      <c r="G4">
        <f>IFERROR(__xludf.DUMMYFUNCTION("""COMPUTED_VALUE"""),5.9562)</f>
        <v>5.9562</v>
      </c>
    </row>
    <row r="5">
      <c r="A5" t="str">
        <f>IFERROR(__xludf.DUMMYFUNCTION("""COMPUTED_VALUE"""),"Autumn1_rule.png")</f>
        <v>Autumn1_rule.png</v>
      </c>
      <c r="B5">
        <f>IFERROR(__xludf.DUMMYFUNCTION("""COMPUTED_VALUE"""),0.9928)</f>
        <v>0.9928</v>
      </c>
      <c r="C5">
        <f>IFERROR(__xludf.DUMMYFUNCTION("""COMPUTED_VALUE"""),41.8957)</f>
        <v>41.8957</v>
      </c>
      <c r="D5">
        <f>IFERROR(__xludf.DUMMYFUNCTION("""COMPUTED_VALUE"""),12.6075)</f>
        <v>12.6075</v>
      </c>
      <c r="E5" t="str">
        <f>IFERROR(__xludf.DUMMYFUNCTION("""COMPUTED_VALUE"""),"(1920, 1200)")</f>
        <v>(1920, 1200)</v>
      </c>
      <c r="F5" t="str">
        <f>IFERROR(__xludf.DUMMYFUNCTION("""COMPUTED_VALUE"""),"(1028, 170)")</f>
        <v>(1028, 170)</v>
      </c>
      <c r="G5">
        <f>IFERROR(__xludf.DUMMYFUNCTION("""COMPUTED_VALUE"""),5.5037)</f>
        <v>5.5037</v>
      </c>
    </row>
    <row r="6">
      <c r="A6" t="str">
        <f>IFERROR(__xludf.DUMMYFUNCTION("""COMPUTED_VALUE"""),"Autumn1_P5Tamil.png")</f>
        <v>Autumn1_P5Tamil.png</v>
      </c>
      <c r="B6">
        <f>IFERROR(__xludf.DUMMYFUNCTION("""COMPUTED_VALUE"""),0.9894)</f>
        <v>0.9894</v>
      </c>
      <c r="C6">
        <f>IFERROR(__xludf.DUMMYFUNCTION("""COMPUTED_VALUE"""),40.545)</f>
        <v>40.545</v>
      </c>
      <c r="D6">
        <f>IFERROR(__xludf.DUMMYFUNCTION("""COMPUTED_VALUE"""),17.2068)</f>
        <v>17.2068</v>
      </c>
      <c r="E6" t="str">
        <f>IFERROR(__xludf.DUMMYFUNCTION("""COMPUTED_VALUE"""),"(1920, 1200)")</f>
        <v>(1920, 1200)</v>
      </c>
      <c r="F6" t="str">
        <f>IFERROR(__xludf.DUMMYFUNCTION("""COMPUTED_VALUE"""),"(1702, 934)")</f>
        <v>(1702, 934)</v>
      </c>
      <c r="G6">
        <f>IFERROR(__xludf.DUMMYFUNCTION("""COMPUTED_VALUE"""),6.4202)</f>
        <v>6.4202</v>
      </c>
    </row>
    <row r="7">
      <c r="A7" t="str">
        <f>IFERROR(__xludf.DUMMYFUNCTION("""COMPUTED_VALUE"""),"Autumn1_P1ChildLabour.png")</f>
        <v>Autumn1_P1ChildLabour.png</v>
      </c>
      <c r="B7">
        <f>IFERROR(__xludf.DUMMYFUNCTION("""COMPUTED_VALUE"""),0.9894)</f>
        <v>0.9894</v>
      </c>
      <c r="C7">
        <f>IFERROR(__xludf.DUMMYFUNCTION("""COMPUTED_VALUE"""),40.5554)</f>
        <v>40.5554</v>
      </c>
      <c r="D7">
        <f>IFERROR(__xludf.DUMMYFUNCTION("""COMPUTED_VALUE"""),17.1658)</f>
        <v>17.1658</v>
      </c>
      <c r="E7" t="str">
        <f>IFERROR(__xludf.DUMMYFUNCTION("""COMPUTED_VALUE"""),"(1920, 1200)")</f>
        <v>(1920, 1200)</v>
      </c>
      <c r="F7" t="str">
        <f>IFERROR(__xludf.DUMMYFUNCTION("""COMPUTED_VALUE"""),"(1735, 927)")</f>
        <v>(1735, 927)</v>
      </c>
      <c r="G7">
        <f>IFERROR(__xludf.DUMMYFUNCTION("""COMPUTED_VALUE"""),5.7648)</f>
        <v>5.7648</v>
      </c>
    </row>
    <row r="8">
      <c r="A8" t="str">
        <f>IFERROR(__xludf.DUMMYFUNCTION("""COMPUTED_VALUE"""),"Autumn1_P2GlobalWarming.png")</f>
        <v>Autumn1_P2GlobalWarming.png</v>
      </c>
      <c r="B8">
        <f>IFERROR(__xludf.DUMMYFUNCTION("""COMPUTED_VALUE"""),0.9901)</f>
        <v>0.9901</v>
      </c>
      <c r="C8">
        <f>IFERROR(__xludf.DUMMYFUNCTION("""COMPUTED_VALUE"""),40.8041)</f>
        <v>40.8041</v>
      </c>
      <c r="D8">
        <f>IFERROR(__xludf.DUMMYFUNCTION("""COMPUTED_VALUE"""),16.2101)</f>
        <v>16.2101</v>
      </c>
      <c r="E8" t="str">
        <f>IFERROR(__xludf.DUMMYFUNCTION("""COMPUTED_VALUE"""),"(1920, 1200)")</f>
        <v>(1920, 1200)</v>
      </c>
      <c r="F8" t="str">
        <f>IFERROR(__xludf.DUMMYFUNCTION("""COMPUTED_VALUE"""),"(1755, 881)")</f>
        <v>(1755, 881)</v>
      </c>
      <c r="G8">
        <f>IFERROR(__xludf.DUMMYFUNCTION("""COMPUTED_VALUE"""),5.8452)</f>
        <v>5.8452</v>
      </c>
    </row>
    <row r="9">
      <c r="A9" t="str">
        <f>IFERROR(__xludf.DUMMYFUNCTION("""COMPUTED_VALUE"""),"Autumn1_P4Europe.png")</f>
        <v>Autumn1_P4Europe.png</v>
      </c>
      <c r="B9">
        <f>IFERROR(__xludf.DUMMYFUNCTION("""COMPUTED_VALUE"""),0.9901)</f>
        <v>0.9901</v>
      </c>
      <c r="C9">
        <f>IFERROR(__xludf.DUMMYFUNCTION("""COMPUTED_VALUE"""),40.7392)</f>
        <v>40.7392</v>
      </c>
      <c r="D9">
        <f>IFERROR(__xludf.DUMMYFUNCTION("""COMPUTED_VALUE"""),16.4543)</f>
        <v>16.4543</v>
      </c>
      <c r="E9" t="str">
        <f>IFERROR(__xludf.DUMMYFUNCTION("""COMPUTED_VALUE"""),"(1920, 1200)")</f>
        <v>(1920, 1200)</v>
      </c>
      <c r="F9" t="str">
        <f>IFERROR(__xludf.DUMMYFUNCTION("""COMPUTED_VALUE"""),"(1626, 832)")</f>
        <v>(1626, 832)</v>
      </c>
      <c r="G9">
        <f>IFERROR(__xludf.DUMMYFUNCTION("""COMPUTED_VALUE"""),5.7589)</f>
        <v>5.7589</v>
      </c>
    </row>
    <row r="10">
      <c r="A10" t="str">
        <f>IFERROR(__xludf.DUMMYFUNCTION("""COMPUTED_VALUE"""),"Autumn1_States.png")</f>
        <v>Autumn1_States.png</v>
      </c>
      <c r="B10">
        <f>IFERROR(__xludf.DUMMYFUNCTION("""COMPUTED_VALUE"""),0.9917)</f>
        <v>0.9917</v>
      </c>
      <c r="C10">
        <f>IFERROR(__xludf.DUMMYFUNCTION("""COMPUTED_VALUE"""),41.3961)</f>
        <v>41.3961</v>
      </c>
      <c r="D10">
        <f>IFERROR(__xludf.DUMMYFUNCTION("""COMPUTED_VALUE"""),14.1446)</f>
        <v>14.1446</v>
      </c>
      <c r="E10" t="str">
        <f>IFERROR(__xludf.DUMMYFUNCTION("""COMPUTED_VALUE"""),"(1920, 1200)")</f>
        <v>(1920, 1200)</v>
      </c>
      <c r="F10" t="str">
        <f>IFERROR(__xludf.DUMMYFUNCTION("""COMPUTED_VALUE"""),"(1718, 481)")</f>
        <v>(1718, 481)</v>
      </c>
      <c r="G10">
        <f>IFERROR(__xludf.DUMMYFUNCTION("""COMPUTED_VALUE"""),5.4953)</f>
        <v>5.4953</v>
      </c>
    </row>
    <row r="11">
      <c r="A11" t="str">
        <f>IFERROR(__xludf.DUMMYFUNCTION("""COMPUTED_VALUE"""),"Autumn1_Level.png")</f>
        <v>Autumn1_Level.png</v>
      </c>
      <c r="B11">
        <f>IFERROR(__xludf.DUMMYFUNCTION("""COMPUTED_VALUE"""),0.9909)</f>
        <v>0.9909</v>
      </c>
      <c r="C11">
        <f>IFERROR(__xludf.DUMMYFUNCTION("""COMPUTED_VALUE"""),41.1415)</f>
        <v>41.1415</v>
      </c>
      <c r="D11">
        <f>IFERROR(__xludf.DUMMYFUNCTION("""COMPUTED_VALUE"""),14.9985)</f>
        <v>14.9985</v>
      </c>
      <c r="E11" t="str">
        <f>IFERROR(__xludf.DUMMYFUNCTION("""COMPUTED_VALUE"""),"(1920, 1200)")</f>
        <v>(1920, 1200)</v>
      </c>
      <c r="F11" t="str">
        <f>IFERROR(__xludf.DUMMYFUNCTION("""COMPUTED_VALUE"""),"(1830, 914)")</f>
        <v>(1830, 914)</v>
      </c>
      <c r="G11">
        <f>IFERROR(__xludf.DUMMYFUNCTION("""COMPUTED_VALUE"""),6.2083)</f>
        <v>6.2083</v>
      </c>
    </row>
    <row r="12">
      <c r="A12" t="str">
        <f>IFERROR(__xludf.DUMMYFUNCTION("""COMPUTED_VALUE"""),"Autumn1_Sensore.png")</f>
        <v>Autumn1_Sensore.png</v>
      </c>
      <c r="B12">
        <f>IFERROR(__xludf.DUMMYFUNCTION("""COMPUTED_VALUE"""),0.9927)</f>
        <v>0.9927</v>
      </c>
      <c r="C12">
        <f>IFERROR(__xludf.DUMMYFUNCTION("""COMPUTED_VALUE"""),41.8484)</f>
        <v>41.8484</v>
      </c>
      <c r="D12">
        <f>IFERROR(__xludf.DUMMYFUNCTION("""COMPUTED_VALUE"""),12.7457)</f>
        <v>12.7457</v>
      </c>
      <c r="E12" t="str">
        <f>IFERROR(__xludf.DUMMYFUNCTION("""COMPUTED_VALUE"""),"(1920, 1200)")</f>
        <v>(1920, 1200)</v>
      </c>
      <c r="F12" t="str">
        <f>IFERROR(__xludf.DUMMYFUNCTION("""COMPUTED_VALUE"""),"(516, 576)")</f>
        <v>(516, 576)</v>
      </c>
      <c r="G12">
        <f>IFERROR(__xludf.DUMMYFUNCTION("""COMPUTED_VALUE"""),5.1392)</f>
        <v>5.1392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