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ssakuljai/Desktop/Operation/"/>
    </mc:Choice>
  </mc:AlternateContent>
  <xr:revisionPtr revIDLastSave="0" documentId="8_{14169891-D76D-E04C-94B5-54185FE05B35}" xr6:coauthVersionLast="47" xr6:coauthVersionMax="47" xr10:uidLastSave="{00000000-0000-0000-0000-000000000000}"/>
  <bookViews>
    <workbookView xWindow="2880" yWindow="500" windowWidth="25920" windowHeight="16240" activeTab="5" xr2:uid="{0C512ECB-806C-CF40-A32E-9ED30486DEB1}"/>
  </bookViews>
  <sheets>
    <sheet name="DEA Model" sheetId="1" r:id="rId1"/>
    <sheet name="1.3" sheetId="9" r:id="rId2"/>
    <sheet name="All project_STS" sheetId="10" state="veryHidden" r:id="rId3"/>
    <sheet name="DEA Model_STS" sheetId="8" state="veryHidden" r:id="rId4"/>
    <sheet name="Hospital 1_STS" sheetId="5" state="veryHidden" r:id="rId5"/>
    <sheet name="STS_1" sheetId="14" r:id="rId6"/>
  </sheets>
  <definedNames>
    <definedName name="ChartData" localSheetId="5">STS_1!$K$5:$K$12</definedName>
    <definedName name="InputValues" localSheetId="5">STS_1!$A$5:$A$12</definedName>
    <definedName name="OutputAddresses" localSheetId="5">STS_1!$B$4</definedName>
    <definedName name="OutputValues" localSheetId="5">STS_1!$B$5:$B$12</definedName>
    <definedName name="solver_adj" localSheetId="1" hidden="1">'1.3'!$B$17:$C$17,'1.3'!$F$17</definedName>
    <definedName name="solver_adj" localSheetId="0" hidden="1">'DEA Model'!$B$17:$C$17,'DEA Model'!$F$17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'1.3'!$B$21:$B$28</definedName>
    <definedName name="solver_lhs1" localSheetId="0" hidden="1">'DEA Model'!$B$21:$B$28</definedName>
    <definedName name="solver_lhs2" localSheetId="1" hidden="1">'1.3'!$B$31</definedName>
    <definedName name="solver_lhs2" localSheetId="0" hidden="1">'DEA Model'!$B$31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opt" localSheetId="1" hidden="1">'1.3'!$B$34</definedName>
    <definedName name="solver_opt" localSheetId="0" hidden="1">'DEA Model'!$B$34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2</definedName>
    <definedName name="solver_rel2" localSheetId="0" hidden="1">2</definedName>
    <definedName name="solver_rhs1" localSheetId="1" hidden="1">'1.3'!$D$21:$D$28</definedName>
    <definedName name="solver_rhs1" localSheetId="0" hidden="1">'DEA Model'!$D$21:$D$28</definedName>
    <definedName name="solver_rhs2" localSheetId="1" hidden="1">1</definedName>
    <definedName name="solver_rhs2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  <definedName name="Weigh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K1" i="14"/>
  <c r="J4" i="14"/>
  <c r="K5" i="14" s="1"/>
  <c r="D28" i="9"/>
  <c r="D27" i="9"/>
  <c r="D26" i="9"/>
  <c r="D25" i="9"/>
  <c r="D24" i="9"/>
  <c r="D23" i="9"/>
  <c r="D22" i="9"/>
  <c r="D21" i="9"/>
  <c r="B28" i="9"/>
  <c r="B27" i="9"/>
  <c r="B26" i="9"/>
  <c r="B25" i="9"/>
  <c r="B24" i="9"/>
  <c r="B23" i="9"/>
  <c r="B21" i="9"/>
  <c r="B34" i="1"/>
  <c r="D28" i="1"/>
  <c r="D27" i="1"/>
  <c r="D26" i="1"/>
  <c r="D25" i="1"/>
  <c r="D24" i="1"/>
  <c r="D23" i="1"/>
  <c r="D22" i="1"/>
  <c r="D21" i="1"/>
  <c r="B28" i="1"/>
  <c r="B27" i="1"/>
  <c r="B26" i="1"/>
  <c r="B25" i="1"/>
  <c r="B24" i="1"/>
  <c r="B23" i="1"/>
  <c r="B22" i="1"/>
  <c r="B21" i="1"/>
  <c r="B22" i="9"/>
  <c r="B34" i="9"/>
  <c r="B31" i="9"/>
  <c r="K11" i="14" l="1"/>
  <c r="K10" i="14"/>
  <c r="K8" i="14"/>
  <c r="K9" i="14"/>
  <c r="K12" i="14"/>
  <c r="K7" i="14"/>
  <c r="K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Jinnanut Sathienyanont</author>
  </authors>
  <commentList>
    <comment ref="B5" authorId="0" shapeId="0" xr:uid="{C3FD5CD2-4242-A445-8222-E97788C33ED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123710D-711F-B141-B05F-3193FFA7223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D321CEC-1A5D-B84A-BA46-841AC94C3BB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B7AA1B6-6FD2-B741-9FDB-D3CF47AD9EE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DA05903-0107-2844-B111-4B132ACF39C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51FAEEF-0611-2946-9BE8-180FA99CAA3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A08F0336-0974-D840-8AE1-5F9335F15FC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B1FFA8E-1847-6147-B3B0-B2F630E0C13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<sst xmlns="http://schemas.openxmlformats.org/spreadsheetml/2006/main" count="103" uniqueCount="39">
  <si>
    <t>Input used</t>
  </si>
  <si>
    <t>Input 1</t>
  </si>
  <si>
    <t>Input 2</t>
  </si>
  <si>
    <t>Output produced</t>
  </si>
  <si>
    <t>Output 1</t>
  </si>
  <si>
    <t>&gt;=</t>
  </si>
  <si>
    <t>unit costs of inputs</t>
  </si>
  <si>
    <t>unit costs of outputs</t>
  </si>
  <si>
    <t>Constraints that input costs must cover output values</t>
  </si>
  <si>
    <t>Input Costs</t>
  </si>
  <si>
    <t>Output Costs</t>
  </si>
  <si>
    <t>=</t>
  </si>
  <si>
    <t>$B$3</t>
  </si>
  <si>
    <t>$B$22</t>
  </si>
  <si>
    <t>Selected DMU</t>
  </si>
  <si>
    <t>Selected 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</si>
  <si>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</si>
  <si>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</si>
  <si>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</si>
  <si>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</si>
  <si>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</si>
  <si>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</si>
  <si>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</si>
  <si>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</si>
  <si>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</t>
  </si>
  <si>
    <t>Constraint on selected project's input cost</t>
  </si>
  <si>
    <t>Maximize selected project's output values</t>
  </si>
  <si>
    <t>Selected project input cost</t>
  </si>
  <si>
    <t>Selected peoject output value</t>
  </si>
  <si>
    <t>peroson-days</t>
  </si>
  <si>
    <t>CPU</t>
  </si>
  <si>
    <t>profit</t>
  </si>
  <si>
    <t>Decision variables</t>
  </si>
  <si>
    <t>$B$34</t>
  </si>
  <si>
    <t>Selected project (cell $B$3) values along side, output cell(s) along top</t>
  </si>
  <si>
    <t>Data for chart</t>
  </si>
  <si>
    <t>$B$34,$B$17:$C$17,$F$17</t>
  </si>
  <si>
    <t xml:space="preserve">DEA model for checking efficiency </t>
  </si>
  <si>
    <t>Oneway analysis for Solver model in 1.3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</si>
</sst>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0"/>
      <color rgb="FF000000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2" tint="-0.499984740745262"/>
      <name val="Arial"/>
      <family val="2"/>
    </font>
    <font>
      <sz val="14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 textRotation="90"/>
    </xf>
    <xf numFmtId="0" fontId="8" fillId="3" borderId="0" xfId="0" applyFont="1" applyFill="1" applyAlignment="1">
      <alignment horizontal="right" textRotation="90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of Selected project</a:t>
            </a:r>
          </a:p>
        </c:rich>
      </c:tx>
      <c:layout>
        <c:manualLayout>
          <c:xMode val="edge"/>
          <c:yMode val="edge"/>
          <c:x val="0.28799479166666669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1270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STS_1!$A$5:$A$12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STS_1!$K$5:$K$12</c:f>
              <c:numCache>
                <c:formatCode>General</c:formatCode>
                <c:ptCount val="8"/>
                <c:pt idx="0">
                  <c:v>0.99999999999998856</c:v>
                </c:pt>
                <c:pt idx="1">
                  <c:v>0.32128514056224616</c:v>
                </c:pt>
                <c:pt idx="2">
                  <c:v>1.0000000000000009</c:v>
                </c:pt>
                <c:pt idx="3">
                  <c:v>0.58931860036832429</c:v>
                </c:pt>
                <c:pt idx="4">
                  <c:v>0.38647342995168926</c:v>
                </c:pt>
                <c:pt idx="5">
                  <c:v>0.95238095238095433</c:v>
                </c:pt>
                <c:pt idx="6">
                  <c:v>0.33333333333333209</c:v>
                </c:pt>
                <c:pt idx="7">
                  <c:v>0.90000000000003599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B-F045-8416-80CEB377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1279"/>
        <c:axId val="181332991"/>
      </c:lineChart>
      <c:catAx>
        <c:axId val="1813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Selected project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81332991"/>
        <c:crosses val="autoZero"/>
        <c:auto val="1"/>
        <c:lblAlgn val="ctr"/>
        <c:lblOffset val="100"/>
        <c:noMultiLvlLbl val="0"/>
      </c:catAx>
      <c:valAx>
        <c:axId val="18133299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81331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5</xdr:row>
      <xdr:rowOff>63500</xdr:rowOff>
    </xdr:from>
    <xdr:to>
      <xdr:col>12</xdr:col>
      <xdr:colOff>368300</xdr:colOff>
      <xdr:row>33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BD94F-FA78-F64A-C76D-2CDDB800A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1270000"/>
          <a:ext cx="5092700" cy="68326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66</xdr:row>
      <xdr:rowOff>12700</xdr:rowOff>
    </xdr:from>
    <xdr:to>
      <xdr:col>9</xdr:col>
      <xdr:colOff>395394</xdr:colOff>
      <xdr:row>93</xdr:row>
      <xdr:rowOff>215900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9C7B85-B99E-BC2A-228C-A82F27C4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15938500"/>
          <a:ext cx="10885594" cy="671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673100</xdr:colOff>
      <xdr:row>3</xdr:row>
      <xdr:rowOff>279400</xdr:rowOff>
    </xdr:from>
    <xdr:to>
      <xdr:col>8</xdr:col>
      <xdr:colOff>596900</xdr:colOff>
      <xdr:row>16</xdr:row>
      <xdr:rowOff>152090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79579C4F-2F7B-C73A-0DD0-3F665E16F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4</xdr:row>
      <xdr:rowOff>177490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C6E420-D5FC-C2BD-02D3-BE2C59C35EAD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1C5E-F1F7-BE4C-AE54-859AF41334BF}">
  <sheetPr codeName="Sheet2"/>
  <dimension ref="A1:H41"/>
  <sheetViews>
    <sheetView zoomScale="60" workbookViewId="0">
      <selection activeCell="H41" sqref="A1:H41"/>
    </sheetView>
  </sheetViews>
  <sheetFormatPr baseColWidth="10" defaultRowHeight="19" x14ac:dyDescent="0.25"/>
  <cols>
    <col min="1" max="1" width="33.33203125" style="3" customWidth="1"/>
    <col min="2" max="3" width="14" style="3" customWidth="1"/>
    <col min="4" max="4" width="15" style="3" customWidth="1"/>
    <col min="5" max="5" width="20.6640625" style="3" customWidth="1"/>
    <col min="6" max="6" width="14" style="3" customWidth="1"/>
    <col min="7" max="16384" width="10.83203125" style="3"/>
  </cols>
  <sheetData>
    <row r="1" spans="1:8" x14ac:dyDescent="0.25">
      <c r="A1" s="4" t="s">
        <v>37</v>
      </c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4" t="s">
        <v>15</v>
      </c>
      <c r="B3" s="6">
        <v>1</v>
      </c>
      <c r="C3" s="5"/>
      <c r="D3" s="5"/>
      <c r="E3" s="5"/>
      <c r="F3" s="5"/>
      <c r="G3" s="5"/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5"/>
      <c r="B5" s="7" t="s">
        <v>29</v>
      </c>
      <c r="C5" s="7" t="s">
        <v>30</v>
      </c>
      <c r="D5" s="7"/>
      <c r="E5" s="7"/>
      <c r="F5" s="7" t="s">
        <v>31</v>
      </c>
      <c r="G5" s="5"/>
      <c r="H5" s="5"/>
    </row>
    <row r="6" spans="1:8" s="2" customFormat="1" x14ac:dyDescent="0.25">
      <c r="A6" s="8" t="s">
        <v>0</v>
      </c>
      <c r="B6" s="8" t="s">
        <v>1</v>
      </c>
      <c r="C6" s="8" t="s">
        <v>2</v>
      </c>
      <c r="D6" s="4"/>
      <c r="E6" s="8" t="s">
        <v>3</v>
      </c>
      <c r="F6" s="8" t="s">
        <v>4</v>
      </c>
      <c r="G6" s="4"/>
      <c r="H6" s="4"/>
    </row>
    <row r="7" spans="1:8" x14ac:dyDescent="0.25">
      <c r="A7" s="12" t="s">
        <v>16</v>
      </c>
      <c r="B7" s="12">
        <v>550</v>
      </c>
      <c r="C7" s="12">
        <v>200</v>
      </c>
      <c r="D7" s="5"/>
      <c r="E7" s="12" t="s">
        <v>16</v>
      </c>
      <c r="F7" s="12">
        <v>2.1</v>
      </c>
      <c r="G7" s="5"/>
      <c r="H7" s="5"/>
    </row>
    <row r="8" spans="1:8" x14ac:dyDescent="0.25">
      <c r="A8" s="11" t="s">
        <v>17</v>
      </c>
      <c r="B8" s="11">
        <v>400</v>
      </c>
      <c r="C8" s="11">
        <v>150</v>
      </c>
      <c r="D8" s="5"/>
      <c r="E8" s="11" t="s">
        <v>17</v>
      </c>
      <c r="F8" s="11">
        <v>0.5</v>
      </c>
      <c r="G8" s="5"/>
      <c r="H8" s="5"/>
    </row>
    <row r="9" spans="1:8" x14ac:dyDescent="0.25">
      <c r="A9" s="11" t="s">
        <v>18</v>
      </c>
      <c r="B9" s="11">
        <v>300</v>
      </c>
      <c r="C9" s="11">
        <v>400</v>
      </c>
      <c r="D9" s="5"/>
      <c r="E9" s="11" t="s">
        <v>18</v>
      </c>
      <c r="F9" s="11">
        <v>3</v>
      </c>
      <c r="G9" s="5"/>
      <c r="H9" s="5"/>
    </row>
    <row r="10" spans="1:8" x14ac:dyDescent="0.25">
      <c r="A10" s="11" t="s">
        <v>19</v>
      </c>
      <c r="B10" s="11">
        <v>350</v>
      </c>
      <c r="C10" s="11">
        <v>450</v>
      </c>
      <c r="D10" s="5"/>
      <c r="E10" s="11" t="s">
        <v>19</v>
      </c>
      <c r="F10" s="11">
        <v>2</v>
      </c>
      <c r="G10" s="5"/>
      <c r="H10" s="5"/>
    </row>
    <row r="11" spans="1:8" x14ac:dyDescent="0.25">
      <c r="A11" s="11" t="s">
        <v>20</v>
      </c>
      <c r="B11" s="11">
        <v>450</v>
      </c>
      <c r="C11" s="11">
        <v>300</v>
      </c>
      <c r="D11" s="5"/>
      <c r="E11" s="11" t="s">
        <v>20</v>
      </c>
      <c r="F11" s="11">
        <v>1</v>
      </c>
      <c r="G11" s="5"/>
      <c r="H11" s="5"/>
    </row>
    <row r="12" spans="1:8" x14ac:dyDescent="0.25">
      <c r="A12" s="11" t="s">
        <v>21</v>
      </c>
      <c r="B12" s="11">
        <v>500</v>
      </c>
      <c r="C12" s="11">
        <v>150</v>
      </c>
      <c r="D12" s="5"/>
      <c r="E12" s="11" t="s">
        <v>21</v>
      </c>
      <c r="F12" s="11">
        <v>1.5</v>
      </c>
      <c r="G12" s="5"/>
      <c r="H12" s="5"/>
    </row>
    <row r="13" spans="1:8" x14ac:dyDescent="0.25">
      <c r="A13" s="11" t="s">
        <v>22</v>
      </c>
      <c r="B13" s="11">
        <v>350</v>
      </c>
      <c r="C13" s="11">
        <v>200</v>
      </c>
      <c r="D13" s="5"/>
      <c r="E13" s="11" t="s">
        <v>22</v>
      </c>
      <c r="F13" s="11">
        <v>0.6</v>
      </c>
      <c r="G13" s="5"/>
      <c r="H13" s="5"/>
    </row>
    <row r="14" spans="1:8" x14ac:dyDescent="0.25">
      <c r="A14" s="11" t="s">
        <v>23</v>
      </c>
      <c r="B14" s="11">
        <v>200</v>
      </c>
      <c r="C14" s="11">
        <v>600</v>
      </c>
      <c r="D14" s="5"/>
      <c r="E14" s="11" t="s">
        <v>23</v>
      </c>
      <c r="F14" s="11">
        <v>1.8</v>
      </c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16"/>
      <c r="H15" s="16"/>
    </row>
    <row r="16" spans="1:8" x14ac:dyDescent="0.25">
      <c r="A16" s="4" t="s">
        <v>32</v>
      </c>
      <c r="B16" s="5"/>
      <c r="C16" s="5"/>
      <c r="D16" s="5"/>
      <c r="E16" s="5"/>
      <c r="F16" s="5"/>
      <c r="G16" s="16"/>
      <c r="H16" s="16"/>
    </row>
    <row r="17" spans="1:8" x14ac:dyDescent="0.25">
      <c r="A17" s="5" t="s">
        <v>6</v>
      </c>
      <c r="B17" s="13">
        <v>7.1428571428572903E-4</v>
      </c>
      <c r="C17" s="13">
        <v>3.0357142857142328E-3</v>
      </c>
      <c r="D17" s="5"/>
      <c r="E17" s="5" t="s">
        <v>7</v>
      </c>
      <c r="F17" s="13">
        <v>0.47619047619047072</v>
      </c>
      <c r="G17" s="16"/>
      <c r="H17" s="16"/>
    </row>
    <row r="18" spans="1:8" x14ac:dyDescent="0.25">
      <c r="A18" s="5"/>
      <c r="B18" s="5"/>
      <c r="C18" s="5"/>
      <c r="D18" s="5"/>
      <c r="E18" s="5"/>
      <c r="F18" s="5"/>
      <c r="G18" s="16"/>
      <c r="H18" s="16"/>
    </row>
    <row r="19" spans="1:8" x14ac:dyDescent="0.25">
      <c r="A19" s="4" t="s">
        <v>8</v>
      </c>
      <c r="B19" s="5"/>
      <c r="C19" s="5"/>
      <c r="D19" s="5"/>
      <c r="E19" s="5"/>
      <c r="F19" s="5"/>
      <c r="G19" s="5"/>
      <c r="H19" s="5"/>
    </row>
    <row r="20" spans="1:8" s="2" customFormat="1" x14ac:dyDescent="0.25">
      <c r="A20" s="8" t="s">
        <v>24</v>
      </c>
      <c r="B20" s="8" t="s">
        <v>9</v>
      </c>
      <c r="C20" s="8"/>
      <c r="D20" s="8" t="s">
        <v>10</v>
      </c>
      <c r="E20" s="4"/>
      <c r="F20" s="4"/>
      <c r="G20" s="4"/>
      <c r="H20" s="4"/>
    </row>
    <row r="21" spans="1:8" x14ac:dyDescent="0.25">
      <c r="A21" s="11">
        <v>1</v>
      </c>
      <c r="B21" s="14">
        <f t="shared" ref="B21:B28" si="0">SUMPRODUCT(B7:C7,$B$17:$C$17)</f>
        <v>0.99999999999999756</v>
      </c>
      <c r="C21" s="11" t="s">
        <v>5</v>
      </c>
      <c r="D21" s="14">
        <f t="shared" ref="D21:D28" si="1">SUMPRODUCT(F7,$F$17)</f>
        <v>0.99999999999998856</v>
      </c>
      <c r="E21" s="5"/>
      <c r="F21" s="5"/>
      <c r="G21" s="5"/>
      <c r="H21" s="5"/>
    </row>
    <row r="22" spans="1:8" x14ac:dyDescent="0.25">
      <c r="A22" s="11">
        <v>2</v>
      </c>
      <c r="B22" s="14">
        <f t="shared" si="0"/>
        <v>0.7410714285714266</v>
      </c>
      <c r="C22" s="11" t="s">
        <v>5</v>
      </c>
      <c r="D22" s="14">
        <f t="shared" si="1"/>
        <v>0.23809523809523536</v>
      </c>
      <c r="E22" s="5"/>
      <c r="F22" s="5"/>
      <c r="G22" s="5"/>
      <c r="H22" s="5"/>
    </row>
    <row r="23" spans="1:8" x14ac:dyDescent="0.25">
      <c r="A23" s="11">
        <v>3</v>
      </c>
      <c r="B23" s="14">
        <f t="shared" si="0"/>
        <v>1.4285714285714117</v>
      </c>
      <c r="C23" s="11" t="s">
        <v>5</v>
      </c>
      <c r="D23" s="14">
        <f t="shared" si="1"/>
        <v>1.4285714285714122</v>
      </c>
      <c r="E23" s="5"/>
      <c r="F23" s="5"/>
      <c r="G23" s="5"/>
      <c r="H23" s="5"/>
    </row>
    <row r="24" spans="1:8" x14ac:dyDescent="0.25">
      <c r="A24" s="11">
        <v>4</v>
      </c>
      <c r="B24" s="14">
        <f t="shared" si="0"/>
        <v>1.61607142857141</v>
      </c>
      <c r="C24" s="11" t="s">
        <v>5</v>
      </c>
      <c r="D24" s="14">
        <f t="shared" si="1"/>
        <v>0.95238095238094145</v>
      </c>
      <c r="E24" s="5"/>
      <c r="F24" s="5"/>
      <c r="G24" s="5"/>
      <c r="H24" s="5"/>
    </row>
    <row r="25" spans="1:8" x14ac:dyDescent="0.25">
      <c r="A25" s="11">
        <v>5</v>
      </c>
      <c r="B25" s="14">
        <f t="shared" si="0"/>
        <v>1.2321428571428479</v>
      </c>
      <c r="C25" s="11" t="s">
        <v>5</v>
      </c>
      <c r="D25" s="14">
        <f t="shared" si="1"/>
        <v>0.47619047619047072</v>
      </c>
      <c r="E25" s="5"/>
      <c r="F25" s="5"/>
      <c r="G25" s="5"/>
      <c r="H25" s="5"/>
    </row>
    <row r="26" spans="1:8" x14ac:dyDescent="0.25">
      <c r="A26" s="11">
        <v>6</v>
      </c>
      <c r="B26" s="14">
        <f t="shared" si="0"/>
        <v>0.81249999999999944</v>
      </c>
      <c r="C26" s="11" t="s">
        <v>5</v>
      </c>
      <c r="D26" s="14">
        <f t="shared" si="1"/>
        <v>0.71428571428570609</v>
      </c>
      <c r="E26" s="5"/>
      <c r="F26" s="5"/>
      <c r="G26" s="5"/>
      <c r="H26" s="5"/>
    </row>
    <row r="27" spans="1:8" x14ac:dyDescent="0.25">
      <c r="A27" s="11">
        <v>7</v>
      </c>
      <c r="B27" s="14">
        <f t="shared" si="0"/>
        <v>0.85714285714285166</v>
      </c>
      <c r="C27" s="11" t="s">
        <v>5</v>
      </c>
      <c r="D27" s="14">
        <f t="shared" si="1"/>
        <v>0.28571428571428242</v>
      </c>
      <c r="E27" s="5"/>
      <c r="F27" s="5"/>
      <c r="G27" s="5"/>
      <c r="H27" s="5"/>
    </row>
    <row r="28" spans="1:8" x14ac:dyDescent="0.25">
      <c r="A28" s="11">
        <v>8</v>
      </c>
      <c r="B28" s="14">
        <f t="shared" si="0"/>
        <v>1.9642857142856855</v>
      </c>
      <c r="C28" s="11" t="s">
        <v>5</v>
      </c>
      <c r="D28" s="14">
        <f t="shared" si="1"/>
        <v>0.85714285714284733</v>
      </c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s="2" customFormat="1" x14ac:dyDescent="0.25">
      <c r="A30" s="4" t="s">
        <v>25</v>
      </c>
      <c r="B30" s="4"/>
      <c r="C30" s="4"/>
      <c r="D30" s="4"/>
      <c r="E30" s="4"/>
      <c r="F30" s="4"/>
      <c r="G30" s="4"/>
      <c r="H30" s="4"/>
    </row>
    <row r="31" spans="1:8" x14ac:dyDescent="0.25">
      <c r="A31" s="5" t="s">
        <v>27</v>
      </c>
      <c r="B31" s="6">
        <f>VLOOKUP($B$3,$A$21:$D$28,2)</f>
        <v>0.99999999999999756</v>
      </c>
      <c r="C31" s="11" t="s">
        <v>11</v>
      </c>
      <c r="D31" s="11">
        <v>1</v>
      </c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s="2" customFormat="1" x14ac:dyDescent="0.25">
      <c r="A33" s="4" t="s">
        <v>26</v>
      </c>
      <c r="B33" s="4"/>
      <c r="C33" s="4"/>
      <c r="D33" s="4"/>
      <c r="E33" s="4"/>
      <c r="F33" s="4"/>
      <c r="G33" s="4"/>
      <c r="H33" s="4"/>
    </row>
    <row r="34" spans="1:8" x14ac:dyDescent="0.25">
      <c r="A34" s="5" t="s">
        <v>28</v>
      </c>
      <c r="B34" s="6">
        <f>VLOOKUP($B$3,$A$21:$D$28,4)</f>
        <v>0.99999999999998856</v>
      </c>
      <c r="C34" s="15"/>
      <c r="D34" s="5"/>
      <c r="E34" s="5"/>
      <c r="F34" s="5"/>
      <c r="G34" s="5"/>
      <c r="H34" s="5"/>
    </row>
    <row r="35" spans="1:8" x14ac:dyDescent="0.25">
      <c r="A35" s="5"/>
      <c r="B35" s="11"/>
      <c r="C35" s="5"/>
      <c r="D35" s="5"/>
      <c r="E35" s="5"/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  <row r="40" spans="1:8" x14ac:dyDescent="0.25">
      <c r="A40" s="5"/>
      <c r="B40" s="5"/>
      <c r="C40" s="5"/>
      <c r="D40" s="5"/>
      <c r="E40" s="5"/>
      <c r="F40" s="5"/>
      <c r="G40" s="5"/>
      <c r="H40" s="5"/>
    </row>
    <row r="41" spans="1:8" x14ac:dyDescent="0.25">
      <c r="A41" s="5"/>
      <c r="B41" s="5"/>
      <c r="C41" s="5"/>
      <c r="D41" s="5"/>
      <c r="E41" s="5"/>
      <c r="F41" s="5"/>
      <c r="G41" s="5"/>
      <c r="H41" s="5"/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8081-946C-FE4B-BD1E-9E589A724522}">
  <sheetPr codeName="Sheet3"/>
  <dimension ref="A1:H36"/>
  <sheetViews>
    <sheetView zoomScale="69" workbookViewId="0">
      <selection activeCell="C39" sqref="C39"/>
    </sheetView>
  </sheetViews>
  <sheetFormatPr baseColWidth="10" defaultRowHeight="19" x14ac:dyDescent="0.25"/>
  <cols>
    <col min="1" max="1" width="33.33203125" style="3" customWidth="1"/>
    <col min="2" max="3" width="14" style="3" customWidth="1"/>
    <col min="4" max="4" width="15" style="3" customWidth="1"/>
    <col min="5" max="5" width="20.6640625" style="3" customWidth="1"/>
    <col min="6" max="6" width="14" style="3" customWidth="1"/>
    <col min="7" max="16384" width="10.83203125" style="3"/>
  </cols>
  <sheetData>
    <row r="1" spans="1:8" x14ac:dyDescent="0.25">
      <c r="A1" s="4" t="s">
        <v>37</v>
      </c>
      <c r="B1" s="5"/>
      <c r="C1" s="5"/>
      <c r="D1" s="5"/>
      <c r="E1" s="5"/>
      <c r="F1" s="5"/>
    </row>
    <row r="2" spans="1:8" x14ac:dyDescent="0.25">
      <c r="A2" s="5"/>
      <c r="B2" s="5"/>
      <c r="C2" s="5"/>
      <c r="D2" s="5"/>
      <c r="E2" s="5"/>
      <c r="F2" s="5"/>
    </row>
    <row r="3" spans="1:8" x14ac:dyDescent="0.25">
      <c r="A3" s="4" t="s">
        <v>15</v>
      </c>
      <c r="B3" s="6">
        <v>3</v>
      </c>
      <c r="C3" s="5"/>
      <c r="D3" s="5"/>
      <c r="E3" s="5"/>
      <c r="F3" s="5"/>
    </row>
    <row r="4" spans="1:8" x14ac:dyDescent="0.25">
      <c r="A4" s="5"/>
      <c r="B4" s="5"/>
      <c r="C4" s="5"/>
      <c r="D4" s="5"/>
      <c r="E4" s="5"/>
      <c r="F4" s="5"/>
    </row>
    <row r="5" spans="1:8" x14ac:dyDescent="0.25">
      <c r="A5" s="5"/>
      <c r="B5" s="7" t="s">
        <v>29</v>
      </c>
      <c r="C5" s="7" t="s">
        <v>30</v>
      </c>
      <c r="D5" s="7"/>
      <c r="E5" s="7"/>
      <c r="F5" s="7" t="s">
        <v>31</v>
      </c>
    </row>
    <row r="6" spans="1:8" s="2" customFormat="1" x14ac:dyDescent="0.25">
      <c r="A6" s="8" t="s">
        <v>0</v>
      </c>
      <c r="B6" s="8" t="s">
        <v>1</v>
      </c>
      <c r="C6" s="8" t="s">
        <v>2</v>
      </c>
      <c r="D6" s="4"/>
      <c r="E6" s="8" t="s">
        <v>3</v>
      </c>
      <c r="F6" s="8" t="s">
        <v>4</v>
      </c>
    </row>
    <row r="7" spans="1:8" x14ac:dyDescent="0.25">
      <c r="A7" s="9" t="s">
        <v>16</v>
      </c>
      <c r="B7" s="9">
        <v>550</v>
      </c>
      <c r="C7" s="9">
        <v>200</v>
      </c>
      <c r="D7" s="10"/>
      <c r="E7" s="9" t="s">
        <v>16</v>
      </c>
      <c r="F7" s="9">
        <v>2.1</v>
      </c>
    </row>
    <row r="8" spans="1:8" x14ac:dyDescent="0.25">
      <c r="A8" s="11" t="s">
        <v>17</v>
      </c>
      <c r="B8" s="11">
        <v>400</v>
      </c>
      <c r="C8" s="11">
        <v>150</v>
      </c>
      <c r="D8" s="5"/>
      <c r="E8" s="11" t="s">
        <v>17</v>
      </c>
      <c r="F8" s="11">
        <v>0.5</v>
      </c>
    </row>
    <row r="9" spans="1:8" x14ac:dyDescent="0.25">
      <c r="A9" s="12" t="s">
        <v>18</v>
      </c>
      <c r="B9" s="12">
        <v>300</v>
      </c>
      <c r="C9" s="12">
        <v>400</v>
      </c>
      <c r="D9" s="5"/>
      <c r="E9" s="12" t="s">
        <v>18</v>
      </c>
      <c r="F9" s="12">
        <v>3</v>
      </c>
    </row>
    <row r="10" spans="1:8" x14ac:dyDescent="0.25">
      <c r="A10" s="11" t="s">
        <v>19</v>
      </c>
      <c r="B10" s="11">
        <v>350</v>
      </c>
      <c r="C10" s="11">
        <v>450</v>
      </c>
      <c r="D10" s="5"/>
      <c r="E10" s="11" t="s">
        <v>19</v>
      </c>
      <c r="F10" s="11">
        <v>2</v>
      </c>
    </row>
    <row r="11" spans="1:8" x14ac:dyDescent="0.25">
      <c r="A11" s="11" t="s">
        <v>20</v>
      </c>
      <c r="B11" s="11">
        <v>450</v>
      </c>
      <c r="C11" s="11">
        <v>300</v>
      </c>
      <c r="D11" s="5"/>
      <c r="E11" s="11" t="s">
        <v>20</v>
      </c>
      <c r="F11" s="11">
        <v>1</v>
      </c>
    </row>
    <row r="12" spans="1:8" x14ac:dyDescent="0.25">
      <c r="A12" s="11" t="s">
        <v>21</v>
      </c>
      <c r="B12" s="11">
        <v>500</v>
      </c>
      <c r="C12" s="11">
        <v>150</v>
      </c>
      <c r="D12" s="5"/>
      <c r="E12" s="11" t="s">
        <v>21</v>
      </c>
      <c r="F12" s="11">
        <v>1.5</v>
      </c>
    </row>
    <row r="13" spans="1:8" x14ac:dyDescent="0.25">
      <c r="A13" s="11" t="s">
        <v>22</v>
      </c>
      <c r="B13" s="11">
        <v>350</v>
      </c>
      <c r="C13" s="11">
        <v>200</v>
      </c>
      <c r="D13" s="5"/>
      <c r="E13" s="11" t="s">
        <v>22</v>
      </c>
      <c r="F13" s="11">
        <v>0.6</v>
      </c>
    </row>
    <row r="14" spans="1:8" x14ac:dyDescent="0.25">
      <c r="A14" s="11" t="s">
        <v>23</v>
      </c>
      <c r="B14" s="11">
        <v>200</v>
      </c>
      <c r="C14" s="11">
        <v>600</v>
      </c>
      <c r="D14" s="5"/>
      <c r="E14" s="11" t="s">
        <v>23</v>
      </c>
      <c r="F14" s="11">
        <v>1.8</v>
      </c>
    </row>
    <row r="15" spans="1:8" x14ac:dyDescent="0.25">
      <c r="A15" s="5"/>
      <c r="B15" s="5"/>
      <c r="C15" s="5"/>
      <c r="D15" s="5"/>
      <c r="E15" s="5"/>
      <c r="F15" s="5"/>
      <c r="G15"/>
      <c r="H15"/>
    </row>
    <row r="16" spans="1:8" x14ac:dyDescent="0.25">
      <c r="A16" s="4" t="s">
        <v>32</v>
      </c>
      <c r="B16" s="5"/>
      <c r="C16" s="5"/>
      <c r="D16" s="5"/>
      <c r="E16" s="5"/>
      <c r="F16" s="5"/>
      <c r="G16"/>
      <c r="H16"/>
    </row>
    <row r="17" spans="1:8" x14ac:dyDescent="0.25">
      <c r="A17" s="5" t="s">
        <v>6</v>
      </c>
      <c r="B17" s="13">
        <v>5.0000000000002018E-4</v>
      </c>
      <c r="C17" s="13">
        <v>2.1249999999999876E-3</v>
      </c>
      <c r="D17" s="5"/>
      <c r="E17" s="5" t="s">
        <v>7</v>
      </c>
      <c r="F17" s="13">
        <v>0.33333333333333359</v>
      </c>
      <c r="G17"/>
      <c r="H17"/>
    </row>
    <row r="18" spans="1:8" x14ac:dyDescent="0.25">
      <c r="A18" s="5"/>
      <c r="B18" s="5"/>
      <c r="C18" s="5"/>
      <c r="D18" s="5"/>
      <c r="E18" s="5"/>
      <c r="F18" s="5"/>
      <c r="G18"/>
      <c r="H18"/>
    </row>
    <row r="19" spans="1:8" x14ac:dyDescent="0.25">
      <c r="A19" s="4" t="s">
        <v>8</v>
      </c>
      <c r="B19" s="5"/>
      <c r="C19" s="5"/>
      <c r="D19" s="5"/>
      <c r="E19" s="5"/>
      <c r="F19" s="5"/>
    </row>
    <row r="20" spans="1:8" s="2" customFormat="1" x14ac:dyDescent="0.25">
      <c r="A20" s="8" t="s">
        <v>24</v>
      </c>
      <c r="B20" s="8" t="s">
        <v>9</v>
      </c>
      <c r="C20" s="8"/>
      <c r="D20" s="8" t="s">
        <v>10</v>
      </c>
      <c r="E20" s="4"/>
      <c r="F20" s="4"/>
    </row>
    <row r="21" spans="1:8" x14ac:dyDescent="0.25">
      <c r="A21" s="11">
        <v>1</v>
      </c>
      <c r="B21" s="14">
        <f>SUMPRODUCT(B7:C7,$B$17:$C$17)</f>
        <v>0.70000000000000862</v>
      </c>
      <c r="C21" s="11" t="s">
        <v>5</v>
      </c>
      <c r="D21" s="14">
        <f t="shared" ref="D21:D28" si="0">SUMPRODUCT(F7,$F$17)</f>
        <v>0.70000000000000062</v>
      </c>
      <c r="E21" s="5"/>
      <c r="F21" s="5"/>
    </row>
    <row r="22" spans="1:8" x14ac:dyDescent="0.25">
      <c r="A22" s="11">
        <v>2</v>
      </c>
      <c r="B22" s="14">
        <f t="shared" ref="B22" si="1">SUMPRODUCT(B8:C8,$B$17:$C$17)</f>
        <v>0.51875000000000626</v>
      </c>
      <c r="C22" s="11" t="s">
        <v>5</v>
      </c>
      <c r="D22" s="14">
        <f t="shared" si="0"/>
        <v>0.1666666666666668</v>
      </c>
      <c r="E22" s="5"/>
      <c r="F22" s="5"/>
    </row>
    <row r="23" spans="1:8" x14ac:dyDescent="0.25">
      <c r="A23" s="11">
        <v>3</v>
      </c>
      <c r="B23" s="14">
        <f t="shared" ref="B23:B28" si="2">SUMPRODUCT(B9:C9,$B$17:$C$17)</f>
        <v>1.0000000000000011</v>
      </c>
      <c r="C23" s="11" t="s">
        <v>5</v>
      </c>
      <c r="D23" s="14">
        <f t="shared" si="0"/>
        <v>1.0000000000000009</v>
      </c>
      <c r="E23" s="5"/>
      <c r="F23" s="5"/>
    </row>
    <row r="24" spans="1:8" x14ac:dyDescent="0.25">
      <c r="A24" s="11">
        <v>4</v>
      </c>
      <c r="B24" s="14">
        <f t="shared" si="2"/>
        <v>1.1312500000000014</v>
      </c>
      <c r="C24" s="11" t="s">
        <v>5</v>
      </c>
      <c r="D24" s="14">
        <f t="shared" si="0"/>
        <v>0.66666666666666718</v>
      </c>
      <c r="E24" s="5"/>
      <c r="F24" s="5"/>
    </row>
    <row r="25" spans="1:8" x14ac:dyDescent="0.25">
      <c r="A25" s="11">
        <v>5</v>
      </c>
      <c r="B25" s="14">
        <f t="shared" si="2"/>
        <v>0.86250000000000537</v>
      </c>
      <c r="C25" s="11" t="s">
        <v>5</v>
      </c>
      <c r="D25" s="14">
        <f t="shared" si="0"/>
        <v>0.33333333333333359</v>
      </c>
      <c r="E25" s="5"/>
      <c r="F25" s="5"/>
    </row>
    <row r="26" spans="1:8" x14ac:dyDescent="0.25">
      <c r="A26" s="11">
        <v>6</v>
      </c>
      <c r="B26" s="14">
        <f t="shared" si="2"/>
        <v>0.5687500000000083</v>
      </c>
      <c r="C26" s="11" t="s">
        <v>5</v>
      </c>
      <c r="D26" s="14">
        <f t="shared" si="0"/>
        <v>0.50000000000000044</v>
      </c>
      <c r="E26" s="5"/>
      <c r="F26" s="5"/>
    </row>
    <row r="27" spans="1:8" x14ac:dyDescent="0.25">
      <c r="A27" s="11">
        <v>7</v>
      </c>
      <c r="B27" s="14">
        <f t="shared" si="2"/>
        <v>0.60000000000000453</v>
      </c>
      <c r="C27" s="11" t="s">
        <v>5</v>
      </c>
      <c r="D27" s="14">
        <f t="shared" si="0"/>
        <v>0.20000000000000015</v>
      </c>
      <c r="E27" s="5"/>
      <c r="F27" s="5"/>
    </row>
    <row r="28" spans="1:8" x14ac:dyDescent="0.25">
      <c r="A28" s="11">
        <v>8</v>
      </c>
      <c r="B28" s="14">
        <f t="shared" si="2"/>
        <v>1.3749999999999967</v>
      </c>
      <c r="C28" s="11" t="s">
        <v>5</v>
      </c>
      <c r="D28" s="14">
        <f t="shared" si="0"/>
        <v>0.60000000000000053</v>
      </c>
      <c r="E28" s="5"/>
      <c r="F28" s="5"/>
    </row>
    <row r="29" spans="1:8" x14ac:dyDescent="0.25">
      <c r="A29" s="5"/>
      <c r="B29" s="5"/>
      <c r="C29" s="5"/>
      <c r="D29" s="5"/>
      <c r="E29" s="5"/>
      <c r="F29" s="5"/>
    </row>
    <row r="30" spans="1:8" s="2" customFormat="1" x14ac:dyDescent="0.25">
      <c r="A30" s="4" t="s">
        <v>25</v>
      </c>
      <c r="B30" s="4"/>
      <c r="C30" s="4"/>
      <c r="D30" s="4"/>
      <c r="E30" s="4"/>
      <c r="F30" s="4"/>
    </row>
    <row r="31" spans="1:8" x14ac:dyDescent="0.25">
      <c r="A31" s="5" t="s">
        <v>27</v>
      </c>
      <c r="B31" s="6">
        <f>VLOOKUP($B$3,$A$21:$D$28,2)</f>
        <v>1.0000000000000011</v>
      </c>
      <c r="C31" s="11" t="s">
        <v>11</v>
      </c>
      <c r="D31" s="11">
        <v>1</v>
      </c>
      <c r="E31" s="5"/>
      <c r="F31" s="5"/>
    </row>
    <row r="32" spans="1:8" x14ac:dyDescent="0.25">
      <c r="A32" s="5"/>
      <c r="B32" s="5"/>
      <c r="C32" s="5"/>
      <c r="D32" s="5"/>
      <c r="E32" s="5"/>
      <c r="F32" s="5"/>
    </row>
    <row r="33" spans="1:6" s="2" customFormat="1" x14ac:dyDescent="0.25">
      <c r="A33" s="4" t="s">
        <v>26</v>
      </c>
      <c r="B33" s="4"/>
      <c r="C33" s="4"/>
      <c r="D33" s="4"/>
      <c r="E33" s="4"/>
      <c r="F33" s="4"/>
    </row>
    <row r="34" spans="1:6" x14ac:dyDescent="0.25">
      <c r="A34" s="5" t="s">
        <v>28</v>
      </c>
      <c r="B34" s="6">
        <f>VLOOKUP($B$3,$A$21:$D$28,4)</f>
        <v>1.0000000000000009</v>
      </c>
      <c r="C34" s="15"/>
      <c r="D34" s="5"/>
      <c r="E34" s="5"/>
      <c r="F34" s="5"/>
    </row>
    <row r="35" spans="1:6" x14ac:dyDescent="0.25">
      <c r="A35" s="5"/>
      <c r="B35" s="11"/>
      <c r="C35" s="5"/>
      <c r="D35" s="5"/>
      <c r="E35" s="5"/>
      <c r="F35" s="5"/>
    </row>
    <row r="36" spans="1:6" x14ac:dyDescent="0.25">
      <c r="A36" s="5"/>
      <c r="B36" s="5"/>
      <c r="C36" s="5"/>
      <c r="D36" s="5"/>
      <c r="E36" s="5"/>
      <c r="F36" s="5"/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9FE2-853B-CF4B-B74C-92ACBA74AFA1}">
  <sheetPr codeName="Sheet4"/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12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8</v>
      </c>
    </row>
    <row r="6" spans="1:2" x14ac:dyDescent="0.2">
      <c r="A6">
        <v>1</v>
      </c>
    </row>
    <row r="8" spans="1:2" x14ac:dyDescent="0.2">
      <c r="A8" s="1"/>
      <c r="B8" s="1"/>
    </row>
    <row r="9" spans="1:2" x14ac:dyDescent="0.2">
      <c r="A9" t="s">
        <v>36</v>
      </c>
    </row>
    <row r="10" spans="1:2" x14ac:dyDescent="0.2">
      <c r="A10" t="s">
        <v>15</v>
      </c>
    </row>
    <row r="15" spans="1:2" x14ac:dyDescent="0.2">
      <c r="B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FBCA-20BA-9C45-A503-C8D7FD686AE8}">
  <sheetPr codeName="Sheet5"/>
  <dimension ref="A8:B15"/>
  <sheetViews>
    <sheetView workbookViewId="0"/>
  </sheetViews>
  <sheetFormatPr baseColWidth="10" defaultRowHeight="16" x14ac:dyDescent="0.2"/>
  <sheetData>
    <row r="8" spans="1:2" x14ac:dyDescent="0.2">
      <c r="A8" s="1"/>
      <c r="B8" s="1"/>
    </row>
    <row r="15" spans="1:2" x14ac:dyDescent="0.2">
      <c r="B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D1D9-6C7C-2C4C-9E3C-57EADBFA94F0}">
  <sheetPr codeName="Sheet6"/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12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3</v>
      </c>
    </row>
    <row r="6" spans="1:2" x14ac:dyDescent="0.2">
      <c r="A6">
        <v>1</v>
      </c>
    </row>
    <row r="8" spans="1:2" x14ac:dyDescent="0.2">
      <c r="A8" s="1"/>
      <c r="B8" s="1"/>
    </row>
    <row r="9" spans="1:2" x14ac:dyDescent="0.2">
      <c r="A9" t="s">
        <v>13</v>
      </c>
    </row>
    <row r="10" spans="1:2" x14ac:dyDescent="0.2">
      <c r="A10" t="s">
        <v>14</v>
      </c>
    </row>
    <row r="15" spans="1:2" x14ac:dyDescent="0.2">
      <c r="B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3D71-17A0-AA4D-AD7E-364FA602F2C9}">
  <sheetPr codeName="Sheet7"/>
  <dimension ref="A1:M21"/>
  <sheetViews>
    <sheetView tabSelected="1" zoomScale="82" workbookViewId="0">
      <selection activeCell="L19" sqref="L19"/>
    </sheetView>
  </sheetViews>
  <sheetFormatPr baseColWidth="10" defaultRowHeight="16" x14ac:dyDescent="0.2"/>
  <sheetData>
    <row r="1" spans="1:13" x14ac:dyDescent="0.2">
      <c r="A1" s="17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8" t="str">
        <f>CONCATENATE("Sensitivity of ",$K$4," to ","Selected project")</f>
        <v>Sensitivity of $B$34 to Selected project</v>
      </c>
      <c r="L1" s="16"/>
      <c r="M1" s="16"/>
    </row>
    <row r="2" spans="1:13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16" t="s">
        <v>34</v>
      </c>
      <c r="B3" s="16"/>
      <c r="C3" s="16"/>
      <c r="D3" s="16"/>
      <c r="E3" s="16"/>
      <c r="F3" s="16"/>
      <c r="G3" s="16"/>
      <c r="H3" s="16"/>
      <c r="I3" s="16"/>
      <c r="J3" s="16"/>
      <c r="K3" s="16" t="s">
        <v>35</v>
      </c>
      <c r="L3" s="16"/>
      <c r="M3" s="16"/>
    </row>
    <row r="4" spans="1:13" ht="43" x14ac:dyDescent="0.2">
      <c r="A4" s="16"/>
      <c r="B4" s="19" t="s">
        <v>33</v>
      </c>
      <c r="C4" s="16"/>
      <c r="D4" s="16"/>
      <c r="E4" s="16"/>
      <c r="F4" s="16"/>
      <c r="G4" s="16"/>
      <c r="H4" s="16"/>
      <c r="I4" s="16"/>
      <c r="J4" s="18">
        <f>MATCH($K$4,OutputAddresses,0)</f>
        <v>1</v>
      </c>
      <c r="K4" s="20" t="s">
        <v>33</v>
      </c>
      <c r="L4" s="16"/>
      <c r="M4" s="16"/>
    </row>
    <row r="5" spans="1:13" x14ac:dyDescent="0.2">
      <c r="A5" s="16">
        <v>1</v>
      </c>
      <c r="B5" s="21">
        <v>0.99999999999998856</v>
      </c>
      <c r="C5" s="16"/>
      <c r="D5" s="16"/>
      <c r="E5" s="16"/>
      <c r="F5" s="16"/>
      <c r="G5" s="16"/>
      <c r="H5" s="16"/>
      <c r="I5" s="16"/>
      <c r="J5" s="16"/>
      <c r="K5" s="16">
        <f>INDEX(OutputValues,1,$J$4)</f>
        <v>0.99999999999998856</v>
      </c>
      <c r="L5" s="16"/>
      <c r="M5" s="16"/>
    </row>
    <row r="6" spans="1:13" x14ac:dyDescent="0.2">
      <c r="A6" s="16">
        <v>2</v>
      </c>
      <c r="B6" s="22">
        <v>0.32128514056224616</v>
      </c>
      <c r="C6" s="16"/>
      <c r="D6" s="16"/>
      <c r="E6" s="16"/>
      <c r="F6" s="16"/>
      <c r="G6" s="16"/>
      <c r="H6" s="16"/>
      <c r="I6" s="16"/>
      <c r="J6" s="16"/>
      <c r="K6" s="16">
        <f>INDEX(OutputValues,2,$J$4)</f>
        <v>0.32128514056224616</v>
      </c>
      <c r="L6" s="16"/>
      <c r="M6" s="16"/>
    </row>
    <row r="7" spans="1:13" x14ac:dyDescent="0.2">
      <c r="A7" s="16">
        <v>3</v>
      </c>
      <c r="B7" s="22">
        <v>1.0000000000000009</v>
      </c>
      <c r="C7" s="16"/>
      <c r="D7" s="16"/>
      <c r="E7" s="16"/>
      <c r="F7" s="16"/>
      <c r="G7" s="16"/>
      <c r="H7" s="16"/>
      <c r="I7" s="16"/>
      <c r="J7" s="16"/>
      <c r="K7" s="16">
        <f>INDEX(OutputValues,3,$J$4)</f>
        <v>1.0000000000000009</v>
      </c>
      <c r="L7" s="16"/>
      <c r="M7" s="16"/>
    </row>
    <row r="8" spans="1:13" x14ac:dyDescent="0.2">
      <c r="A8" s="16">
        <v>4</v>
      </c>
      <c r="B8" s="22">
        <v>0.58931860036832429</v>
      </c>
      <c r="C8" s="16"/>
      <c r="D8" s="16"/>
      <c r="E8" s="16"/>
      <c r="F8" s="16"/>
      <c r="G8" s="16"/>
      <c r="H8" s="16"/>
      <c r="I8" s="16"/>
      <c r="J8" s="16"/>
      <c r="K8" s="16">
        <f>INDEX(OutputValues,4,$J$4)</f>
        <v>0.58931860036832429</v>
      </c>
      <c r="L8" s="16"/>
      <c r="M8" s="16"/>
    </row>
    <row r="9" spans="1:13" x14ac:dyDescent="0.2">
      <c r="A9" s="16">
        <v>5</v>
      </c>
      <c r="B9" s="22">
        <v>0.38647342995168926</v>
      </c>
      <c r="C9" s="16"/>
      <c r="D9" s="16"/>
      <c r="E9" s="16"/>
      <c r="F9" s="16"/>
      <c r="G9" s="16"/>
      <c r="H9" s="16"/>
      <c r="I9" s="16"/>
      <c r="J9" s="16"/>
      <c r="K9" s="16">
        <f>INDEX(OutputValues,5,$J$4)</f>
        <v>0.38647342995168926</v>
      </c>
      <c r="L9" s="16"/>
      <c r="M9" s="16"/>
    </row>
    <row r="10" spans="1:13" x14ac:dyDescent="0.2">
      <c r="A10" s="16">
        <v>6</v>
      </c>
      <c r="B10" s="22">
        <v>0.95238095238095433</v>
      </c>
      <c r="C10" s="16"/>
      <c r="D10" s="16"/>
      <c r="E10" s="16"/>
      <c r="F10" s="16"/>
      <c r="G10" s="16"/>
      <c r="H10" s="16"/>
      <c r="I10" s="16"/>
      <c r="J10" s="16"/>
      <c r="K10" s="16">
        <f>INDEX(OutputValues,6,$J$4)</f>
        <v>0.95238095238095433</v>
      </c>
      <c r="L10" s="16"/>
      <c r="M10" s="16"/>
    </row>
    <row r="11" spans="1:13" x14ac:dyDescent="0.2">
      <c r="A11" s="16">
        <v>7</v>
      </c>
      <c r="B11" s="22">
        <v>0.33333333333333209</v>
      </c>
      <c r="C11" s="16"/>
      <c r="D11" s="16"/>
      <c r="E11" s="16"/>
      <c r="F11" s="16"/>
      <c r="G11" s="16"/>
      <c r="H11" s="16"/>
      <c r="I11" s="16"/>
      <c r="J11" s="16"/>
      <c r="K11" s="16">
        <f>INDEX(OutputValues,7,$J$4)</f>
        <v>0.33333333333333209</v>
      </c>
      <c r="L11" s="16"/>
      <c r="M11" s="16"/>
    </row>
    <row r="12" spans="1:13" x14ac:dyDescent="0.2">
      <c r="A12" s="16">
        <v>8</v>
      </c>
      <c r="B12" s="23">
        <v>0.90000000000003599</v>
      </c>
      <c r="C12" s="16"/>
      <c r="D12" s="16"/>
      <c r="E12" s="16"/>
      <c r="F12" s="16"/>
      <c r="G12" s="16"/>
      <c r="H12" s="16"/>
      <c r="I12" s="16"/>
      <c r="J12" s="16"/>
      <c r="K12" s="16">
        <f>INDEX(OutputValues,8,$J$4)</f>
        <v>0.90000000000003599</v>
      </c>
      <c r="L12" s="16"/>
      <c r="M12" s="16"/>
    </row>
    <row r="13" spans="1:13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</sheetData>
  <dataValidations count="1">
    <dataValidation type="list" allowBlank="1" showInputMessage="1" showErrorMessage="1" sqref="K4" xr:uid="{B2461F86-6F66-9143-8565-78FC451EC3AB}">
      <formula1>OutputAddresses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DEA Model</vt:lpstr>
      <vt:lpstr>1.3</vt:lpstr>
      <vt:lpstr>STS_1</vt:lpstr>
      <vt:lpstr>STS_1!ChartData</vt:lpstr>
      <vt:lpstr>STS_1!InputValues</vt:lpstr>
      <vt:lpstr>STS_1!OutputAddresses</vt:lpstr>
      <vt:lpstr>STS_1!OutputValues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Suwankeeree, Sakuljai</cp:lastModifiedBy>
  <cp:lastPrinted>2025-05-07T20:21:05Z</cp:lastPrinted>
  <dcterms:created xsi:type="dcterms:W3CDTF">2025-03-20T17:28:15Z</dcterms:created>
  <dcterms:modified xsi:type="dcterms:W3CDTF">2025-05-08T22:47:13Z</dcterms:modified>
</cp:coreProperties>
</file>