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nl465_exeter_ac_uk/Documents/Desktop/"/>
    </mc:Choice>
  </mc:AlternateContent>
  <xr:revisionPtr revIDLastSave="0" documentId="8_{54875079-6F3A-41B5-8262-3C7326C8722C}" xr6:coauthVersionLast="47" xr6:coauthVersionMax="47" xr10:uidLastSave="{00000000-0000-0000-0000-000000000000}"/>
  <bookViews>
    <workbookView xWindow="-110" yWindow="-110" windowWidth="25820" windowHeight="15500" firstSheet="2" activeTab="2" xr2:uid="{5E6B1AB0-7818-43E8-8C3E-4B2830019413}"/>
  </bookViews>
  <sheets>
    <sheet name="Q2_wrong" sheetId="2" r:id="rId1"/>
    <sheet name="Sheet4" sheetId="14" r:id="rId2"/>
    <sheet name="Q2_2000 WA" sheetId="13" r:id="rId3"/>
    <sheet name="Q2_2500 WA" sheetId="18" r:id="rId4"/>
    <sheet name="STS_1" sheetId="16" r:id="rId5"/>
    <sheet name="Sheet4_STS" sheetId="15" state="veryHidden" r:id="rId6"/>
    <sheet name="Q2_STS" sheetId="3" state="veryHidden" r:id="rId7"/>
  </sheets>
  <definedNames>
    <definedName name="ChartData" localSheetId="4">STS_1!$K$5:$K$15</definedName>
    <definedName name="InputValues" localSheetId="4">STS_1!$A$5:$A$15</definedName>
    <definedName name="OutputAddresses" localSheetId="4">STS_1!$B$4</definedName>
    <definedName name="OutputValues" localSheetId="4">STS_1!$B$5:$B$15</definedName>
    <definedName name="solver_adj" localSheetId="2" hidden="1">'Q2_2000 WA'!$B$7:$C$8</definedName>
    <definedName name="solver_adj" localSheetId="3" hidden="1">'Q2_2500 WA'!$B$7:$C$8</definedName>
    <definedName name="solver_adj" localSheetId="0" hidden="1">Q2_wrong!$B$2:$B$3</definedName>
    <definedName name="solver_adj" localSheetId="1" hidden="1">Sheet4!$B$6:$C$7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drv" localSheetId="1" hidden="1">2</definedName>
    <definedName name="solver_eng" localSheetId="2" hidden="1">2</definedName>
    <definedName name="solver_eng" localSheetId="3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lhs1" localSheetId="2" hidden="1">'Q2_2000 WA'!$B$11</definedName>
    <definedName name="solver_lhs1" localSheetId="3" hidden="1">'Q2_2500 WA'!$B$11</definedName>
    <definedName name="solver_lhs1" localSheetId="0" hidden="1">Q2_wrong!$B$12</definedName>
    <definedName name="solver_lhs1" localSheetId="1" hidden="1">Sheet4!$B$16</definedName>
    <definedName name="solver_lhs2" localSheetId="2" hidden="1">'Q2_2000 WA'!$B$12</definedName>
    <definedName name="solver_lhs2" localSheetId="3" hidden="1">'Q2_2500 WA'!$B$12</definedName>
    <definedName name="solver_lhs2" localSheetId="0" hidden="1">Q2_wrong!$B$15</definedName>
    <definedName name="solver_lhs2" localSheetId="1" hidden="1">Sheet4!$B$6:$C$7</definedName>
    <definedName name="solver_lhs3" localSheetId="2" hidden="1">'Q2_2000 WA'!$B$13</definedName>
    <definedName name="solver_lhs3" localSheetId="3" hidden="1">'Q2_2500 WA'!$B$13</definedName>
    <definedName name="solver_lhs3" localSheetId="0" hidden="1">Q2_wrong!$B$16</definedName>
    <definedName name="solver_lhs3" localSheetId="1" hidden="1">Sheet4!$B$8</definedName>
    <definedName name="solver_lhs4" localSheetId="2" hidden="1">'Q2_2000 WA'!$B$7:$C$8</definedName>
    <definedName name="solver_lhs4" localSheetId="3" hidden="1">'Q2_2500 WA'!$B$7:$C$8</definedName>
    <definedName name="solver_lhs4" localSheetId="0" hidden="1">Q2_wrong!$B$2</definedName>
    <definedName name="solver_lhs4" localSheetId="1" hidden="1">Sheet4!$C$8</definedName>
    <definedName name="solver_lhs5" localSheetId="0" hidden="1">Q2_wrong!$B$2</definedName>
    <definedName name="solver_lhs6" localSheetId="0" hidden="1">Q2_wrong!$B$3</definedName>
    <definedName name="solver_lhs7" localSheetId="0" hidden="1">Q2_wrong!$B$3</definedName>
    <definedName name="solver_lhs8" localSheetId="0" hidden="1">Q2_wrong!$B$4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um" localSheetId="2" hidden="1">4</definedName>
    <definedName name="solver_num" localSheetId="3" hidden="1">4</definedName>
    <definedName name="solver_num" localSheetId="0" hidden="1">8</definedName>
    <definedName name="solver_num" localSheetId="1" hidden="1">4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opt" localSheetId="2" hidden="1">'Q2_2000 WA'!$B$20</definedName>
    <definedName name="solver_opt" localSheetId="3" hidden="1">'Q2_2500 WA'!$B$20</definedName>
    <definedName name="solver_opt" localSheetId="0" hidden="1">Q2_wrong!$B$18</definedName>
    <definedName name="solver_opt" localSheetId="1" hidden="1">Sheet4!$B$15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0" hidden="1">1</definedName>
    <definedName name="solver_rel1" localSheetId="1" hidden="1">1</definedName>
    <definedName name="solver_rel2" localSheetId="2" hidden="1">1</definedName>
    <definedName name="solver_rel2" localSheetId="3" hidden="1">1</definedName>
    <definedName name="solver_rel2" localSheetId="0" hidden="1">1</definedName>
    <definedName name="solver_rel2" localSheetId="1" hidden="1">3</definedName>
    <definedName name="solver_rel3" localSheetId="2" hidden="1">1</definedName>
    <definedName name="solver_rel3" localSheetId="3" hidden="1">1</definedName>
    <definedName name="solver_rel3" localSheetId="0" hidden="1">1</definedName>
    <definedName name="solver_rel3" localSheetId="1" hidden="1">1</definedName>
    <definedName name="solver_rel4" localSheetId="2" hidden="1">3</definedName>
    <definedName name="solver_rel4" localSheetId="3" hidden="1">3</definedName>
    <definedName name="solver_rel4" localSheetId="0" hidden="1">1</definedName>
    <definedName name="solver_rel4" localSheetId="1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hs1" localSheetId="2" hidden="1">'Q2_2000 WA'!$D$11</definedName>
    <definedName name="solver_rhs1" localSheetId="3" hidden="1">'Q2_2500 WA'!$D$11</definedName>
    <definedName name="solver_rhs1" localSheetId="0" hidden="1">2000</definedName>
    <definedName name="solver_rhs1" localSheetId="1" hidden="1">Sheet4!$B$13</definedName>
    <definedName name="solver_rhs2" localSheetId="2" hidden="1">'Q2_2000 WA'!$D$12</definedName>
    <definedName name="solver_rhs2" localSheetId="3" hidden="1">'Q2_2500 WA'!$D$12</definedName>
    <definedName name="solver_rhs2" localSheetId="0" hidden="1">Q2_wrong!$D$2*Q2_wrong!$D$15</definedName>
    <definedName name="solver_rhs2" localSheetId="1" hidden="1">0</definedName>
    <definedName name="solver_rhs3" localSheetId="2" hidden="1">'Q2_2000 WA'!$D$13</definedName>
    <definedName name="solver_rhs3" localSheetId="3" hidden="1">'Q2_2500 WA'!$D$13</definedName>
    <definedName name="solver_rhs3" localSheetId="0" hidden="1">Q2_wrong!$D$3*Q2_wrong!$D$16</definedName>
    <definedName name="solver_rhs3" localSheetId="1" hidden="1">Sheet4!$B$11</definedName>
    <definedName name="solver_rhs4" localSheetId="2" hidden="1">0</definedName>
    <definedName name="solver_rhs4" localSheetId="3" hidden="1">0</definedName>
    <definedName name="solver_rhs4" localSheetId="0" hidden="1">400</definedName>
    <definedName name="solver_rhs4" localSheetId="1" hidden="1">Sheet4!$B$12</definedName>
    <definedName name="solver_rhs5" localSheetId="0" hidden="1">0</definedName>
    <definedName name="solver_rhs6" localSheetId="0" hidden="1">700</definedName>
    <definedName name="solver_rhs7" localSheetId="0" hidden="1">0</definedName>
    <definedName name="solver_rhs8" localSheetId="0" hidden="1">1100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3" hidden="1">1</definedName>
    <definedName name="solver_scl" localSheetId="0" hidden="1">1</definedName>
    <definedName name="solver_scl" localSheetId="1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yp" localSheetId="2" hidden="1">1</definedName>
    <definedName name="solver_typ" localSheetId="3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0" hidden="1">3</definedName>
    <definedName name="solver_ver" localSheetId="1" hidden="1">3</definedName>
  </definedNames>
  <calcPr calcId="191028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8" l="1"/>
  <c r="B12" i="18"/>
  <c r="C17" i="18"/>
  <c r="C18" i="18" s="1"/>
  <c r="B17" i="18"/>
  <c r="B18" i="18" s="1"/>
  <c r="B4" i="18" l="1"/>
  <c r="B20" i="18"/>
  <c r="B11" i="18"/>
  <c r="B13" i="13"/>
  <c r="B12" i="13"/>
  <c r="K1" i="16"/>
  <c r="J4" i="16"/>
  <c r="K13" i="16" s="1"/>
  <c r="C8" i="14"/>
  <c r="B8" i="14"/>
  <c r="B16" i="14"/>
  <c r="B15" i="14"/>
  <c r="C17" i="13"/>
  <c r="C18" i="13" s="1"/>
  <c r="B17" i="13"/>
  <c r="B18" i="13" s="1"/>
  <c r="B16" i="2"/>
  <c r="B15" i="2"/>
  <c r="B18" i="2"/>
  <c r="B12" i="2"/>
  <c r="B8" i="2"/>
  <c r="B7" i="2"/>
  <c r="B4" i="2"/>
  <c r="D4" i="2"/>
  <c r="B11" i="13" l="1"/>
  <c r="K10" i="16"/>
  <c r="K5" i="16"/>
  <c r="K6" i="16"/>
  <c r="K7" i="16"/>
  <c r="K8" i="16"/>
  <c r="K9" i="16"/>
  <c r="K11" i="16"/>
  <c r="K12" i="16"/>
  <c r="K14" i="16"/>
  <c r="K15" i="16"/>
  <c r="B20" i="13"/>
  <c r="B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BOBO</author>
  </authors>
  <commentList>
    <comment ref="B5" authorId="0" shapeId="0" xr:uid="{8A639F46-D777-4A2C-B1EA-3F6638E095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1E5DBB8A-1DB6-46D1-8D86-5ADF2C0A6A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20F56788-6387-4824-8EF6-515DDFB623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E4E18978-E909-47EA-87D4-CFBF6AE190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6BA86AF7-B8DC-45CB-AF71-7166C40663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1E405839-EF11-406C-80D0-8DC3C21993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41D5E991-B83A-4442-BF62-12D56E1FA8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CA91DB81-79A5-4707-B8BC-DD4543422A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F40DBE14-51B2-42CE-A252-7BBE13BBF3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86011D87-8500-453C-A71C-D011A2D82B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0C2C3260-2817-4A5D-BBBA-C62CB5A06E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<sst xmlns="http://schemas.openxmlformats.org/spreadsheetml/2006/main" count="125" uniqueCount="78">
  <si>
    <t>Products</t>
  </si>
  <si>
    <t>Suger beets</t>
  </si>
  <si>
    <t>&lt;=</t>
  </si>
  <si>
    <t>acres</t>
  </si>
  <si>
    <t>Corn</t>
  </si>
  <si>
    <t>Total products</t>
  </si>
  <si>
    <t>Contribute to profit</t>
  </si>
  <si>
    <t>pounds</t>
  </si>
  <si>
    <t>Water availability</t>
  </si>
  <si>
    <t>acre-feet of water per day</t>
  </si>
  <si>
    <t>Water usage</t>
  </si>
  <si>
    <t>requirement</t>
  </si>
  <si>
    <t>Sugar beets</t>
  </si>
  <si>
    <t>acre-feet of water</t>
  </si>
  <si>
    <t>Total profit</t>
  </si>
  <si>
    <t>Maximize profit</t>
  </si>
  <si>
    <t>Orange</t>
  </si>
  <si>
    <t>Z = 100x + 60y</t>
  </si>
  <si>
    <t>Total Land Constraint</t>
  </si>
  <si>
    <t>Red</t>
  </si>
  <si>
    <t>x + y &lt;= 1100</t>
  </si>
  <si>
    <t>Water availability Constraint</t>
  </si>
  <si>
    <t>Blue</t>
  </si>
  <si>
    <t>5x + y &lt;= 2000</t>
  </si>
  <si>
    <t>Farm Size limit</t>
  </si>
  <si>
    <t>Green</t>
  </si>
  <si>
    <t>Purple</t>
  </si>
  <si>
    <t>Optimal Unit Produced</t>
    <phoneticPr fontId="1" type="noConversion"/>
  </si>
  <si>
    <t>Total Profit</t>
    <phoneticPr fontId="1" type="noConversion"/>
  </si>
  <si>
    <t>$B$18</t>
  </si>
  <si>
    <t>Data for chart</t>
  </si>
  <si>
    <t>$B$11</t>
    <phoneticPr fontId="1" type="noConversion"/>
  </si>
  <si>
    <t>$B$18</t>
    <phoneticPr fontId="1" type="noConversion"/>
  </si>
  <si>
    <t>Water Availability</t>
    <phoneticPr fontId="1" type="noConversion"/>
  </si>
  <si>
    <t>$B$11</t>
  </si>
  <si>
    <t/>
  </si>
  <si>
    <t>$B$5</t>
  </si>
  <si>
    <t>Water Availability</t>
  </si>
  <si>
    <t>Total Product</t>
  </si>
  <si>
    <t>Input</t>
    <phoneticPr fontId="1" type="noConversion"/>
  </si>
  <si>
    <t>Water required for Sugar Beets per acre</t>
    <phoneticPr fontId="1" type="noConversion"/>
  </si>
  <si>
    <t>Water required for Corn per acre</t>
    <phoneticPr fontId="1" type="noConversion"/>
  </si>
  <si>
    <t>Decided Variables</t>
    <phoneticPr fontId="1" type="noConversion"/>
  </si>
  <si>
    <t>Unit produced in Farm 1</t>
    <phoneticPr fontId="1" type="noConversion"/>
  </si>
  <si>
    <t>Unit produced in Farm 2</t>
    <phoneticPr fontId="1" type="noConversion"/>
  </si>
  <si>
    <t>Sugar Beets</t>
    <phoneticPr fontId="1" type="noConversion"/>
  </si>
  <si>
    <t>Corn</t>
    <phoneticPr fontId="1" type="noConversion"/>
  </si>
  <si>
    <t>Constraints</t>
    <phoneticPr fontId="1" type="noConversion"/>
  </si>
  <si>
    <t>Max unit produced in Farm 1</t>
    <phoneticPr fontId="1" type="noConversion"/>
  </si>
  <si>
    <t>Max unit produced in Farm 2</t>
    <phoneticPr fontId="1" type="noConversion"/>
  </si>
  <si>
    <t>Limited</t>
  </si>
  <si>
    <t>Water usage per day</t>
  </si>
  <si>
    <t>Maximize profit function</t>
  </si>
  <si>
    <t>Profit for each (pounds)</t>
  </si>
  <si>
    <t>Unit produced</t>
  </si>
  <si>
    <t>Summation of profit</t>
  </si>
  <si>
    <t>Total water usage</t>
    <phoneticPr fontId="1" type="noConversion"/>
  </si>
  <si>
    <t>Maximum area in Farm 1</t>
  </si>
  <si>
    <t>Sweet Beets</t>
    <phoneticPr fontId="1" type="noConversion"/>
  </si>
  <si>
    <t>Water Required per acre</t>
    <phoneticPr fontId="1" type="noConversion"/>
  </si>
  <si>
    <t>Maximum area in Farm 2</t>
  </si>
  <si>
    <t>Unit Profit</t>
    <phoneticPr fontId="1" type="noConversion"/>
  </si>
  <si>
    <t>Farm A</t>
    <phoneticPr fontId="1" type="noConversion"/>
  </si>
  <si>
    <t>Farm B</t>
    <phoneticPr fontId="1" type="noConversion"/>
  </si>
  <si>
    <t>Sweet Beet Produced</t>
    <phoneticPr fontId="1" type="noConversion"/>
  </si>
  <si>
    <t>Corn Produced</t>
    <phoneticPr fontId="1" type="noConversion"/>
  </si>
  <si>
    <t xml:space="preserve">Constraints </t>
    <phoneticPr fontId="1" type="noConversion"/>
  </si>
  <si>
    <t xml:space="preserve">Farm A land </t>
    <phoneticPr fontId="1" type="noConversion"/>
  </si>
  <si>
    <t xml:space="preserve">Farm B land </t>
    <phoneticPr fontId="1" type="noConversion"/>
  </si>
  <si>
    <t>Water Usage</t>
  </si>
  <si>
    <t>Water Usage</t>
    <phoneticPr fontId="1" type="noConversion"/>
  </si>
  <si>
    <t>acre of land used</t>
    <phoneticPr fontId="1" type="noConversion"/>
  </si>
  <si>
    <t>$B$13</t>
  </si>
  <si>
    <t>$B$15</t>
  </si>
  <si>
    <t>One-way analysis for Solver model in Sheet4 worksheet</t>
  </si>
  <si>
    <t>Sugar Beets</t>
  </si>
  <si>
    <t>Water Usage (cell $B$11) values along side, output cell(s) along top</t>
  </si>
  <si>
    <t>$B$20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</si>
</sst>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22"/>
      <scheme val="minor"/>
    </font>
    <font>
      <sz val="9"/>
      <name val="Aptos Narrow"/>
      <family val="3"/>
      <charset val="136"/>
      <scheme val="minor"/>
    </font>
    <font>
      <sz val="11"/>
      <color rgb="FFFFFFFF"/>
      <name val="Aptos Narrow"/>
      <family val="2"/>
      <charset val="222"/>
      <scheme val="minor"/>
    </font>
    <font>
      <sz val="9"/>
      <color indexed="81"/>
      <name val="Tahoma"/>
      <family val="2"/>
    </font>
    <font>
      <b/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right" textRotation="90"/>
    </xf>
    <xf numFmtId="0" fontId="0" fillId="3" borderId="0" xfId="0" applyFill="1" applyAlignment="1">
      <alignment horizontal="right" textRotation="90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$B$20 to Water Usage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STS_1!$A$5:$A$15</c:f>
              <c:numCache>
                <c:formatCode>General</c:formatCode>
                <c:ptCount val="1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</c:numCache>
            </c:numRef>
          </c:cat>
          <c:val>
            <c:numRef>
              <c:f>STS_1!$K$5:$K$15</c:f>
              <c:numCache>
                <c:formatCode>General</c:formatCode>
                <c:ptCount val="11"/>
                <c:pt idx="0">
                  <c:v>0</c:v>
                </c:pt>
                <c:pt idx="1">
                  <c:v>15000</c:v>
                </c:pt>
                <c:pt idx="2">
                  <c:v>30000</c:v>
                </c:pt>
                <c:pt idx="3">
                  <c:v>45000</c:v>
                </c:pt>
                <c:pt idx="4">
                  <c:v>60000</c:v>
                </c:pt>
                <c:pt idx="5">
                  <c:v>67500</c:v>
                </c:pt>
                <c:pt idx="6">
                  <c:v>70000</c:v>
                </c:pt>
                <c:pt idx="7">
                  <c:v>72500</c:v>
                </c:pt>
                <c:pt idx="8">
                  <c:v>75000</c:v>
                </c:pt>
                <c:pt idx="9">
                  <c:v>77500</c:v>
                </c:pt>
                <c:pt idx="10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A-4984-A160-2A9F44F8C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667584"/>
        <c:axId val="763667944"/>
      </c:lineChart>
      <c:catAx>
        <c:axId val="76366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altLang="zh-TW"/>
                  <a:t>Water Usage ($B$13)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3667944"/>
        <c:crosses val="autoZero"/>
        <c:auto val="1"/>
        <c:lblAlgn val="ctr"/>
        <c:lblOffset val="100"/>
        <c:noMultiLvlLbl val="0"/>
      </c:catAx>
      <c:valAx>
        <c:axId val="763667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36675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425450</xdr:colOff>
      <xdr:row>17</xdr:row>
      <xdr:rowOff>62230</xdr:rowOff>
    </xdr:from>
    <xdr:to>
      <xdr:col>11</xdr:col>
      <xdr:colOff>364490</xdr:colOff>
      <xdr:row>32</xdr:row>
      <xdr:rowOff>62230</xdr:rowOff>
    </xdr:to>
    <xdr:graphicFrame macro="">
      <xdr:nvGraphicFramePr>
        <xdr:cNvPr id="4" name="STS_1_Chart">
          <a:extLst>
            <a:ext uri="{FF2B5EF4-FFF2-40B4-BE49-F238E27FC236}">
              <a16:creationId xmlns:a16="http://schemas.microsoft.com/office/drawing/2014/main" id="{D5D59A5A-8463-CF2A-A28A-75776D4F0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121920</xdr:colOff>
      <xdr:row>3</xdr:row>
      <xdr:rowOff>0</xdr:rowOff>
    </xdr:from>
    <xdr:to>
      <xdr:col>16</xdr:col>
      <xdr:colOff>365760</xdr:colOff>
      <xdr:row>6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8203D0-0388-EF66-4C04-F27B09594910}"/>
            </a:ext>
          </a:extLst>
        </xdr:cNvPr>
        <xdr:cNvSpPr txBox="1"/>
      </xdr:nvSpPr>
      <xdr:spPr>
        <a:xfrm>
          <a:off x="67056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GB" altLang="zh-TW" sz="1100"/>
            <a:t>When you select an output from the dropdown list in cell $K$4, the chart will adapt to that output.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C316-5A5B-4FFD-9A55-6C0BC3EED38C}">
  <dimension ref="A1:H27"/>
  <sheetViews>
    <sheetView zoomScale="103" workbookViewId="0">
      <selection activeCell="B20" sqref="B20"/>
    </sheetView>
  </sheetViews>
  <sheetFormatPr defaultRowHeight="16.5" x14ac:dyDescent="0.45"/>
  <cols>
    <col min="1" max="1" width="15.25" customWidth="1"/>
    <col min="7" max="7" width="12.75" customWidth="1"/>
    <col min="8" max="8" width="12" customWidth="1"/>
    <col min="10" max="10" width="12.08203125" customWidth="1"/>
  </cols>
  <sheetData>
    <row r="1" spans="1:8" x14ac:dyDescent="0.45">
      <c r="A1" t="s">
        <v>0</v>
      </c>
      <c r="H1" t="s">
        <v>27</v>
      </c>
    </row>
    <row r="2" spans="1:8" x14ac:dyDescent="0.45">
      <c r="A2" t="s">
        <v>1</v>
      </c>
      <c r="B2" s="1">
        <v>260</v>
      </c>
      <c r="C2" t="s">
        <v>2</v>
      </c>
      <c r="D2">
        <v>400</v>
      </c>
      <c r="E2" t="s">
        <v>3</v>
      </c>
    </row>
    <row r="3" spans="1:8" x14ac:dyDescent="0.45">
      <c r="A3" t="s">
        <v>4</v>
      </c>
      <c r="B3" s="1">
        <v>700</v>
      </c>
      <c r="C3" t="s">
        <v>2</v>
      </c>
      <c r="D3">
        <v>700</v>
      </c>
      <c r="E3" t="s">
        <v>3</v>
      </c>
    </row>
    <row r="4" spans="1:8" x14ac:dyDescent="0.45">
      <c r="A4" t="s">
        <v>5</v>
      </c>
      <c r="B4">
        <f>B2+B3</f>
        <v>960</v>
      </c>
      <c r="C4" t="s">
        <v>2</v>
      </c>
      <c r="D4">
        <f>SUM(D2+D3)</f>
        <v>1100</v>
      </c>
      <c r="E4" t="s">
        <v>3</v>
      </c>
    </row>
    <row r="5" spans="1:8" x14ac:dyDescent="0.45">
      <c r="B5">
        <v>960</v>
      </c>
    </row>
    <row r="6" spans="1:8" x14ac:dyDescent="0.45">
      <c r="A6" t="s">
        <v>6</v>
      </c>
    </row>
    <row r="7" spans="1:8" x14ac:dyDescent="0.45">
      <c r="A7" t="s">
        <v>1</v>
      </c>
      <c r="B7" s="1">
        <f>B2*D7</f>
        <v>26000</v>
      </c>
      <c r="D7">
        <v>100</v>
      </c>
      <c r="E7" t="s">
        <v>7</v>
      </c>
    </row>
    <row r="8" spans="1:8" x14ac:dyDescent="0.45">
      <c r="A8" t="s">
        <v>4</v>
      </c>
      <c r="B8" s="1">
        <f>B3*D8</f>
        <v>42000</v>
      </c>
      <c r="D8">
        <v>60</v>
      </c>
      <c r="E8" t="s">
        <v>7</v>
      </c>
    </row>
    <row r="11" spans="1:8" x14ac:dyDescent="0.45">
      <c r="A11" t="s">
        <v>8</v>
      </c>
      <c r="B11">
        <v>2000</v>
      </c>
      <c r="C11" t="s">
        <v>9</v>
      </c>
    </row>
    <row r="12" spans="1:8" x14ac:dyDescent="0.45">
      <c r="A12" t="s">
        <v>10</v>
      </c>
      <c r="B12" s="1">
        <f>D15*B2+D16*B3</f>
        <v>2000</v>
      </c>
    </row>
    <row r="14" spans="1:8" x14ac:dyDescent="0.45">
      <c r="A14" t="s">
        <v>10</v>
      </c>
      <c r="D14" t="s">
        <v>11</v>
      </c>
    </row>
    <row r="15" spans="1:8" x14ac:dyDescent="0.45">
      <c r="A15" t="s">
        <v>12</v>
      </c>
      <c r="B15" s="1">
        <f>B2*D15</f>
        <v>1300</v>
      </c>
      <c r="D15">
        <v>5</v>
      </c>
      <c r="E15" t="s">
        <v>13</v>
      </c>
    </row>
    <row r="16" spans="1:8" x14ac:dyDescent="0.45">
      <c r="A16" t="s">
        <v>4</v>
      </c>
      <c r="B16" s="1">
        <f>B3*D16</f>
        <v>700</v>
      </c>
      <c r="D16">
        <v>1</v>
      </c>
      <c r="E16" t="s">
        <v>13</v>
      </c>
    </row>
    <row r="18" spans="1:7" x14ac:dyDescent="0.45">
      <c r="A18" t="s">
        <v>14</v>
      </c>
      <c r="B18" s="1">
        <f>D7*B2+D8*B3</f>
        <v>68000</v>
      </c>
    </row>
    <row r="23" spans="1:7" x14ac:dyDescent="0.45">
      <c r="C23" t="s">
        <v>15</v>
      </c>
      <c r="F23" t="s">
        <v>16</v>
      </c>
      <c r="G23" t="s">
        <v>17</v>
      </c>
    </row>
    <row r="24" spans="1:7" x14ac:dyDescent="0.45">
      <c r="C24" t="s">
        <v>18</v>
      </c>
      <c r="F24" t="s">
        <v>19</v>
      </c>
      <c r="G24" t="s">
        <v>20</v>
      </c>
    </row>
    <row r="25" spans="1:7" x14ac:dyDescent="0.45">
      <c r="C25" t="s">
        <v>21</v>
      </c>
      <c r="F25" t="s">
        <v>22</v>
      </c>
      <c r="G25" t="s">
        <v>23</v>
      </c>
    </row>
    <row r="26" spans="1:7" x14ac:dyDescent="0.45">
      <c r="C26" t="s">
        <v>24</v>
      </c>
      <c r="F26" t="s">
        <v>25</v>
      </c>
      <c r="G26">
        <v>400</v>
      </c>
    </row>
    <row r="27" spans="1:7" x14ac:dyDescent="0.45">
      <c r="F27" t="s">
        <v>26</v>
      </c>
      <c r="G27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2268-FE3B-4E93-8E77-E6AD680BD997}">
  <dimension ref="A1:C16"/>
  <sheetViews>
    <sheetView workbookViewId="0">
      <selection activeCell="D22" sqref="D22"/>
    </sheetView>
  </sheetViews>
  <sheetFormatPr defaultRowHeight="16.5" x14ac:dyDescent="0.45"/>
  <cols>
    <col min="1" max="1" width="26.5" customWidth="1"/>
    <col min="2" max="2" width="12.33203125" customWidth="1"/>
  </cols>
  <sheetData>
    <row r="1" spans="1:3" x14ac:dyDescent="0.45">
      <c r="B1" s="6" t="s">
        <v>58</v>
      </c>
      <c r="C1" s="6" t="s">
        <v>46</v>
      </c>
    </row>
    <row r="2" spans="1:3" x14ac:dyDescent="0.45">
      <c r="A2" t="s">
        <v>59</v>
      </c>
      <c r="B2">
        <v>5</v>
      </c>
      <c r="C2">
        <v>1</v>
      </c>
    </row>
    <row r="3" spans="1:3" x14ac:dyDescent="0.45">
      <c r="A3" t="s">
        <v>61</v>
      </c>
      <c r="B3">
        <v>100</v>
      </c>
      <c r="C3">
        <v>60</v>
      </c>
    </row>
    <row r="5" spans="1:3" x14ac:dyDescent="0.45">
      <c r="B5" s="6" t="s">
        <v>62</v>
      </c>
      <c r="C5" s="6" t="s">
        <v>63</v>
      </c>
    </row>
    <row r="6" spans="1:3" x14ac:dyDescent="0.45">
      <c r="A6" t="s">
        <v>64</v>
      </c>
      <c r="B6" s="11">
        <v>225</v>
      </c>
      <c r="C6" s="11">
        <v>0</v>
      </c>
    </row>
    <row r="7" spans="1:3" x14ac:dyDescent="0.45">
      <c r="A7" t="s">
        <v>65</v>
      </c>
      <c r="B7" s="11">
        <v>175</v>
      </c>
      <c r="C7" s="11">
        <v>700</v>
      </c>
    </row>
    <row r="8" spans="1:3" x14ac:dyDescent="0.45">
      <c r="A8" t="s">
        <v>71</v>
      </c>
      <c r="B8" s="13">
        <f>B6+B7</f>
        <v>400</v>
      </c>
      <c r="C8" s="13">
        <f>C6+C7</f>
        <v>700</v>
      </c>
    </row>
    <row r="10" spans="1:3" x14ac:dyDescent="0.45">
      <c r="A10" s="6" t="s">
        <v>66</v>
      </c>
    </row>
    <row r="11" spans="1:3" x14ac:dyDescent="0.45">
      <c r="A11" t="s">
        <v>67</v>
      </c>
      <c r="B11">
        <v>400</v>
      </c>
    </row>
    <row r="12" spans="1:3" x14ac:dyDescent="0.45">
      <c r="A12" t="s">
        <v>68</v>
      </c>
      <c r="B12">
        <v>700</v>
      </c>
    </row>
    <row r="13" spans="1:3" x14ac:dyDescent="0.45">
      <c r="A13" t="s">
        <v>33</v>
      </c>
      <c r="B13">
        <v>2000</v>
      </c>
    </row>
    <row r="15" spans="1:3" x14ac:dyDescent="0.45">
      <c r="A15" s="6" t="s">
        <v>28</v>
      </c>
      <c r="B15" s="14">
        <f>(B6+C6)*B3+(B7+C7)*C3</f>
        <v>75000</v>
      </c>
    </row>
    <row r="16" spans="1:3" x14ac:dyDescent="0.45">
      <c r="A16" s="6" t="s">
        <v>70</v>
      </c>
      <c r="B16" s="14">
        <f>(B6+C6)*B2+(B7+C7)*C2</f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D9D5-8921-4360-85AC-1C683C18C7BF}">
  <dimension ref="A1:H20"/>
  <sheetViews>
    <sheetView tabSelected="1" zoomScale="95" workbookViewId="0">
      <selection activeCell="A24" sqref="A24"/>
    </sheetView>
  </sheetViews>
  <sheetFormatPr defaultRowHeight="16.5" x14ac:dyDescent="0.45"/>
  <cols>
    <col min="1" max="1" width="33.33203125" customWidth="1"/>
    <col min="2" max="2" width="13" customWidth="1"/>
    <col min="5" max="5" width="11.58203125" customWidth="1"/>
  </cols>
  <sheetData>
    <row r="1" spans="1:8" x14ac:dyDescent="0.45">
      <c r="A1" s="7" t="s">
        <v>39</v>
      </c>
    </row>
    <row r="2" spans="1:8" x14ac:dyDescent="0.45">
      <c r="A2" t="s">
        <v>40</v>
      </c>
      <c r="B2">
        <v>5</v>
      </c>
    </row>
    <row r="3" spans="1:8" x14ac:dyDescent="0.45">
      <c r="A3" t="s">
        <v>41</v>
      </c>
      <c r="B3">
        <v>1</v>
      </c>
    </row>
    <row r="4" spans="1:8" x14ac:dyDescent="0.45">
      <c r="A4" t="s">
        <v>56</v>
      </c>
      <c r="B4">
        <f>B17*B2+C17*B3</f>
        <v>2000</v>
      </c>
      <c r="D4" s="6"/>
    </row>
    <row r="6" spans="1:8" x14ac:dyDescent="0.45">
      <c r="A6" s="7" t="s">
        <v>42</v>
      </c>
      <c r="B6" s="7" t="s">
        <v>45</v>
      </c>
      <c r="C6" s="7" t="s">
        <v>46</v>
      </c>
    </row>
    <row r="7" spans="1:8" x14ac:dyDescent="0.45">
      <c r="A7" t="s">
        <v>43</v>
      </c>
      <c r="B7" s="10">
        <v>0</v>
      </c>
      <c r="C7" s="10">
        <v>400</v>
      </c>
    </row>
    <row r="8" spans="1:8" x14ac:dyDescent="0.45">
      <c r="A8" t="s">
        <v>44</v>
      </c>
      <c r="B8" s="10">
        <v>225</v>
      </c>
      <c r="C8" s="10">
        <v>475</v>
      </c>
    </row>
    <row r="10" spans="1:8" x14ac:dyDescent="0.45">
      <c r="A10" s="7" t="s">
        <v>47</v>
      </c>
      <c r="D10" s="6" t="s">
        <v>50</v>
      </c>
    </row>
    <row r="11" spans="1:8" x14ac:dyDescent="0.45">
      <c r="A11" t="s">
        <v>33</v>
      </c>
      <c r="B11" s="11">
        <f>B17*B2+C17*B3</f>
        <v>2000</v>
      </c>
      <c r="C11" t="s">
        <v>2</v>
      </c>
      <c r="D11">
        <v>2000</v>
      </c>
      <c r="E11" t="s">
        <v>51</v>
      </c>
      <c r="H11" s="6"/>
    </row>
    <row r="12" spans="1:8" x14ac:dyDescent="0.45">
      <c r="A12" t="s">
        <v>48</v>
      </c>
      <c r="B12" s="11">
        <f>B7+C7</f>
        <v>400</v>
      </c>
      <c r="C12" t="s">
        <v>2</v>
      </c>
      <c r="D12">
        <v>400</v>
      </c>
      <c r="E12" t="s">
        <v>57</v>
      </c>
      <c r="H12" s="6"/>
    </row>
    <row r="13" spans="1:8" x14ac:dyDescent="0.45">
      <c r="A13" t="s">
        <v>49</v>
      </c>
      <c r="B13" s="11">
        <f>C8+B8</f>
        <v>700</v>
      </c>
      <c r="C13" t="s">
        <v>2</v>
      </c>
      <c r="D13">
        <v>700</v>
      </c>
      <c r="E13" t="s">
        <v>60</v>
      </c>
      <c r="H13" s="6"/>
    </row>
    <row r="15" spans="1:8" x14ac:dyDescent="0.45">
      <c r="A15" s="6" t="s">
        <v>52</v>
      </c>
      <c r="B15" s="6" t="s">
        <v>75</v>
      </c>
      <c r="C15" s="6" t="s">
        <v>46</v>
      </c>
    </row>
    <row r="16" spans="1:8" x14ac:dyDescent="0.45">
      <c r="A16" t="s">
        <v>53</v>
      </c>
      <c r="B16">
        <v>100</v>
      </c>
      <c r="C16">
        <v>60</v>
      </c>
    </row>
    <row r="17" spans="1:6" x14ac:dyDescent="0.45">
      <c r="A17" t="s">
        <v>54</v>
      </c>
      <c r="B17" s="12">
        <f>SUM(B7:B8)</f>
        <v>225</v>
      </c>
      <c r="C17" s="12">
        <f>SUM(C7:C8)</f>
        <v>875</v>
      </c>
      <c r="E17" s="6"/>
      <c r="F17" s="6"/>
    </row>
    <row r="18" spans="1:6" x14ac:dyDescent="0.45">
      <c r="A18" t="s">
        <v>14</v>
      </c>
      <c r="B18">
        <f>B16*B17</f>
        <v>22500</v>
      </c>
      <c r="C18">
        <f>C16*C17</f>
        <v>52500</v>
      </c>
      <c r="E18" s="6"/>
      <c r="F18" s="6"/>
    </row>
    <row r="20" spans="1:6" x14ac:dyDescent="0.45">
      <c r="A20" t="s">
        <v>55</v>
      </c>
      <c r="B20" s="1">
        <f>SUM(B18:C18)</f>
        <v>75000</v>
      </c>
      <c r="D20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B7AF-2E45-435C-B3B3-73D5526BDB7A}">
  <dimension ref="A1:H20"/>
  <sheetViews>
    <sheetView zoomScale="95" workbookViewId="0">
      <selection activeCell="H30" sqref="H30"/>
    </sheetView>
  </sheetViews>
  <sheetFormatPr defaultRowHeight="16.5" x14ac:dyDescent="0.45"/>
  <cols>
    <col min="1" max="1" width="33.33203125" customWidth="1"/>
    <col min="2" max="2" width="13" customWidth="1"/>
    <col min="5" max="5" width="11.58203125" customWidth="1"/>
  </cols>
  <sheetData>
    <row r="1" spans="1:8" x14ac:dyDescent="0.45">
      <c r="A1" s="7" t="s">
        <v>39</v>
      </c>
    </row>
    <row r="2" spans="1:8" x14ac:dyDescent="0.45">
      <c r="A2" t="s">
        <v>40</v>
      </c>
      <c r="B2">
        <v>5</v>
      </c>
    </row>
    <row r="3" spans="1:8" x14ac:dyDescent="0.45">
      <c r="A3" t="s">
        <v>41</v>
      </c>
      <c r="B3">
        <v>1</v>
      </c>
    </row>
    <row r="4" spans="1:8" x14ac:dyDescent="0.45">
      <c r="A4" t="s">
        <v>56</v>
      </c>
      <c r="B4">
        <f>B17*B2+C17*B3</f>
        <v>2500</v>
      </c>
      <c r="D4" s="6"/>
    </row>
    <row r="6" spans="1:8" x14ac:dyDescent="0.45">
      <c r="A6" s="7" t="s">
        <v>42</v>
      </c>
      <c r="B6" s="7" t="s">
        <v>45</v>
      </c>
      <c r="C6" s="7" t="s">
        <v>46</v>
      </c>
    </row>
    <row r="7" spans="1:8" x14ac:dyDescent="0.45">
      <c r="A7" t="s">
        <v>43</v>
      </c>
      <c r="B7" s="10">
        <v>350</v>
      </c>
      <c r="C7" s="10">
        <v>50</v>
      </c>
    </row>
    <row r="8" spans="1:8" x14ac:dyDescent="0.45">
      <c r="A8" t="s">
        <v>44</v>
      </c>
      <c r="B8" s="10">
        <v>0</v>
      </c>
      <c r="C8" s="10">
        <v>700</v>
      </c>
    </row>
    <row r="10" spans="1:8" x14ac:dyDescent="0.45">
      <c r="A10" s="7" t="s">
        <v>47</v>
      </c>
      <c r="D10" s="6" t="s">
        <v>50</v>
      </c>
    </row>
    <row r="11" spans="1:8" x14ac:dyDescent="0.45">
      <c r="A11" t="s">
        <v>33</v>
      </c>
      <c r="B11" s="11">
        <f>B17*B2+C17*B3</f>
        <v>2500</v>
      </c>
      <c r="C11" t="s">
        <v>2</v>
      </c>
      <c r="D11">
        <v>2500</v>
      </c>
      <c r="E11" t="s">
        <v>51</v>
      </c>
      <c r="H11" s="6"/>
    </row>
    <row r="12" spans="1:8" x14ac:dyDescent="0.45">
      <c r="A12" t="s">
        <v>48</v>
      </c>
      <c r="B12" s="11">
        <f>B7+C7</f>
        <v>400</v>
      </c>
      <c r="C12" t="s">
        <v>2</v>
      </c>
      <c r="D12">
        <v>400</v>
      </c>
      <c r="E12" t="s">
        <v>57</v>
      </c>
      <c r="H12" s="6"/>
    </row>
    <row r="13" spans="1:8" x14ac:dyDescent="0.45">
      <c r="A13" t="s">
        <v>49</v>
      </c>
      <c r="B13" s="11">
        <f>C8+B8</f>
        <v>700</v>
      </c>
      <c r="C13" t="s">
        <v>2</v>
      </c>
      <c r="D13">
        <v>700</v>
      </c>
      <c r="E13" t="s">
        <v>60</v>
      </c>
      <c r="H13" s="6"/>
    </row>
    <row r="15" spans="1:8" x14ac:dyDescent="0.45">
      <c r="A15" s="6" t="s">
        <v>52</v>
      </c>
      <c r="B15" s="6" t="s">
        <v>75</v>
      </c>
      <c r="C15" s="6" t="s">
        <v>46</v>
      </c>
    </row>
    <row r="16" spans="1:8" x14ac:dyDescent="0.45">
      <c r="A16" t="s">
        <v>53</v>
      </c>
      <c r="B16">
        <v>100</v>
      </c>
      <c r="C16">
        <v>60</v>
      </c>
    </row>
    <row r="17" spans="1:6" x14ac:dyDescent="0.45">
      <c r="A17" t="s">
        <v>54</v>
      </c>
      <c r="B17" s="12">
        <f>SUM(B7:B8)</f>
        <v>350</v>
      </c>
      <c r="C17" s="12">
        <f>SUM(C7:C8)</f>
        <v>750</v>
      </c>
      <c r="E17" s="6"/>
      <c r="F17" s="6"/>
    </row>
    <row r="18" spans="1:6" x14ac:dyDescent="0.45">
      <c r="A18" t="s">
        <v>14</v>
      </c>
      <c r="B18">
        <f>B16*B17</f>
        <v>35000</v>
      </c>
      <c r="C18">
        <f>C16*C17</f>
        <v>45000</v>
      </c>
      <c r="E18" s="6"/>
      <c r="F18" s="6"/>
    </row>
    <row r="20" spans="1:6" x14ac:dyDescent="0.45">
      <c r="A20" t="s">
        <v>55</v>
      </c>
      <c r="B20" s="1">
        <f>SUM(B18:C18)</f>
        <v>80000</v>
      </c>
      <c r="D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DBD1-699C-4404-8E5A-BC60008F3D63}">
  <dimension ref="A1:K15"/>
  <sheetViews>
    <sheetView zoomScale="89" zoomScaleNormal="90" workbookViewId="0">
      <selection activeCell="B21" sqref="B21"/>
    </sheetView>
  </sheetViews>
  <sheetFormatPr defaultRowHeight="16.5" x14ac:dyDescent="0.45"/>
  <sheetData>
    <row r="1" spans="1:11" x14ac:dyDescent="0.45">
      <c r="A1" s="7" t="s">
        <v>74</v>
      </c>
      <c r="K1" s="5" t="str">
        <f>CONCATENATE("Sensitivity of ",$K$4," to ","Water Usage")</f>
        <v>Sensitivity of $B$20 to Water Usage</v>
      </c>
    </row>
    <row r="3" spans="1:11" x14ac:dyDescent="0.45">
      <c r="A3" t="s">
        <v>76</v>
      </c>
      <c r="K3" t="s">
        <v>30</v>
      </c>
    </row>
    <row r="4" spans="1:11" ht="35" x14ac:dyDescent="0.45">
      <c r="B4" s="3" t="s">
        <v>77</v>
      </c>
      <c r="J4" s="5">
        <f>MATCH($K$4,OutputAddresses,0)</f>
        <v>1</v>
      </c>
      <c r="K4" s="4" t="s">
        <v>77</v>
      </c>
    </row>
    <row r="5" spans="1:11" x14ac:dyDescent="0.45">
      <c r="A5">
        <v>0</v>
      </c>
      <c r="B5" s="8">
        <v>0</v>
      </c>
      <c r="K5">
        <f>INDEX(OutputValues,1,$J$4)</f>
        <v>0</v>
      </c>
    </row>
    <row r="6" spans="1:11" x14ac:dyDescent="0.45">
      <c r="A6">
        <v>250</v>
      </c>
      <c r="B6" s="9">
        <v>15000</v>
      </c>
      <c r="K6">
        <f>INDEX(OutputValues,2,$J$4)</f>
        <v>15000</v>
      </c>
    </row>
    <row r="7" spans="1:11" x14ac:dyDescent="0.45">
      <c r="A7">
        <v>500</v>
      </c>
      <c r="B7" s="9">
        <v>30000</v>
      </c>
      <c r="K7">
        <f>INDEX(OutputValues,3,$J$4)</f>
        <v>30000</v>
      </c>
    </row>
    <row r="8" spans="1:11" x14ac:dyDescent="0.45">
      <c r="A8">
        <v>750</v>
      </c>
      <c r="B8" s="9">
        <v>45000</v>
      </c>
      <c r="K8">
        <f>INDEX(OutputValues,4,$J$4)</f>
        <v>45000</v>
      </c>
    </row>
    <row r="9" spans="1:11" x14ac:dyDescent="0.45">
      <c r="A9">
        <v>1000</v>
      </c>
      <c r="B9" s="9">
        <v>60000</v>
      </c>
      <c r="K9">
        <f>INDEX(OutputValues,5,$J$4)</f>
        <v>60000</v>
      </c>
    </row>
    <row r="10" spans="1:11" x14ac:dyDescent="0.45">
      <c r="A10">
        <v>1250</v>
      </c>
      <c r="B10" s="9">
        <v>67500</v>
      </c>
      <c r="K10">
        <f>INDEX(OutputValues,6,$J$4)</f>
        <v>67500</v>
      </c>
    </row>
    <row r="11" spans="1:11" x14ac:dyDescent="0.45">
      <c r="A11">
        <v>1500</v>
      </c>
      <c r="B11" s="9">
        <v>70000</v>
      </c>
      <c r="K11">
        <f>INDEX(OutputValues,7,$J$4)</f>
        <v>70000</v>
      </c>
    </row>
    <row r="12" spans="1:11" x14ac:dyDescent="0.45">
      <c r="A12">
        <v>1750</v>
      </c>
      <c r="B12" s="9">
        <v>72500</v>
      </c>
      <c r="K12">
        <f>INDEX(OutputValues,8,$J$4)</f>
        <v>72500</v>
      </c>
    </row>
    <row r="13" spans="1:11" x14ac:dyDescent="0.45">
      <c r="A13" s="1">
        <v>2000</v>
      </c>
      <c r="B13" s="15">
        <v>75000</v>
      </c>
      <c r="C13" s="1"/>
      <c r="D13" s="1"/>
      <c r="E13" s="1"/>
      <c r="F13" s="1"/>
      <c r="G13" s="1"/>
      <c r="H13" s="1"/>
      <c r="I13" s="1"/>
      <c r="J13" s="1"/>
      <c r="K13" s="1">
        <f>INDEX(OutputValues,9,$J$4)</f>
        <v>75000</v>
      </c>
    </row>
    <row r="14" spans="1:11" x14ac:dyDescent="0.45">
      <c r="A14">
        <v>2250</v>
      </c>
      <c r="B14" s="9">
        <v>77500</v>
      </c>
      <c r="K14">
        <f>INDEX(OutputValues,10,$J$4)</f>
        <v>77500</v>
      </c>
    </row>
    <row r="15" spans="1:11" x14ac:dyDescent="0.45">
      <c r="A15" s="10">
        <v>2500</v>
      </c>
      <c r="B15" s="16">
        <v>80000</v>
      </c>
      <c r="C15" s="10"/>
      <c r="D15" s="10"/>
      <c r="E15" s="10"/>
      <c r="F15" s="10"/>
      <c r="G15" s="10"/>
      <c r="H15" s="10"/>
      <c r="I15" s="10"/>
      <c r="J15" s="10"/>
      <c r="K15" s="10">
        <f>INDEX(OutputValues,11,$J$4)</f>
        <v>80000</v>
      </c>
    </row>
  </sheetData>
  <phoneticPr fontId="1" type="noConversion"/>
  <dataValidations count="1">
    <dataValidation type="list" allowBlank="1" showInputMessage="1" showErrorMessage="1" sqref="K4" xr:uid="{A32C2EC8-B7E8-4935-AB25-7E6650DFD12E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6644-E7AF-412F-A43E-D5937BA810CF}">
  <dimension ref="A1:B15"/>
  <sheetViews>
    <sheetView workbookViewId="0"/>
  </sheetViews>
  <sheetFormatPr defaultRowHeight="16.5" x14ac:dyDescent="0.45"/>
  <sheetData>
    <row r="1" spans="1:2" x14ac:dyDescent="0.45">
      <c r="A1">
        <v>1</v>
      </c>
    </row>
    <row r="2" spans="1:2" x14ac:dyDescent="0.45">
      <c r="A2" t="s">
        <v>72</v>
      </c>
    </row>
    <row r="3" spans="1:2" x14ac:dyDescent="0.45">
      <c r="A3">
        <v>1</v>
      </c>
    </row>
    <row r="4" spans="1:2" x14ac:dyDescent="0.45">
      <c r="A4">
        <v>0</v>
      </c>
    </row>
    <row r="5" spans="1:2" x14ac:dyDescent="0.45">
      <c r="A5">
        <v>2500</v>
      </c>
    </row>
    <row r="6" spans="1:2" x14ac:dyDescent="0.45">
      <c r="A6">
        <v>250</v>
      </c>
    </row>
    <row r="8" spans="1:2" x14ac:dyDescent="0.45">
      <c r="A8" s="2"/>
      <c r="B8" s="2"/>
    </row>
    <row r="9" spans="1:2" x14ac:dyDescent="0.45">
      <c r="A9" t="s">
        <v>73</v>
      </c>
    </row>
    <row r="10" spans="1:2" x14ac:dyDescent="0.45">
      <c r="A10" t="s">
        <v>69</v>
      </c>
    </row>
    <row r="15" spans="1:2" x14ac:dyDescent="0.45">
      <c r="B1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B1F6-05D2-45F8-8595-B2A9A292BD33}">
  <dimension ref="A1:B18"/>
  <sheetViews>
    <sheetView workbookViewId="0"/>
  </sheetViews>
  <sheetFormatPr defaultRowHeight="16.5" x14ac:dyDescent="0.45"/>
  <sheetData>
    <row r="1" spans="1:2" x14ac:dyDescent="0.45">
      <c r="A1">
        <v>1</v>
      </c>
      <c r="B1">
        <v>1</v>
      </c>
    </row>
    <row r="2" spans="1:2" x14ac:dyDescent="0.45">
      <c r="A2" t="s">
        <v>31</v>
      </c>
      <c r="B2" t="s">
        <v>34</v>
      </c>
    </row>
    <row r="3" spans="1:2" x14ac:dyDescent="0.45">
      <c r="A3">
        <v>1</v>
      </c>
      <c r="B3">
        <v>1</v>
      </c>
    </row>
    <row r="4" spans="1:2" x14ac:dyDescent="0.45">
      <c r="A4">
        <v>0</v>
      </c>
      <c r="B4">
        <v>0</v>
      </c>
    </row>
    <row r="5" spans="1:2" x14ac:dyDescent="0.45">
      <c r="A5">
        <v>2500</v>
      </c>
      <c r="B5">
        <v>2500</v>
      </c>
    </row>
    <row r="6" spans="1:2" x14ac:dyDescent="0.45">
      <c r="A6">
        <v>250</v>
      </c>
      <c r="B6">
        <v>250</v>
      </c>
    </row>
    <row r="8" spans="1:2" x14ac:dyDescent="0.45">
      <c r="A8" s="2"/>
      <c r="B8" s="2" t="s">
        <v>35</v>
      </c>
    </row>
    <row r="9" spans="1:2" x14ac:dyDescent="0.45">
      <c r="A9" t="s">
        <v>32</v>
      </c>
      <c r="B9" t="s">
        <v>36</v>
      </c>
    </row>
    <row r="10" spans="1:2" x14ac:dyDescent="0.45">
      <c r="A10" t="s">
        <v>33</v>
      </c>
      <c r="B10">
        <v>1</v>
      </c>
    </row>
    <row r="11" spans="1:2" x14ac:dyDescent="0.45">
      <c r="B11">
        <v>0</v>
      </c>
    </row>
    <row r="12" spans="1:2" x14ac:dyDescent="0.45">
      <c r="B12">
        <v>1100</v>
      </c>
    </row>
    <row r="13" spans="1:2" x14ac:dyDescent="0.45">
      <c r="B13">
        <v>100</v>
      </c>
    </row>
    <row r="15" spans="1:2" x14ac:dyDescent="0.45">
      <c r="B15" s="2" t="s">
        <v>35</v>
      </c>
    </row>
    <row r="16" spans="1:2" x14ac:dyDescent="0.45">
      <c r="B16" t="s">
        <v>29</v>
      </c>
    </row>
    <row r="17" spans="2:2" x14ac:dyDescent="0.45">
      <c r="B17" t="s">
        <v>37</v>
      </c>
    </row>
    <row r="18" spans="2:2" x14ac:dyDescent="0.45">
      <c r="B18" t="s">
        <v>38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Q2_wrong</vt:lpstr>
      <vt:lpstr>Sheet4</vt:lpstr>
      <vt:lpstr>Q2_2000 WA</vt:lpstr>
      <vt:lpstr>Q2_2500 WA</vt:lpstr>
      <vt:lpstr>STS_1</vt:lpstr>
      <vt:lpstr>STS_1!ChartData</vt:lpstr>
      <vt:lpstr>STS_1!InputValues</vt:lpstr>
      <vt:lpstr>STS_1!OutputAddresses</vt:lpstr>
      <vt:lpstr>STS_1!OutputValues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Leedara, Natchanon</dc:creator>
  <cp:keywords/>
  <dc:description/>
  <cp:lastModifiedBy>Leedara, Natchanon</cp:lastModifiedBy>
  <cp:revision/>
  <dcterms:created xsi:type="dcterms:W3CDTF">2025-02-21T13:43:16Z</dcterms:created>
  <dcterms:modified xsi:type="dcterms:W3CDTF">2025-02-24T01:28:57Z</dcterms:modified>
  <cp:category/>
  <cp:contentStatus/>
</cp:coreProperties>
</file>