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filterPrivacy="1"/>
  <xr:revisionPtr revIDLastSave="9" documentId="13_ncr:1_{8196066F-9ED4-1E46-8C03-C10AE1596EE4}" xr6:coauthVersionLast="47" xr6:coauthVersionMax="47" xr10:uidLastSave="{97174B75-B3FA-2A4A-AB7D-984F6C5394D3}"/>
  <bookViews>
    <workbookView xWindow="0" yWindow="760" windowWidth="30240" windowHeight="17380" xr2:uid="{00000000-000D-0000-FFFF-FFFF00000000}"/>
  </bookViews>
  <sheets>
    <sheet name="NOTE" sheetId="6" r:id="rId1"/>
    <sheet name="Energy and emissions 2014" sheetId="1" r:id="rId2"/>
    <sheet name="Economic data 2014" sheetId="2" r:id="rId3"/>
    <sheet name="Emissions 2003-2013" sheetId="5" r:id="rId4"/>
  </sheets>
  <definedNames>
    <definedName name="_xlnm._FilterDatabase" localSheetId="2" hidden="1">'Economic data 2014'!$A$25:$H$25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C10" i="1"/>
  <c r="S4" i="1"/>
  <c r="S5" i="1"/>
  <c r="S6" i="1"/>
  <c r="S7" i="1"/>
  <c r="S8" i="1"/>
  <c r="S9" i="1"/>
  <c r="S10" i="1"/>
  <c r="M5" i="1"/>
  <c r="M6" i="1"/>
  <c r="M7" i="1"/>
  <c r="M8" i="1"/>
  <c r="M9" i="1"/>
  <c r="M10" i="1"/>
  <c r="N4" i="1"/>
  <c r="N5" i="1"/>
  <c r="N6" i="1"/>
  <c r="N7" i="1"/>
  <c r="N8" i="1"/>
  <c r="N9" i="1"/>
  <c r="N10" i="1"/>
  <c r="O4" i="1"/>
  <c r="O5" i="1"/>
  <c r="O6" i="1"/>
  <c r="O7" i="1"/>
  <c r="O8" i="1"/>
  <c r="O9" i="1"/>
  <c r="O10" i="1"/>
  <c r="P4" i="1"/>
  <c r="P5" i="1"/>
  <c r="P6" i="1"/>
  <c r="P7" i="1"/>
  <c r="P8" i="1"/>
  <c r="P9" i="1"/>
  <c r="P10" i="1"/>
  <c r="Q4" i="1"/>
  <c r="Q5" i="1"/>
  <c r="Q6" i="1"/>
  <c r="Q7" i="1"/>
  <c r="Q8" i="1"/>
  <c r="Q9" i="1"/>
  <c r="Q10" i="1"/>
  <c r="R4" i="1"/>
  <c r="R5" i="1"/>
  <c r="R6" i="1"/>
  <c r="R7" i="1"/>
  <c r="R8" i="1"/>
  <c r="R9" i="1"/>
  <c r="R10" i="1"/>
  <c r="T10" i="1"/>
  <c r="V10" i="1"/>
  <c r="T6" i="1"/>
  <c r="V6" i="1"/>
  <c r="J12" i="1"/>
  <c r="J28" i="1"/>
  <c r="D3" i="2"/>
  <c r="D16" i="2"/>
  <c r="S65" i="1"/>
  <c r="R65" i="1"/>
  <c r="Q65" i="1"/>
  <c r="P65" i="1"/>
  <c r="O65" i="1"/>
  <c r="N65" i="1"/>
  <c r="M65" i="1"/>
  <c r="S64" i="1"/>
  <c r="R64" i="1"/>
  <c r="Q64" i="1"/>
  <c r="P64" i="1"/>
  <c r="O64" i="1"/>
  <c r="N64" i="1"/>
  <c r="M64" i="1"/>
  <c r="S63" i="1"/>
  <c r="R63" i="1"/>
  <c r="Q63" i="1"/>
  <c r="P63" i="1"/>
  <c r="O63" i="1"/>
  <c r="N63" i="1"/>
  <c r="M63" i="1"/>
  <c r="S62" i="1"/>
  <c r="R62" i="1"/>
  <c r="Q62" i="1"/>
  <c r="P62" i="1"/>
  <c r="O62" i="1"/>
  <c r="N62" i="1"/>
  <c r="M62" i="1"/>
  <c r="S61" i="1"/>
  <c r="R61" i="1"/>
  <c r="Q61" i="1"/>
  <c r="P61" i="1"/>
  <c r="O61" i="1"/>
  <c r="N61" i="1"/>
  <c r="M61" i="1"/>
  <c r="S60" i="1"/>
  <c r="R60" i="1"/>
  <c r="Q60" i="1"/>
  <c r="P60" i="1"/>
  <c r="O60" i="1"/>
  <c r="N60" i="1"/>
  <c r="M60" i="1"/>
  <c r="S57" i="1"/>
  <c r="R57" i="1"/>
  <c r="Q57" i="1"/>
  <c r="P57" i="1"/>
  <c r="O57" i="1"/>
  <c r="N57" i="1"/>
  <c r="M57" i="1"/>
  <c r="S56" i="1"/>
  <c r="R56" i="1"/>
  <c r="Q56" i="1"/>
  <c r="P56" i="1"/>
  <c r="O56" i="1"/>
  <c r="N56" i="1"/>
  <c r="M56" i="1"/>
  <c r="S55" i="1"/>
  <c r="R55" i="1"/>
  <c r="Q55" i="1"/>
  <c r="P55" i="1"/>
  <c r="O55" i="1"/>
  <c r="N55" i="1"/>
  <c r="M55" i="1"/>
  <c r="S54" i="1"/>
  <c r="R54" i="1"/>
  <c r="Q54" i="1"/>
  <c r="Q52" i="1"/>
  <c r="Q53" i="1"/>
  <c r="Q58" i="1"/>
  <c r="P54" i="1"/>
  <c r="O54" i="1"/>
  <c r="N54" i="1"/>
  <c r="M54" i="1"/>
  <c r="S53" i="1"/>
  <c r="R53" i="1"/>
  <c r="P53" i="1"/>
  <c r="P52" i="1"/>
  <c r="P58" i="1"/>
  <c r="O53" i="1"/>
  <c r="N53" i="1"/>
  <c r="M53" i="1"/>
  <c r="S52" i="1"/>
  <c r="R52" i="1"/>
  <c r="R58" i="1"/>
  <c r="O52" i="1"/>
  <c r="N52" i="1"/>
  <c r="N58" i="1"/>
  <c r="M52" i="1"/>
  <c r="S49" i="1"/>
  <c r="R49" i="1"/>
  <c r="Q49" i="1"/>
  <c r="P49" i="1"/>
  <c r="O49" i="1"/>
  <c r="N49" i="1"/>
  <c r="M49" i="1"/>
  <c r="S48" i="1"/>
  <c r="R48" i="1"/>
  <c r="Q48" i="1"/>
  <c r="P48" i="1"/>
  <c r="O48" i="1"/>
  <c r="N48" i="1"/>
  <c r="M48" i="1"/>
  <c r="S47" i="1"/>
  <c r="R47" i="1"/>
  <c r="Q47" i="1"/>
  <c r="P47" i="1"/>
  <c r="O47" i="1"/>
  <c r="N47" i="1"/>
  <c r="N44" i="1"/>
  <c r="N45" i="1"/>
  <c r="N46" i="1"/>
  <c r="N50" i="1"/>
  <c r="M47" i="1"/>
  <c r="S46" i="1"/>
  <c r="R46" i="1"/>
  <c r="Q46" i="1"/>
  <c r="P46" i="1"/>
  <c r="O46" i="1"/>
  <c r="M46" i="1"/>
  <c r="S45" i="1"/>
  <c r="R45" i="1"/>
  <c r="Q45" i="1"/>
  <c r="P45" i="1"/>
  <c r="O45" i="1"/>
  <c r="M45" i="1"/>
  <c r="S44" i="1"/>
  <c r="R44" i="1"/>
  <c r="Q44" i="1"/>
  <c r="P44" i="1"/>
  <c r="O44" i="1"/>
  <c r="M44" i="1"/>
  <c r="S41" i="1"/>
  <c r="R41" i="1"/>
  <c r="Q41" i="1"/>
  <c r="P41" i="1"/>
  <c r="O41" i="1"/>
  <c r="N41" i="1"/>
  <c r="M41" i="1"/>
  <c r="S40" i="1"/>
  <c r="R40" i="1"/>
  <c r="Q40" i="1"/>
  <c r="P40" i="1"/>
  <c r="O40" i="1"/>
  <c r="N40" i="1"/>
  <c r="M40" i="1"/>
  <c r="S39" i="1"/>
  <c r="R39" i="1"/>
  <c r="Q39" i="1"/>
  <c r="P39" i="1"/>
  <c r="O39" i="1"/>
  <c r="N39" i="1"/>
  <c r="M39" i="1"/>
  <c r="S38" i="1"/>
  <c r="R38" i="1"/>
  <c r="Q38" i="1"/>
  <c r="P38" i="1"/>
  <c r="O38" i="1"/>
  <c r="N38" i="1"/>
  <c r="M38" i="1"/>
  <c r="S37" i="1"/>
  <c r="R37" i="1"/>
  <c r="Q37" i="1"/>
  <c r="P37" i="1"/>
  <c r="O37" i="1"/>
  <c r="N37" i="1"/>
  <c r="M37" i="1"/>
  <c r="S36" i="1"/>
  <c r="R36" i="1"/>
  <c r="Q36" i="1"/>
  <c r="P36" i="1"/>
  <c r="O36" i="1"/>
  <c r="N36" i="1"/>
  <c r="M36" i="1"/>
  <c r="S33" i="1"/>
  <c r="R33" i="1"/>
  <c r="Q33" i="1"/>
  <c r="P33" i="1"/>
  <c r="O33" i="1"/>
  <c r="N33" i="1"/>
  <c r="M33" i="1"/>
  <c r="S32" i="1"/>
  <c r="R32" i="1"/>
  <c r="Q32" i="1"/>
  <c r="P32" i="1"/>
  <c r="O32" i="1"/>
  <c r="N32" i="1"/>
  <c r="M32" i="1"/>
  <c r="S31" i="1"/>
  <c r="R31" i="1"/>
  <c r="Q31" i="1"/>
  <c r="P31" i="1"/>
  <c r="O31" i="1"/>
  <c r="N31" i="1"/>
  <c r="M31" i="1"/>
  <c r="S30" i="1"/>
  <c r="R30" i="1"/>
  <c r="Q30" i="1"/>
  <c r="P30" i="1"/>
  <c r="O30" i="1"/>
  <c r="N30" i="1"/>
  <c r="N28" i="1"/>
  <c r="N29" i="1"/>
  <c r="N34" i="1"/>
  <c r="M30" i="1"/>
  <c r="S29" i="1"/>
  <c r="R29" i="1"/>
  <c r="Q29" i="1"/>
  <c r="P29" i="1"/>
  <c r="O29" i="1"/>
  <c r="M29" i="1"/>
  <c r="S28" i="1"/>
  <c r="R28" i="1"/>
  <c r="R34" i="1"/>
  <c r="Q28" i="1"/>
  <c r="P28" i="1"/>
  <c r="O28" i="1"/>
  <c r="M28" i="1"/>
  <c r="S25" i="1"/>
  <c r="R25" i="1"/>
  <c r="Q25" i="1"/>
  <c r="P25" i="1"/>
  <c r="O25" i="1"/>
  <c r="N25" i="1"/>
  <c r="M25" i="1"/>
  <c r="S24" i="1"/>
  <c r="R24" i="1"/>
  <c r="Q24" i="1"/>
  <c r="P24" i="1"/>
  <c r="O24" i="1"/>
  <c r="N24" i="1"/>
  <c r="N16" i="1"/>
  <c r="N72" i="1"/>
  <c r="M24" i="1"/>
  <c r="S23" i="1"/>
  <c r="R23" i="1"/>
  <c r="Q23" i="1"/>
  <c r="P23" i="1"/>
  <c r="O23" i="1"/>
  <c r="N23" i="1"/>
  <c r="M23" i="1"/>
  <c r="S22" i="1"/>
  <c r="R22" i="1"/>
  <c r="Q22" i="1"/>
  <c r="P22" i="1"/>
  <c r="O22" i="1"/>
  <c r="N22" i="1"/>
  <c r="M22" i="1"/>
  <c r="S21" i="1"/>
  <c r="R21" i="1"/>
  <c r="Q21" i="1"/>
  <c r="P21" i="1"/>
  <c r="O21" i="1"/>
  <c r="N21" i="1"/>
  <c r="M21" i="1"/>
  <c r="S20" i="1"/>
  <c r="R20" i="1"/>
  <c r="Q20" i="1"/>
  <c r="P20" i="1"/>
  <c r="O20" i="1"/>
  <c r="N20" i="1"/>
  <c r="M20" i="1"/>
  <c r="S17" i="1"/>
  <c r="R17" i="1"/>
  <c r="Q17" i="1"/>
  <c r="P17" i="1"/>
  <c r="O17" i="1"/>
  <c r="N17" i="1"/>
  <c r="M17" i="1"/>
  <c r="S16" i="1"/>
  <c r="R16" i="1"/>
  <c r="Q16" i="1"/>
  <c r="P16" i="1"/>
  <c r="O16" i="1"/>
  <c r="M16" i="1"/>
  <c r="S15" i="1"/>
  <c r="R15" i="1"/>
  <c r="Q15" i="1"/>
  <c r="P15" i="1"/>
  <c r="O15" i="1"/>
  <c r="N15" i="1"/>
  <c r="M15" i="1"/>
  <c r="S14" i="1"/>
  <c r="R14" i="1"/>
  <c r="Q14" i="1"/>
  <c r="P14" i="1"/>
  <c r="O14" i="1"/>
  <c r="N14" i="1"/>
  <c r="M14" i="1"/>
  <c r="S13" i="1"/>
  <c r="R13" i="1"/>
  <c r="Q13" i="1"/>
  <c r="P13" i="1"/>
  <c r="O13" i="1"/>
  <c r="N13" i="1"/>
  <c r="M13" i="1"/>
  <c r="S12" i="1"/>
  <c r="R12" i="1"/>
  <c r="R68" i="1"/>
  <c r="Q12" i="1"/>
  <c r="Q18" i="1"/>
  <c r="P12" i="1"/>
  <c r="O12" i="1"/>
  <c r="N12" i="1"/>
  <c r="M12" i="1"/>
  <c r="M18" i="1"/>
  <c r="N69" i="1"/>
  <c r="O70" i="1"/>
  <c r="R70" i="1"/>
  <c r="S73" i="1"/>
  <c r="Q73" i="1"/>
  <c r="O73" i="1"/>
  <c r="R72" i="1"/>
  <c r="Q72" i="1"/>
  <c r="S71" i="1"/>
  <c r="Q71" i="1"/>
  <c r="M71" i="1"/>
  <c r="P70" i="1"/>
  <c r="N70" i="1"/>
  <c r="S69" i="1"/>
  <c r="O69" i="1"/>
  <c r="M69" i="1"/>
  <c r="P68" i="1"/>
  <c r="Q66" i="1"/>
  <c r="P66" i="1"/>
  <c r="O66" i="1"/>
  <c r="M66" i="1"/>
  <c r="P50" i="1"/>
  <c r="Q42" i="1"/>
  <c r="M42" i="1"/>
  <c r="Q34" i="1"/>
  <c r="P34" i="1"/>
  <c r="O34" i="1"/>
  <c r="M34" i="1"/>
  <c r="R26" i="1"/>
  <c r="Q26" i="1"/>
  <c r="P26" i="1"/>
  <c r="O26" i="1"/>
  <c r="N26" i="1"/>
  <c r="M26" i="1"/>
  <c r="R18" i="1"/>
  <c r="P18" i="1"/>
  <c r="N18" i="1"/>
  <c r="C69" i="1"/>
  <c r="D69" i="1"/>
  <c r="E69" i="1"/>
  <c r="F69" i="1"/>
  <c r="G69" i="1"/>
  <c r="H69" i="1"/>
  <c r="I69" i="1"/>
  <c r="C70" i="1"/>
  <c r="D70" i="1"/>
  <c r="E70" i="1"/>
  <c r="F70" i="1"/>
  <c r="G70" i="1"/>
  <c r="H70" i="1"/>
  <c r="I70" i="1"/>
  <c r="C71" i="1"/>
  <c r="D71" i="1"/>
  <c r="D68" i="1"/>
  <c r="D72" i="1"/>
  <c r="D73" i="1"/>
  <c r="D74" i="1"/>
  <c r="E71" i="1"/>
  <c r="F71" i="1"/>
  <c r="G71" i="1"/>
  <c r="H71" i="1"/>
  <c r="I71" i="1"/>
  <c r="C72" i="1"/>
  <c r="E72" i="1"/>
  <c r="E68" i="1"/>
  <c r="E73" i="1"/>
  <c r="E74" i="1"/>
  <c r="F72" i="1"/>
  <c r="G72" i="1"/>
  <c r="H72" i="1"/>
  <c r="I72" i="1"/>
  <c r="I68" i="1"/>
  <c r="I73" i="1"/>
  <c r="I74" i="1"/>
  <c r="C73" i="1"/>
  <c r="F73" i="1"/>
  <c r="F68" i="1"/>
  <c r="F74" i="1"/>
  <c r="G73" i="1"/>
  <c r="H73" i="1"/>
  <c r="G68" i="1"/>
  <c r="H68" i="1"/>
  <c r="C68" i="1"/>
  <c r="I66" i="1"/>
  <c r="H66" i="1"/>
  <c r="G66" i="1"/>
  <c r="F66" i="1"/>
  <c r="E66" i="1"/>
  <c r="D66" i="1"/>
  <c r="C66" i="1"/>
  <c r="I58" i="1"/>
  <c r="H58" i="1"/>
  <c r="G58" i="1"/>
  <c r="F58" i="1"/>
  <c r="E58" i="1"/>
  <c r="D58" i="1"/>
  <c r="C58" i="1"/>
  <c r="I50" i="1"/>
  <c r="H50" i="1"/>
  <c r="G50" i="1"/>
  <c r="F50" i="1"/>
  <c r="E50" i="1"/>
  <c r="D50" i="1"/>
  <c r="C50" i="1"/>
  <c r="I42" i="1"/>
  <c r="H42" i="1"/>
  <c r="G42" i="1"/>
  <c r="F42" i="1"/>
  <c r="E42" i="1"/>
  <c r="D42" i="1"/>
  <c r="C42" i="1"/>
  <c r="I34" i="1"/>
  <c r="H34" i="1"/>
  <c r="G34" i="1"/>
  <c r="F34" i="1"/>
  <c r="E34" i="1"/>
  <c r="D34" i="1"/>
  <c r="C34" i="1"/>
  <c r="I26" i="1"/>
  <c r="H26" i="1"/>
  <c r="G26" i="1"/>
  <c r="F26" i="1"/>
  <c r="E26" i="1"/>
  <c r="D26" i="1"/>
  <c r="C26" i="1"/>
  <c r="I18" i="1"/>
  <c r="H18" i="1"/>
  <c r="G18" i="1"/>
  <c r="F18" i="1"/>
  <c r="E18" i="1"/>
  <c r="D18" i="1"/>
  <c r="C18" i="1"/>
  <c r="G10" i="1"/>
  <c r="H10" i="1"/>
  <c r="I10" i="1"/>
  <c r="D10" i="1"/>
  <c r="E10" i="1"/>
  <c r="F10" i="1"/>
  <c r="R73" i="1"/>
  <c r="H74" i="1"/>
  <c r="R50" i="1"/>
  <c r="P42" i="1"/>
  <c r="R66" i="1"/>
  <c r="R69" i="1"/>
  <c r="R42" i="1"/>
  <c r="Q50" i="1"/>
  <c r="Q69" i="1"/>
  <c r="P71" i="1"/>
  <c r="P72" i="1"/>
  <c r="T16" i="1"/>
  <c r="T22" i="1"/>
  <c r="T28" i="1"/>
  <c r="T32" i="1"/>
  <c r="T38" i="1"/>
  <c r="O50" i="1"/>
  <c r="T64" i="1"/>
  <c r="O42" i="1"/>
  <c r="O58" i="1"/>
  <c r="T13" i="1"/>
  <c r="T17" i="1"/>
  <c r="V17" i="1"/>
  <c r="T23" i="1"/>
  <c r="T29" i="1"/>
  <c r="T33" i="1"/>
  <c r="O71" i="1"/>
  <c r="T39" i="1"/>
  <c r="T45" i="1"/>
  <c r="T49" i="1"/>
  <c r="T55" i="1"/>
  <c r="T61" i="1"/>
  <c r="N66" i="1"/>
  <c r="N68" i="1"/>
  <c r="T8" i="1"/>
  <c r="N73" i="1"/>
  <c r="N42" i="1"/>
  <c r="T4" i="1"/>
  <c r="T9" i="1"/>
  <c r="V9" i="1"/>
  <c r="T5" i="1"/>
  <c r="M50" i="1"/>
  <c r="T48" i="1"/>
  <c r="T54" i="1"/>
  <c r="T7" i="1"/>
  <c r="T15" i="1"/>
  <c r="T21" i="1"/>
  <c r="T25" i="1"/>
  <c r="T31" i="1"/>
  <c r="T37" i="1"/>
  <c r="T41" i="1"/>
  <c r="T47" i="1"/>
  <c r="T53" i="1"/>
  <c r="T57" i="1"/>
  <c r="T63" i="1"/>
  <c r="M72" i="1"/>
  <c r="T20" i="1"/>
  <c r="T24" i="1"/>
  <c r="T30" i="1"/>
  <c r="T36" i="1"/>
  <c r="T40" i="1"/>
  <c r="T46" i="1"/>
  <c r="M58" i="1"/>
  <c r="T56" i="1"/>
  <c r="T62" i="1"/>
  <c r="T65" i="1"/>
  <c r="S50" i="1"/>
  <c r="T44" i="1"/>
  <c r="S34" i="1"/>
  <c r="T34" i="1"/>
  <c r="B6" i="2"/>
  <c r="B18" i="2"/>
  <c r="S18" i="1"/>
  <c r="T12" i="1"/>
  <c r="S66" i="1"/>
  <c r="T66" i="1"/>
  <c r="B10" i="2"/>
  <c r="B22" i="2"/>
  <c r="T60" i="1"/>
  <c r="S26" i="1"/>
  <c r="T26" i="1"/>
  <c r="B5" i="2"/>
  <c r="B17" i="2"/>
  <c r="S70" i="1"/>
  <c r="T14" i="1"/>
  <c r="S58" i="1"/>
  <c r="T58" i="1"/>
  <c r="B9" i="2"/>
  <c r="B21" i="2"/>
  <c r="T52" i="1"/>
  <c r="U29" i="1"/>
  <c r="O72" i="1"/>
  <c r="S68" i="1"/>
  <c r="M70" i="1"/>
  <c r="P73" i="1"/>
  <c r="M73" i="1"/>
  <c r="S42" i="1"/>
  <c r="T42" i="1"/>
  <c r="B7" i="2"/>
  <c r="B19" i="2"/>
  <c r="O68" i="1"/>
  <c r="Q70" i="1"/>
  <c r="R71" i="1"/>
  <c r="R74" i="1"/>
  <c r="S72" i="1"/>
  <c r="O18" i="1"/>
  <c r="M68" i="1"/>
  <c r="P69" i="1"/>
  <c r="N71" i="1"/>
  <c r="N74" i="1"/>
  <c r="Q68" i="1"/>
  <c r="G74" i="1"/>
  <c r="C74" i="1"/>
  <c r="W9" i="1"/>
  <c r="O74" i="1"/>
  <c r="T50" i="1"/>
  <c r="B8" i="2"/>
  <c r="B20" i="2"/>
  <c r="U28" i="1"/>
  <c r="U31" i="1"/>
  <c r="U33" i="1"/>
  <c r="U30" i="1"/>
  <c r="B3" i="2"/>
  <c r="B15" i="2"/>
  <c r="F15" i="2"/>
  <c r="S74" i="1"/>
  <c r="T18" i="1"/>
  <c r="S19" i="1"/>
  <c r="U32" i="1"/>
  <c r="P74" i="1"/>
  <c r="M74" i="1"/>
  <c r="Q74" i="1"/>
  <c r="U14" i="1"/>
  <c r="U12" i="1"/>
  <c r="U7" i="1"/>
  <c r="G15" i="2"/>
  <c r="U4" i="1"/>
  <c r="U5" i="1"/>
  <c r="U8" i="1"/>
  <c r="U6" i="1"/>
  <c r="U9" i="1"/>
  <c r="Q19" i="1"/>
  <c r="N19" i="1"/>
  <c r="R19" i="1"/>
  <c r="M19" i="1"/>
  <c r="O19" i="1"/>
  <c r="P19" i="1"/>
  <c r="B4" i="2"/>
  <c r="B16" i="2"/>
  <c r="I16" i="2"/>
  <c r="U16" i="1"/>
  <c r="U17" i="1"/>
  <c r="U15" i="1"/>
  <c r="U13" i="1"/>
  <c r="C20" i="2"/>
  <c r="G20" i="2"/>
  <c r="C16" i="2"/>
  <c r="D18" i="2"/>
  <c r="F18" i="2"/>
  <c r="D20" i="2"/>
  <c r="F20" i="2"/>
  <c r="C18" i="2"/>
  <c r="G18" i="2"/>
  <c r="C17" i="2"/>
  <c r="G17" i="2"/>
  <c r="C19" i="2"/>
  <c r="G19" i="2"/>
  <c r="D19" i="2"/>
  <c r="F19" i="2"/>
  <c r="D17" i="2"/>
  <c r="F17" i="2"/>
  <c r="C22" i="2"/>
  <c r="G22" i="2"/>
  <c r="C21" i="2"/>
  <c r="G21" i="2"/>
  <c r="D22" i="2"/>
  <c r="F22" i="2"/>
  <c r="D21" i="2"/>
  <c r="F21" i="2"/>
  <c r="F16" i="2"/>
  <c r="G16" i="2"/>
</calcChain>
</file>

<file path=xl/sharedStrings.xml><?xml version="1.0" encoding="utf-8"?>
<sst xmlns="http://schemas.openxmlformats.org/spreadsheetml/2006/main" count="239" uniqueCount="58">
  <si>
    <t>Tibet</t>
  </si>
  <si>
    <t>Coal</t>
  </si>
  <si>
    <t>Diesel</t>
  </si>
  <si>
    <t>Gasoline</t>
  </si>
  <si>
    <t>Kerosene</t>
  </si>
  <si>
    <t>LPG</t>
  </si>
  <si>
    <t>Natural gas</t>
  </si>
  <si>
    <t>Cement production</t>
  </si>
  <si>
    <t>Power plants</t>
  </si>
  <si>
    <t>Residence usage</t>
  </si>
  <si>
    <t>Transportation-road</t>
  </si>
  <si>
    <t>Transportation-rail</t>
  </si>
  <si>
    <t>Transportation-air</t>
  </si>
  <si>
    <t>total</t>
  </si>
  <si>
    <t>103 ton</t>
  </si>
  <si>
    <t>Lhasa</t>
  </si>
  <si>
    <t>Qamdo</t>
  </si>
  <si>
    <t>Shannan</t>
  </si>
  <si>
    <t>Xigaze</t>
  </si>
  <si>
    <t>Nagqu</t>
  </si>
  <si>
    <t>Ngari</t>
  </si>
  <si>
    <t>Nyingchi</t>
  </si>
  <si>
    <t>Test</t>
  </si>
  <si>
    <t>CO2 emissions</t>
  </si>
  <si>
    <t>thousand tonnes</t>
  </si>
  <si>
    <t>Cement process</t>
  </si>
  <si>
    <t>CO2</t>
  </si>
  <si>
    <t>GDP</t>
  </si>
  <si>
    <t>Population</t>
  </si>
  <si>
    <t>Per capita CO2</t>
  </si>
  <si>
    <t>Intensity</t>
  </si>
  <si>
    <t>million yuan</t>
  </si>
  <si>
    <t>Population-2010</t>
  </si>
  <si>
    <t>ton</t>
  </si>
  <si>
    <t>ton/103 yuan</t>
  </si>
  <si>
    <t>Transport (road)</t>
  </si>
  <si>
    <t>Activity Data (energy consumption)</t>
  </si>
  <si>
    <t>Emission factors</t>
  </si>
  <si>
    <r>
      <t>Introduction/</t>
    </r>
    <r>
      <rPr>
        <b/>
        <sz val="10"/>
        <color indexed="8"/>
        <rFont val="仿宋"/>
        <family val="3"/>
        <charset val="134"/>
      </rPr>
      <t>简介</t>
    </r>
  </si>
  <si>
    <r>
      <t>Content/</t>
    </r>
    <r>
      <rPr>
        <b/>
        <sz val="10"/>
        <color indexed="8"/>
        <rFont val="仿宋"/>
        <family val="3"/>
        <charset val="134"/>
      </rPr>
      <t>内容</t>
    </r>
    <phoneticPr fontId="5" type="noConversion"/>
  </si>
  <si>
    <r>
      <t>Type/</t>
    </r>
    <r>
      <rPr>
        <b/>
        <sz val="10"/>
        <color indexed="8"/>
        <rFont val="仿宋"/>
        <family val="3"/>
        <charset val="134"/>
      </rPr>
      <t>类型</t>
    </r>
    <phoneticPr fontId="5" type="noConversion"/>
  </si>
  <si>
    <r>
      <t>Timeseries/</t>
    </r>
    <r>
      <rPr>
        <b/>
        <sz val="10"/>
        <color indexed="8"/>
        <rFont val="仿宋"/>
        <family val="3"/>
        <charset val="134"/>
      </rPr>
      <t>时间序列</t>
    </r>
    <phoneticPr fontId="5" type="noConversion"/>
  </si>
  <si>
    <r>
      <t>Unit/</t>
    </r>
    <r>
      <rPr>
        <b/>
        <sz val="10"/>
        <color indexed="8"/>
        <rFont val="仿宋"/>
        <family val="3"/>
        <charset val="134"/>
      </rPr>
      <t>单位</t>
    </r>
    <phoneticPr fontId="5" type="noConversion"/>
  </si>
  <si>
    <r>
      <t>Contacts/</t>
    </r>
    <r>
      <rPr>
        <b/>
        <sz val="10"/>
        <color indexed="8"/>
        <rFont val="仿宋"/>
        <family val="3"/>
        <charset val="134"/>
      </rPr>
      <t>联系方式</t>
    </r>
  </si>
  <si>
    <r>
      <t xml:space="preserve">For more information or data: shanyuli@outlook.com (Dr. Yuli Shan) or guandabo@hotmail.com (Prof. Dabo Guan)
</t>
    </r>
    <r>
      <rPr>
        <sz val="10"/>
        <color indexed="8"/>
        <rFont val="仿宋"/>
        <family val="3"/>
        <charset val="134"/>
      </rPr>
      <t>如需咨询更多信息，请联系</t>
    </r>
    <r>
      <rPr>
        <sz val="10"/>
        <color indexed="8"/>
        <rFont val="Calibri"/>
        <family val="2"/>
      </rPr>
      <t xml:space="preserve"> shanyuli@outlook.com (</t>
    </r>
    <r>
      <rPr>
        <sz val="10"/>
        <color indexed="8"/>
        <rFont val="仿宋"/>
        <family val="3"/>
        <charset val="134"/>
      </rPr>
      <t>单钰理</t>
    </r>
    <r>
      <rPr>
        <sz val="10"/>
        <color indexed="8"/>
        <rFont val="Calibri"/>
        <family val="2"/>
      </rPr>
      <t xml:space="preserve">) </t>
    </r>
    <r>
      <rPr>
        <sz val="10"/>
        <color indexed="8"/>
        <rFont val="仿宋"/>
        <family val="3"/>
        <charset val="134"/>
      </rPr>
      <t>或</t>
    </r>
    <r>
      <rPr>
        <sz val="10"/>
        <color indexed="8"/>
        <rFont val="Calibri"/>
        <family val="2"/>
      </rPr>
      <t xml:space="preserve"> guandabo@hotmail.com (</t>
    </r>
    <r>
      <rPr>
        <sz val="10"/>
        <color indexed="8"/>
        <rFont val="仿宋"/>
        <family val="3"/>
        <charset val="134"/>
      </rPr>
      <t>关大博</t>
    </r>
    <r>
      <rPr>
        <sz val="10"/>
        <color indexed="8"/>
        <rFont val="Calibri"/>
        <family val="2"/>
      </rPr>
      <t>)</t>
    </r>
  </si>
  <si>
    <t>thousand tonnes</t>
    <phoneticPr fontId="1" type="noConversion"/>
  </si>
  <si>
    <t>103 m3</t>
    <phoneticPr fontId="1" type="noConversion"/>
  </si>
  <si>
    <r>
      <t xml:space="preserve">10^3 tonnes, 10^3 m^3
</t>
    </r>
    <r>
      <rPr>
        <sz val="10"/>
        <color indexed="8"/>
        <rFont val="仿宋"/>
        <family val="3"/>
        <charset val="134"/>
      </rPr>
      <t>千吨、千立方米</t>
    </r>
    <phoneticPr fontId="5" type="noConversion"/>
  </si>
  <si>
    <r>
      <t xml:space="preserve">energy, CO2
</t>
    </r>
    <r>
      <rPr>
        <sz val="10"/>
        <color indexed="8"/>
        <rFont val="仿宋"/>
        <family val="3"/>
        <charset val="134"/>
      </rPr>
      <t>能源，二氧化碳</t>
    </r>
    <phoneticPr fontId="5" type="noConversion"/>
  </si>
  <si>
    <r>
      <t>Data download/</t>
    </r>
    <r>
      <rPr>
        <b/>
        <sz val="10"/>
        <color indexed="8"/>
        <rFont val="仿宋"/>
        <family val="3"/>
        <charset val="134"/>
      </rPr>
      <t>数据下载</t>
    </r>
    <phoneticPr fontId="5" type="noConversion"/>
  </si>
  <si>
    <r>
      <t>Reference/</t>
    </r>
    <r>
      <rPr>
        <b/>
        <sz val="10"/>
        <color indexed="8"/>
        <rFont val="仿宋"/>
        <family val="3"/>
        <charset val="134"/>
      </rPr>
      <t>数据引用</t>
    </r>
    <phoneticPr fontId="5" type="noConversion"/>
  </si>
  <si>
    <t>https://www.ceads.net/user/index.php?id=262&amp;lang=en</t>
    <phoneticPr fontId="5" type="noConversion"/>
  </si>
  <si>
    <t>1. Shan et al. (2017) “Energy consumption and CO2 emissions in Tibet and its cities in 2014. Earth’s Future”, https://agupubs.onlinelibrary.wiley.com/doi/full/10.1002/2017EF000571;</t>
    <phoneticPr fontId="5" type="noConversion"/>
  </si>
  <si>
    <t>2. Ou et al. (2019) "Frequent interactions of Tibet's CO2 emissions with those of other regions in China. Earth's Future”,https://agupubs.onlinelibrary.wiley.com/doi/full/10.1029/2018EF001059.</t>
    <phoneticPr fontId="5" type="noConversion"/>
  </si>
  <si>
    <r>
      <t xml:space="preserve">This spreadsheet provides  energy and  CO2 emission for Tibet, China. Please find the detailed methodology in our papers below.
</t>
    </r>
    <r>
      <rPr>
        <sz val="10"/>
        <color indexed="8"/>
        <rFont val="仿宋"/>
        <family val="3"/>
        <charset val="134"/>
      </rPr>
      <t>该表格文件提供了</t>
    </r>
    <r>
      <rPr>
        <sz val="10"/>
        <color indexed="8"/>
        <rFont val="Calibri"/>
        <family val="2"/>
      </rPr>
      <t>2014</t>
    </r>
    <r>
      <rPr>
        <sz val="10"/>
        <color indexed="8"/>
        <rFont val="仿宋"/>
        <family val="3"/>
        <charset val="134"/>
      </rPr>
      <t>年中国西藏能源和二氧化碳排放清单。详细方法请参阅下方论文。</t>
    </r>
    <phoneticPr fontId="5" type="noConversion"/>
  </si>
  <si>
    <r>
      <t xml:space="preserve">Tibet energy and  CO2 emission inventory 2014
</t>
    </r>
    <r>
      <rPr>
        <sz val="10"/>
        <color indexed="8"/>
        <rFont val="Calibri"/>
        <family val="2"/>
      </rPr>
      <t>2014</t>
    </r>
    <r>
      <rPr>
        <sz val="10"/>
        <color indexed="8"/>
        <rFont val="仿宋"/>
        <family val="3"/>
        <charset val="134"/>
      </rPr>
      <t>年西藏能源和二氧化碳排放清单</t>
    </r>
    <phoneticPr fontId="5" type="noConversion"/>
  </si>
  <si>
    <r>
      <t>Conditions of data use/</t>
    </r>
    <r>
      <rPr>
        <b/>
        <sz val="10"/>
        <color theme="1"/>
        <rFont val="仿宋"/>
        <family val="3"/>
        <charset val="134"/>
      </rPr>
      <t>使用说明</t>
    </r>
  </si>
  <si>
    <r>
      <t xml:space="preserve">These data are made freely available to the public and the scientific community in the belief that their wide dissemination will lead to greater understanding and new scientific insights. The availability of these data does not constitute publication of the data. The data providers rely on the ethics and integrity of the user to ensure that they receive fair credit for their work. If the data are obtained for potential use in a publication or presentation, we kindly ask you to cite them properly according to the instructions on the website.
</t>
    </r>
    <r>
      <rPr>
        <sz val="10"/>
        <color theme="1"/>
        <rFont val="仿宋"/>
        <family val="3"/>
        <charset val="134"/>
      </rPr>
      <t xml:space="preserve">
中国碳核算数据库（</t>
    </r>
    <r>
      <rPr>
        <sz val="10"/>
        <color theme="1"/>
        <rFont val="Calibri"/>
        <family val="2"/>
      </rPr>
      <t>CEADs</t>
    </r>
    <r>
      <rPr>
        <sz val="10"/>
        <color theme="1"/>
        <rFont val="仿宋"/>
        <family val="3"/>
        <charset val="134"/>
      </rPr>
      <t>）提供全公开、全透明、全免费的数据下载，旨在为气候变化领域的学术研究人员提供一定研究条件和数据服务，推进科学研究的开放性与共享性。数据公开并不代表数据发布。希望用户秉承学术道德和诚信，正确引用数据，并给予</t>
    </r>
    <r>
      <rPr>
        <sz val="10"/>
        <color theme="1"/>
        <rFont val="Calibri"/>
        <family val="2"/>
      </rPr>
      <t>CEADs</t>
    </r>
    <r>
      <rPr>
        <sz val="10"/>
        <color theme="1"/>
        <rFont val="仿宋"/>
        <family val="3"/>
        <charset val="134"/>
      </rPr>
      <t xml:space="preserve">数据工作公正的评价。
</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</si>
</sst>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 #,##0.00_ ;_ * \-#,##0.00_ ;_ * &quot;-&quot;??_ ;_ @_ "/>
    <numFmt numFmtId="177" formatCode="_ * #,##0_ ;_ * \-#,##0_ ;_ * &quot;-&quot;??_ ;_ @_ "/>
  </numFmts>
  <fonts count="15">
    <font>
      <sz val="11"/>
      <color theme="1"/>
      <name val="等线"/>
      <family val="4"/>
      <charset val="134"/>
      <scheme val="minor"/>
    </font>
    <font>
      <sz val="9"/>
      <name val="等线"/>
      <family val="4"/>
      <charset val="134"/>
    </font>
    <font>
      <b/>
      <sz val="10"/>
      <color indexed="8"/>
      <name val="仿宋"/>
      <family val="3"/>
      <charset val="134"/>
    </font>
    <font>
      <sz val="10"/>
      <color indexed="8"/>
      <name val="Calibri"/>
      <family val="2"/>
    </font>
    <font>
      <sz val="10"/>
      <color indexed="8"/>
      <name val="仿宋"/>
      <family val="3"/>
      <charset val="134"/>
    </font>
    <font>
      <sz val="9"/>
      <name val="宋体"/>
      <family val="3"/>
      <charset val="134"/>
    </font>
    <font>
      <sz val="11"/>
      <color indexed="8"/>
      <name val="Calibri"/>
      <family val="2"/>
    </font>
    <font>
      <sz val="11"/>
      <color theme="1"/>
      <name val="等线"/>
      <family val="4"/>
      <charset val="134"/>
      <scheme val="minor"/>
    </font>
    <font>
      <u/>
      <sz val="11"/>
      <color theme="10"/>
      <name val="等线"/>
      <family val="4"/>
      <charset val="134"/>
      <scheme val="minor"/>
    </font>
    <font>
      <b/>
      <sz val="11"/>
      <color theme="1"/>
      <name val="等线"/>
      <family val="4"/>
      <charset val="134"/>
      <scheme val="minor"/>
    </font>
    <font>
      <sz val="10"/>
      <color theme="1"/>
      <name val="Calibri"/>
      <family val="2"/>
    </font>
    <font>
      <u/>
      <sz val="10"/>
      <color theme="10"/>
      <name val="Calibri"/>
      <family val="2"/>
    </font>
    <font>
      <b/>
      <sz val="10"/>
      <color theme="1"/>
      <name val="Calibri"/>
      <family val="2"/>
    </font>
    <font>
      <b/>
      <sz val="10"/>
      <color theme="1"/>
      <name val="仿宋"/>
      <family val="3"/>
      <charset val="134"/>
    </font>
    <font>
      <sz val="10"/>
      <color theme="1"/>
      <name val="仿宋"/>
      <family val="3"/>
      <charset val="134"/>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9">
    <border>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7" fillId="0" borderId="0">
      <alignment vertical="center"/>
    </xf>
    <xf numFmtId="0" fontId="6" fillId="0" borderId="0" applyFill="0" applyProtection="0"/>
    <xf numFmtId="9" fontId="7" fillId="0" borderId="0" applyFont="0" applyFill="0" applyBorder="0" applyAlignment="0" applyProtection="0"/>
    <xf numFmtId="0" fontId="8" fillId="0" borderId="0" applyNumberFormat="0" applyFill="0" applyBorder="0" applyAlignment="0" applyProtection="0"/>
    <xf numFmtId="176" fontId="7" fillId="0" borderId="0" applyFont="0" applyFill="0" applyBorder="0" applyAlignment="0" applyProtection="0"/>
  </cellStyleXfs>
  <cellXfs count="49">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Border="1" applyAlignment="1">
      <alignment vertical="center"/>
    </xf>
    <xf numFmtId="0" fontId="9" fillId="0" borderId="2" xfId="0" applyFont="1" applyBorder="1" applyAlignment="1">
      <alignment vertical="center"/>
    </xf>
    <xf numFmtId="176" fontId="7" fillId="0" borderId="1" xfId="5" applyFont="1" applyBorder="1" applyAlignment="1">
      <alignment vertical="center"/>
    </xf>
    <xf numFmtId="176" fontId="7" fillId="0" borderId="3" xfId="5" applyFont="1" applyBorder="1" applyAlignment="1">
      <alignment vertical="center"/>
    </xf>
    <xf numFmtId="176" fontId="7" fillId="0" borderId="0" xfId="5" applyFont="1" applyBorder="1" applyAlignment="1">
      <alignment vertical="center"/>
    </xf>
    <xf numFmtId="176" fontId="7" fillId="0" borderId="4" xfId="5" applyFont="1" applyBorder="1" applyAlignment="1">
      <alignment vertical="center"/>
    </xf>
    <xf numFmtId="176" fontId="7" fillId="0" borderId="0" xfId="5" applyFont="1" applyAlignment="1">
      <alignment vertical="center"/>
    </xf>
    <xf numFmtId="176" fontId="9" fillId="0" borderId="2" xfId="5" applyFont="1" applyBorder="1" applyAlignment="1">
      <alignment vertical="center"/>
    </xf>
    <xf numFmtId="176" fontId="9" fillId="0" borderId="5" xfId="5" applyFont="1" applyBorder="1" applyAlignment="1">
      <alignment vertical="center"/>
    </xf>
    <xf numFmtId="176" fontId="0" fillId="0" borderId="0" xfId="0" applyNumberFormat="1" applyAlignment="1">
      <alignment vertical="center"/>
    </xf>
    <xf numFmtId="176" fontId="0" fillId="0" borderId="0" xfId="0" applyNumberFormat="1"/>
    <xf numFmtId="176" fontId="7" fillId="0" borderId="0" xfId="5" applyFont="1"/>
    <xf numFmtId="10" fontId="7" fillId="0" borderId="0" xfId="3" applyNumberFormat="1" applyFont="1" applyAlignment="1">
      <alignment vertical="center"/>
    </xf>
    <xf numFmtId="0" fontId="0" fillId="2" borderId="1" xfId="0" applyFill="1" applyBorder="1" applyAlignment="1">
      <alignment vertical="center"/>
    </xf>
    <xf numFmtId="176" fontId="7" fillId="2" borderId="1" xfId="5" applyFont="1" applyFill="1" applyBorder="1" applyAlignment="1">
      <alignment vertical="center"/>
    </xf>
    <xf numFmtId="176" fontId="7" fillId="2" borderId="3" xfId="5" applyFont="1" applyFill="1" applyBorder="1" applyAlignment="1">
      <alignment vertical="center"/>
    </xf>
    <xf numFmtId="176" fontId="0" fillId="2" borderId="0" xfId="0" applyNumberFormat="1" applyFill="1" applyAlignment="1">
      <alignment vertical="center"/>
    </xf>
    <xf numFmtId="0" fontId="0" fillId="2" borderId="0" xfId="0" applyFill="1" applyBorder="1" applyAlignment="1">
      <alignment vertical="center"/>
    </xf>
    <xf numFmtId="176" fontId="7" fillId="2" borderId="0" xfId="5" applyFont="1" applyFill="1" applyBorder="1" applyAlignment="1">
      <alignment vertical="center"/>
    </xf>
    <xf numFmtId="176" fontId="7" fillId="2" borderId="4" xfId="5" applyFont="1" applyFill="1" applyBorder="1" applyAlignment="1">
      <alignment vertical="center"/>
    </xf>
    <xf numFmtId="0" fontId="9" fillId="2" borderId="2" xfId="0" applyFont="1" applyFill="1" applyBorder="1" applyAlignment="1">
      <alignment vertical="center"/>
    </xf>
    <xf numFmtId="176" fontId="9" fillId="2" borderId="2" xfId="5" applyFont="1" applyFill="1" applyBorder="1" applyAlignment="1">
      <alignment vertical="center"/>
    </xf>
    <xf numFmtId="176" fontId="9" fillId="2" borderId="5" xfId="5" applyFont="1" applyFill="1" applyBorder="1" applyAlignment="1">
      <alignment vertical="center"/>
    </xf>
    <xf numFmtId="177" fontId="9" fillId="0" borderId="2" xfId="5" applyNumberFormat="1" applyFont="1" applyBorder="1" applyAlignment="1">
      <alignment vertical="center"/>
    </xf>
    <xf numFmtId="0" fontId="10" fillId="0" borderId="0" xfId="0" applyFont="1" applyAlignment="1">
      <alignment vertical="top" wrapText="1"/>
    </xf>
    <xf numFmtId="0" fontId="10" fillId="0" borderId="0" xfId="0" applyFont="1"/>
    <xf numFmtId="0" fontId="10" fillId="0" borderId="0" xfId="0" applyFont="1" applyAlignment="1">
      <alignment horizontal="left" vertical="top" wrapText="1"/>
    </xf>
    <xf numFmtId="0" fontId="11" fillId="0" borderId="0" xfId="4" applyFont="1" applyAlignment="1">
      <alignment vertical="top" wrapText="1"/>
    </xf>
    <xf numFmtId="0" fontId="11" fillId="3" borderId="0" xfId="4" applyFont="1" applyFill="1" applyAlignment="1">
      <alignment vertical="top" wrapText="1"/>
    </xf>
    <xf numFmtId="0" fontId="12" fillId="3" borderId="0" xfId="0" applyFont="1" applyFill="1" applyAlignment="1">
      <alignment horizontal="left" vertical="center"/>
    </xf>
    <xf numFmtId="0" fontId="12" fillId="0" borderId="0" xfId="0" applyFont="1" applyAlignment="1">
      <alignment horizontal="left" vertical="center" wrapText="1"/>
    </xf>
    <xf numFmtId="0" fontId="12" fillId="0" borderId="0" xfId="2" applyFont="1" applyFill="1" applyAlignment="1" applyProtection="1">
      <alignment horizontal="left" vertical="center"/>
    </xf>
    <xf numFmtId="0" fontId="12" fillId="0" borderId="0" xfId="2" applyFont="1" applyFill="1" applyAlignment="1" applyProtection="1">
      <alignment horizontal="left" vertical="center" wrapText="1"/>
    </xf>
    <xf numFmtId="0" fontId="12" fillId="0" borderId="0" xfId="0" applyFont="1" applyAlignment="1">
      <alignment horizontal="left" vertical="center"/>
    </xf>
    <xf numFmtId="0" fontId="12" fillId="3" borderId="0" xfId="0" applyFont="1" applyFill="1" applyAlignment="1">
      <alignment horizontal="lef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176" fontId="7" fillId="0" borderId="0" xfId="5" applyFont="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2" fillId="0" borderId="0" xfId="0" applyFont="1" applyAlignment="1">
      <alignment vertical="center" wrapText="1"/>
    </xf>
  </cellXfs>
  <cellStyles count="6">
    <cellStyle name="Normal 2" xfId="1" xr:uid="{00000000-0005-0000-0000-000000000000}"/>
    <cellStyle name="Normal 3" xfId="2" xr:uid="{00000000-0005-0000-0000-000001000000}"/>
    <cellStyle name="百分比" xfId="3" builtinId="5"/>
    <cellStyle name="常规" xfId="0" builtinId="0"/>
    <cellStyle name="超链接" xfId="4" builtinId="8"/>
    <cellStyle name="千位分隔" xfId="5"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agupubs.onlinelibrary.wiley.com/doi/full/10.1029/2018EF001059" TargetMode="External"/><Relationship Id="rId1" Type="http://schemas.openxmlformats.org/officeDocument/2006/relationships/hyperlink" Target="https://agupubs.onlinelibrary.wiley.com/doi/full/10.1002/2017EF0005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15"/>
  <sheetViews>
    <sheetView tabSelected="1" zoomScale="137" workbookViewId="0">
      <selection activeCell="B15" sqref="B15"/>
    </sheetView>
  </sheetViews>
  <sheetFormatPr baseColWidth="10" defaultRowHeight="14"/>
  <cols>
    <col min="1" max="1" width="25.6640625" style="36" customWidth="1"/>
    <col min="2" max="2" width="138.1640625" style="27" customWidth="1"/>
    <col min="3" max="16384" width="10.83203125" style="28"/>
  </cols>
  <sheetData>
    <row r="1" spans="1:2" ht="31">
      <c r="A1" s="33" t="s">
        <v>38</v>
      </c>
      <c r="B1" s="27" t="s">
        <v>54</v>
      </c>
    </row>
    <row r="2" spans="1:2" ht="31">
      <c r="A2" s="34" t="s">
        <v>39</v>
      </c>
      <c r="B2" s="27" t="s">
        <v>55</v>
      </c>
    </row>
    <row r="3" spans="1:2" ht="30">
      <c r="A3" s="34" t="s">
        <v>40</v>
      </c>
      <c r="B3" s="27" t="s">
        <v>48</v>
      </c>
    </row>
    <row r="4" spans="1:2">
      <c r="A4" s="34" t="s">
        <v>41</v>
      </c>
      <c r="B4" s="29">
        <v>2014</v>
      </c>
    </row>
    <row r="5" spans="1:2" ht="30">
      <c r="A5" s="35" t="s">
        <v>42</v>
      </c>
      <c r="B5" s="27" t="s">
        <v>47</v>
      </c>
    </row>
    <row r="6" spans="1:2">
      <c r="A6" s="35"/>
    </row>
    <row r="7" spans="1:2">
      <c r="A7" s="35"/>
    </row>
    <row r="8" spans="1:2" ht="14" customHeight="1">
      <c r="A8" s="37" t="s">
        <v>50</v>
      </c>
      <c r="B8" s="31" t="s">
        <v>52</v>
      </c>
    </row>
    <row r="9" spans="1:2" ht="14" customHeight="1">
      <c r="A9" s="37"/>
      <c r="B9" s="31" t="s">
        <v>53</v>
      </c>
    </row>
    <row r="10" spans="1:2" ht="14" customHeight="1">
      <c r="A10" s="32" t="s">
        <v>49</v>
      </c>
      <c r="B10" s="31" t="s">
        <v>51</v>
      </c>
    </row>
    <row r="11" spans="1:2">
      <c r="B11" s="30"/>
    </row>
    <row r="12" spans="1:2">
      <c r="B12" s="30"/>
    </row>
    <row r="13" spans="1:2">
      <c r="B13" s="30"/>
    </row>
    <row r="14" spans="1:2" ht="31">
      <c r="A14" s="36" t="s">
        <v>43</v>
      </c>
      <c r="B14" s="27" t="s">
        <v>44</v>
      </c>
    </row>
    <row r="15" spans="1:2" ht="96" customHeight="1">
      <c r="A15" s="48" t="s">
        <v>56</v>
      </c>
      <c r="B15" s="29" t="s">
        <v>57</v>
      </c>
    </row>
  </sheetData>
  <mergeCells count="1">
    <mergeCell ref="A8:A9"/>
  </mergeCells>
  <phoneticPr fontId="5" type="noConversion"/>
  <hyperlinks>
    <hyperlink ref="B8" r:id="rId1" xr:uid="{00000000-0004-0000-0000-000000000000}"/>
    <hyperlink ref="B9" r:id="rId2" display="2. Ou et al. (2019) &quot;Frequent interactions of Tibet's CO2 emissions with those of other regions in China. Earth's Future”,https://agupubs.onlinelibrary.wiley.com/doi/full/10.1029/2018EF001059."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4"/>
  <sheetViews>
    <sheetView zoomScaleNormal="100" workbookViewId="0">
      <selection activeCell="I19" sqref="I19"/>
    </sheetView>
  </sheetViews>
  <sheetFormatPr baseColWidth="10" defaultColWidth="9.1640625" defaultRowHeight="15"/>
  <cols>
    <col min="1" max="1" width="9.1640625" style="1"/>
    <col min="2" max="2" width="19" style="1" bestFit="1" customWidth="1"/>
    <col min="3" max="3" width="8.5" style="9" bestFit="1" customWidth="1"/>
    <col min="4" max="4" width="8.1640625" style="9" bestFit="1" customWidth="1"/>
    <col min="5" max="5" width="9.6640625" style="9" bestFit="1" customWidth="1"/>
    <col min="6" max="6" width="10.1640625" style="9" bestFit="1" customWidth="1"/>
    <col min="7" max="7" width="8.1640625" style="9" bestFit="1" customWidth="1"/>
    <col min="8" max="8" width="11.6640625" style="9" bestFit="1" customWidth="1"/>
    <col min="9" max="9" width="16.1640625" style="9" bestFit="1" customWidth="1"/>
    <col min="10" max="11" width="9.1640625" style="1"/>
    <col min="12" max="12" width="19" style="1" bestFit="1" customWidth="1"/>
    <col min="13" max="13" width="8.1640625" style="9" bestFit="1" customWidth="1"/>
    <col min="14" max="15" width="10" style="9" bestFit="1" customWidth="1"/>
    <col min="16" max="16" width="10.1640625" style="9" bestFit="1" customWidth="1"/>
    <col min="17" max="17" width="8.1640625" style="9" bestFit="1" customWidth="1"/>
    <col min="18" max="18" width="11.6640625" style="9" bestFit="1" customWidth="1"/>
    <col min="19" max="19" width="16.1640625" style="9" bestFit="1" customWidth="1"/>
    <col min="20" max="20" width="9.83203125" style="1" bestFit="1" customWidth="1"/>
    <col min="21" max="16384" width="9.1640625" style="1"/>
  </cols>
  <sheetData>
    <row r="1" spans="1:23">
      <c r="A1" s="46" t="s">
        <v>36</v>
      </c>
      <c r="B1" s="46"/>
      <c r="C1" s="9" t="s">
        <v>1</v>
      </c>
      <c r="D1" s="9" t="s">
        <v>2</v>
      </c>
      <c r="E1" s="9" t="s">
        <v>3</v>
      </c>
      <c r="F1" s="9" t="s">
        <v>4</v>
      </c>
      <c r="G1" s="9" t="s">
        <v>5</v>
      </c>
      <c r="H1" s="9" t="s">
        <v>6</v>
      </c>
      <c r="I1" s="9" t="s">
        <v>25</v>
      </c>
      <c r="K1" s="47" t="s">
        <v>23</v>
      </c>
      <c r="L1" s="47"/>
      <c r="M1" s="9" t="s">
        <v>1</v>
      </c>
      <c r="N1" s="9" t="s">
        <v>2</v>
      </c>
      <c r="O1" s="9" t="s">
        <v>3</v>
      </c>
      <c r="P1" s="9" t="s">
        <v>4</v>
      </c>
      <c r="Q1" s="9" t="s">
        <v>5</v>
      </c>
      <c r="R1" s="9" t="s">
        <v>6</v>
      </c>
      <c r="S1" s="9" t="s">
        <v>25</v>
      </c>
    </row>
    <row r="2" spans="1:23">
      <c r="A2" s="46"/>
      <c r="B2" s="46"/>
      <c r="C2" s="9" t="s">
        <v>14</v>
      </c>
      <c r="D2" s="9" t="s">
        <v>14</v>
      </c>
      <c r="E2" s="9" t="s">
        <v>14</v>
      </c>
      <c r="F2" s="9" t="s">
        <v>14</v>
      </c>
      <c r="G2" s="9" t="s">
        <v>14</v>
      </c>
      <c r="H2" s="9" t="s">
        <v>46</v>
      </c>
      <c r="I2" s="9" t="s">
        <v>14</v>
      </c>
      <c r="K2" s="47"/>
      <c r="L2" s="47"/>
      <c r="M2" s="44" t="s">
        <v>45</v>
      </c>
      <c r="N2" s="44"/>
      <c r="O2" s="44"/>
      <c r="P2" s="44"/>
      <c r="Q2" s="44"/>
      <c r="R2" s="44"/>
      <c r="S2" s="44"/>
    </row>
    <row r="3" spans="1:23">
      <c r="A3" s="45" t="s">
        <v>37</v>
      </c>
      <c r="B3" s="45"/>
      <c r="C3" s="9">
        <v>1.83</v>
      </c>
      <c r="D3" s="9">
        <v>3.15</v>
      </c>
      <c r="E3" s="9">
        <v>2.98</v>
      </c>
      <c r="F3" s="9">
        <v>3.09</v>
      </c>
      <c r="G3" s="9">
        <v>3.16</v>
      </c>
      <c r="H3" s="9">
        <v>2.16</v>
      </c>
      <c r="I3">
        <v>0.29060000000000002</v>
      </c>
    </row>
    <row r="4" spans="1:23">
      <c r="A4" s="38" t="s">
        <v>0</v>
      </c>
      <c r="B4" s="2" t="s">
        <v>7</v>
      </c>
      <c r="C4" s="5">
        <v>453.1</v>
      </c>
      <c r="D4" s="5"/>
      <c r="E4" s="5"/>
      <c r="F4" s="5"/>
      <c r="G4" s="5"/>
      <c r="H4" s="5"/>
      <c r="I4" s="6">
        <v>3422.48</v>
      </c>
      <c r="K4" s="38" t="s">
        <v>0</v>
      </c>
      <c r="L4" s="2" t="s">
        <v>7</v>
      </c>
      <c r="M4" s="5">
        <f>C4*C$3</f>
        <v>829.17300000000012</v>
      </c>
      <c r="N4" s="5">
        <f t="shared" ref="M4:S9" si="0">D4*D$3</f>
        <v>0</v>
      </c>
      <c r="O4" s="5">
        <f t="shared" si="0"/>
        <v>0</v>
      </c>
      <c r="P4" s="5">
        <f t="shared" si="0"/>
        <v>0</v>
      </c>
      <c r="Q4" s="5">
        <f t="shared" si="0"/>
        <v>0</v>
      </c>
      <c r="R4" s="5">
        <f t="shared" si="0"/>
        <v>0</v>
      </c>
      <c r="S4" s="6">
        <f t="shared" si="0"/>
        <v>994.57268800000008</v>
      </c>
      <c r="T4" s="12">
        <f t="shared" ref="T4:T10" si="1">SUM(M4:S4)</f>
        <v>1823.7456880000002</v>
      </c>
      <c r="U4" s="15">
        <f t="shared" ref="U4:U9" si="2">T4/T$10</f>
        <v>0.33048940381253705</v>
      </c>
    </row>
    <row r="5" spans="1:23">
      <c r="A5" s="39"/>
      <c r="B5" s="3" t="s">
        <v>8</v>
      </c>
      <c r="C5" s="7"/>
      <c r="D5" s="7">
        <v>37.25</v>
      </c>
      <c r="E5" s="7"/>
      <c r="F5" s="7"/>
      <c r="G5" s="7"/>
      <c r="H5" s="7"/>
      <c r="I5" s="8"/>
      <c r="K5" s="39"/>
      <c r="L5" s="3" t="s">
        <v>8</v>
      </c>
      <c r="M5" s="7">
        <f t="shared" si="0"/>
        <v>0</v>
      </c>
      <c r="N5" s="7">
        <f t="shared" si="0"/>
        <v>117.33749999999999</v>
      </c>
      <c r="O5" s="7">
        <f t="shared" si="0"/>
        <v>0</v>
      </c>
      <c r="P5" s="7">
        <f t="shared" si="0"/>
        <v>0</v>
      </c>
      <c r="Q5" s="7">
        <f t="shared" si="0"/>
        <v>0</v>
      </c>
      <c r="R5" s="7">
        <f t="shared" si="0"/>
        <v>0</v>
      </c>
      <c r="S5" s="8">
        <f t="shared" si="0"/>
        <v>0</v>
      </c>
      <c r="T5" s="12">
        <f t="shared" si="1"/>
        <v>117.33749999999999</v>
      </c>
      <c r="U5" s="15">
        <f t="shared" si="2"/>
        <v>2.1263271888735818E-2</v>
      </c>
    </row>
    <row r="6" spans="1:23">
      <c r="A6" s="39"/>
      <c r="B6" s="3" t="s">
        <v>10</v>
      </c>
      <c r="C6" s="7"/>
      <c r="D6" s="7">
        <v>500.06</v>
      </c>
      <c r="E6" s="7">
        <v>406.26</v>
      </c>
      <c r="F6" s="7"/>
      <c r="G6" s="7"/>
      <c r="H6" s="7"/>
      <c r="I6" s="8"/>
      <c r="K6" s="39"/>
      <c r="L6" s="3" t="s">
        <v>35</v>
      </c>
      <c r="M6" s="7">
        <f t="shared" si="0"/>
        <v>0</v>
      </c>
      <c r="N6" s="7">
        <f t="shared" si="0"/>
        <v>1575.1889999999999</v>
      </c>
      <c r="O6" s="7">
        <f t="shared" si="0"/>
        <v>1210.6548</v>
      </c>
      <c r="P6" s="7">
        <f t="shared" si="0"/>
        <v>0</v>
      </c>
      <c r="Q6" s="7">
        <f t="shared" si="0"/>
        <v>0</v>
      </c>
      <c r="R6" s="7">
        <f t="shared" si="0"/>
        <v>0</v>
      </c>
      <c r="S6" s="8">
        <f t="shared" si="0"/>
        <v>0</v>
      </c>
      <c r="T6" s="12">
        <f t="shared" si="1"/>
        <v>2785.8437999999996</v>
      </c>
      <c r="U6" s="15">
        <f t="shared" si="2"/>
        <v>0.50483565917928164</v>
      </c>
      <c r="V6" s="15">
        <f>N6/T6</f>
        <v>0.56542617357082259</v>
      </c>
    </row>
    <row r="7" spans="1:23">
      <c r="A7" s="39"/>
      <c r="B7" s="3" t="s">
        <v>11</v>
      </c>
      <c r="C7" s="7"/>
      <c r="D7" s="7">
        <v>13.11</v>
      </c>
      <c r="E7" s="7"/>
      <c r="F7" s="7"/>
      <c r="G7" s="7"/>
      <c r="H7" s="7"/>
      <c r="I7" s="8"/>
      <c r="K7" s="39"/>
      <c r="L7" s="3" t="s">
        <v>11</v>
      </c>
      <c r="M7" s="7">
        <f t="shared" si="0"/>
        <v>0</v>
      </c>
      <c r="N7" s="7">
        <f t="shared" si="0"/>
        <v>41.296499999999995</v>
      </c>
      <c r="O7" s="7">
        <f t="shared" si="0"/>
        <v>0</v>
      </c>
      <c r="P7" s="7">
        <f t="shared" si="0"/>
        <v>0</v>
      </c>
      <c r="Q7" s="7">
        <f t="shared" si="0"/>
        <v>0</v>
      </c>
      <c r="R7" s="7">
        <f t="shared" si="0"/>
        <v>0</v>
      </c>
      <c r="S7" s="8">
        <f t="shared" si="0"/>
        <v>0</v>
      </c>
      <c r="T7" s="12">
        <f t="shared" si="1"/>
        <v>41.296499999999995</v>
      </c>
      <c r="U7" s="15">
        <f t="shared" si="2"/>
        <v>7.4835300526530611E-3</v>
      </c>
    </row>
    <row r="8" spans="1:23">
      <c r="A8" s="39"/>
      <c r="B8" s="3" t="s">
        <v>12</v>
      </c>
      <c r="C8" s="7"/>
      <c r="D8" s="7"/>
      <c r="E8" s="7"/>
      <c r="F8" s="7">
        <v>19.66</v>
      </c>
      <c r="G8" s="7"/>
      <c r="H8" s="7"/>
      <c r="I8" s="8"/>
      <c r="K8" s="39"/>
      <c r="L8" s="3" t="s">
        <v>12</v>
      </c>
      <c r="M8" s="7">
        <f t="shared" si="0"/>
        <v>0</v>
      </c>
      <c r="N8" s="7">
        <f t="shared" si="0"/>
        <v>0</v>
      </c>
      <c r="O8" s="7">
        <f t="shared" si="0"/>
        <v>0</v>
      </c>
      <c r="P8" s="7">
        <f t="shared" si="0"/>
        <v>60.749399999999994</v>
      </c>
      <c r="Q8" s="7">
        <f t="shared" si="0"/>
        <v>0</v>
      </c>
      <c r="R8" s="7">
        <f t="shared" si="0"/>
        <v>0</v>
      </c>
      <c r="S8" s="8">
        <f t="shared" si="0"/>
        <v>0</v>
      </c>
      <c r="T8" s="12">
        <f t="shared" si="1"/>
        <v>60.749399999999994</v>
      </c>
      <c r="U8" s="15">
        <f t="shared" si="2"/>
        <v>1.100868016855283E-2</v>
      </c>
    </row>
    <row r="9" spans="1:23">
      <c r="A9" s="39"/>
      <c r="B9" s="3" t="s">
        <v>9</v>
      </c>
      <c r="C9" s="7">
        <v>79.95</v>
      </c>
      <c r="D9" s="7"/>
      <c r="E9" s="7"/>
      <c r="F9" s="7"/>
      <c r="G9" s="7">
        <v>62.48</v>
      </c>
      <c r="H9" s="7">
        <v>160</v>
      </c>
      <c r="I9" s="8"/>
      <c r="K9" s="39"/>
      <c r="L9" s="3" t="s">
        <v>9</v>
      </c>
      <c r="M9" s="7">
        <f t="shared" si="0"/>
        <v>146.30850000000001</v>
      </c>
      <c r="N9" s="7">
        <f t="shared" si="0"/>
        <v>0</v>
      </c>
      <c r="O9" s="7">
        <f t="shared" si="0"/>
        <v>0</v>
      </c>
      <c r="P9" s="7">
        <f t="shared" si="0"/>
        <v>0</v>
      </c>
      <c r="Q9" s="7">
        <f t="shared" si="0"/>
        <v>197.43680000000001</v>
      </c>
      <c r="R9" s="7">
        <f t="shared" si="0"/>
        <v>345.6</v>
      </c>
      <c r="S9" s="8">
        <f t="shared" si="0"/>
        <v>0</v>
      </c>
      <c r="T9" s="12">
        <f t="shared" si="1"/>
        <v>689.34530000000007</v>
      </c>
      <c r="U9" s="15">
        <f t="shared" si="2"/>
        <v>0.12491945489823936</v>
      </c>
      <c r="V9" s="15">
        <f>Q9/T9</f>
        <v>0.28641204922989971</v>
      </c>
      <c r="W9" s="15">
        <f>R9/T9</f>
        <v>0.50134526194637141</v>
      </c>
    </row>
    <row r="10" spans="1:23">
      <c r="A10" s="40"/>
      <c r="B10" s="4" t="s">
        <v>13</v>
      </c>
      <c r="C10" s="10">
        <f>SUM(C4:C9)</f>
        <v>533.05000000000007</v>
      </c>
      <c r="D10" s="10">
        <f t="shared" ref="D10:I10" si="3">SUM(D4:D9)</f>
        <v>550.41999999999996</v>
      </c>
      <c r="E10" s="10">
        <f t="shared" si="3"/>
        <v>406.26</v>
      </c>
      <c r="F10" s="10">
        <f t="shared" si="3"/>
        <v>19.66</v>
      </c>
      <c r="G10" s="10">
        <f>SUM(G4:G9)</f>
        <v>62.48</v>
      </c>
      <c r="H10" s="10">
        <f>SUM(H4:H9)</f>
        <v>160</v>
      </c>
      <c r="I10" s="11">
        <f t="shared" si="3"/>
        <v>3422.48</v>
      </c>
      <c r="K10" s="40"/>
      <c r="L10" s="4" t="s">
        <v>13</v>
      </c>
      <c r="M10" s="10">
        <f t="shared" ref="M10:S10" si="4">SUM(M4:M9)</f>
        <v>975.4815000000001</v>
      </c>
      <c r="N10" s="10">
        <f t="shared" si="4"/>
        <v>1733.8229999999999</v>
      </c>
      <c r="O10" s="10">
        <f t="shared" si="4"/>
        <v>1210.6548</v>
      </c>
      <c r="P10" s="10">
        <f t="shared" si="4"/>
        <v>60.749399999999994</v>
      </c>
      <c r="Q10" s="10">
        <f t="shared" si="4"/>
        <v>197.43680000000001</v>
      </c>
      <c r="R10" s="26">
        <f t="shared" si="4"/>
        <v>345.6</v>
      </c>
      <c r="S10" s="11">
        <f t="shared" si="4"/>
        <v>994.57268800000008</v>
      </c>
      <c r="T10" s="12">
        <f t="shared" si="1"/>
        <v>5518.3181880000011</v>
      </c>
      <c r="V10" s="1">
        <f>S10/T10</f>
        <v>0.18023112370772193</v>
      </c>
    </row>
    <row r="12" spans="1:23">
      <c r="A12" s="38" t="s">
        <v>15</v>
      </c>
      <c r="B12" s="2" t="s">
        <v>7</v>
      </c>
      <c r="C12" s="5">
        <v>236.95</v>
      </c>
      <c r="D12" s="5"/>
      <c r="E12" s="5"/>
      <c r="F12" s="5"/>
      <c r="G12" s="5"/>
      <c r="H12" s="5"/>
      <c r="I12" s="6">
        <v>1789.8</v>
      </c>
      <c r="J12" s="15">
        <f>I12/I4</f>
        <v>0.52295411514457346</v>
      </c>
      <c r="K12" s="41" t="s">
        <v>15</v>
      </c>
      <c r="L12" s="16" t="s">
        <v>7</v>
      </c>
      <c r="M12" s="17">
        <f t="shared" ref="M12:M17" si="5">C12*C$3</f>
        <v>433.61849999999998</v>
      </c>
      <c r="N12" s="17">
        <f t="shared" ref="N12:N17" si="6">D12*D$3</f>
        <v>0</v>
      </c>
      <c r="O12" s="17">
        <f t="shared" ref="O12:O17" si="7">E12*E$3</f>
        <v>0</v>
      </c>
      <c r="P12" s="17">
        <f t="shared" ref="P12:P17" si="8">F12*F$3</f>
        <v>0</v>
      </c>
      <c r="Q12" s="17">
        <f t="shared" ref="Q12:Q17" si="9">G12*G$3</f>
        <v>0</v>
      </c>
      <c r="R12" s="17">
        <f t="shared" ref="R12:R17" si="10">H12*H$3</f>
        <v>0</v>
      </c>
      <c r="S12" s="18">
        <f t="shared" ref="S12:S17" si="11">I12*I$3</f>
        <v>520.11588000000006</v>
      </c>
      <c r="T12" s="19">
        <f t="shared" ref="T12:T18" si="12">SUM(M12:S12)</f>
        <v>953.7343800000001</v>
      </c>
      <c r="U12" s="15">
        <f t="shared" ref="U12:U17" si="13">T12/T$18</f>
        <v>0.32684063950328762</v>
      </c>
    </row>
    <row r="13" spans="1:23">
      <c r="A13" s="39"/>
      <c r="B13" s="3" t="s">
        <v>8</v>
      </c>
      <c r="C13" s="7"/>
      <c r="D13" s="7">
        <v>35.21</v>
      </c>
      <c r="E13" s="7"/>
      <c r="F13" s="7"/>
      <c r="G13" s="7"/>
      <c r="H13" s="7"/>
      <c r="I13" s="8"/>
      <c r="K13" s="42"/>
      <c r="L13" s="20" t="s">
        <v>8</v>
      </c>
      <c r="M13" s="21">
        <f t="shared" si="5"/>
        <v>0</v>
      </c>
      <c r="N13" s="21">
        <f t="shared" si="6"/>
        <v>110.9115</v>
      </c>
      <c r="O13" s="21">
        <f t="shared" si="7"/>
        <v>0</v>
      </c>
      <c r="P13" s="21">
        <f t="shared" si="8"/>
        <v>0</v>
      </c>
      <c r="Q13" s="21">
        <f t="shared" si="9"/>
        <v>0</v>
      </c>
      <c r="R13" s="21">
        <f t="shared" si="10"/>
        <v>0</v>
      </c>
      <c r="S13" s="22">
        <f t="shared" si="11"/>
        <v>0</v>
      </c>
      <c r="T13" s="19">
        <f t="shared" si="12"/>
        <v>110.9115</v>
      </c>
      <c r="U13" s="15">
        <f t="shared" si="13"/>
        <v>3.800889047144225E-2</v>
      </c>
    </row>
    <row r="14" spans="1:23">
      <c r="A14" s="39"/>
      <c r="B14" s="3" t="s">
        <v>10</v>
      </c>
      <c r="C14" s="7"/>
      <c r="D14" s="7">
        <v>212</v>
      </c>
      <c r="E14" s="7">
        <v>172.23</v>
      </c>
      <c r="F14" s="7"/>
      <c r="G14" s="7"/>
      <c r="H14" s="7"/>
      <c r="I14" s="8"/>
      <c r="K14" s="42"/>
      <c r="L14" s="20" t="s">
        <v>10</v>
      </c>
      <c r="M14" s="21">
        <f t="shared" si="5"/>
        <v>0</v>
      </c>
      <c r="N14" s="21">
        <f t="shared" si="6"/>
        <v>667.8</v>
      </c>
      <c r="O14" s="21">
        <f t="shared" si="7"/>
        <v>513.24540000000002</v>
      </c>
      <c r="P14" s="21">
        <f t="shared" si="8"/>
        <v>0</v>
      </c>
      <c r="Q14" s="21">
        <f t="shared" si="9"/>
        <v>0</v>
      </c>
      <c r="R14" s="21">
        <f t="shared" si="10"/>
        <v>0</v>
      </c>
      <c r="S14" s="22">
        <f t="shared" si="11"/>
        <v>0</v>
      </c>
      <c r="T14" s="19">
        <f t="shared" si="12"/>
        <v>1181.0454</v>
      </c>
      <c r="U14" s="15">
        <f t="shared" si="13"/>
        <v>0.40473914112062953</v>
      </c>
    </row>
    <row r="15" spans="1:23">
      <c r="A15" s="39"/>
      <c r="B15" s="3" t="s">
        <v>11</v>
      </c>
      <c r="C15" s="7"/>
      <c r="D15" s="7">
        <v>13.11</v>
      </c>
      <c r="E15" s="7"/>
      <c r="F15" s="7"/>
      <c r="G15" s="7"/>
      <c r="H15" s="7"/>
      <c r="I15" s="8"/>
      <c r="K15" s="42"/>
      <c r="L15" s="20" t="s">
        <v>11</v>
      </c>
      <c r="M15" s="21">
        <f t="shared" si="5"/>
        <v>0</v>
      </c>
      <c r="N15" s="21">
        <f t="shared" si="6"/>
        <v>41.296499999999995</v>
      </c>
      <c r="O15" s="21">
        <f t="shared" si="7"/>
        <v>0</v>
      </c>
      <c r="P15" s="21">
        <f t="shared" si="8"/>
        <v>0</v>
      </c>
      <c r="Q15" s="21">
        <f t="shared" si="9"/>
        <v>0</v>
      </c>
      <c r="R15" s="21">
        <f t="shared" si="10"/>
        <v>0</v>
      </c>
      <c r="S15" s="22">
        <f t="shared" si="11"/>
        <v>0</v>
      </c>
      <c r="T15" s="19">
        <f t="shared" si="12"/>
        <v>41.296499999999995</v>
      </c>
      <c r="U15" s="15">
        <f t="shared" si="13"/>
        <v>1.4152131612627317E-2</v>
      </c>
    </row>
    <row r="16" spans="1:23">
      <c r="A16" s="39"/>
      <c r="B16" s="3" t="s">
        <v>12</v>
      </c>
      <c r="C16" s="7"/>
      <c r="D16" s="7"/>
      <c r="E16" s="7"/>
      <c r="F16" s="7">
        <v>19.66</v>
      </c>
      <c r="G16" s="7"/>
      <c r="H16" s="7"/>
      <c r="I16" s="8"/>
      <c r="K16" s="42"/>
      <c r="L16" s="20" t="s">
        <v>12</v>
      </c>
      <c r="M16" s="21">
        <f t="shared" si="5"/>
        <v>0</v>
      </c>
      <c r="N16" s="21">
        <f t="shared" si="6"/>
        <v>0</v>
      </c>
      <c r="O16" s="21">
        <f t="shared" si="7"/>
        <v>0</v>
      </c>
      <c r="P16" s="21">
        <f t="shared" si="8"/>
        <v>60.749399999999994</v>
      </c>
      <c r="Q16" s="21">
        <f t="shared" si="9"/>
        <v>0</v>
      </c>
      <c r="R16" s="21">
        <f t="shared" si="10"/>
        <v>0</v>
      </c>
      <c r="S16" s="22">
        <f t="shared" si="11"/>
        <v>0</v>
      </c>
      <c r="T16" s="19">
        <f t="shared" si="12"/>
        <v>60.749399999999994</v>
      </c>
      <c r="U16" s="15">
        <f t="shared" si="13"/>
        <v>2.0818556153382056E-2</v>
      </c>
    </row>
    <row r="17" spans="1:22">
      <c r="A17" s="39"/>
      <c r="B17" s="3" t="s">
        <v>9</v>
      </c>
      <c r="C17" s="7">
        <v>14.9</v>
      </c>
      <c r="D17" s="7"/>
      <c r="E17" s="7"/>
      <c r="F17" s="7"/>
      <c r="G17" s="7">
        <v>62.48</v>
      </c>
      <c r="H17" s="7">
        <v>160</v>
      </c>
      <c r="I17" s="8"/>
      <c r="K17" s="42"/>
      <c r="L17" s="20" t="s">
        <v>9</v>
      </c>
      <c r="M17" s="21">
        <f t="shared" si="5"/>
        <v>27.267000000000003</v>
      </c>
      <c r="N17" s="21">
        <f t="shared" si="6"/>
        <v>0</v>
      </c>
      <c r="O17" s="21">
        <f t="shared" si="7"/>
        <v>0</v>
      </c>
      <c r="P17" s="21">
        <f t="shared" si="8"/>
        <v>0</v>
      </c>
      <c r="Q17" s="21">
        <f t="shared" si="9"/>
        <v>197.43680000000001</v>
      </c>
      <c r="R17" s="21">
        <f t="shared" si="10"/>
        <v>345.6</v>
      </c>
      <c r="S17" s="22">
        <f t="shared" si="11"/>
        <v>0</v>
      </c>
      <c r="T17" s="19">
        <f t="shared" si="12"/>
        <v>570.30380000000002</v>
      </c>
      <c r="U17" s="15">
        <f t="shared" si="13"/>
        <v>0.19544064113863133</v>
      </c>
      <c r="V17" s="15">
        <f>(R17+Q17)/T17</f>
        <v>0.95218864051054908</v>
      </c>
    </row>
    <row r="18" spans="1:22">
      <c r="A18" s="40"/>
      <c r="B18" s="4" t="s">
        <v>13</v>
      </c>
      <c r="C18" s="10">
        <f t="shared" ref="C18:I18" si="14">SUM(C12:C17)</f>
        <v>251.85</v>
      </c>
      <c r="D18" s="10">
        <f t="shared" si="14"/>
        <v>260.32</v>
      </c>
      <c r="E18" s="10">
        <f t="shared" si="14"/>
        <v>172.23</v>
      </c>
      <c r="F18" s="10">
        <f t="shared" si="14"/>
        <v>19.66</v>
      </c>
      <c r="G18" s="10">
        <f t="shared" si="14"/>
        <v>62.48</v>
      </c>
      <c r="H18" s="10">
        <f t="shared" si="14"/>
        <v>160</v>
      </c>
      <c r="I18" s="11">
        <f t="shared" si="14"/>
        <v>1789.8</v>
      </c>
      <c r="K18" s="43"/>
      <c r="L18" s="23" t="s">
        <v>13</v>
      </c>
      <c r="M18" s="24">
        <f t="shared" ref="M18:S18" si="15">SUM(M12:M17)</f>
        <v>460.88549999999998</v>
      </c>
      <c r="N18" s="24">
        <f t="shared" si="15"/>
        <v>820.00800000000004</v>
      </c>
      <c r="O18" s="24">
        <f t="shared" si="15"/>
        <v>513.24540000000002</v>
      </c>
      <c r="P18" s="24">
        <f t="shared" si="15"/>
        <v>60.749399999999994</v>
      </c>
      <c r="Q18" s="24">
        <f t="shared" si="15"/>
        <v>197.43680000000001</v>
      </c>
      <c r="R18" s="24">
        <f t="shared" si="15"/>
        <v>345.6</v>
      </c>
      <c r="S18" s="25">
        <f t="shared" si="15"/>
        <v>520.11588000000006</v>
      </c>
      <c r="T18" s="19">
        <f t="shared" si="12"/>
        <v>2918.0409799999998</v>
      </c>
      <c r="U18" s="15"/>
    </row>
    <row r="19" spans="1:22">
      <c r="M19" s="15">
        <f>M18/$T18</f>
        <v>0.15794346383716654</v>
      </c>
      <c r="N19" s="15">
        <f t="shared" ref="N19:S19" si="16">N18/$T18</f>
        <v>0.2810131885125205</v>
      </c>
      <c r="O19" s="15">
        <f t="shared" si="16"/>
        <v>0.17588697469217859</v>
      </c>
      <c r="P19" s="15">
        <f t="shared" si="16"/>
        <v>2.0818556153382056E-2</v>
      </c>
      <c r="Q19" s="15">
        <f t="shared" si="16"/>
        <v>6.7660735868075444E-2</v>
      </c>
      <c r="R19" s="15">
        <f t="shared" si="16"/>
        <v>0.11843562251822798</v>
      </c>
      <c r="S19" s="15">
        <f t="shared" si="16"/>
        <v>0.17824145841844899</v>
      </c>
      <c r="U19" s="15"/>
    </row>
    <row r="20" spans="1:22">
      <c r="A20" s="38" t="s">
        <v>16</v>
      </c>
      <c r="B20" s="2" t="s">
        <v>7</v>
      </c>
      <c r="C20" s="5">
        <v>23.78</v>
      </c>
      <c r="D20" s="5"/>
      <c r="E20" s="5"/>
      <c r="F20" s="5"/>
      <c r="G20" s="5"/>
      <c r="H20" s="5"/>
      <c r="I20" s="6">
        <v>179.62</v>
      </c>
      <c r="K20" s="38" t="s">
        <v>16</v>
      </c>
      <c r="L20" s="2" t="s">
        <v>7</v>
      </c>
      <c r="M20" s="5">
        <f t="shared" ref="M20:M25" si="17">C20*C$3</f>
        <v>43.517400000000002</v>
      </c>
      <c r="N20" s="5">
        <f t="shared" ref="N20:N25" si="18">D20*D$3</f>
        <v>0</v>
      </c>
      <c r="O20" s="5">
        <f t="shared" ref="O20:O25" si="19">E20*E$3</f>
        <v>0</v>
      </c>
      <c r="P20" s="5">
        <f t="shared" ref="P20:P25" si="20">F20*F$3</f>
        <v>0</v>
      </c>
      <c r="Q20" s="5">
        <f t="shared" ref="Q20:Q25" si="21">G20*G$3</f>
        <v>0</v>
      </c>
      <c r="R20" s="5">
        <f t="shared" ref="R20:R25" si="22">H20*H$3</f>
        <v>0</v>
      </c>
      <c r="S20" s="6">
        <f t="shared" ref="S20:S25" si="23">I20*I$3</f>
        <v>52.197572000000008</v>
      </c>
      <c r="T20" s="12">
        <f t="shared" ref="T20:T26" si="24">SUM(M20:S20)</f>
        <v>95.714972000000017</v>
      </c>
    </row>
    <row r="21" spans="1:22">
      <c r="A21" s="39"/>
      <c r="B21" s="3" t="s">
        <v>8</v>
      </c>
      <c r="C21" s="7"/>
      <c r="D21" s="7"/>
      <c r="E21" s="7"/>
      <c r="F21" s="7"/>
      <c r="G21" s="7"/>
      <c r="H21" s="7"/>
      <c r="I21" s="8"/>
      <c r="K21" s="39"/>
      <c r="L21" s="3" t="s">
        <v>8</v>
      </c>
      <c r="M21" s="7">
        <f t="shared" si="17"/>
        <v>0</v>
      </c>
      <c r="N21" s="7">
        <f t="shared" si="18"/>
        <v>0</v>
      </c>
      <c r="O21" s="7">
        <f t="shared" si="19"/>
        <v>0</v>
      </c>
      <c r="P21" s="7">
        <f t="shared" si="20"/>
        <v>0</v>
      </c>
      <c r="Q21" s="7">
        <f t="shared" si="21"/>
        <v>0</v>
      </c>
      <c r="R21" s="7">
        <f t="shared" si="22"/>
        <v>0</v>
      </c>
      <c r="S21" s="8">
        <f t="shared" si="23"/>
        <v>0</v>
      </c>
      <c r="T21" s="12">
        <f t="shared" si="24"/>
        <v>0</v>
      </c>
    </row>
    <row r="22" spans="1:22">
      <c r="A22" s="39"/>
      <c r="B22" s="3" t="s">
        <v>10</v>
      </c>
      <c r="C22" s="7"/>
      <c r="D22" s="7">
        <v>49.96</v>
      </c>
      <c r="E22" s="7">
        <v>40.590000000000003</v>
      </c>
      <c r="F22" s="7"/>
      <c r="G22" s="7"/>
      <c r="H22" s="7"/>
      <c r="I22" s="8"/>
      <c r="K22" s="39"/>
      <c r="L22" s="3" t="s">
        <v>10</v>
      </c>
      <c r="M22" s="7">
        <f t="shared" si="17"/>
        <v>0</v>
      </c>
      <c r="N22" s="7">
        <f t="shared" si="18"/>
        <v>157.374</v>
      </c>
      <c r="O22" s="7">
        <f t="shared" si="19"/>
        <v>120.95820000000001</v>
      </c>
      <c r="P22" s="7">
        <f t="shared" si="20"/>
        <v>0</v>
      </c>
      <c r="Q22" s="7">
        <f t="shared" si="21"/>
        <v>0</v>
      </c>
      <c r="R22" s="7">
        <f t="shared" si="22"/>
        <v>0</v>
      </c>
      <c r="S22" s="8">
        <f t="shared" si="23"/>
        <v>0</v>
      </c>
      <c r="T22" s="12">
        <f t="shared" si="24"/>
        <v>278.3322</v>
      </c>
    </row>
    <row r="23" spans="1:22">
      <c r="A23" s="39"/>
      <c r="B23" s="3" t="s">
        <v>11</v>
      </c>
      <c r="C23" s="7"/>
      <c r="D23" s="7"/>
      <c r="E23" s="7"/>
      <c r="F23" s="7"/>
      <c r="G23" s="7"/>
      <c r="H23" s="7"/>
      <c r="I23" s="8"/>
      <c r="K23" s="39"/>
      <c r="L23" s="3" t="s">
        <v>11</v>
      </c>
      <c r="M23" s="7">
        <f t="shared" si="17"/>
        <v>0</v>
      </c>
      <c r="N23" s="7">
        <f t="shared" si="18"/>
        <v>0</v>
      </c>
      <c r="O23" s="7">
        <f t="shared" si="19"/>
        <v>0</v>
      </c>
      <c r="P23" s="7">
        <f t="shared" si="20"/>
        <v>0</v>
      </c>
      <c r="Q23" s="7">
        <f t="shared" si="21"/>
        <v>0</v>
      </c>
      <c r="R23" s="7">
        <f t="shared" si="22"/>
        <v>0</v>
      </c>
      <c r="S23" s="8">
        <f t="shared" si="23"/>
        <v>0</v>
      </c>
      <c r="T23" s="12">
        <f t="shared" si="24"/>
        <v>0</v>
      </c>
    </row>
    <row r="24" spans="1:22">
      <c r="A24" s="39"/>
      <c r="B24" s="3" t="s">
        <v>12</v>
      </c>
      <c r="C24" s="7"/>
      <c r="D24" s="7"/>
      <c r="E24" s="7"/>
      <c r="F24" s="7"/>
      <c r="G24" s="7"/>
      <c r="H24" s="7"/>
      <c r="I24" s="8"/>
      <c r="K24" s="39"/>
      <c r="L24" s="3" t="s">
        <v>12</v>
      </c>
      <c r="M24" s="7">
        <f t="shared" si="17"/>
        <v>0</v>
      </c>
      <c r="N24" s="7">
        <f t="shared" si="18"/>
        <v>0</v>
      </c>
      <c r="O24" s="7">
        <f t="shared" si="19"/>
        <v>0</v>
      </c>
      <c r="P24" s="7">
        <f t="shared" si="20"/>
        <v>0</v>
      </c>
      <c r="Q24" s="7">
        <f t="shared" si="21"/>
        <v>0</v>
      </c>
      <c r="R24" s="7">
        <f t="shared" si="22"/>
        <v>0</v>
      </c>
      <c r="S24" s="8">
        <f t="shared" si="23"/>
        <v>0</v>
      </c>
      <c r="T24" s="12">
        <f t="shared" si="24"/>
        <v>0</v>
      </c>
    </row>
    <row r="25" spans="1:22">
      <c r="A25" s="39"/>
      <c r="B25" s="3" t="s">
        <v>9</v>
      </c>
      <c r="C25" s="7">
        <v>17.510000000000002</v>
      </c>
      <c r="D25" s="7"/>
      <c r="E25" s="7"/>
      <c r="F25" s="7"/>
      <c r="G25" s="7"/>
      <c r="H25" s="7"/>
      <c r="I25" s="8"/>
      <c r="K25" s="39"/>
      <c r="L25" s="3" t="s">
        <v>9</v>
      </c>
      <c r="M25" s="7">
        <f t="shared" si="17"/>
        <v>32.043300000000002</v>
      </c>
      <c r="N25" s="7">
        <f t="shared" si="18"/>
        <v>0</v>
      </c>
      <c r="O25" s="7">
        <f t="shared" si="19"/>
        <v>0</v>
      </c>
      <c r="P25" s="7">
        <f t="shared" si="20"/>
        <v>0</v>
      </c>
      <c r="Q25" s="7">
        <f t="shared" si="21"/>
        <v>0</v>
      </c>
      <c r="R25" s="7">
        <f t="shared" si="22"/>
        <v>0</v>
      </c>
      <c r="S25" s="8">
        <f t="shared" si="23"/>
        <v>0</v>
      </c>
      <c r="T25" s="12">
        <f t="shared" si="24"/>
        <v>32.043300000000002</v>
      </c>
    </row>
    <row r="26" spans="1:22">
      <c r="A26" s="40"/>
      <c r="B26" s="4" t="s">
        <v>13</v>
      </c>
      <c r="C26" s="10">
        <f t="shared" ref="C26:I26" si="25">SUM(C20:C25)</f>
        <v>41.290000000000006</v>
      </c>
      <c r="D26" s="10">
        <f t="shared" si="25"/>
        <v>49.96</v>
      </c>
      <c r="E26" s="10">
        <f t="shared" si="25"/>
        <v>40.590000000000003</v>
      </c>
      <c r="F26" s="10">
        <f t="shared" si="25"/>
        <v>0</v>
      </c>
      <c r="G26" s="10">
        <f t="shared" si="25"/>
        <v>0</v>
      </c>
      <c r="H26" s="10">
        <f t="shared" si="25"/>
        <v>0</v>
      </c>
      <c r="I26" s="11">
        <f t="shared" si="25"/>
        <v>179.62</v>
      </c>
      <c r="K26" s="40"/>
      <c r="L26" s="4" t="s">
        <v>13</v>
      </c>
      <c r="M26" s="10">
        <f t="shared" ref="M26:S26" si="26">SUM(M20:M25)</f>
        <v>75.560699999999997</v>
      </c>
      <c r="N26" s="10">
        <f t="shared" si="26"/>
        <v>157.374</v>
      </c>
      <c r="O26" s="10">
        <f t="shared" si="26"/>
        <v>120.95820000000001</v>
      </c>
      <c r="P26" s="10">
        <f t="shared" si="26"/>
        <v>0</v>
      </c>
      <c r="Q26" s="10">
        <f t="shared" si="26"/>
        <v>0</v>
      </c>
      <c r="R26" s="10">
        <f t="shared" si="26"/>
        <v>0</v>
      </c>
      <c r="S26" s="11">
        <f t="shared" si="26"/>
        <v>52.197572000000008</v>
      </c>
      <c r="T26" s="12">
        <f t="shared" si="24"/>
        <v>406.09047199999998</v>
      </c>
    </row>
    <row r="28" spans="1:22">
      <c r="A28" s="38" t="s">
        <v>17</v>
      </c>
      <c r="B28" s="2" t="s">
        <v>7</v>
      </c>
      <c r="C28" s="5">
        <v>153.87</v>
      </c>
      <c r="D28" s="5"/>
      <c r="E28" s="5"/>
      <c r="F28" s="5"/>
      <c r="G28" s="5"/>
      <c r="H28" s="5"/>
      <c r="I28" s="6">
        <v>1162.22</v>
      </c>
      <c r="J28" s="12">
        <f>(I28+I12)/I4</f>
        <v>0.86253827633762647</v>
      </c>
      <c r="K28" s="41" t="s">
        <v>17</v>
      </c>
      <c r="L28" s="16" t="s">
        <v>7</v>
      </c>
      <c r="M28" s="17">
        <f t="shared" ref="M28:M33" si="27">C28*C$3</f>
        <v>281.58210000000003</v>
      </c>
      <c r="N28" s="17">
        <f t="shared" ref="N28:N33" si="28">D28*D$3</f>
        <v>0</v>
      </c>
      <c r="O28" s="17">
        <f t="shared" ref="O28:O33" si="29">E28*E$3</f>
        <v>0</v>
      </c>
      <c r="P28" s="17">
        <f t="shared" ref="P28:P33" si="30">F28*F$3</f>
        <v>0</v>
      </c>
      <c r="Q28" s="17">
        <f t="shared" ref="Q28:Q33" si="31">G28*G$3</f>
        <v>0</v>
      </c>
      <c r="R28" s="17">
        <f t="shared" ref="R28:R33" si="32">H28*H$3</f>
        <v>0</v>
      </c>
      <c r="S28" s="18">
        <f t="shared" ref="S28:S33" si="33">I28*I$3</f>
        <v>337.74113200000005</v>
      </c>
      <c r="T28" s="19">
        <f t="shared" ref="T28:T34" si="34">SUM(M28:S28)</f>
        <v>619.32323200000008</v>
      </c>
      <c r="U28" s="15">
        <f t="shared" ref="U28:U33" si="35">T28/T$34</f>
        <v>0.69962418452670294</v>
      </c>
    </row>
    <row r="29" spans="1:22">
      <c r="A29" s="39"/>
      <c r="B29" s="3" t="s">
        <v>8</v>
      </c>
      <c r="C29" s="7"/>
      <c r="D29" s="7"/>
      <c r="E29" s="7"/>
      <c r="F29" s="7"/>
      <c r="G29" s="7"/>
      <c r="H29" s="7"/>
      <c r="I29" s="8"/>
      <c r="K29" s="42"/>
      <c r="L29" s="20" t="s">
        <v>8</v>
      </c>
      <c r="M29" s="21">
        <f t="shared" si="27"/>
        <v>0</v>
      </c>
      <c r="N29" s="21">
        <f t="shared" si="28"/>
        <v>0</v>
      </c>
      <c r="O29" s="21">
        <f t="shared" si="29"/>
        <v>0</v>
      </c>
      <c r="P29" s="21">
        <f t="shared" si="30"/>
        <v>0</v>
      </c>
      <c r="Q29" s="21">
        <f t="shared" si="31"/>
        <v>0</v>
      </c>
      <c r="R29" s="21">
        <f t="shared" si="32"/>
        <v>0</v>
      </c>
      <c r="S29" s="22">
        <f t="shared" si="33"/>
        <v>0</v>
      </c>
      <c r="T29" s="19">
        <f t="shared" si="34"/>
        <v>0</v>
      </c>
      <c r="U29" s="15">
        <f t="shared" si="35"/>
        <v>0</v>
      </c>
    </row>
    <row r="30" spans="1:22">
      <c r="A30" s="39"/>
      <c r="B30" s="3" t="s">
        <v>10</v>
      </c>
      <c r="C30" s="7"/>
      <c r="D30" s="7">
        <v>44.85</v>
      </c>
      <c r="E30" s="7">
        <v>36.44</v>
      </c>
      <c r="F30" s="7"/>
      <c r="G30" s="7"/>
      <c r="H30" s="7"/>
      <c r="I30" s="8"/>
      <c r="K30" s="42"/>
      <c r="L30" s="20" t="s">
        <v>10</v>
      </c>
      <c r="M30" s="21">
        <f t="shared" si="27"/>
        <v>0</v>
      </c>
      <c r="N30" s="21">
        <f t="shared" si="28"/>
        <v>141.2775</v>
      </c>
      <c r="O30" s="21">
        <f t="shared" si="29"/>
        <v>108.59119999999999</v>
      </c>
      <c r="P30" s="21">
        <f t="shared" si="30"/>
        <v>0</v>
      </c>
      <c r="Q30" s="21">
        <f t="shared" si="31"/>
        <v>0</v>
      </c>
      <c r="R30" s="21">
        <f t="shared" si="32"/>
        <v>0</v>
      </c>
      <c r="S30" s="22">
        <f t="shared" si="33"/>
        <v>0</v>
      </c>
      <c r="T30" s="19">
        <f t="shared" si="34"/>
        <v>249.86869999999999</v>
      </c>
      <c r="U30" s="15">
        <f t="shared" si="35"/>
        <v>0.2822664748288457</v>
      </c>
    </row>
    <row r="31" spans="1:22">
      <c r="A31" s="39"/>
      <c r="B31" s="3" t="s">
        <v>11</v>
      </c>
      <c r="C31" s="7"/>
      <c r="D31" s="7"/>
      <c r="E31" s="7"/>
      <c r="F31" s="7"/>
      <c r="G31" s="7"/>
      <c r="H31" s="7"/>
      <c r="I31" s="8"/>
      <c r="K31" s="42"/>
      <c r="L31" s="20" t="s">
        <v>11</v>
      </c>
      <c r="M31" s="21">
        <f t="shared" si="27"/>
        <v>0</v>
      </c>
      <c r="N31" s="21">
        <f t="shared" si="28"/>
        <v>0</v>
      </c>
      <c r="O31" s="21">
        <f t="shared" si="29"/>
        <v>0</v>
      </c>
      <c r="P31" s="21">
        <f t="shared" si="30"/>
        <v>0</v>
      </c>
      <c r="Q31" s="21">
        <f t="shared" si="31"/>
        <v>0</v>
      </c>
      <c r="R31" s="21">
        <f t="shared" si="32"/>
        <v>0</v>
      </c>
      <c r="S31" s="22">
        <f t="shared" si="33"/>
        <v>0</v>
      </c>
      <c r="T31" s="19">
        <f t="shared" si="34"/>
        <v>0</v>
      </c>
      <c r="U31" s="15">
        <f t="shared" si="35"/>
        <v>0</v>
      </c>
    </row>
    <row r="32" spans="1:22">
      <c r="A32" s="39"/>
      <c r="B32" s="3" t="s">
        <v>12</v>
      </c>
      <c r="C32" s="7"/>
      <c r="D32" s="7"/>
      <c r="E32" s="7"/>
      <c r="F32" s="7"/>
      <c r="G32" s="7"/>
      <c r="H32" s="7"/>
      <c r="I32" s="8"/>
      <c r="K32" s="42"/>
      <c r="L32" s="20" t="s">
        <v>12</v>
      </c>
      <c r="M32" s="21">
        <f t="shared" si="27"/>
        <v>0</v>
      </c>
      <c r="N32" s="21">
        <f t="shared" si="28"/>
        <v>0</v>
      </c>
      <c r="O32" s="21">
        <f t="shared" si="29"/>
        <v>0</v>
      </c>
      <c r="P32" s="21">
        <f t="shared" si="30"/>
        <v>0</v>
      </c>
      <c r="Q32" s="21">
        <f t="shared" si="31"/>
        <v>0</v>
      </c>
      <c r="R32" s="21">
        <f t="shared" si="32"/>
        <v>0</v>
      </c>
      <c r="S32" s="22">
        <f t="shared" si="33"/>
        <v>0</v>
      </c>
      <c r="T32" s="19">
        <f t="shared" si="34"/>
        <v>0</v>
      </c>
      <c r="U32" s="15">
        <f t="shared" si="35"/>
        <v>0</v>
      </c>
    </row>
    <row r="33" spans="1:21">
      <c r="A33" s="39"/>
      <c r="B33" s="3" t="s">
        <v>9</v>
      </c>
      <c r="C33" s="7">
        <v>8.76</v>
      </c>
      <c r="D33" s="7"/>
      <c r="E33" s="7"/>
      <c r="F33" s="7"/>
      <c r="G33" s="7"/>
      <c r="H33" s="7"/>
      <c r="I33" s="8"/>
      <c r="K33" s="42"/>
      <c r="L33" s="20" t="s">
        <v>9</v>
      </c>
      <c r="M33" s="21">
        <f t="shared" si="27"/>
        <v>16.030799999999999</v>
      </c>
      <c r="N33" s="21">
        <f t="shared" si="28"/>
        <v>0</v>
      </c>
      <c r="O33" s="21">
        <f t="shared" si="29"/>
        <v>0</v>
      </c>
      <c r="P33" s="21">
        <f t="shared" si="30"/>
        <v>0</v>
      </c>
      <c r="Q33" s="21">
        <f t="shared" si="31"/>
        <v>0</v>
      </c>
      <c r="R33" s="21">
        <f t="shared" si="32"/>
        <v>0</v>
      </c>
      <c r="S33" s="22">
        <f t="shared" si="33"/>
        <v>0</v>
      </c>
      <c r="T33" s="19">
        <f t="shared" si="34"/>
        <v>16.030799999999999</v>
      </c>
      <c r="U33" s="15">
        <f t="shared" si="35"/>
        <v>1.8109340644451504E-2</v>
      </c>
    </row>
    <row r="34" spans="1:21">
      <c r="A34" s="40"/>
      <c r="B34" s="4" t="s">
        <v>13</v>
      </c>
      <c r="C34" s="10">
        <f t="shared" ref="C34:I34" si="36">SUM(C28:C33)</f>
        <v>162.63</v>
      </c>
      <c r="D34" s="10">
        <f t="shared" si="36"/>
        <v>44.85</v>
      </c>
      <c r="E34" s="10">
        <f t="shared" si="36"/>
        <v>36.44</v>
      </c>
      <c r="F34" s="10">
        <f t="shared" si="36"/>
        <v>0</v>
      </c>
      <c r="G34" s="10">
        <f t="shared" si="36"/>
        <v>0</v>
      </c>
      <c r="H34" s="10">
        <f t="shared" si="36"/>
        <v>0</v>
      </c>
      <c r="I34" s="11">
        <f t="shared" si="36"/>
        <v>1162.22</v>
      </c>
      <c r="K34" s="43"/>
      <c r="L34" s="23" t="s">
        <v>13</v>
      </c>
      <c r="M34" s="24">
        <f t="shared" ref="M34:S34" si="37">SUM(M28:M33)</f>
        <v>297.61290000000002</v>
      </c>
      <c r="N34" s="24">
        <f t="shared" si="37"/>
        <v>141.2775</v>
      </c>
      <c r="O34" s="24">
        <f t="shared" si="37"/>
        <v>108.59119999999999</v>
      </c>
      <c r="P34" s="24">
        <f t="shared" si="37"/>
        <v>0</v>
      </c>
      <c r="Q34" s="24">
        <f t="shared" si="37"/>
        <v>0</v>
      </c>
      <c r="R34" s="24">
        <f t="shared" si="37"/>
        <v>0</v>
      </c>
      <c r="S34" s="25">
        <f t="shared" si="37"/>
        <v>337.74113200000005</v>
      </c>
      <c r="T34" s="19">
        <f t="shared" si="34"/>
        <v>885.22273199999995</v>
      </c>
    </row>
    <row r="36" spans="1:21">
      <c r="A36" s="38" t="s">
        <v>18</v>
      </c>
      <c r="B36" s="2" t="s">
        <v>7</v>
      </c>
      <c r="C36" s="5">
        <v>29.36</v>
      </c>
      <c r="D36" s="5"/>
      <c r="E36" s="5"/>
      <c r="F36" s="5"/>
      <c r="G36" s="5"/>
      <c r="H36" s="5"/>
      <c r="I36" s="6">
        <v>221.79</v>
      </c>
      <c r="K36" s="38" t="s">
        <v>18</v>
      </c>
      <c r="L36" s="2" t="s">
        <v>7</v>
      </c>
      <c r="M36" s="5">
        <f t="shared" ref="M36:M41" si="38">C36*C$3</f>
        <v>53.7288</v>
      </c>
      <c r="N36" s="5">
        <f t="shared" ref="N36:N41" si="39">D36*D$3</f>
        <v>0</v>
      </c>
      <c r="O36" s="5">
        <f t="shared" ref="O36:O41" si="40">E36*E$3</f>
        <v>0</v>
      </c>
      <c r="P36" s="5">
        <f t="shared" ref="P36:P41" si="41">F36*F$3</f>
        <v>0</v>
      </c>
      <c r="Q36" s="5">
        <f t="shared" ref="Q36:Q41" si="42">G36*G$3</f>
        <v>0</v>
      </c>
      <c r="R36" s="5">
        <f t="shared" ref="R36:R41" si="43">H36*H$3</f>
        <v>0</v>
      </c>
      <c r="S36" s="6">
        <f t="shared" ref="S36:S41" si="44">I36*I$3</f>
        <v>64.452173999999999</v>
      </c>
      <c r="T36" s="12">
        <f t="shared" ref="T36:T42" si="45">SUM(M36:S36)</f>
        <v>118.18097399999999</v>
      </c>
    </row>
    <row r="37" spans="1:21">
      <c r="A37" s="39"/>
      <c r="B37" s="3" t="s">
        <v>8</v>
      </c>
      <c r="C37" s="7"/>
      <c r="D37" s="7"/>
      <c r="E37" s="7"/>
      <c r="F37" s="7"/>
      <c r="G37" s="7"/>
      <c r="H37" s="7"/>
      <c r="I37" s="8"/>
      <c r="K37" s="39"/>
      <c r="L37" s="3" t="s">
        <v>8</v>
      </c>
      <c r="M37" s="7">
        <f t="shared" si="38"/>
        <v>0</v>
      </c>
      <c r="N37" s="7">
        <f t="shared" si="39"/>
        <v>0</v>
      </c>
      <c r="O37" s="7">
        <f t="shared" si="40"/>
        <v>0</v>
      </c>
      <c r="P37" s="7">
        <f t="shared" si="41"/>
        <v>0</v>
      </c>
      <c r="Q37" s="7">
        <f t="shared" si="42"/>
        <v>0</v>
      </c>
      <c r="R37" s="7">
        <f t="shared" si="43"/>
        <v>0</v>
      </c>
      <c r="S37" s="8">
        <f t="shared" si="44"/>
        <v>0</v>
      </c>
      <c r="T37" s="12">
        <f t="shared" si="45"/>
        <v>0</v>
      </c>
    </row>
    <row r="38" spans="1:21">
      <c r="A38" s="39"/>
      <c r="B38" s="3" t="s">
        <v>10</v>
      </c>
      <c r="C38" s="7"/>
      <c r="D38" s="7">
        <v>71.89</v>
      </c>
      <c r="E38" s="7">
        <v>58.4</v>
      </c>
      <c r="F38" s="7"/>
      <c r="G38" s="7"/>
      <c r="H38" s="7"/>
      <c r="I38" s="8"/>
      <c r="K38" s="39"/>
      <c r="L38" s="3" t="s">
        <v>10</v>
      </c>
      <c r="M38" s="7">
        <f t="shared" si="38"/>
        <v>0</v>
      </c>
      <c r="N38" s="7">
        <f t="shared" si="39"/>
        <v>226.45349999999999</v>
      </c>
      <c r="O38" s="7">
        <f t="shared" si="40"/>
        <v>174.03199999999998</v>
      </c>
      <c r="P38" s="7">
        <f t="shared" si="41"/>
        <v>0</v>
      </c>
      <c r="Q38" s="7">
        <f t="shared" si="42"/>
        <v>0</v>
      </c>
      <c r="R38" s="7">
        <f t="shared" si="43"/>
        <v>0</v>
      </c>
      <c r="S38" s="8">
        <f t="shared" si="44"/>
        <v>0</v>
      </c>
      <c r="T38" s="12">
        <f t="shared" si="45"/>
        <v>400.4855</v>
      </c>
    </row>
    <row r="39" spans="1:21">
      <c r="A39" s="39"/>
      <c r="B39" s="3" t="s">
        <v>11</v>
      </c>
      <c r="C39" s="7"/>
      <c r="D39" s="7"/>
      <c r="E39" s="7"/>
      <c r="F39" s="7"/>
      <c r="G39" s="7"/>
      <c r="H39" s="7"/>
      <c r="I39" s="8"/>
      <c r="K39" s="39"/>
      <c r="L39" s="3" t="s">
        <v>11</v>
      </c>
      <c r="M39" s="7">
        <f t="shared" si="38"/>
        <v>0</v>
      </c>
      <c r="N39" s="7">
        <f t="shared" si="39"/>
        <v>0</v>
      </c>
      <c r="O39" s="7">
        <f t="shared" si="40"/>
        <v>0</v>
      </c>
      <c r="P39" s="7">
        <f t="shared" si="41"/>
        <v>0</v>
      </c>
      <c r="Q39" s="7">
        <f t="shared" si="42"/>
        <v>0</v>
      </c>
      <c r="R39" s="7">
        <f t="shared" si="43"/>
        <v>0</v>
      </c>
      <c r="S39" s="8">
        <f t="shared" si="44"/>
        <v>0</v>
      </c>
      <c r="T39" s="12">
        <f t="shared" si="45"/>
        <v>0</v>
      </c>
    </row>
    <row r="40" spans="1:21">
      <c r="A40" s="39"/>
      <c r="B40" s="3" t="s">
        <v>12</v>
      </c>
      <c r="C40" s="7"/>
      <c r="D40" s="7"/>
      <c r="E40" s="7"/>
      <c r="F40" s="7"/>
      <c r="G40" s="7"/>
      <c r="H40" s="7"/>
      <c r="I40" s="8"/>
      <c r="K40" s="39"/>
      <c r="L40" s="3" t="s">
        <v>12</v>
      </c>
      <c r="M40" s="7">
        <f t="shared" si="38"/>
        <v>0</v>
      </c>
      <c r="N40" s="7">
        <f t="shared" si="39"/>
        <v>0</v>
      </c>
      <c r="O40" s="7">
        <f t="shared" si="40"/>
        <v>0</v>
      </c>
      <c r="P40" s="7">
        <f t="shared" si="41"/>
        <v>0</v>
      </c>
      <c r="Q40" s="7">
        <f t="shared" si="42"/>
        <v>0</v>
      </c>
      <c r="R40" s="7">
        <f t="shared" si="43"/>
        <v>0</v>
      </c>
      <c r="S40" s="8">
        <f t="shared" si="44"/>
        <v>0</v>
      </c>
      <c r="T40" s="12">
        <f t="shared" si="45"/>
        <v>0</v>
      </c>
    </row>
    <row r="41" spans="1:21">
      <c r="A41" s="39"/>
      <c r="B41" s="3" t="s">
        <v>9</v>
      </c>
      <c r="C41" s="7">
        <v>18.73</v>
      </c>
      <c r="D41" s="7"/>
      <c r="E41" s="7"/>
      <c r="F41" s="7"/>
      <c r="G41" s="7"/>
      <c r="H41" s="7"/>
      <c r="I41" s="8"/>
      <c r="K41" s="39"/>
      <c r="L41" s="3" t="s">
        <v>9</v>
      </c>
      <c r="M41" s="7">
        <f t="shared" si="38"/>
        <v>34.2759</v>
      </c>
      <c r="N41" s="7">
        <f t="shared" si="39"/>
        <v>0</v>
      </c>
      <c r="O41" s="7">
        <f t="shared" si="40"/>
        <v>0</v>
      </c>
      <c r="P41" s="7">
        <f t="shared" si="41"/>
        <v>0</v>
      </c>
      <c r="Q41" s="7">
        <f t="shared" si="42"/>
        <v>0</v>
      </c>
      <c r="R41" s="7">
        <f t="shared" si="43"/>
        <v>0</v>
      </c>
      <c r="S41" s="8">
        <f t="shared" si="44"/>
        <v>0</v>
      </c>
      <c r="T41" s="12">
        <f t="shared" si="45"/>
        <v>34.2759</v>
      </c>
    </row>
    <row r="42" spans="1:21">
      <c r="A42" s="40"/>
      <c r="B42" s="4" t="s">
        <v>13</v>
      </c>
      <c r="C42" s="10">
        <f t="shared" ref="C42:I42" si="46">SUM(C36:C41)</f>
        <v>48.09</v>
      </c>
      <c r="D42" s="10">
        <f t="shared" si="46"/>
        <v>71.89</v>
      </c>
      <c r="E42" s="10">
        <f t="shared" si="46"/>
        <v>58.4</v>
      </c>
      <c r="F42" s="10">
        <f t="shared" si="46"/>
        <v>0</v>
      </c>
      <c r="G42" s="10">
        <f t="shared" si="46"/>
        <v>0</v>
      </c>
      <c r="H42" s="10">
        <f t="shared" si="46"/>
        <v>0</v>
      </c>
      <c r="I42" s="11">
        <f t="shared" si="46"/>
        <v>221.79</v>
      </c>
      <c r="K42" s="40"/>
      <c r="L42" s="4" t="s">
        <v>13</v>
      </c>
      <c r="M42" s="10">
        <f t="shared" ref="M42:S42" si="47">SUM(M36:M41)</f>
        <v>88.0047</v>
      </c>
      <c r="N42" s="10">
        <f t="shared" si="47"/>
        <v>226.45349999999999</v>
      </c>
      <c r="O42" s="10">
        <f t="shared" si="47"/>
        <v>174.03199999999998</v>
      </c>
      <c r="P42" s="10">
        <f t="shared" si="47"/>
        <v>0</v>
      </c>
      <c r="Q42" s="10">
        <f t="shared" si="47"/>
        <v>0</v>
      </c>
      <c r="R42" s="10">
        <f t="shared" si="47"/>
        <v>0</v>
      </c>
      <c r="S42" s="11">
        <f t="shared" si="47"/>
        <v>64.452173999999999</v>
      </c>
      <c r="T42" s="12">
        <f t="shared" si="45"/>
        <v>552.94237399999997</v>
      </c>
    </row>
    <row r="44" spans="1:21">
      <c r="A44" s="38" t="s">
        <v>19</v>
      </c>
      <c r="B44" s="2" t="s">
        <v>7</v>
      </c>
      <c r="C44" s="5"/>
      <c r="D44" s="5"/>
      <c r="E44" s="5"/>
      <c r="F44" s="5"/>
      <c r="G44" s="5"/>
      <c r="H44" s="5"/>
      <c r="I44" s="6"/>
      <c r="K44" s="41" t="s">
        <v>19</v>
      </c>
      <c r="L44" s="16" t="s">
        <v>7</v>
      </c>
      <c r="M44" s="17">
        <f t="shared" ref="M44:M49" si="48">C44*C$3</f>
        <v>0</v>
      </c>
      <c r="N44" s="17">
        <f t="shared" ref="N44:N49" si="49">D44*D$3</f>
        <v>0</v>
      </c>
      <c r="O44" s="17">
        <f t="shared" ref="O44:O49" si="50">E44*E$3</f>
        <v>0</v>
      </c>
      <c r="P44" s="17">
        <f t="shared" ref="P44:P49" si="51">F44*F$3</f>
        <v>0</v>
      </c>
      <c r="Q44" s="17">
        <f t="shared" ref="Q44:Q49" si="52">G44*G$3</f>
        <v>0</v>
      </c>
      <c r="R44" s="17">
        <f t="shared" ref="R44:R49" si="53">H44*H$3</f>
        <v>0</v>
      </c>
      <c r="S44" s="18">
        <f t="shared" ref="S44:S49" si="54">I44*I$3</f>
        <v>0</v>
      </c>
      <c r="T44" s="19">
        <f t="shared" ref="T44:T50" si="55">SUM(M44:S44)</f>
        <v>0</v>
      </c>
    </row>
    <row r="45" spans="1:21">
      <c r="A45" s="39"/>
      <c r="B45" s="3" t="s">
        <v>8</v>
      </c>
      <c r="C45" s="7"/>
      <c r="D45" s="7"/>
      <c r="E45" s="7"/>
      <c r="F45" s="7"/>
      <c r="G45" s="7"/>
      <c r="H45" s="7"/>
      <c r="I45" s="8"/>
      <c r="K45" s="42"/>
      <c r="L45" s="20" t="s">
        <v>8</v>
      </c>
      <c r="M45" s="21">
        <f t="shared" si="48"/>
        <v>0</v>
      </c>
      <c r="N45" s="21">
        <f t="shared" si="49"/>
        <v>0</v>
      </c>
      <c r="O45" s="21">
        <f t="shared" si="50"/>
        <v>0</v>
      </c>
      <c r="P45" s="21">
        <f t="shared" si="51"/>
        <v>0</v>
      </c>
      <c r="Q45" s="21">
        <f t="shared" si="52"/>
        <v>0</v>
      </c>
      <c r="R45" s="21">
        <f t="shared" si="53"/>
        <v>0</v>
      </c>
      <c r="S45" s="22">
        <f t="shared" si="54"/>
        <v>0</v>
      </c>
      <c r="T45" s="19">
        <f t="shared" si="55"/>
        <v>0</v>
      </c>
    </row>
    <row r="46" spans="1:21">
      <c r="A46" s="39"/>
      <c r="B46" s="3" t="s">
        <v>10</v>
      </c>
      <c r="C46" s="7"/>
      <c r="D46" s="7">
        <v>51.32</v>
      </c>
      <c r="E46" s="7">
        <v>41.69</v>
      </c>
      <c r="F46" s="7"/>
      <c r="G46" s="7"/>
      <c r="H46" s="7"/>
      <c r="I46" s="8"/>
      <c r="K46" s="42"/>
      <c r="L46" s="20" t="s">
        <v>10</v>
      </c>
      <c r="M46" s="21">
        <f t="shared" si="48"/>
        <v>0</v>
      </c>
      <c r="N46" s="21">
        <f t="shared" si="49"/>
        <v>161.65799999999999</v>
      </c>
      <c r="O46" s="21">
        <f t="shared" si="50"/>
        <v>124.2362</v>
      </c>
      <c r="P46" s="21">
        <f t="shared" si="51"/>
        <v>0</v>
      </c>
      <c r="Q46" s="21">
        <f t="shared" si="52"/>
        <v>0</v>
      </c>
      <c r="R46" s="21">
        <f t="shared" si="53"/>
        <v>0</v>
      </c>
      <c r="S46" s="22">
        <f t="shared" si="54"/>
        <v>0</v>
      </c>
      <c r="T46" s="19">
        <f t="shared" si="55"/>
        <v>285.89419999999996</v>
      </c>
    </row>
    <row r="47" spans="1:21">
      <c r="A47" s="39"/>
      <c r="B47" s="3" t="s">
        <v>11</v>
      </c>
      <c r="C47" s="7"/>
      <c r="D47" s="7"/>
      <c r="E47" s="7"/>
      <c r="F47" s="7"/>
      <c r="G47" s="7"/>
      <c r="H47" s="7"/>
      <c r="I47" s="8"/>
      <c r="K47" s="42"/>
      <c r="L47" s="20" t="s">
        <v>11</v>
      </c>
      <c r="M47" s="21">
        <f t="shared" si="48"/>
        <v>0</v>
      </c>
      <c r="N47" s="21">
        <f t="shared" si="49"/>
        <v>0</v>
      </c>
      <c r="O47" s="21">
        <f t="shared" si="50"/>
        <v>0</v>
      </c>
      <c r="P47" s="21">
        <f t="shared" si="51"/>
        <v>0</v>
      </c>
      <c r="Q47" s="21">
        <f t="shared" si="52"/>
        <v>0</v>
      </c>
      <c r="R47" s="21">
        <f t="shared" si="53"/>
        <v>0</v>
      </c>
      <c r="S47" s="22">
        <f t="shared" si="54"/>
        <v>0</v>
      </c>
      <c r="T47" s="19">
        <f t="shared" si="55"/>
        <v>0</v>
      </c>
    </row>
    <row r="48" spans="1:21">
      <c r="A48" s="39"/>
      <c r="B48" s="3" t="s">
        <v>12</v>
      </c>
      <c r="C48" s="7"/>
      <c r="D48" s="7"/>
      <c r="E48" s="7"/>
      <c r="F48" s="7"/>
      <c r="G48" s="7"/>
      <c r="H48" s="7"/>
      <c r="I48" s="8"/>
      <c r="K48" s="42"/>
      <c r="L48" s="20" t="s">
        <v>12</v>
      </c>
      <c r="M48" s="21">
        <f t="shared" si="48"/>
        <v>0</v>
      </c>
      <c r="N48" s="21">
        <f t="shared" si="49"/>
        <v>0</v>
      </c>
      <c r="O48" s="21">
        <f t="shared" si="50"/>
        <v>0</v>
      </c>
      <c r="P48" s="21">
        <f t="shared" si="51"/>
        <v>0</v>
      </c>
      <c r="Q48" s="21">
        <f t="shared" si="52"/>
        <v>0</v>
      </c>
      <c r="R48" s="21">
        <f t="shared" si="53"/>
        <v>0</v>
      </c>
      <c r="S48" s="22">
        <f t="shared" si="54"/>
        <v>0</v>
      </c>
      <c r="T48" s="19">
        <f t="shared" si="55"/>
        <v>0</v>
      </c>
    </row>
    <row r="49" spans="1:20">
      <c r="A49" s="39"/>
      <c r="B49" s="3" t="s">
        <v>9</v>
      </c>
      <c r="C49" s="7">
        <v>12.31</v>
      </c>
      <c r="D49" s="7"/>
      <c r="E49" s="7"/>
      <c r="F49" s="7"/>
      <c r="G49" s="7"/>
      <c r="H49" s="7"/>
      <c r="I49" s="8"/>
      <c r="K49" s="42"/>
      <c r="L49" s="20" t="s">
        <v>9</v>
      </c>
      <c r="M49" s="21">
        <f t="shared" si="48"/>
        <v>22.5273</v>
      </c>
      <c r="N49" s="21">
        <f t="shared" si="49"/>
        <v>0</v>
      </c>
      <c r="O49" s="21">
        <f t="shared" si="50"/>
        <v>0</v>
      </c>
      <c r="P49" s="21">
        <f t="shared" si="51"/>
        <v>0</v>
      </c>
      <c r="Q49" s="21">
        <f t="shared" si="52"/>
        <v>0</v>
      </c>
      <c r="R49" s="21">
        <f t="shared" si="53"/>
        <v>0</v>
      </c>
      <c r="S49" s="22">
        <f t="shared" si="54"/>
        <v>0</v>
      </c>
      <c r="T49" s="19">
        <f t="shared" si="55"/>
        <v>22.5273</v>
      </c>
    </row>
    <row r="50" spans="1:20">
      <c r="A50" s="40"/>
      <c r="B50" s="4" t="s">
        <v>13</v>
      </c>
      <c r="C50" s="10">
        <f t="shared" ref="C50:I50" si="56">SUM(C44:C49)</f>
        <v>12.31</v>
      </c>
      <c r="D50" s="10">
        <f t="shared" si="56"/>
        <v>51.32</v>
      </c>
      <c r="E50" s="10">
        <f t="shared" si="56"/>
        <v>41.69</v>
      </c>
      <c r="F50" s="10">
        <f t="shared" si="56"/>
        <v>0</v>
      </c>
      <c r="G50" s="10">
        <f t="shared" si="56"/>
        <v>0</v>
      </c>
      <c r="H50" s="10">
        <f t="shared" si="56"/>
        <v>0</v>
      </c>
      <c r="I50" s="11">
        <f t="shared" si="56"/>
        <v>0</v>
      </c>
      <c r="K50" s="43"/>
      <c r="L50" s="23" t="s">
        <v>13</v>
      </c>
      <c r="M50" s="24">
        <f t="shared" ref="M50:S50" si="57">SUM(M44:M49)</f>
        <v>22.5273</v>
      </c>
      <c r="N50" s="24">
        <f t="shared" si="57"/>
        <v>161.65799999999999</v>
      </c>
      <c r="O50" s="24">
        <f t="shared" si="57"/>
        <v>124.2362</v>
      </c>
      <c r="P50" s="24">
        <f t="shared" si="57"/>
        <v>0</v>
      </c>
      <c r="Q50" s="24">
        <f t="shared" si="57"/>
        <v>0</v>
      </c>
      <c r="R50" s="24">
        <f t="shared" si="57"/>
        <v>0</v>
      </c>
      <c r="S50" s="25">
        <f t="shared" si="57"/>
        <v>0</v>
      </c>
      <c r="T50" s="19">
        <f t="shared" si="55"/>
        <v>308.42149999999998</v>
      </c>
    </row>
    <row r="52" spans="1:20">
      <c r="A52" s="38" t="s">
        <v>20</v>
      </c>
      <c r="B52" s="2" t="s">
        <v>7</v>
      </c>
      <c r="C52" s="5">
        <v>9.14</v>
      </c>
      <c r="D52" s="5"/>
      <c r="E52" s="5"/>
      <c r="F52" s="5"/>
      <c r="G52" s="5"/>
      <c r="H52" s="5"/>
      <c r="I52" s="6">
        <v>69.040000000000006</v>
      </c>
      <c r="K52" s="38" t="s">
        <v>20</v>
      </c>
      <c r="L52" s="2" t="s">
        <v>7</v>
      </c>
      <c r="M52" s="5">
        <f t="shared" ref="M52:M57" si="58">C52*C$3</f>
        <v>16.726200000000002</v>
      </c>
      <c r="N52" s="5">
        <f t="shared" ref="N52:N57" si="59">D52*D$3</f>
        <v>0</v>
      </c>
      <c r="O52" s="5">
        <f t="shared" ref="O52:O57" si="60">E52*E$3</f>
        <v>0</v>
      </c>
      <c r="P52" s="5">
        <f t="shared" ref="P52:P57" si="61">F52*F$3</f>
        <v>0</v>
      </c>
      <c r="Q52" s="5">
        <f t="shared" ref="Q52:Q57" si="62">G52*G$3</f>
        <v>0</v>
      </c>
      <c r="R52" s="5">
        <f t="shared" ref="R52:R57" si="63">H52*H$3</f>
        <v>0</v>
      </c>
      <c r="S52" s="6">
        <f t="shared" ref="S52:S57" si="64">I52*I$3</f>
        <v>20.063024000000002</v>
      </c>
      <c r="T52" s="12">
        <f t="shared" ref="T52:T58" si="65">SUM(M52:S52)</f>
        <v>36.789224000000004</v>
      </c>
    </row>
    <row r="53" spans="1:20">
      <c r="A53" s="39"/>
      <c r="B53" s="3" t="s">
        <v>8</v>
      </c>
      <c r="C53" s="7"/>
      <c r="D53" s="7">
        <v>2.04</v>
      </c>
      <c r="E53" s="7"/>
      <c r="F53" s="7"/>
      <c r="G53" s="7"/>
      <c r="H53" s="7"/>
      <c r="I53" s="8"/>
      <c r="K53" s="39"/>
      <c r="L53" s="3" t="s">
        <v>8</v>
      </c>
      <c r="M53" s="7">
        <f t="shared" si="58"/>
        <v>0</v>
      </c>
      <c r="N53" s="7">
        <f t="shared" si="59"/>
        <v>6.4260000000000002</v>
      </c>
      <c r="O53" s="7">
        <f t="shared" si="60"/>
        <v>0</v>
      </c>
      <c r="P53" s="7">
        <f t="shared" si="61"/>
        <v>0</v>
      </c>
      <c r="Q53" s="7">
        <f t="shared" si="62"/>
        <v>0</v>
      </c>
      <c r="R53" s="7">
        <f t="shared" si="63"/>
        <v>0</v>
      </c>
      <c r="S53" s="8">
        <f t="shared" si="64"/>
        <v>0</v>
      </c>
      <c r="T53" s="12">
        <f t="shared" si="65"/>
        <v>6.4260000000000002</v>
      </c>
    </row>
    <row r="54" spans="1:20">
      <c r="A54" s="39"/>
      <c r="B54" s="3" t="s">
        <v>10</v>
      </c>
      <c r="C54" s="7"/>
      <c r="D54" s="7">
        <v>18.02</v>
      </c>
      <c r="E54" s="7">
        <v>14.64</v>
      </c>
      <c r="F54" s="7"/>
      <c r="G54" s="7"/>
      <c r="H54" s="7"/>
      <c r="I54" s="8"/>
      <c r="K54" s="39"/>
      <c r="L54" s="3" t="s">
        <v>10</v>
      </c>
      <c r="M54" s="7">
        <f t="shared" si="58"/>
        <v>0</v>
      </c>
      <c r="N54" s="7">
        <f t="shared" si="59"/>
        <v>56.762999999999998</v>
      </c>
      <c r="O54" s="7">
        <f t="shared" si="60"/>
        <v>43.627200000000002</v>
      </c>
      <c r="P54" s="7">
        <f t="shared" si="61"/>
        <v>0</v>
      </c>
      <c r="Q54" s="7">
        <f t="shared" si="62"/>
        <v>0</v>
      </c>
      <c r="R54" s="7">
        <f t="shared" si="63"/>
        <v>0</v>
      </c>
      <c r="S54" s="8">
        <f t="shared" si="64"/>
        <v>0</v>
      </c>
      <c r="T54" s="12">
        <f t="shared" si="65"/>
        <v>100.39019999999999</v>
      </c>
    </row>
    <row r="55" spans="1:20">
      <c r="A55" s="39"/>
      <c r="B55" s="3" t="s">
        <v>11</v>
      </c>
      <c r="C55" s="7"/>
      <c r="D55" s="7"/>
      <c r="E55" s="7"/>
      <c r="F55" s="7"/>
      <c r="G55" s="7"/>
      <c r="H55" s="7"/>
      <c r="I55" s="8"/>
      <c r="K55" s="39"/>
      <c r="L55" s="3" t="s">
        <v>11</v>
      </c>
      <c r="M55" s="7">
        <f t="shared" si="58"/>
        <v>0</v>
      </c>
      <c r="N55" s="7">
        <f t="shared" si="59"/>
        <v>0</v>
      </c>
      <c r="O55" s="7">
        <f t="shared" si="60"/>
        <v>0</v>
      </c>
      <c r="P55" s="7">
        <f t="shared" si="61"/>
        <v>0</v>
      </c>
      <c r="Q55" s="7">
        <f t="shared" si="62"/>
        <v>0</v>
      </c>
      <c r="R55" s="7">
        <f t="shared" si="63"/>
        <v>0</v>
      </c>
      <c r="S55" s="8">
        <f t="shared" si="64"/>
        <v>0</v>
      </c>
      <c r="T55" s="12">
        <f t="shared" si="65"/>
        <v>0</v>
      </c>
    </row>
    <row r="56" spans="1:20">
      <c r="A56" s="39"/>
      <c r="B56" s="3" t="s">
        <v>12</v>
      </c>
      <c r="C56" s="7"/>
      <c r="D56" s="7"/>
      <c r="E56" s="7"/>
      <c r="F56" s="7"/>
      <c r="G56" s="7"/>
      <c r="H56" s="7"/>
      <c r="I56" s="8"/>
      <c r="K56" s="39"/>
      <c r="L56" s="3" t="s">
        <v>12</v>
      </c>
      <c r="M56" s="7">
        <f t="shared" si="58"/>
        <v>0</v>
      </c>
      <c r="N56" s="7">
        <f t="shared" si="59"/>
        <v>0</v>
      </c>
      <c r="O56" s="7">
        <f t="shared" si="60"/>
        <v>0</v>
      </c>
      <c r="P56" s="7">
        <f t="shared" si="61"/>
        <v>0</v>
      </c>
      <c r="Q56" s="7">
        <f t="shared" si="62"/>
        <v>0</v>
      </c>
      <c r="R56" s="7">
        <f t="shared" si="63"/>
        <v>0</v>
      </c>
      <c r="S56" s="8">
        <f t="shared" si="64"/>
        <v>0</v>
      </c>
      <c r="T56" s="12">
        <f t="shared" si="65"/>
        <v>0</v>
      </c>
    </row>
    <row r="57" spans="1:20">
      <c r="A57" s="39"/>
      <c r="B57" s="3" t="s">
        <v>9</v>
      </c>
      <c r="C57" s="7">
        <v>2.54</v>
      </c>
      <c r="D57" s="7"/>
      <c r="E57" s="7"/>
      <c r="F57" s="7"/>
      <c r="G57" s="7"/>
      <c r="H57" s="7"/>
      <c r="I57" s="8"/>
      <c r="K57" s="39"/>
      <c r="L57" s="3" t="s">
        <v>9</v>
      </c>
      <c r="M57" s="7">
        <f t="shared" si="58"/>
        <v>4.6482000000000001</v>
      </c>
      <c r="N57" s="7">
        <f t="shared" si="59"/>
        <v>0</v>
      </c>
      <c r="O57" s="7">
        <f t="shared" si="60"/>
        <v>0</v>
      </c>
      <c r="P57" s="7">
        <f t="shared" si="61"/>
        <v>0</v>
      </c>
      <c r="Q57" s="7">
        <f t="shared" si="62"/>
        <v>0</v>
      </c>
      <c r="R57" s="7">
        <f t="shared" si="63"/>
        <v>0</v>
      </c>
      <c r="S57" s="8">
        <f t="shared" si="64"/>
        <v>0</v>
      </c>
      <c r="T57" s="12">
        <f t="shared" si="65"/>
        <v>4.6482000000000001</v>
      </c>
    </row>
    <row r="58" spans="1:20">
      <c r="A58" s="40"/>
      <c r="B58" s="4" t="s">
        <v>13</v>
      </c>
      <c r="C58" s="10">
        <f t="shared" ref="C58:I58" si="66">SUM(C52:C57)</f>
        <v>11.68</v>
      </c>
      <c r="D58" s="10">
        <f t="shared" si="66"/>
        <v>20.059999999999999</v>
      </c>
      <c r="E58" s="10">
        <f t="shared" si="66"/>
        <v>14.64</v>
      </c>
      <c r="F58" s="10">
        <f t="shared" si="66"/>
        <v>0</v>
      </c>
      <c r="G58" s="10">
        <f t="shared" si="66"/>
        <v>0</v>
      </c>
      <c r="H58" s="10">
        <f t="shared" si="66"/>
        <v>0</v>
      </c>
      <c r="I58" s="11">
        <f t="shared" si="66"/>
        <v>69.040000000000006</v>
      </c>
      <c r="K58" s="40"/>
      <c r="L58" s="4" t="s">
        <v>13</v>
      </c>
      <c r="M58" s="10">
        <f t="shared" ref="M58:S58" si="67">SUM(M52:M57)</f>
        <v>21.374400000000001</v>
      </c>
      <c r="N58" s="10">
        <f t="shared" si="67"/>
        <v>63.189</v>
      </c>
      <c r="O58" s="10">
        <f t="shared" si="67"/>
        <v>43.627200000000002</v>
      </c>
      <c r="P58" s="10">
        <f t="shared" si="67"/>
        <v>0</v>
      </c>
      <c r="Q58" s="10">
        <f t="shared" si="67"/>
        <v>0</v>
      </c>
      <c r="R58" s="10">
        <f t="shared" si="67"/>
        <v>0</v>
      </c>
      <c r="S58" s="11">
        <f t="shared" si="67"/>
        <v>20.063024000000002</v>
      </c>
      <c r="T58" s="12">
        <f t="shared" si="65"/>
        <v>148.25362400000003</v>
      </c>
    </row>
    <row r="60" spans="1:20">
      <c r="A60" s="38" t="s">
        <v>21</v>
      </c>
      <c r="B60" s="2" t="s">
        <v>7</v>
      </c>
      <c r="C60" s="5"/>
      <c r="D60" s="5"/>
      <c r="E60" s="5"/>
      <c r="F60" s="5"/>
      <c r="G60" s="5"/>
      <c r="H60" s="5"/>
      <c r="I60" s="6"/>
      <c r="K60" s="41" t="s">
        <v>21</v>
      </c>
      <c r="L60" s="16" t="s">
        <v>7</v>
      </c>
      <c r="M60" s="17">
        <f t="shared" ref="M60:M65" si="68">C60*C$3</f>
        <v>0</v>
      </c>
      <c r="N60" s="17">
        <f t="shared" ref="N60:N65" si="69">D60*D$3</f>
        <v>0</v>
      </c>
      <c r="O60" s="17">
        <f t="shared" ref="O60:O65" si="70">E60*E$3</f>
        <v>0</v>
      </c>
      <c r="P60" s="17">
        <f t="shared" ref="P60:P65" si="71">F60*F$3</f>
        <v>0</v>
      </c>
      <c r="Q60" s="17">
        <f t="shared" ref="Q60:Q65" si="72">G60*G$3</f>
        <v>0</v>
      </c>
      <c r="R60" s="17">
        <f t="shared" ref="R60:R65" si="73">H60*H$3</f>
        <v>0</v>
      </c>
      <c r="S60" s="18">
        <f t="shared" ref="S60:S65" si="74">I60*I$3</f>
        <v>0</v>
      </c>
      <c r="T60" s="19">
        <f t="shared" ref="T60:T66" si="75">SUM(M60:S60)</f>
        <v>0</v>
      </c>
    </row>
    <row r="61" spans="1:20">
      <c r="A61" s="39"/>
      <c r="B61" s="3" t="s">
        <v>8</v>
      </c>
      <c r="C61" s="7"/>
      <c r="D61" s="7"/>
      <c r="E61" s="7"/>
      <c r="F61" s="7"/>
      <c r="G61" s="7"/>
      <c r="H61" s="7"/>
      <c r="I61" s="8"/>
      <c r="K61" s="42"/>
      <c r="L61" s="20" t="s">
        <v>8</v>
      </c>
      <c r="M61" s="21">
        <f t="shared" si="68"/>
        <v>0</v>
      </c>
      <c r="N61" s="21">
        <f t="shared" si="69"/>
        <v>0</v>
      </c>
      <c r="O61" s="21">
        <f t="shared" si="70"/>
        <v>0</v>
      </c>
      <c r="P61" s="21">
        <f t="shared" si="71"/>
        <v>0</v>
      </c>
      <c r="Q61" s="21">
        <f t="shared" si="72"/>
        <v>0</v>
      </c>
      <c r="R61" s="21">
        <f t="shared" si="73"/>
        <v>0</v>
      </c>
      <c r="S61" s="22">
        <f t="shared" si="74"/>
        <v>0</v>
      </c>
      <c r="T61" s="19">
        <f t="shared" si="75"/>
        <v>0</v>
      </c>
    </row>
    <row r="62" spans="1:20">
      <c r="A62" s="39"/>
      <c r="B62" s="3" t="s">
        <v>10</v>
      </c>
      <c r="C62" s="7"/>
      <c r="D62" s="7">
        <v>52.03</v>
      </c>
      <c r="E62" s="7">
        <v>42.27</v>
      </c>
      <c r="F62" s="7"/>
      <c r="G62" s="7"/>
      <c r="H62" s="7"/>
      <c r="I62" s="8"/>
      <c r="K62" s="42"/>
      <c r="L62" s="20" t="s">
        <v>10</v>
      </c>
      <c r="M62" s="21">
        <f t="shared" si="68"/>
        <v>0</v>
      </c>
      <c r="N62" s="21">
        <f t="shared" si="69"/>
        <v>163.89449999999999</v>
      </c>
      <c r="O62" s="21">
        <f t="shared" si="70"/>
        <v>125.9646</v>
      </c>
      <c r="P62" s="21">
        <f t="shared" si="71"/>
        <v>0</v>
      </c>
      <c r="Q62" s="21">
        <f t="shared" si="72"/>
        <v>0</v>
      </c>
      <c r="R62" s="21">
        <f t="shared" si="73"/>
        <v>0</v>
      </c>
      <c r="S62" s="22">
        <f t="shared" si="74"/>
        <v>0</v>
      </c>
      <c r="T62" s="19">
        <f t="shared" si="75"/>
        <v>289.85910000000001</v>
      </c>
    </row>
    <row r="63" spans="1:20">
      <c r="A63" s="39"/>
      <c r="B63" s="3" t="s">
        <v>11</v>
      </c>
      <c r="C63" s="7"/>
      <c r="D63" s="7"/>
      <c r="E63" s="7"/>
      <c r="F63" s="7"/>
      <c r="G63" s="7"/>
      <c r="H63" s="7"/>
      <c r="I63" s="8"/>
      <c r="K63" s="42"/>
      <c r="L63" s="20" t="s">
        <v>11</v>
      </c>
      <c r="M63" s="21">
        <f t="shared" si="68"/>
        <v>0</v>
      </c>
      <c r="N63" s="21">
        <f t="shared" si="69"/>
        <v>0</v>
      </c>
      <c r="O63" s="21">
        <f t="shared" si="70"/>
        <v>0</v>
      </c>
      <c r="P63" s="21">
        <f t="shared" si="71"/>
        <v>0</v>
      </c>
      <c r="Q63" s="21">
        <f t="shared" si="72"/>
        <v>0</v>
      </c>
      <c r="R63" s="21">
        <f t="shared" si="73"/>
        <v>0</v>
      </c>
      <c r="S63" s="22">
        <f t="shared" si="74"/>
        <v>0</v>
      </c>
      <c r="T63" s="19">
        <f t="shared" si="75"/>
        <v>0</v>
      </c>
    </row>
    <row r="64" spans="1:20">
      <c r="A64" s="39"/>
      <c r="B64" s="3" t="s">
        <v>12</v>
      </c>
      <c r="C64" s="7"/>
      <c r="D64" s="7"/>
      <c r="E64" s="7"/>
      <c r="F64" s="7"/>
      <c r="G64" s="7"/>
      <c r="H64" s="7"/>
      <c r="I64" s="8"/>
      <c r="K64" s="42"/>
      <c r="L64" s="20" t="s">
        <v>12</v>
      </c>
      <c r="M64" s="21">
        <f t="shared" si="68"/>
        <v>0</v>
      </c>
      <c r="N64" s="21">
        <f t="shared" si="69"/>
        <v>0</v>
      </c>
      <c r="O64" s="21">
        <f t="shared" si="70"/>
        <v>0</v>
      </c>
      <c r="P64" s="21">
        <f t="shared" si="71"/>
        <v>0</v>
      </c>
      <c r="Q64" s="21">
        <f t="shared" si="72"/>
        <v>0</v>
      </c>
      <c r="R64" s="21">
        <f t="shared" si="73"/>
        <v>0</v>
      </c>
      <c r="S64" s="22">
        <f t="shared" si="74"/>
        <v>0</v>
      </c>
      <c r="T64" s="19">
        <f t="shared" si="75"/>
        <v>0</v>
      </c>
    </row>
    <row r="65" spans="1:20">
      <c r="A65" s="39"/>
      <c r="B65" s="3" t="s">
        <v>9</v>
      </c>
      <c r="C65" s="7">
        <v>5.2</v>
      </c>
      <c r="D65" s="7"/>
      <c r="E65" s="7"/>
      <c r="F65" s="7"/>
      <c r="G65" s="7"/>
      <c r="H65" s="7"/>
      <c r="I65" s="8"/>
      <c r="K65" s="42"/>
      <c r="L65" s="20" t="s">
        <v>9</v>
      </c>
      <c r="M65" s="21">
        <f t="shared" si="68"/>
        <v>9.516</v>
      </c>
      <c r="N65" s="21">
        <f t="shared" si="69"/>
        <v>0</v>
      </c>
      <c r="O65" s="21">
        <f t="shared" si="70"/>
        <v>0</v>
      </c>
      <c r="P65" s="21">
        <f t="shared" si="71"/>
        <v>0</v>
      </c>
      <c r="Q65" s="21">
        <f t="shared" si="72"/>
        <v>0</v>
      </c>
      <c r="R65" s="21">
        <f t="shared" si="73"/>
        <v>0</v>
      </c>
      <c r="S65" s="22">
        <f t="shared" si="74"/>
        <v>0</v>
      </c>
      <c r="T65" s="19">
        <f t="shared" si="75"/>
        <v>9.516</v>
      </c>
    </row>
    <row r="66" spans="1:20">
      <c r="A66" s="40"/>
      <c r="B66" s="4" t="s">
        <v>13</v>
      </c>
      <c r="C66" s="10">
        <f t="shared" ref="C66:I66" si="76">SUM(C60:C65)</f>
        <v>5.2</v>
      </c>
      <c r="D66" s="10">
        <f t="shared" si="76"/>
        <v>52.03</v>
      </c>
      <c r="E66" s="10">
        <f t="shared" si="76"/>
        <v>42.27</v>
      </c>
      <c r="F66" s="10">
        <f t="shared" si="76"/>
        <v>0</v>
      </c>
      <c r="G66" s="10">
        <f t="shared" si="76"/>
        <v>0</v>
      </c>
      <c r="H66" s="10">
        <f t="shared" si="76"/>
        <v>0</v>
      </c>
      <c r="I66" s="11">
        <f t="shared" si="76"/>
        <v>0</v>
      </c>
      <c r="K66" s="43"/>
      <c r="L66" s="23" t="s">
        <v>13</v>
      </c>
      <c r="M66" s="24">
        <f t="shared" ref="M66:S66" si="77">SUM(M60:M65)</f>
        <v>9.516</v>
      </c>
      <c r="N66" s="24">
        <f t="shared" si="77"/>
        <v>163.89449999999999</v>
      </c>
      <c r="O66" s="24">
        <f t="shared" si="77"/>
        <v>125.9646</v>
      </c>
      <c r="P66" s="24">
        <f t="shared" si="77"/>
        <v>0</v>
      </c>
      <c r="Q66" s="24">
        <f t="shared" si="77"/>
        <v>0</v>
      </c>
      <c r="R66" s="24">
        <f t="shared" si="77"/>
        <v>0</v>
      </c>
      <c r="S66" s="25">
        <f t="shared" si="77"/>
        <v>0</v>
      </c>
      <c r="T66" s="19">
        <f t="shared" si="75"/>
        <v>299.37509999999997</v>
      </c>
    </row>
    <row r="68" spans="1:20">
      <c r="A68" s="38" t="s">
        <v>22</v>
      </c>
      <c r="B68" s="2" t="s">
        <v>7</v>
      </c>
      <c r="C68" s="5">
        <f>C4-C12-C20-C28-C36-C44-C52-C60</f>
        <v>2.8421709430404007E-14</v>
      </c>
      <c r="D68" s="5">
        <f t="shared" ref="D68:I68" si="78">D4-D12-D20-D28-D36-D44-D52-D60</f>
        <v>0</v>
      </c>
      <c r="E68" s="5">
        <f t="shared" si="78"/>
        <v>0</v>
      </c>
      <c r="F68" s="5">
        <f t="shared" si="78"/>
        <v>0</v>
      </c>
      <c r="G68" s="5">
        <f t="shared" si="78"/>
        <v>0</v>
      </c>
      <c r="H68" s="5">
        <f t="shared" si="78"/>
        <v>0</v>
      </c>
      <c r="I68" s="6">
        <f t="shared" si="78"/>
        <v>9.9999999999198508E-3</v>
      </c>
      <c r="K68" s="38" t="s">
        <v>22</v>
      </c>
      <c r="L68" s="2" t="s">
        <v>7</v>
      </c>
      <c r="M68" s="5">
        <f>M4-M12-M20-M28-M36-M44-M52-M60</f>
        <v>9.5923269327613525E-14</v>
      </c>
      <c r="N68" s="5">
        <f t="shared" ref="N68:S68" si="79">N4-N12-N20-N28-N36-N44-N52-N60</f>
        <v>0</v>
      </c>
      <c r="O68" s="5">
        <f t="shared" si="79"/>
        <v>0</v>
      </c>
      <c r="P68" s="5">
        <f t="shared" si="79"/>
        <v>0</v>
      </c>
      <c r="Q68" s="5">
        <f t="shared" si="79"/>
        <v>0</v>
      </c>
      <c r="R68" s="5">
        <f t="shared" si="79"/>
        <v>0</v>
      </c>
      <c r="S68" s="6">
        <f t="shared" si="79"/>
        <v>2.9059999999354602E-3</v>
      </c>
      <c r="T68" s="12"/>
    </row>
    <row r="69" spans="1:20">
      <c r="A69" s="39"/>
      <c r="B69" s="3" t="s">
        <v>8</v>
      </c>
      <c r="C69" s="7">
        <f t="shared" ref="C69:I69" si="80">C5-C13-C21-C29-C37-C45-C53-C61</f>
        <v>0</v>
      </c>
      <c r="D69" s="7">
        <f t="shared" si="80"/>
        <v>-8.8817841970012523E-16</v>
      </c>
      <c r="E69" s="7">
        <f t="shared" si="80"/>
        <v>0</v>
      </c>
      <c r="F69" s="7">
        <f t="shared" si="80"/>
        <v>0</v>
      </c>
      <c r="G69" s="7">
        <f t="shared" si="80"/>
        <v>0</v>
      </c>
      <c r="H69" s="7">
        <f t="shared" si="80"/>
        <v>0</v>
      </c>
      <c r="I69" s="8">
        <f t="shared" si="80"/>
        <v>0</v>
      </c>
      <c r="K69" s="39"/>
      <c r="L69" s="3" t="s">
        <v>8</v>
      </c>
      <c r="M69" s="7">
        <f t="shared" ref="M69:S69" si="81">M5-M13-M21-M29-M37-M45-M53-M61</f>
        <v>0</v>
      </c>
      <c r="N69" s="7">
        <f t="shared" si="81"/>
        <v>-1.2434497875801753E-14</v>
      </c>
      <c r="O69" s="7">
        <f t="shared" si="81"/>
        <v>0</v>
      </c>
      <c r="P69" s="7">
        <f t="shared" si="81"/>
        <v>0</v>
      </c>
      <c r="Q69" s="7">
        <f t="shared" si="81"/>
        <v>0</v>
      </c>
      <c r="R69" s="7">
        <f t="shared" si="81"/>
        <v>0</v>
      </c>
      <c r="S69" s="8">
        <f t="shared" si="81"/>
        <v>0</v>
      </c>
      <c r="T69" s="12"/>
    </row>
    <row r="70" spans="1:20">
      <c r="A70" s="39"/>
      <c r="B70" s="3" t="s">
        <v>10</v>
      </c>
      <c r="C70" s="7">
        <f t="shared" ref="C70:I70" si="82">C6-C14-C22-C30-C38-C46-C54-C62</f>
        <v>0</v>
      </c>
      <c r="D70" s="7">
        <f t="shared" si="82"/>
        <v>-1.0000000000005116E-2</v>
      </c>
      <c r="E70" s="7">
        <f t="shared" si="82"/>
        <v>0</v>
      </c>
      <c r="F70" s="7">
        <f t="shared" si="82"/>
        <v>0</v>
      </c>
      <c r="G70" s="7">
        <f t="shared" si="82"/>
        <v>0</v>
      </c>
      <c r="H70" s="7">
        <f t="shared" si="82"/>
        <v>0</v>
      </c>
      <c r="I70" s="8">
        <f t="shared" si="82"/>
        <v>0</v>
      </c>
      <c r="K70" s="39"/>
      <c r="L70" s="3" t="s">
        <v>10</v>
      </c>
      <c r="M70" s="7">
        <f t="shared" ref="M70:S70" si="83">M6-M14-M22-M30-M38-M46-M54-M62</f>
        <v>0</v>
      </c>
      <c r="N70" s="7">
        <f t="shared" si="83"/>
        <v>-3.1500000000107775E-2</v>
      </c>
      <c r="O70" s="7">
        <f t="shared" si="83"/>
        <v>0</v>
      </c>
      <c r="P70" s="7">
        <f t="shared" si="83"/>
        <v>0</v>
      </c>
      <c r="Q70" s="7">
        <f t="shared" si="83"/>
        <v>0</v>
      </c>
      <c r="R70" s="7">
        <f t="shared" si="83"/>
        <v>0</v>
      </c>
      <c r="S70" s="8">
        <f t="shared" si="83"/>
        <v>0</v>
      </c>
      <c r="T70" s="12"/>
    </row>
    <row r="71" spans="1:20">
      <c r="A71" s="39"/>
      <c r="B71" s="3" t="s">
        <v>11</v>
      </c>
      <c r="C71" s="7">
        <f t="shared" ref="C71:I71" si="84">C7-C15-C23-C31-C39-C47-C55-C63</f>
        <v>0</v>
      </c>
      <c r="D71" s="7">
        <f t="shared" si="84"/>
        <v>0</v>
      </c>
      <c r="E71" s="7">
        <f t="shared" si="84"/>
        <v>0</v>
      </c>
      <c r="F71" s="7">
        <f t="shared" si="84"/>
        <v>0</v>
      </c>
      <c r="G71" s="7">
        <f t="shared" si="84"/>
        <v>0</v>
      </c>
      <c r="H71" s="7">
        <f t="shared" si="84"/>
        <v>0</v>
      </c>
      <c r="I71" s="8">
        <f t="shared" si="84"/>
        <v>0</v>
      </c>
      <c r="K71" s="39"/>
      <c r="L71" s="3" t="s">
        <v>11</v>
      </c>
      <c r="M71" s="7">
        <f t="shared" ref="M71:S71" si="85">M7-M15-M23-M31-M39-M47-M55-M63</f>
        <v>0</v>
      </c>
      <c r="N71" s="7">
        <f t="shared" si="85"/>
        <v>0</v>
      </c>
      <c r="O71" s="7">
        <f t="shared" si="85"/>
        <v>0</v>
      </c>
      <c r="P71" s="7">
        <f t="shared" si="85"/>
        <v>0</v>
      </c>
      <c r="Q71" s="7">
        <f t="shared" si="85"/>
        <v>0</v>
      </c>
      <c r="R71" s="7">
        <f t="shared" si="85"/>
        <v>0</v>
      </c>
      <c r="S71" s="8">
        <f t="shared" si="85"/>
        <v>0</v>
      </c>
      <c r="T71" s="12"/>
    </row>
    <row r="72" spans="1:20">
      <c r="A72" s="39"/>
      <c r="B72" s="3" t="s">
        <v>12</v>
      </c>
      <c r="C72" s="7">
        <f t="shared" ref="C72:I72" si="86">C8-C16-C24-C32-C40-C48-C56-C64</f>
        <v>0</v>
      </c>
      <c r="D72" s="7">
        <f t="shared" si="86"/>
        <v>0</v>
      </c>
      <c r="E72" s="7">
        <f t="shared" si="86"/>
        <v>0</v>
      </c>
      <c r="F72" s="7">
        <f t="shared" si="86"/>
        <v>0</v>
      </c>
      <c r="G72" s="7">
        <f t="shared" si="86"/>
        <v>0</v>
      </c>
      <c r="H72" s="7">
        <f t="shared" si="86"/>
        <v>0</v>
      </c>
      <c r="I72" s="8">
        <f t="shared" si="86"/>
        <v>0</v>
      </c>
      <c r="K72" s="39"/>
      <c r="L72" s="3" t="s">
        <v>12</v>
      </c>
      <c r="M72" s="7">
        <f t="shared" ref="M72:S72" si="87">M8-M16-M24-M32-M40-M48-M56-M64</f>
        <v>0</v>
      </c>
      <c r="N72" s="7">
        <f t="shared" si="87"/>
        <v>0</v>
      </c>
      <c r="O72" s="7">
        <f t="shared" si="87"/>
        <v>0</v>
      </c>
      <c r="P72" s="7">
        <f t="shared" si="87"/>
        <v>0</v>
      </c>
      <c r="Q72" s="7">
        <f t="shared" si="87"/>
        <v>0</v>
      </c>
      <c r="R72" s="7">
        <f t="shared" si="87"/>
        <v>0</v>
      </c>
      <c r="S72" s="8">
        <f t="shared" si="87"/>
        <v>0</v>
      </c>
      <c r="T72" s="12"/>
    </row>
    <row r="73" spans="1:20">
      <c r="A73" s="39"/>
      <c r="B73" s="3" t="s">
        <v>9</v>
      </c>
      <c r="C73" s="7">
        <f t="shared" ref="C73:I73" si="88">C9-C17-C25-C33-C41-C49-C57-C65</f>
        <v>-7.1054273576010019E-15</v>
      </c>
      <c r="D73" s="7">
        <f t="shared" si="88"/>
        <v>0</v>
      </c>
      <c r="E73" s="7">
        <f t="shared" si="88"/>
        <v>0</v>
      </c>
      <c r="F73" s="7">
        <f t="shared" si="88"/>
        <v>0</v>
      </c>
      <c r="G73" s="7">
        <f t="shared" si="88"/>
        <v>0</v>
      </c>
      <c r="H73" s="7">
        <f t="shared" si="88"/>
        <v>0</v>
      </c>
      <c r="I73" s="8">
        <f t="shared" si="88"/>
        <v>0</v>
      </c>
      <c r="K73" s="39"/>
      <c r="L73" s="3" t="s">
        <v>9</v>
      </c>
      <c r="M73" s="7">
        <f t="shared" ref="M73:S73" si="89">M9-M17-M25-M33-M41-M49-M57-M65</f>
        <v>0</v>
      </c>
      <c r="N73" s="7">
        <f t="shared" si="89"/>
        <v>0</v>
      </c>
      <c r="O73" s="7">
        <f t="shared" si="89"/>
        <v>0</v>
      </c>
      <c r="P73" s="7">
        <f t="shared" si="89"/>
        <v>0</v>
      </c>
      <c r="Q73" s="7">
        <f t="shared" si="89"/>
        <v>0</v>
      </c>
      <c r="R73" s="7">
        <f t="shared" si="89"/>
        <v>0</v>
      </c>
      <c r="S73" s="8">
        <f t="shared" si="89"/>
        <v>0</v>
      </c>
      <c r="T73" s="12"/>
    </row>
    <row r="74" spans="1:20">
      <c r="A74" s="40"/>
      <c r="B74" s="4" t="s">
        <v>13</v>
      </c>
      <c r="C74" s="10">
        <f t="shared" ref="C74:I74" si="90">SUM(C68:C73)</f>
        <v>2.1316282072803006E-14</v>
      </c>
      <c r="D74" s="10">
        <f t="shared" si="90"/>
        <v>-1.0000000000006004E-2</v>
      </c>
      <c r="E74" s="10">
        <f t="shared" si="90"/>
        <v>0</v>
      </c>
      <c r="F74" s="10">
        <f t="shared" si="90"/>
        <v>0</v>
      </c>
      <c r="G74" s="10">
        <f t="shared" si="90"/>
        <v>0</v>
      </c>
      <c r="H74" s="10">
        <f t="shared" si="90"/>
        <v>0</v>
      </c>
      <c r="I74" s="11">
        <f t="shared" si="90"/>
        <v>9.9999999999198508E-3</v>
      </c>
      <c r="K74" s="40"/>
      <c r="L74" s="4" t="s">
        <v>13</v>
      </c>
      <c r="M74" s="10">
        <f t="shared" ref="M74:S74" si="91">SUM(M68:M73)</f>
        <v>9.5923269327613525E-14</v>
      </c>
      <c r="N74" s="10">
        <f t="shared" si="91"/>
        <v>-3.150000000012021E-2</v>
      </c>
      <c r="O74" s="10">
        <f t="shared" si="91"/>
        <v>0</v>
      </c>
      <c r="P74" s="10">
        <f t="shared" si="91"/>
        <v>0</v>
      </c>
      <c r="Q74" s="10">
        <f t="shared" si="91"/>
        <v>0</v>
      </c>
      <c r="R74" s="10">
        <f t="shared" si="91"/>
        <v>0</v>
      </c>
      <c r="S74" s="11">
        <f t="shared" si="91"/>
        <v>2.9059999999354602E-3</v>
      </c>
      <c r="T74" s="12"/>
    </row>
  </sheetData>
  <mergeCells count="22">
    <mergeCell ref="M2:S2"/>
    <mergeCell ref="A52:A58"/>
    <mergeCell ref="A3:B3"/>
    <mergeCell ref="A1:B2"/>
    <mergeCell ref="K1:L2"/>
    <mergeCell ref="A4:A10"/>
    <mergeCell ref="A12:A18"/>
    <mergeCell ref="A20:A26"/>
    <mergeCell ref="A60:A66"/>
    <mergeCell ref="A68:A74"/>
    <mergeCell ref="K4:K10"/>
    <mergeCell ref="K12:K18"/>
    <mergeCell ref="K20:K26"/>
    <mergeCell ref="K28:K34"/>
    <mergeCell ref="K60:K66"/>
    <mergeCell ref="K68:K74"/>
    <mergeCell ref="A44:A50"/>
    <mergeCell ref="K52:K58"/>
    <mergeCell ref="K36:K42"/>
    <mergeCell ref="K44:K50"/>
    <mergeCell ref="A28:A34"/>
    <mergeCell ref="A36:A42"/>
  </mergeCells>
  <phoneticPr fontId="1" type="noConversion"/>
  <pageMargins left="0.7" right="0.7" top="0.75" bottom="0.75" header="0.3" footer="0.3"/>
  <pageSetup paperSize="9"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4"/>
  <sheetViews>
    <sheetView zoomScale="130" zoomScaleNormal="130" workbookViewId="0">
      <selection activeCell="C41" sqref="C41"/>
    </sheetView>
  </sheetViews>
  <sheetFormatPr baseColWidth="10" defaultColWidth="8.83203125" defaultRowHeight="15"/>
  <cols>
    <col min="1" max="1" width="8.83203125" customWidth="1"/>
    <col min="2" max="2" width="9.6640625" bestFit="1" customWidth="1"/>
    <col min="3" max="3" width="12" bestFit="1" customWidth="1"/>
    <col min="4" max="4" width="15.6640625" bestFit="1" customWidth="1"/>
    <col min="5" max="5" width="8.83203125" customWidth="1"/>
    <col min="6" max="6" width="13.83203125" bestFit="1" customWidth="1"/>
    <col min="7" max="7" width="8.83203125" bestFit="1" customWidth="1"/>
  </cols>
  <sheetData>
    <row r="1" spans="1:9">
      <c r="B1" t="s">
        <v>26</v>
      </c>
      <c r="C1" t="s">
        <v>27</v>
      </c>
      <c r="D1" t="s">
        <v>32</v>
      </c>
    </row>
    <row r="2" spans="1:9">
      <c r="B2" t="s">
        <v>14</v>
      </c>
      <c r="C2" t="s">
        <v>31</v>
      </c>
      <c r="D2">
        <v>103</v>
      </c>
    </row>
    <row r="3" spans="1:9">
      <c r="A3" t="s">
        <v>0</v>
      </c>
      <c r="B3" s="13">
        <f>'Energy and emissions 2014'!T10</f>
        <v>5518.3181880000011</v>
      </c>
      <c r="D3" s="13">
        <f>SUM(D4:D10)</f>
        <v>3002.1660000000002</v>
      </c>
    </row>
    <row r="4" spans="1:9">
      <c r="A4" t="s">
        <v>15</v>
      </c>
      <c r="B4" s="13">
        <f>'Energy and emissions 2014'!T18</f>
        <v>2918.0409799999998</v>
      </c>
      <c r="C4">
        <v>3474.5</v>
      </c>
      <c r="D4" s="14">
        <v>559.423</v>
      </c>
    </row>
    <row r="5" spans="1:9">
      <c r="A5" t="s">
        <v>16</v>
      </c>
      <c r="B5" s="13">
        <f>'Energy and emissions 2014'!T26</f>
        <v>406.09047199999998</v>
      </c>
      <c r="C5">
        <v>1171.0999999999999</v>
      </c>
      <c r="D5" s="14">
        <v>657.505</v>
      </c>
    </row>
    <row r="6" spans="1:9">
      <c r="A6" t="s">
        <v>17</v>
      </c>
      <c r="B6" s="13">
        <f>'Energy and emissions 2014'!T34</f>
        <v>885.22273199999995</v>
      </c>
      <c r="C6">
        <v>1011.3</v>
      </c>
      <c r="D6" s="14">
        <v>328.99</v>
      </c>
    </row>
    <row r="7" spans="1:9">
      <c r="A7" t="s">
        <v>18</v>
      </c>
      <c r="B7" s="13">
        <f>'Energy and emissions 2014'!T42</f>
        <v>552.94237399999997</v>
      </c>
      <c r="C7">
        <v>1464</v>
      </c>
      <c r="D7" s="14">
        <v>703.29200000000003</v>
      </c>
    </row>
    <row r="8" spans="1:9">
      <c r="A8" t="s">
        <v>19</v>
      </c>
      <c r="B8" s="13">
        <f>'Energy and emissions 2014'!T50</f>
        <v>308.42149999999998</v>
      </c>
      <c r="C8">
        <v>833.9</v>
      </c>
      <c r="D8" s="14">
        <v>462.38200000000001</v>
      </c>
    </row>
    <row r="9" spans="1:9">
      <c r="A9" t="s">
        <v>20</v>
      </c>
      <c r="B9" s="13">
        <f>'Energy and emissions 2014'!T58</f>
        <v>148.25362400000003</v>
      </c>
      <c r="C9">
        <v>329.2</v>
      </c>
      <c r="D9" s="14">
        <v>95.465000000000003</v>
      </c>
    </row>
    <row r="10" spans="1:9">
      <c r="A10" t="s">
        <v>21</v>
      </c>
      <c r="B10" s="13">
        <f>'Energy and emissions 2014'!T66</f>
        <v>299.37509999999997</v>
      </c>
      <c r="C10">
        <v>928.6</v>
      </c>
      <c r="D10" s="14">
        <v>195.10900000000001</v>
      </c>
    </row>
    <row r="13" spans="1:9">
      <c r="B13" t="s">
        <v>26</v>
      </c>
      <c r="C13" t="s">
        <v>27</v>
      </c>
      <c r="D13" t="s">
        <v>28</v>
      </c>
      <c r="F13" t="s">
        <v>29</v>
      </c>
      <c r="G13" t="s">
        <v>30</v>
      </c>
    </row>
    <row r="14" spans="1:9">
      <c r="B14" t="s">
        <v>14</v>
      </c>
      <c r="C14" t="s">
        <v>31</v>
      </c>
      <c r="D14">
        <v>103</v>
      </c>
      <c r="F14" t="s">
        <v>33</v>
      </c>
      <c r="G14" t="s">
        <v>34</v>
      </c>
    </row>
    <row r="15" spans="1:9">
      <c r="A15" t="s">
        <v>0</v>
      </c>
      <c r="B15" s="13">
        <f t="shared" ref="B15:B22" si="0">B3</f>
        <v>5518.3181880000011</v>
      </c>
      <c r="C15">
        <v>9208.2999999999993</v>
      </c>
      <c r="D15">
        <v>3175.5</v>
      </c>
      <c r="F15" s="13">
        <f t="shared" ref="F15:F22" si="1">B15/D15</f>
        <v>1.7377793065658955</v>
      </c>
      <c r="G15" s="13">
        <f t="shared" ref="G15:G22" si="2">B15/C15</f>
        <v>0.59927654268431763</v>
      </c>
    </row>
    <row r="16" spans="1:9">
      <c r="A16" t="s">
        <v>15</v>
      </c>
      <c r="B16" s="13">
        <f>B4</f>
        <v>2918.0409799999998</v>
      </c>
      <c r="C16" s="14">
        <f t="shared" ref="C16:C22" si="3">C4/SUM(C$4:C$10)*C$15</f>
        <v>3472.8782699780731</v>
      </c>
      <c r="D16" s="14">
        <f t="shared" ref="D16:D22" si="4">D4/D$3*D$15</f>
        <v>591.72202219997155</v>
      </c>
      <c r="F16" s="13">
        <f t="shared" si="1"/>
        <v>4.9314388691348254</v>
      </c>
      <c r="G16" s="13">
        <f t="shared" si="2"/>
        <v>0.84023704637894592</v>
      </c>
      <c r="I16">
        <f>B16/B15</f>
        <v>0.52879172251167028</v>
      </c>
    </row>
    <row r="17" spans="1:7">
      <c r="A17" t="s">
        <v>16</v>
      </c>
      <c r="B17" s="13">
        <f t="shared" si="0"/>
        <v>406.09047199999998</v>
      </c>
      <c r="C17" s="14">
        <f t="shared" si="3"/>
        <v>1170.5533866660876</v>
      </c>
      <c r="D17" s="14">
        <f t="shared" si="4"/>
        <v>695.46691538709047</v>
      </c>
      <c r="F17" s="13">
        <f t="shared" si="1"/>
        <v>0.58391055421230753</v>
      </c>
      <c r="G17" s="13">
        <f t="shared" si="2"/>
        <v>0.34692178641813753</v>
      </c>
    </row>
    <row r="18" spans="1:7">
      <c r="A18" t="s">
        <v>17</v>
      </c>
      <c r="B18" s="13">
        <f t="shared" si="0"/>
        <v>885.22273199999995</v>
      </c>
      <c r="C18" s="14">
        <f t="shared" si="3"/>
        <v>1010.8279736447906</v>
      </c>
      <c r="D18" s="14">
        <f t="shared" si="4"/>
        <v>347.98467006821073</v>
      </c>
      <c r="F18" s="13">
        <f t="shared" si="1"/>
        <v>2.5438555434826533</v>
      </c>
      <c r="G18" s="13">
        <f t="shared" si="2"/>
        <v>0.87574023976415105</v>
      </c>
    </row>
    <row r="19" spans="1:7">
      <c r="A19" t="s">
        <v>18</v>
      </c>
      <c r="B19" s="13">
        <f t="shared" si="0"/>
        <v>552.94237399999997</v>
      </c>
      <c r="C19" s="14">
        <f t="shared" si="3"/>
        <v>1463.3166749886025</v>
      </c>
      <c r="D19" s="14">
        <f t="shared" si="4"/>
        <v>743.89748801365408</v>
      </c>
      <c r="F19" s="13">
        <f t="shared" si="1"/>
        <v>0.74330453175270139</v>
      </c>
      <c r="G19" s="13">
        <f t="shared" si="2"/>
        <v>0.37786924966484564</v>
      </c>
    </row>
    <row r="20" spans="1:7">
      <c r="A20" t="s">
        <v>19</v>
      </c>
      <c r="B20" s="13">
        <f t="shared" si="0"/>
        <v>308.42149999999998</v>
      </c>
      <c r="C20" s="14">
        <f t="shared" si="3"/>
        <v>833.51077545969633</v>
      </c>
      <c r="D20" s="14">
        <f t="shared" si="4"/>
        <v>489.07823251612336</v>
      </c>
      <c r="F20" s="13">
        <f t="shared" si="1"/>
        <v>0.63061792468924138</v>
      </c>
      <c r="G20" s="13">
        <f t="shared" si="2"/>
        <v>0.37002700994465237</v>
      </c>
    </row>
    <row r="21" spans="1:7">
      <c r="A21" t="s">
        <v>20</v>
      </c>
      <c r="B21" s="13">
        <f t="shared" si="0"/>
        <v>148.25362400000003</v>
      </c>
      <c r="C21" s="14">
        <f t="shared" si="3"/>
        <v>329.04634522284692</v>
      </c>
      <c r="D21" s="14">
        <f t="shared" si="4"/>
        <v>100.97679725238378</v>
      </c>
      <c r="F21" s="13">
        <f t="shared" si="1"/>
        <v>1.4681949520487507</v>
      </c>
      <c r="G21" s="13">
        <f t="shared" si="2"/>
        <v>0.45055544956621579</v>
      </c>
    </row>
    <row r="22" spans="1:7">
      <c r="A22" t="s">
        <v>21</v>
      </c>
      <c r="B22" s="13">
        <f t="shared" si="0"/>
        <v>299.37509999999997</v>
      </c>
      <c r="C22" s="14">
        <f t="shared" si="3"/>
        <v>928.16657403990177</v>
      </c>
      <c r="D22" s="14">
        <f t="shared" si="4"/>
        <v>206.37387456256582</v>
      </c>
      <c r="F22" s="13">
        <f t="shared" si="1"/>
        <v>1.4506443736377068</v>
      </c>
      <c r="G22" s="13">
        <f t="shared" si="2"/>
        <v>0.32254458237700973</v>
      </c>
    </row>
    <row r="25" spans="1:7">
      <c r="B25" t="s">
        <v>26</v>
      </c>
      <c r="C25" t="s">
        <v>27</v>
      </c>
      <c r="D25" t="s">
        <v>28</v>
      </c>
      <c r="F25" t="s">
        <v>29</v>
      </c>
      <c r="G25" t="s">
        <v>30</v>
      </c>
    </row>
    <row r="26" spans="1:7">
      <c r="A26" t="s">
        <v>15</v>
      </c>
      <c r="B26" s="13">
        <v>2491.3721799999994</v>
      </c>
      <c r="C26" s="14">
        <v>3472.8782699780731</v>
      </c>
      <c r="D26" s="14">
        <v>591.72202219997155</v>
      </c>
      <c r="F26" s="13">
        <v>4.2103759646079961</v>
      </c>
      <c r="G26" s="13">
        <v>0.71737964487183981</v>
      </c>
    </row>
    <row r="27" spans="1:7">
      <c r="A27" t="s">
        <v>17</v>
      </c>
      <c r="B27" s="13">
        <v>870.1420320000002</v>
      </c>
      <c r="C27" s="14">
        <v>1010.8279736447906</v>
      </c>
      <c r="D27" s="14">
        <v>347.98467006821073</v>
      </c>
      <c r="F27" s="13">
        <v>2.5005182895828084</v>
      </c>
      <c r="G27" s="13">
        <v>0.86082108398967982</v>
      </c>
    </row>
    <row r="28" spans="1:7">
      <c r="A28" t="s">
        <v>0</v>
      </c>
      <c r="B28">
        <v>4994.4049879999993</v>
      </c>
      <c r="C28">
        <v>9208.2999999999993</v>
      </c>
      <c r="D28">
        <v>3175.5</v>
      </c>
      <c r="F28">
        <v>1.572793257124862</v>
      </c>
      <c r="G28">
        <v>0.54238078559560399</v>
      </c>
    </row>
    <row r="29" spans="1:7">
      <c r="A29" t="s">
        <v>20</v>
      </c>
      <c r="B29" s="13">
        <v>141.80702400000001</v>
      </c>
      <c r="C29" s="14">
        <v>329.04634522284692</v>
      </c>
      <c r="D29" s="14">
        <v>100.97679725238378</v>
      </c>
      <c r="F29" s="13">
        <v>1.4043525627532454</v>
      </c>
      <c r="G29" s="13">
        <v>0.43096368052336542</v>
      </c>
    </row>
    <row r="30" spans="1:7">
      <c r="A30" t="s">
        <v>21</v>
      </c>
      <c r="B30" s="13">
        <v>281.88080000000002</v>
      </c>
      <c r="C30" s="14">
        <v>928.16657403990177</v>
      </c>
      <c r="D30" s="14">
        <v>206.37387456256582</v>
      </c>
      <c r="F30" s="13">
        <v>1.3658744383099857</v>
      </c>
      <c r="G30" s="13">
        <v>0.30369634921574107</v>
      </c>
    </row>
    <row r="31" spans="1:7">
      <c r="A31" t="s">
        <v>18</v>
      </c>
      <c r="B31" s="13">
        <v>528.77127399999995</v>
      </c>
      <c r="C31" s="14">
        <v>1463.3166749886025</v>
      </c>
      <c r="D31" s="14">
        <v>743.89748801365408</v>
      </c>
      <c r="F31" s="13">
        <v>0.71081201713951003</v>
      </c>
      <c r="G31" s="13">
        <v>0.36135122563550265</v>
      </c>
    </row>
    <row r="32" spans="1:7">
      <c r="A32" t="s">
        <v>19</v>
      </c>
      <c r="B32" s="13">
        <v>291.16649999999998</v>
      </c>
      <c r="C32" s="14">
        <v>833.51077545969633</v>
      </c>
      <c r="D32" s="14">
        <v>489.07823251612336</v>
      </c>
      <c r="F32" s="13">
        <v>0.59533727048545582</v>
      </c>
      <c r="G32" s="13">
        <v>0.34932541794605637</v>
      </c>
    </row>
    <row r="33" spans="1:7">
      <c r="A33" t="s">
        <v>16</v>
      </c>
      <c r="B33" s="13">
        <v>389.29187200000001</v>
      </c>
      <c r="C33" s="14">
        <v>1170.5533866660876</v>
      </c>
      <c r="D33" s="14">
        <v>695.46691538709047</v>
      </c>
      <c r="F33" s="13">
        <v>0.55975613416969483</v>
      </c>
      <c r="G33" s="13">
        <v>0.33257079637244219</v>
      </c>
    </row>
    <row r="34" spans="1:7">
      <c r="B34" s="14"/>
      <c r="C34" s="14"/>
      <c r="D34" s="14"/>
      <c r="E34" s="14"/>
      <c r="F34" s="14"/>
      <c r="G34" s="14"/>
    </row>
  </sheetData>
  <autoFilter ref="A25:H25" xr:uid="{00000000-0009-0000-0000-000002000000}">
    <sortState xmlns:xlrd2="http://schemas.microsoft.com/office/spreadsheetml/2017/richdata2" ref="A26:H33">
      <sortCondition descending="1" ref="F25"/>
    </sortState>
  </autoFilter>
  <phoneticPr fontId="1" type="noConversion"/>
  <pageMargins left="0.7" right="0.7" top="0.75" bottom="0.75" header="0.3" footer="0.3"/>
  <pageSetup paperSize="9"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5"/>
  <sheetViews>
    <sheetView workbookViewId="0">
      <selection activeCell="D29" sqref="D29"/>
    </sheetView>
  </sheetViews>
  <sheetFormatPr baseColWidth="10" defaultColWidth="8.83203125" defaultRowHeight="15"/>
  <cols>
    <col min="1" max="1" width="16" bestFit="1" customWidth="1"/>
  </cols>
  <sheetData>
    <row r="1" spans="1:10">
      <c r="B1" t="s">
        <v>1</v>
      </c>
      <c r="C1" t="s">
        <v>2</v>
      </c>
      <c r="D1" t="s">
        <v>3</v>
      </c>
      <c r="E1" t="s">
        <v>4</v>
      </c>
      <c r="F1" t="s">
        <v>5</v>
      </c>
      <c r="G1" t="s">
        <v>6</v>
      </c>
      <c r="H1" t="s">
        <v>25</v>
      </c>
      <c r="J1" t="s">
        <v>13</v>
      </c>
    </row>
    <row r="2" spans="1:10">
      <c r="A2" t="s">
        <v>24</v>
      </c>
    </row>
    <row r="3" spans="1:10">
      <c r="A3">
        <v>2003</v>
      </c>
      <c r="B3">
        <v>253.41290574378817</v>
      </c>
      <c r="C3">
        <v>452.0035871797196</v>
      </c>
      <c r="D3">
        <v>315.61486520616353</v>
      </c>
      <c r="E3">
        <v>15.837226013852428</v>
      </c>
      <c r="F3">
        <v>3.1599494246250859</v>
      </c>
      <c r="G3">
        <v>0</v>
      </c>
      <c r="H3">
        <v>258.37245999999999</v>
      </c>
      <c r="J3">
        <v>1298.4009935681488</v>
      </c>
    </row>
    <row r="4" spans="1:10">
      <c r="A4">
        <v>2004</v>
      </c>
      <c r="B4">
        <v>273.56394886164423</v>
      </c>
      <c r="C4">
        <v>510.76405351308313</v>
      </c>
      <c r="D4">
        <v>356.64479768296479</v>
      </c>
      <c r="E4">
        <v>17.896065395653242</v>
      </c>
      <c r="F4">
        <v>2.2261843696483732</v>
      </c>
      <c r="G4">
        <v>0</v>
      </c>
      <c r="H4">
        <v>278.91788000000003</v>
      </c>
      <c r="J4">
        <v>1440.0129298229938</v>
      </c>
    </row>
    <row r="5" spans="1:10">
      <c r="A5">
        <v>2005</v>
      </c>
      <c r="B5">
        <v>391.27796311446679</v>
      </c>
      <c r="C5">
        <v>577.16338046978387</v>
      </c>
      <c r="D5">
        <v>403.00862138175017</v>
      </c>
      <c r="E5">
        <v>20.222553897088165</v>
      </c>
      <c r="F5">
        <v>4.7399241369376286</v>
      </c>
      <c r="G5">
        <v>0</v>
      </c>
      <c r="H5">
        <v>398.93568000000005</v>
      </c>
      <c r="J5">
        <v>1795.3481230000266</v>
      </c>
    </row>
    <row r="6" spans="1:10">
      <c r="A6">
        <v>2006</v>
      </c>
      <c r="B6">
        <v>475.03419196269965</v>
      </c>
      <c r="C6">
        <v>652.19461993085577</v>
      </c>
      <c r="D6">
        <v>455.39974216137762</v>
      </c>
      <c r="E6">
        <v>22.851485903709623</v>
      </c>
      <c r="F6">
        <v>15.238145111633937</v>
      </c>
      <c r="G6">
        <v>0</v>
      </c>
      <c r="H6">
        <v>484.33110540000001</v>
      </c>
      <c r="J6">
        <v>2105.0492904702764</v>
      </c>
    </row>
    <row r="7" spans="1:10">
      <c r="A7">
        <v>2007</v>
      </c>
      <c r="B7">
        <v>455.06584783548777</v>
      </c>
      <c r="C7">
        <v>736.97992052186692</v>
      </c>
      <c r="D7">
        <v>514.6017086423567</v>
      </c>
      <c r="E7">
        <v>25.822179071191869</v>
      </c>
      <c r="F7">
        <v>25.736366086330246</v>
      </c>
      <c r="G7">
        <v>0</v>
      </c>
      <c r="H7">
        <v>463.97196000000002</v>
      </c>
      <c r="J7">
        <v>2222.1779821572336</v>
      </c>
    </row>
    <row r="8" spans="1:10">
      <c r="A8">
        <v>2008</v>
      </c>
      <c r="B8">
        <v>480.24809623080347</v>
      </c>
      <c r="C8">
        <v>832.7873101897095</v>
      </c>
      <c r="D8">
        <v>581.49993076586304</v>
      </c>
      <c r="E8">
        <v>29.179062350446813</v>
      </c>
      <c r="F8">
        <v>25.701385446199641</v>
      </c>
      <c r="G8">
        <v>0</v>
      </c>
      <c r="H8">
        <v>489.64705120000002</v>
      </c>
      <c r="J8">
        <v>2439.0628361830227</v>
      </c>
    </row>
    <row r="9" spans="1:10">
      <c r="A9">
        <v>2009</v>
      </c>
      <c r="B9">
        <v>541.16267592111581</v>
      </c>
      <c r="C9">
        <v>941.04966051437168</v>
      </c>
      <c r="D9">
        <v>657.09492176542506</v>
      </c>
      <c r="E9">
        <v>32.972340456004893</v>
      </c>
      <c r="F9">
        <v>26.105858972551655</v>
      </c>
      <c r="G9">
        <v>0</v>
      </c>
      <c r="H9">
        <v>551.7537926</v>
      </c>
      <c r="J9">
        <v>2750.1392502294693</v>
      </c>
    </row>
    <row r="10" spans="1:10">
      <c r="A10">
        <v>2010</v>
      </c>
      <c r="B10">
        <v>624.5398257403989</v>
      </c>
      <c r="C10">
        <v>1063.3861163812398</v>
      </c>
      <c r="D10">
        <v>742.51726159493035</v>
      </c>
      <c r="E10">
        <v>37.258744715285523</v>
      </c>
      <c r="F10">
        <v>17.446080773355099</v>
      </c>
      <c r="G10">
        <v>0</v>
      </c>
      <c r="H10">
        <v>636.76272000000006</v>
      </c>
      <c r="J10">
        <v>3121.9107492052099</v>
      </c>
    </row>
    <row r="11" spans="1:10">
      <c r="A11">
        <v>2011</v>
      </c>
      <c r="B11">
        <v>669.54477210969833</v>
      </c>
      <c r="C11">
        <v>1201.6263115108011</v>
      </c>
      <c r="D11">
        <v>839.04450560227122</v>
      </c>
      <c r="E11">
        <v>42.102381528272645</v>
      </c>
      <c r="F11">
        <v>77.892753317008356</v>
      </c>
      <c r="G11">
        <v>0</v>
      </c>
      <c r="H11">
        <v>682.64846</v>
      </c>
      <c r="J11">
        <v>3512.8591840680519</v>
      </c>
    </row>
    <row r="12" spans="1:10">
      <c r="A12">
        <v>2012</v>
      </c>
      <c r="B12">
        <v>817.07548965311719</v>
      </c>
      <c r="C12">
        <v>1357.837732007205</v>
      </c>
      <c r="D12">
        <v>948.12029133056637</v>
      </c>
      <c r="E12">
        <v>47.57569112694808</v>
      </c>
      <c r="F12">
        <v>81.899569187432974</v>
      </c>
      <c r="G12">
        <v>0</v>
      </c>
      <c r="H12">
        <v>833.06650720000005</v>
      </c>
      <c r="J12">
        <v>4085.5752805052698</v>
      </c>
    </row>
    <row r="13" spans="1:10">
      <c r="A13">
        <v>2013</v>
      </c>
      <c r="B13">
        <v>843.66460578294118</v>
      </c>
      <c r="C13">
        <v>1534.3566371681413</v>
      </c>
      <c r="D13">
        <v>1071.37592920354</v>
      </c>
      <c r="E13">
        <v>53.760530973451324</v>
      </c>
      <c r="F13">
        <v>64.444008565803998</v>
      </c>
      <c r="G13">
        <v>280.8</v>
      </c>
      <c r="H13">
        <v>860.17600000000004</v>
      </c>
      <c r="J13">
        <v>4708.577711693878</v>
      </c>
    </row>
    <row r="14" spans="1:10">
      <c r="A14">
        <v>2014</v>
      </c>
      <c r="B14">
        <v>975.4815000000001</v>
      </c>
      <c r="C14">
        <v>1733.8229999999999</v>
      </c>
      <c r="D14">
        <v>1210.6548</v>
      </c>
      <c r="E14">
        <v>60.749399999999994</v>
      </c>
      <c r="F14">
        <v>197.43680000000001</v>
      </c>
      <c r="G14">
        <v>345.6</v>
      </c>
      <c r="H14">
        <v>994.57268800000008</v>
      </c>
      <c r="J14">
        <v>5518.3181880000011</v>
      </c>
    </row>
    <row r="15" spans="1:10">
      <c r="A15">
        <v>2015</v>
      </c>
      <c r="B15">
        <v>1333.6171251548587</v>
      </c>
      <c r="C15">
        <v>1959.2199899999996</v>
      </c>
      <c r="D15">
        <v>1368.0399239999999</v>
      </c>
      <c r="E15">
        <v>68.646821999999986</v>
      </c>
      <c r="F15">
        <v>210.64538859493285</v>
      </c>
      <c r="G15">
        <v>29073.600000000002</v>
      </c>
      <c r="H15">
        <v>1359.7174</v>
      </c>
      <c r="J15">
        <v>35373.486649749793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NOTE</vt:lpstr>
      <vt:lpstr>Energy and emissions 2014</vt:lpstr>
      <vt:lpstr>Economic data 2014</vt:lpstr>
      <vt:lpstr>Emissions 2003-2013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2022-03-19T12:45:31Z</dcterms:modified>
</cp:coreProperties>
</file>